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rpine.Khachatryan\Desktop\403\"/>
    </mc:Choice>
  </mc:AlternateContent>
  <xr:revisionPtr revIDLastSave="0" documentId="13_ncr:1_{1F9345F1-5866-454D-9D4A-195B089D3B3B}" xr6:coauthVersionLast="47" xr6:coauthVersionMax="47" xr10:uidLastSave="{00000000-0000-0000-0000-000000000000}"/>
  <bookViews>
    <workbookView xWindow="-120" yWindow="-120" windowWidth="29040" windowHeight="15840" tabRatio="942" firstSheet="4" activeTab="4" xr2:uid="{00000000-000D-0000-FFFF-FFFF00000000}"/>
  </bookViews>
  <sheets>
    <sheet name="CP" sheetId="1" state="hidden" r:id="rId1"/>
    <sheet name="havelvac 3" sheetId="5" state="hidden" r:id="rId2"/>
    <sheet name="Hashvt" sheetId="43" state="hidden" r:id="rId3"/>
    <sheet name="havelvac 6 varchakan" sheetId="19" state="hidden" r:id="rId4"/>
    <sheet name="havelvac3" sheetId="219" r:id="rId5"/>
    <sheet name="havelvac4" sheetId="220" state="hidden" r:id="rId6"/>
    <sheet name="havelvac5" sheetId="221" state="hidden" r:id="rId7"/>
    <sheet name="havelvac 7.2" sheetId="200" state="hidden" r:id="rId8"/>
    <sheet name="havelvac 7.3" sheetId="201" state="hidden" r:id="rId9"/>
    <sheet name="havelvac 7.4" sheetId="202" state="hidden" r:id="rId10"/>
    <sheet name="havelvac 7.5" sheetId="203" state="hidden" r:id="rId11"/>
    <sheet name="havelvac 7.6" sheetId="204" state="hidden" r:id="rId12"/>
    <sheet name="havelvac 7.7" sheetId="205" state="hidden" r:id="rId13"/>
    <sheet name="havelvac 7.8" sheetId="207" state="hidden" r:id="rId14"/>
    <sheet name="havelvac 7.9" sheetId="206" state="hidden" r:id="rId15"/>
    <sheet name="havelvac 7.10" sheetId="208" state="hidden" r:id="rId16"/>
    <sheet name="havelvac 7.11" sheetId="210" state="hidden" r:id="rId17"/>
    <sheet name="havelvac 7.12" sheetId="211" state="hidden" r:id="rId18"/>
    <sheet name="havelvac 7.13" sheetId="212" state="hidden" r:id="rId19"/>
  </sheets>
  <definedNames>
    <definedName name="_xlnm._FilterDatabase" localSheetId="3" hidden="1">'havelvac 6 varchakan'!$H$7:$M$7</definedName>
    <definedName name="_xlnm._FilterDatabase" localSheetId="15" hidden="1">'havelvac 7.10'!$H$12:$M$41</definedName>
    <definedName name="_xlnm._FilterDatabase" localSheetId="16" hidden="1">'havelvac 7.11'!$H$12:$M$41</definedName>
    <definedName name="_xlnm._FilterDatabase" localSheetId="17" hidden="1">'havelvac 7.12'!$H$12:$M$41</definedName>
    <definedName name="_xlnm._FilterDatabase" localSheetId="18" hidden="1">'havelvac 7.13'!$H$12:$M$41</definedName>
    <definedName name="_xlnm._FilterDatabase" localSheetId="7" hidden="1">'havelvac 7.2'!$H$12:$M$41</definedName>
    <definedName name="_xlnm._FilterDatabase" localSheetId="8" hidden="1">'havelvac 7.3'!$H$12:$M$41</definedName>
    <definedName name="_xlnm._FilterDatabase" localSheetId="9" hidden="1">'havelvac 7.4'!$H$12:$M$41</definedName>
    <definedName name="_xlnm._FilterDatabase" localSheetId="10" hidden="1">'havelvac 7.5'!$H$12:$M$41</definedName>
    <definedName name="_xlnm._FilterDatabase" localSheetId="11" hidden="1">'havelvac 7.6'!$H$12:$M$41</definedName>
    <definedName name="_xlnm._FilterDatabase" localSheetId="12" hidden="1">'havelvac 7.7'!$H$12:$M$41</definedName>
    <definedName name="_xlnm._FilterDatabase" localSheetId="13" hidden="1">'havelvac 7.8'!$H$12:$M$41</definedName>
    <definedName name="_xlnm._FilterDatabase" localSheetId="14" hidden="1">'havelvac 7.9'!$H$12:$M$41</definedName>
    <definedName name="_xlnm.Print_Area" localSheetId="2">Hashvt!$A$1:$C$19</definedName>
    <definedName name="_xlnm.Print_Area" localSheetId="1">'havelvac 3'!$A$1:$M$130</definedName>
    <definedName name="_xlnm.Print_Area" localSheetId="3">'havelvac 6 varchakan'!$H$1:$AB$623</definedName>
    <definedName name="_xlnm.Print_Area" localSheetId="15">'havelvac 7.10'!$H$1:$P$762</definedName>
    <definedName name="_xlnm.Print_Area" localSheetId="16">'havelvac 7.11'!$F$1:$P$608</definedName>
    <definedName name="_xlnm.Print_Area" localSheetId="17">'havelvac 7.12'!$H$1:$P$756</definedName>
    <definedName name="_xlnm.Print_Area" localSheetId="18">'havelvac 7.13'!$H$1:$P$605</definedName>
    <definedName name="_xlnm.Print_Area" localSheetId="7">'havelvac 7.2'!$H$1:$P$762</definedName>
    <definedName name="_xlnm.Print_Area" localSheetId="8">'havelvac 7.3'!$H$1:$P$762</definedName>
    <definedName name="_xlnm.Print_Area" localSheetId="9">'havelvac 7.4'!$H$1:$P$762</definedName>
    <definedName name="_xlnm.Print_Area" localSheetId="10">'havelvac 7.5'!$H$1:$P$762</definedName>
    <definedName name="_xlnm.Print_Area" localSheetId="11">'havelvac 7.6'!$A$1:$P$760</definedName>
    <definedName name="_xlnm.Print_Area" localSheetId="12">'havelvac 7.7'!$H$1:$P$762</definedName>
    <definedName name="_xlnm.Print_Area" localSheetId="13">'havelvac 7.8'!$H$1:$P$762</definedName>
    <definedName name="_xlnm.Print_Area" localSheetId="14">'havelvac 7.9'!$H$1:$P$762</definedName>
    <definedName name="_xlnm.Print_Area" localSheetId="4">havelvac3!$A$1:$F$133</definedName>
    <definedName name="_xlnm.Print_Area" localSheetId="5">havelvac4!$A$1:$E$13</definedName>
    <definedName name="_xlnm.Print_Area" localSheetId="6">havelvac5!$A$1:$F$81</definedName>
    <definedName name="_xlnm.Print_Titles" localSheetId="1">'havelvac 3'!$9:$12</definedName>
    <definedName name="_xlnm.Print_Titles" localSheetId="3">'havelvac 6 varchakan'!$4:$7</definedName>
    <definedName name="_xlnm.Print_Titles" localSheetId="15">'havelvac 7.10'!$10:$12</definedName>
    <definedName name="_xlnm.Print_Titles" localSheetId="16">'havelvac 7.11'!$10:$12</definedName>
    <definedName name="_xlnm.Print_Titles" localSheetId="17">'havelvac 7.12'!$10:$12</definedName>
    <definedName name="_xlnm.Print_Titles" localSheetId="18">'havelvac 7.13'!$10:$12</definedName>
    <definedName name="_xlnm.Print_Titles" localSheetId="7">'havelvac 7.2'!$10:$12</definedName>
    <definedName name="_xlnm.Print_Titles" localSheetId="8">'havelvac 7.3'!$10:$12</definedName>
    <definedName name="_xlnm.Print_Titles" localSheetId="9">'havelvac 7.4'!$10:$12</definedName>
    <definedName name="_xlnm.Print_Titles" localSheetId="10">'havelvac 7.5'!$10:$12</definedName>
    <definedName name="_xlnm.Print_Titles" localSheetId="11">'havelvac 7.6'!$10:$12</definedName>
    <definedName name="_xlnm.Print_Titles" localSheetId="12">'havelvac 7.7'!$10:$12</definedName>
    <definedName name="_xlnm.Print_Titles" localSheetId="13">'havelvac 7.8'!$10:$12</definedName>
    <definedName name="_xlnm.Print_Titles" localSheetId="14">'havelvac 7.9'!$10:$12</definedName>
    <definedName name="_xlnm.Print_Titles" localSheetId="4">havelvac3!$9:$11</definedName>
    <definedName name="_xlnm.Print_Titles">#N/A</definedName>
    <definedName name="Ա290">#REF!</definedName>
  </definedNames>
  <calcPr calcId="191029"/>
</workbook>
</file>

<file path=xl/calcChain.xml><?xml version="1.0" encoding="utf-8"?>
<calcChain xmlns="http://schemas.openxmlformats.org/spreadsheetml/2006/main">
  <c r="P615" i="200" l="1"/>
  <c r="P615" i="201"/>
  <c r="P615" i="202"/>
  <c r="P615" i="203"/>
  <c r="P615" i="204"/>
  <c r="P615" i="205"/>
  <c r="P615" i="207"/>
  <c r="P615" i="206"/>
  <c r="P615" i="208"/>
  <c r="P615" i="210"/>
  <c r="P615" i="211"/>
  <c r="P615" i="212"/>
  <c r="O615" i="200"/>
  <c r="N615" i="200" s="1"/>
  <c r="O615" i="201"/>
  <c r="N615" i="201" s="1"/>
  <c r="O615" i="202"/>
  <c r="O615" i="203"/>
  <c r="O615" i="204"/>
  <c r="N615" i="204" s="1"/>
  <c r="O615" i="205"/>
  <c r="N615" i="205" s="1"/>
  <c r="O615" i="207"/>
  <c r="O615" i="206"/>
  <c r="O615" i="208"/>
  <c r="N615" i="208" s="1"/>
  <c r="O615" i="210"/>
  <c r="N615" i="210" s="1"/>
  <c r="O615" i="211"/>
  <c r="O615" i="212"/>
  <c r="N616" i="200"/>
  <c r="A615" i="200"/>
  <c r="N616" i="201"/>
  <c r="A615" i="201"/>
  <c r="N616" i="202"/>
  <c r="N615" i="202"/>
  <c r="A615" i="202"/>
  <c r="N616" i="203"/>
  <c r="N615" i="203"/>
  <c r="A615" i="203"/>
  <c r="N616" i="204"/>
  <c r="A615" i="204"/>
  <c r="N616" i="205"/>
  <c r="A615" i="205"/>
  <c r="N616" i="207"/>
  <c r="N615" i="207"/>
  <c r="A615" i="207"/>
  <c r="N616" i="206"/>
  <c r="N615" i="206"/>
  <c r="A615" i="206"/>
  <c r="N616" i="208"/>
  <c r="A615" i="208"/>
  <c r="N616" i="210"/>
  <c r="A615" i="210"/>
  <c r="N616" i="211"/>
  <c r="A615" i="211"/>
  <c r="N616" i="212"/>
  <c r="N615" i="212"/>
  <c r="A615" i="212"/>
  <c r="P422" i="200"/>
  <c r="P422" i="201"/>
  <c r="P420" i="201" s="1"/>
  <c r="P422" i="202"/>
  <c r="P420" i="202" s="1"/>
  <c r="P422" i="203"/>
  <c r="P420" i="203" s="1"/>
  <c r="P422" i="204"/>
  <c r="P422" i="205"/>
  <c r="P420" i="205" s="1"/>
  <c r="P422" i="207"/>
  <c r="P420" i="207" s="1"/>
  <c r="P422" i="206"/>
  <c r="P420" i="206" s="1"/>
  <c r="P422" i="208"/>
  <c r="P420" i="208" s="1"/>
  <c r="P422" i="210"/>
  <c r="P420" i="210" s="1"/>
  <c r="P422" i="211"/>
  <c r="P420" i="211" s="1"/>
  <c r="P422" i="212"/>
  <c r="P420" i="212" s="1"/>
  <c r="O422" i="200"/>
  <c r="O420" i="200" s="1"/>
  <c r="O418" i="200" s="1"/>
  <c r="O422" i="201"/>
  <c r="O420" i="201" s="1"/>
  <c r="O418" i="201" s="1"/>
  <c r="O422" i="202"/>
  <c r="O420" i="202" s="1"/>
  <c r="O418" i="202" s="1"/>
  <c r="O422" i="203"/>
  <c r="O420" i="203" s="1"/>
  <c r="O418" i="203" s="1"/>
  <c r="O422" i="204"/>
  <c r="O420" i="204" s="1"/>
  <c r="O418" i="204" s="1"/>
  <c r="O422" i="205"/>
  <c r="O420" i="205" s="1"/>
  <c r="O418" i="205" s="1"/>
  <c r="O422" i="207"/>
  <c r="O420" i="207" s="1"/>
  <c r="O418" i="207" s="1"/>
  <c r="O422" i="206"/>
  <c r="O420" i="206" s="1"/>
  <c r="O418" i="206" s="1"/>
  <c r="O422" i="208"/>
  <c r="O422" i="210"/>
  <c r="O420" i="210" s="1"/>
  <c r="O418" i="210" s="1"/>
  <c r="O422" i="211"/>
  <c r="O420" i="211" s="1"/>
  <c r="O418" i="211" s="1"/>
  <c r="O422" i="212"/>
  <c r="O420" i="212" s="1"/>
  <c r="O418" i="212" s="1"/>
  <c r="N423" i="200"/>
  <c r="A423" i="200"/>
  <c r="N423" i="201"/>
  <c r="A423" i="201"/>
  <c r="N423" i="202"/>
  <c r="A423" i="202"/>
  <c r="N423" i="203"/>
  <c r="A423" i="203"/>
  <c r="N423" i="204"/>
  <c r="A423" i="204"/>
  <c r="N423" i="205"/>
  <c r="A423" i="205"/>
  <c r="N423" i="207"/>
  <c r="A423" i="207"/>
  <c r="N423" i="206"/>
  <c r="A423" i="206"/>
  <c r="N423" i="208"/>
  <c r="A423" i="208"/>
  <c r="N423" i="210"/>
  <c r="A423" i="210"/>
  <c r="N423" i="211"/>
  <c r="A423" i="211"/>
  <c r="N423" i="212"/>
  <c r="A423" i="212"/>
  <c r="A422" i="200"/>
  <c r="A421" i="200"/>
  <c r="A420" i="200"/>
  <c r="A419" i="200"/>
  <c r="A418" i="200"/>
  <c r="A422" i="201"/>
  <c r="A421" i="201"/>
  <c r="A420" i="201"/>
  <c r="A419" i="201"/>
  <c r="A418" i="201"/>
  <c r="A422" i="202"/>
  <c r="A421" i="202"/>
  <c r="A420" i="202"/>
  <c r="A419" i="202"/>
  <c r="A418" i="202"/>
  <c r="A422" i="203"/>
  <c r="A421" i="203"/>
  <c r="A420" i="203"/>
  <c r="A419" i="203"/>
  <c r="A418" i="203"/>
  <c r="A422" i="204"/>
  <c r="A421" i="204"/>
  <c r="A420" i="204"/>
  <c r="A419" i="204"/>
  <c r="A418" i="204"/>
  <c r="A422" i="205"/>
  <c r="A421" i="205"/>
  <c r="A420" i="205"/>
  <c r="A419" i="205"/>
  <c r="A418" i="205"/>
  <c r="A422" i="207"/>
  <c r="A421" i="207"/>
  <c r="A420" i="207"/>
  <c r="A419" i="207"/>
  <c r="A418" i="207"/>
  <c r="A422" i="206"/>
  <c r="A421" i="206"/>
  <c r="A420" i="206"/>
  <c r="A419" i="206"/>
  <c r="A418" i="206"/>
  <c r="A422" i="208"/>
  <c r="A421" i="208"/>
  <c r="A420" i="208"/>
  <c r="A419" i="208"/>
  <c r="A418" i="208"/>
  <c r="A422" i="210"/>
  <c r="A421" i="210"/>
  <c r="A420" i="210"/>
  <c r="A419" i="210"/>
  <c r="A418" i="210"/>
  <c r="A422" i="211"/>
  <c r="A421" i="211"/>
  <c r="A420" i="211"/>
  <c r="A419" i="211"/>
  <c r="A418" i="211"/>
  <c r="A422" i="212"/>
  <c r="A421" i="212"/>
  <c r="A420" i="212"/>
  <c r="A419" i="212"/>
  <c r="A418" i="212"/>
  <c r="P667" i="200"/>
  <c r="P667" i="201"/>
  <c r="P667" i="202"/>
  <c r="P667" i="203"/>
  <c r="P667" i="204"/>
  <c r="P667" i="205"/>
  <c r="P667" i="207"/>
  <c r="P667" i="206"/>
  <c r="P667" i="208"/>
  <c r="P667" i="210"/>
  <c r="P667" i="211"/>
  <c r="P667" i="212"/>
  <c r="O667" i="200"/>
  <c r="O667" i="201"/>
  <c r="O667" i="202"/>
  <c r="O667" i="203"/>
  <c r="O667" i="204"/>
  <c r="O667" i="205"/>
  <c r="O667" i="207"/>
  <c r="O667" i="206"/>
  <c r="O667" i="208"/>
  <c r="O667" i="210"/>
  <c r="O667" i="211"/>
  <c r="O667" i="212"/>
  <c r="N667" i="205"/>
  <c r="F79" i="219"/>
  <c r="N668" i="200"/>
  <c r="N668" i="201"/>
  <c r="N668" i="202"/>
  <c r="N668" i="203"/>
  <c r="N668" i="204"/>
  <c r="N668" i="205"/>
  <c r="N668" i="207"/>
  <c r="N668" i="206"/>
  <c r="N668" i="208"/>
  <c r="N668" i="210"/>
  <c r="N668" i="211"/>
  <c r="N668" i="212"/>
  <c r="N422" i="205" l="1"/>
  <c r="N422" i="201"/>
  <c r="E79" i="219"/>
  <c r="D79" i="219" s="1"/>
  <c r="N615" i="211"/>
  <c r="N422" i="210"/>
  <c r="N667" i="204"/>
  <c r="N667" i="210"/>
  <c r="N667" i="201"/>
  <c r="N422" i="212"/>
  <c r="N422" i="204"/>
  <c r="N422" i="200"/>
  <c r="P420" i="200"/>
  <c r="N422" i="206"/>
  <c r="N422" i="203"/>
  <c r="P420" i="204"/>
  <c r="N422" i="208"/>
  <c r="O420" i="208"/>
  <c r="O418" i="208" s="1"/>
  <c r="N422" i="211"/>
  <c r="N422" i="207"/>
  <c r="N422" i="202"/>
  <c r="N667" i="208"/>
  <c r="N667" i="200"/>
  <c r="N667" i="211"/>
  <c r="N667" i="207"/>
  <c r="N667" i="202"/>
  <c r="N667" i="206"/>
  <c r="N667" i="203"/>
  <c r="N667" i="212"/>
  <c r="S16" i="205" l="1"/>
  <c r="N219" i="206" l="1"/>
  <c r="P244" i="200"/>
  <c r="P244" i="201"/>
  <c r="P244" i="202"/>
  <c r="P244" i="203"/>
  <c r="P244" i="204"/>
  <c r="P244" i="205"/>
  <c r="P244" i="207"/>
  <c r="P244" i="206"/>
  <c r="P244" i="208"/>
  <c r="P244" i="210"/>
  <c r="P244" i="211"/>
  <c r="P244" i="212"/>
  <c r="O244" i="200"/>
  <c r="O244" i="201"/>
  <c r="O244" i="202"/>
  <c r="O244" i="203"/>
  <c r="O244" i="204"/>
  <c r="O244" i="205"/>
  <c r="O244" i="207"/>
  <c r="O244" i="206"/>
  <c r="O244" i="208"/>
  <c r="O244" i="210"/>
  <c r="O244" i="211"/>
  <c r="O244" i="212"/>
  <c r="P234" i="200" l="1"/>
  <c r="O234" i="200" l="1"/>
  <c r="E43" i="219"/>
  <c r="E38" i="219"/>
  <c r="E34" i="219"/>
  <c r="E54" i="219"/>
  <c r="E21" i="219"/>
  <c r="E39" i="219"/>
  <c r="E37" i="219"/>
  <c r="E33" i="219"/>
  <c r="E80" i="219"/>
  <c r="E51" i="219"/>
  <c r="P238" i="200" l="1"/>
  <c r="P238" i="201"/>
  <c r="P238" i="202"/>
  <c r="P238" i="203"/>
  <c r="P238" i="204"/>
  <c r="P238" i="205"/>
  <c r="P238" i="207"/>
  <c r="P238" i="206"/>
  <c r="P238" i="208"/>
  <c r="P238" i="210"/>
  <c r="P238" i="211"/>
  <c r="P238" i="212"/>
  <c r="O238" i="200"/>
  <c r="N238" i="200" s="1"/>
  <c r="O238" i="201"/>
  <c r="N238" i="201" s="1"/>
  <c r="O238" i="202"/>
  <c r="N238" i="202" s="1"/>
  <c r="O238" i="203"/>
  <c r="O238" i="204"/>
  <c r="O238" i="205"/>
  <c r="N238" i="205" s="1"/>
  <c r="O238" i="207"/>
  <c r="N238" i="207" s="1"/>
  <c r="O238" i="206"/>
  <c r="O238" i="208"/>
  <c r="O238" i="210"/>
  <c r="N238" i="210" s="1"/>
  <c r="O238" i="211"/>
  <c r="N238" i="211" s="1"/>
  <c r="O238" i="212"/>
  <c r="N238" i="212" s="1"/>
  <c r="N239" i="200"/>
  <c r="N239" i="201"/>
  <c r="N239" i="202"/>
  <c r="N239" i="203"/>
  <c r="N239" i="204"/>
  <c r="N239" i="205"/>
  <c r="N239" i="207"/>
  <c r="N239" i="206"/>
  <c r="N239" i="208"/>
  <c r="N239" i="210"/>
  <c r="N239" i="211"/>
  <c r="N239" i="212"/>
  <c r="N238" i="206" l="1"/>
  <c r="N238" i="208"/>
  <c r="N238" i="203"/>
  <c r="N238" i="204"/>
  <c r="N215" i="200"/>
  <c r="N215" i="201"/>
  <c r="N215" i="202"/>
  <c r="N215" i="203"/>
  <c r="N215" i="204"/>
  <c r="N215" i="205"/>
  <c r="N215" i="207"/>
  <c r="N215" i="206"/>
  <c r="N215" i="208"/>
  <c r="N215" i="210"/>
  <c r="N215" i="211"/>
  <c r="N215" i="212"/>
  <c r="P213" i="200"/>
  <c r="N213" i="200" s="1"/>
  <c r="P213" i="201"/>
  <c r="P213" i="202"/>
  <c r="P213" i="203"/>
  <c r="P213" i="204"/>
  <c r="P213" i="205"/>
  <c r="P213" i="207"/>
  <c r="P213" i="206"/>
  <c r="P213" i="208"/>
  <c r="P213" i="210"/>
  <c r="P213" i="211"/>
  <c r="P213" i="212"/>
  <c r="O213" i="200"/>
  <c r="O213" i="201"/>
  <c r="O213" i="202"/>
  <c r="O213" i="203"/>
  <c r="O213" i="204"/>
  <c r="O213" i="205"/>
  <c r="O213" i="207"/>
  <c r="O213" i="206"/>
  <c r="O213" i="208"/>
  <c r="O213" i="210"/>
  <c r="O213" i="211"/>
  <c r="O213" i="212"/>
  <c r="N213" i="208" l="1"/>
  <c r="N213" i="205"/>
  <c r="N213" i="211"/>
  <c r="N213" i="202"/>
  <c r="N213" i="210"/>
  <c r="N213" i="201"/>
  <c r="N213" i="207"/>
  <c r="N213" i="203"/>
  <c r="N213" i="212"/>
  <c r="N213" i="206"/>
  <c r="N213" i="204"/>
  <c r="P317" i="200" l="1"/>
  <c r="P317" i="201"/>
  <c r="P317" i="202"/>
  <c r="P317" i="203"/>
  <c r="P317" i="204"/>
  <c r="P317" i="205"/>
  <c r="P317" i="207"/>
  <c r="P317" i="206"/>
  <c r="P317" i="208"/>
  <c r="P317" i="210"/>
  <c r="P317" i="211"/>
  <c r="P317" i="212"/>
  <c r="O317" i="200"/>
  <c r="O317" i="201"/>
  <c r="O317" i="202"/>
  <c r="O317" i="203"/>
  <c r="N317" i="203" s="1"/>
  <c r="O317" i="204"/>
  <c r="O317" i="205"/>
  <c r="O317" i="207"/>
  <c r="O317" i="206"/>
  <c r="N317" i="206" s="1"/>
  <c r="O317" i="208"/>
  <c r="O317" i="210"/>
  <c r="O317" i="211"/>
  <c r="O317" i="212"/>
  <c r="N317" i="212" s="1"/>
  <c r="N318" i="200"/>
  <c r="A318" i="200"/>
  <c r="A317" i="200"/>
  <c r="N318" i="201"/>
  <c r="A318" i="201"/>
  <c r="A317" i="201"/>
  <c r="N318" i="202"/>
  <c r="A318" i="202"/>
  <c r="A317" i="202"/>
  <c r="N318" i="203"/>
  <c r="A318" i="203"/>
  <c r="A317" i="203"/>
  <c r="N318" i="204"/>
  <c r="A318" i="204"/>
  <c r="A317" i="204"/>
  <c r="N318" i="205"/>
  <c r="A318" i="205"/>
  <c r="A317" i="205"/>
  <c r="N318" i="207"/>
  <c r="A318" i="207"/>
  <c r="A317" i="207"/>
  <c r="N318" i="206"/>
  <c r="A318" i="206"/>
  <c r="A317" i="206"/>
  <c r="N318" i="208"/>
  <c r="A318" i="208"/>
  <c r="A317" i="208"/>
  <c r="N318" i="210"/>
  <c r="A318" i="210"/>
  <c r="A317" i="210"/>
  <c r="N318" i="211"/>
  <c r="A318" i="211"/>
  <c r="A317" i="211"/>
  <c r="N318" i="212"/>
  <c r="A318" i="212"/>
  <c r="A317" i="212"/>
  <c r="N317" i="210" l="1"/>
  <c r="N317" i="201"/>
  <c r="N317" i="207"/>
  <c r="N317" i="204"/>
  <c r="N317" i="211"/>
  <c r="N317" i="208"/>
  <c r="N317" i="205"/>
  <c r="N317" i="202"/>
  <c r="N317" i="200"/>
  <c r="P482" i="200" l="1"/>
  <c r="P482" i="201"/>
  <c r="P482" i="202"/>
  <c r="P482" i="203"/>
  <c r="P482" i="204"/>
  <c r="P482" i="205"/>
  <c r="P482" i="207"/>
  <c r="P482" i="206"/>
  <c r="P482" i="208"/>
  <c r="P482" i="210"/>
  <c r="P482" i="211"/>
  <c r="P482" i="212"/>
  <c r="O482" i="200"/>
  <c r="O482" i="201"/>
  <c r="O482" i="202"/>
  <c r="O482" i="203"/>
  <c r="O482" i="204"/>
  <c r="O482" i="205"/>
  <c r="O482" i="207"/>
  <c r="O482" i="206"/>
  <c r="O482" i="208"/>
  <c r="O482" i="210"/>
  <c r="O482" i="211"/>
  <c r="O482" i="212"/>
  <c r="P487" i="200"/>
  <c r="P487" i="201"/>
  <c r="P487" i="202"/>
  <c r="P487" i="203"/>
  <c r="P487" i="204"/>
  <c r="P487" i="205"/>
  <c r="P487" i="207"/>
  <c r="P487" i="206"/>
  <c r="P487" i="208"/>
  <c r="P487" i="210"/>
  <c r="P487" i="211"/>
  <c r="P487" i="212"/>
  <c r="O487" i="200"/>
  <c r="O487" i="201"/>
  <c r="O487" i="202"/>
  <c r="O487" i="203"/>
  <c r="O487" i="204"/>
  <c r="O487" i="205"/>
  <c r="O487" i="207"/>
  <c r="O487" i="206"/>
  <c r="O487" i="208"/>
  <c r="O487" i="210"/>
  <c r="O487" i="211"/>
  <c r="O487" i="212"/>
  <c r="P546" i="200" l="1"/>
  <c r="P546" i="201"/>
  <c r="P546" i="202"/>
  <c r="P546" i="203"/>
  <c r="P546" i="204"/>
  <c r="P546" i="205"/>
  <c r="P546" i="207"/>
  <c r="P546" i="206"/>
  <c r="P546" i="208"/>
  <c r="P546" i="210"/>
  <c r="P546" i="211"/>
  <c r="P546" i="212"/>
  <c r="O546" i="200"/>
  <c r="O546" i="201"/>
  <c r="O546" i="202"/>
  <c r="O546" i="203"/>
  <c r="O546" i="204"/>
  <c r="O546" i="205"/>
  <c r="O546" i="207"/>
  <c r="O546" i="206"/>
  <c r="O546" i="208"/>
  <c r="O546" i="210"/>
  <c r="O546" i="211"/>
  <c r="O546" i="212"/>
  <c r="N548" i="200"/>
  <c r="A548" i="200"/>
  <c r="N548" i="201"/>
  <c r="A548" i="201"/>
  <c r="N548" i="202"/>
  <c r="A548" i="202"/>
  <c r="N548" i="203"/>
  <c r="A548" i="203"/>
  <c r="N548" i="204"/>
  <c r="A548" i="204"/>
  <c r="N548" i="205"/>
  <c r="A548" i="205"/>
  <c r="N548" i="207"/>
  <c r="A548" i="207"/>
  <c r="N548" i="206"/>
  <c r="A548" i="206"/>
  <c r="N548" i="208"/>
  <c r="A548" i="208"/>
  <c r="N548" i="210"/>
  <c r="A548" i="210"/>
  <c r="N548" i="211"/>
  <c r="A548" i="211"/>
  <c r="N548" i="212"/>
  <c r="A548" i="212"/>
  <c r="O464" i="200" l="1"/>
  <c r="O464" i="201"/>
  <c r="O464" i="202"/>
  <c r="O464" i="203"/>
  <c r="O464" i="204"/>
  <c r="O464" i="205"/>
  <c r="O464" i="207"/>
  <c r="O464" i="206"/>
  <c r="O464" i="208"/>
  <c r="O464" i="210"/>
  <c r="O464" i="211"/>
  <c r="O464" i="212"/>
  <c r="N470" i="200"/>
  <c r="A470" i="200"/>
  <c r="N470" i="201"/>
  <c r="A470" i="201"/>
  <c r="N470" i="202"/>
  <c r="A470" i="202"/>
  <c r="N470" i="203"/>
  <c r="A470" i="203"/>
  <c r="N470" i="204"/>
  <c r="A470" i="204"/>
  <c r="N470" i="205"/>
  <c r="A470" i="205"/>
  <c r="N470" i="207"/>
  <c r="A470" i="207"/>
  <c r="N470" i="206"/>
  <c r="A470" i="206"/>
  <c r="N470" i="208"/>
  <c r="A470" i="208"/>
  <c r="N470" i="210"/>
  <c r="A470" i="210"/>
  <c r="N470" i="211"/>
  <c r="A470" i="211"/>
  <c r="N470" i="212"/>
  <c r="A470" i="212"/>
  <c r="N245" i="200"/>
  <c r="N245" i="201"/>
  <c r="N245" i="202"/>
  <c r="N245" i="203"/>
  <c r="N245" i="204"/>
  <c r="N245" i="205"/>
  <c r="N245" i="207"/>
  <c r="N245" i="206"/>
  <c r="N245" i="208"/>
  <c r="N245" i="210"/>
  <c r="N245" i="211"/>
  <c r="N245" i="212"/>
  <c r="N244" i="200"/>
  <c r="N244" i="202"/>
  <c r="N244" i="204"/>
  <c r="N244" i="207"/>
  <c r="N244" i="208"/>
  <c r="N244" i="211"/>
  <c r="N487" i="200"/>
  <c r="N487" i="205"/>
  <c r="N487" i="208"/>
  <c r="N487" i="210"/>
  <c r="N488" i="200"/>
  <c r="A488" i="200"/>
  <c r="N488" i="201"/>
  <c r="A488" i="201"/>
  <c r="N488" i="202"/>
  <c r="A488" i="202"/>
  <c r="N488" i="203"/>
  <c r="A488" i="203"/>
  <c r="N488" i="204"/>
  <c r="A488" i="204"/>
  <c r="N488" i="205"/>
  <c r="A488" i="205"/>
  <c r="N488" i="207"/>
  <c r="A488" i="207"/>
  <c r="N488" i="206"/>
  <c r="A488" i="206"/>
  <c r="N488" i="208"/>
  <c r="A488" i="208"/>
  <c r="N488" i="210"/>
  <c r="A488" i="210"/>
  <c r="N488" i="211"/>
  <c r="A488" i="211"/>
  <c r="N488" i="212"/>
  <c r="A488" i="212"/>
  <c r="A487" i="200"/>
  <c r="A487" i="201"/>
  <c r="A487" i="202"/>
  <c r="A487" i="203"/>
  <c r="N487" i="204"/>
  <c r="A487" i="204"/>
  <c r="A487" i="205"/>
  <c r="A487" i="207"/>
  <c r="A487" i="206"/>
  <c r="A487" i="208"/>
  <c r="A487" i="210"/>
  <c r="A487" i="211"/>
  <c r="A487" i="212"/>
  <c r="N487" i="201" l="1"/>
  <c r="N244" i="212"/>
  <c r="N244" i="206"/>
  <c r="N244" i="203"/>
  <c r="N244" i="201"/>
  <c r="N244" i="210"/>
  <c r="N244" i="205"/>
  <c r="N487" i="212"/>
  <c r="N487" i="206"/>
  <c r="N487" i="203"/>
  <c r="N487" i="211"/>
  <c r="N487" i="202"/>
  <c r="N487" i="207"/>
  <c r="P393" i="200" l="1"/>
  <c r="P393" i="201"/>
  <c r="P393" i="202"/>
  <c r="P393" i="203"/>
  <c r="P393" i="204"/>
  <c r="P393" i="205"/>
  <c r="P393" i="207"/>
  <c r="P393" i="206"/>
  <c r="P393" i="208"/>
  <c r="P393" i="210"/>
  <c r="P393" i="211"/>
  <c r="P393" i="212"/>
  <c r="O393" i="200"/>
  <c r="O393" i="201"/>
  <c r="O393" i="202"/>
  <c r="O393" i="203"/>
  <c r="N393" i="203" s="1"/>
  <c r="O393" i="204"/>
  <c r="N393" i="204" s="1"/>
  <c r="O393" i="205"/>
  <c r="N393" i="205" s="1"/>
  <c r="O393" i="207"/>
  <c r="N393" i="207" s="1"/>
  <c r="O393" i="206"/>
  <c r="O393" i="208"/>
  <c r="N393" i="208" s="1"/>
  <c r="O393" i="210"/>
  <c r="N393" i="210" s="1"/>
  <c r="O393" i="211"/>
  <c r="N393" i="211" s="1"/>
  <c r="O393" i="212"/>
  <c r="N395" i="200"/>
  <c r="A395" i="200"/>
  <c r="N395" i="201"/>
  <c r="A395" i="201"/>
  <c r="N395" i="202"/>
  <c r="A395" i="202"/>
  <c r="N395" i="203"/>
  <c r="A395" i="203"/>
  <c r="N395" i="204"/>
  <c r="A395" i="204"/>
  <c r="N395" i="205"/>
  <c r="A395" i="205"/>
  <c r="N395" i="207"/>
  <c r="A395" i="207"/>
  <c r="N395" i="206"/>
  <c r="A395" i="206"/>
  <c r="N395" i="208"/>
  <c r="A395" i="208"/>
  <c r="N395" i="210"/>
  <c r="A395" i="210"/>
  <c r="N395" i="211"/>
  <c r="A395" i="211"/>
  <c r="N395" i="212"/>
  <c r="A395" i="212"/>
  <c r="N393" i="206" l="1"/>
  <c r="N393" i="200"/>
  <c r="N393" i="202"/>
  <c r="N393" i="201"/>
  <c r="N393" i="212"/>
  <c r="P560" i="200" l="1"/>
  <c r="P560" i="201"/>
  <c r="P560" i="202"/>
  <c r="P560" i="203"/>
  <c r="P560" i="204"/>
  <c r="P560" i="205"/>
  <c r="P560" i="207"/>
  <c r="P560" i="206"/>
  <c r="P560" i="208"/>
  <c r="P560" i="210"/>
  <c r="P560" i="211"/>
  <c r="P560" i="212"/>
  <c r="O560" i="200"/>
  <c r="O560" i="201"/>
  <c r="O560" i="202"/>
  <c r="O560" i="203"/>
  <c r="N560" i="203" s="1"/>
  <c r="O560" i="204"/>
  <c r="N560" i="204" s="1"/>
  <c r="O560" i="205"/>
  <c r="N560" i="205" s="1"/>
  <c r="O560" i="207"/>
  <c r="O560" i="206"/>
  <c r="N560" i="206" s="1"/>
  <c r="O560" i="208"/>
  <c r="O560" i="210"/>
  <c r="O560" i="211"/>
  <c r="O560" i="212"/>
  <c r="N560" i="212" s="1"/>
  <c r="N560" i="200"/>
  <c r="N560" i="201"/>
  <c r="N564" i="200"/>
  <c r="A564" i="200"/>
  <c r="N564" i="201"/>
  <c r="A564" i="201"/>
  <c r="N564" i="202"/>
  <c r="A564" i="202"/>
  <c r="N564" i="203"/>
  <c r="A564" i="203"/>
  <c r="N564" i="204"/>
  <c r="A564" i="204"/>
  <c r="N564" i="205"/>
  <c r="A564" i="205"/>
  <c r="N564" i="207"/>
  <c r="A564" i="207"/>
  <c r="N564" i="206"/>
  <c r="A564" i="206"/>
  <c r="N564" i="208"/>
  <c r="A564" i="208"/>
  <c r="N564" i="210"/>
  <c r="A564" i="210"/>
  <c r="N564" i="211"/>
  <c r="A564" i="211"/>
  <c r="N564" i="212"/>
  <c r="A564" i="212"/>
  <c r="P404" i="200"/>
  <c r="P404" i="201"/>
  <c r="P404" i="202"/>
  <c r="P404" i="203"/>
  <c r="P404" i="204"/>
  <c r="P404" i="205"/>
  <c r="P404" i="207"/>
  <c r="P404" i="206"/>
  <c r="P404" i="208"/>
  <c r="P404" i="210"/>
  <c r="P404" i="211"/>
  <c r="P404" i="212"/>
  <c r="O404" i="200"/>
  <c r="O404" i="201"/>
  <c r="O404" i="202"/>
  <c r="N404" i="202" s="1"/>
  <c r="O404" i="203"/>
  <c r="N404" i="203" s="1"/>
  <c r="O404" i="204"/>
  <c r="N404" i="204" s="1"/>
  <c r="O404" i="205"/>
  <c r="O404" i="207"/>
  <c r="N404" i="207" s="1"/>
  <c r="O404" i="206"/>
  <c r="N404" i="206" s="1"/>
  <c r="O404" i="208"/>
  <c r="O404" i="210"/>
  <c r="N404" i="210" s="1"/>
  <c r="O404" i="211"/>
  <c r="N404" i="211" s="1"/>
  <c r="O404" i="212"/>
  <c r="N404" i="212" s="1"/>
  <c r="N404" i="201"/>
  <c r="N405" i="200"/>
  <c r="A405" i="200"/>
  <c r="N405" i="201"/>
  <c r="A405" i="201"/>
  <c r="N405" i="202"/>
  <c r="A405" i="202"/>
  <c r="N405" i="203"/>
  <c r="A405" i="203"/>
  <c r="N405" i="204"/>
  <c r="A405" i="204"/>
  <c r="N405" i="205"/>
  <c r="A405" i="205"/>
  <c r="N405" i="207"/>
  <c r="A405" i="207"/>
  <c r="N405" i="206"/>
  <c r="A405" i="206"/>
  <c r="N405" i="208"/>
  <c r="A405" i="208"/>
  <c r="N405" i="210"/>
  <c r="A405" i="210"/>
  <c r="N405" i="211"/>
  <c r="A405" i="211"/>
  <c r="N405" i="212"/>
  <c r="A405" i="212"/>
  <c r="N560" i="210" l="1"/>
  <c r="N404" i="205"/>
  <c r="N404" i="200"/>
  <c r="N404" i="208"/>
  <c r="N560" i="208"/>
  <c r="N560" i="202"/>
  <c r="N560" i="211"/>
  <c r="N560" i="207"/>
  <c r="O176" i="203" l="1"/>
  <c r="O176" i="201"/>
  <c r="O234" i="203"/>
  <c r="O231" i="203"/>
  <c r="O224" i="203"/>
  <c r="O220" i="203"/>
  <c r="O217" i="203"/>
  <c r="O206" i="203"/>
  <c r="O200" i="203"/>
  <c r="O198" i="203"/>
  <c r="O194" i="203"/>
  <c r="O189" i="203"/>
  <c r="O185" i="203"/>
  <c r="O181" i="203"/>
  <c r="O179" i="203"/>
  <c r="N746" i="200" l="1"/>
  <c r="N747" i="200"/>
  <c r="N748" i="200"/>
  <c r="N746" i="201"/>
  <c r="N747" i="201"/>
  <c r="N748" i="201"/>
  <c r="N746" i="202"/>
  <c r="N747" i="202"/>
  <c r="N748" i="202"/>
  <c r="N746" i="203"/>
  <c r="N747" i="203"/>
  <c r="N748" i="203"/>
  <c r="N746" i="204"/>
  <c r="N747" i="204"/>
  <c r="N748" i="204"/>
  <c r="N746" i="205"/>
  <c r="N747" i="205"/>
  <c r="N748" i="205"/>
  <c r="N746" i="206"/>
  <c r="N747" i="206"/>
  <c r="N748" i="206"/>
  <c r="N746" i="207"/>
  <c r="N747" i="207"/>
  <c r="N748" i="207"/>
  <c r="N746" i="208"/>
  <c r="N747" i="208"/>
  <c r="N748" i="208"/>
  <c r="N746" i="210"/>
  <c r="N747" i="210"/>
  <c r="N748" i="210"/>
  <c r="N746" i="211"/>
  <c r="N747" i="211"/>
  <c r="N748" i="211"/>
  <c r="N746" i="212"/>
  <c r="N747" i="212"/>
  <c r="N748" i="212"/>
  <c r="N745" i="200"/>
  <c r="N745" i="201"/>
  <c r="N745" i="202"/>
  <c r="N745" i="203"/>
  <c r="N745" i="204"/>
  <c r="N745" i="205"/>
  <c r="N745" i="206"/>
  <c r="N745" i="207"/>
  <c r="N745" i="208"/>
  <c r="N745" i="210"/>
  <c r="N745" i="211"/>
  <c r="N745" i="212"/>
  <c r="P743" i="200"/>
  <c r="P743" i="201"/>
  <c r="P743" i="202"/>
  <c r="P743" i="203"/>
  <c r="P743" i="204"/>
  <c r="P743" i="205"/>
  <c r="P743" i="206"/>
  <c r="P743" i="207"/>
  <c r="P743" i="208"/>
  <c r="P743" i="210"/>
  <c r="P743" i="211"/>
  <c r="P743" i="212"/>
  <c r="O743" i="200"/>
  <c r="O743" i="201"/>
  <c r="O743" i="202"/>
  <c r="O743" i="203"/>
  <c r="O743" i="204"/>
  <c r="O743" i="205"/>
  <c r="O743" i="206"/>
  <c r="O743" i="207"/>
  <c r="O743" i="208"/>
  <c r="O743" i="210"/>
  <c r="O743" i="211"/>
  <c r="O743" i="212"/>
  <c r="N739" i="200"/>
  <c r="N739" i="201"/>
  <c r="N739" i="202"/>
  <c r="N739" i="203"/>
  <c r="N739" i="204"/>
  <c r="N739" i="205"/>
  <c r="N739" i="206"/>
  <c r="N739" i="207"/>
  <c r="N739" i="208"/>
  <c r="N739" i="210"/>
  <c r="N739" i="211"/>
  <c r="N739" i="212"/>
  <c r="N728" i="200"/>
  <c r="N728" i="201"/>
  <c r="N728" i="202"/>
  <c r="N728" i="203"/>
  <c r="N728" i="204"/>
  <c r="N728" i="205"/>
  <c r="N728" i="206"/>
  <c r="N728" i="207"/>
  <c r="N728" i="208"/>
  <c r="N728" i="210"/>
  <c r="N728" i="211"/>
  <c r="N728" i="212"/>
  <c r="N727" i="200"/>
  <c r="N727" i="201"/>
  <c r="N727" i="202"/>
  <c r="N727" i="203"/>
  <c r="N727" i="204"/>
  <c r="N727" i="205"/>
  <c r="N727" i="206"/>
  <c r="N727" i="207"/>
  <c r="N727" i="208"/>
  <c r="N727" i="210"/>
  <c r="N727" i="211"/>
  <c r="N727" i="212"/>
  <c r="O718" i="200"/>
  <c r="O718" i="201"/>
  <c r="O718" i="202"/>
  <c r="O718" i="203"/>
  <c r="O718" i="204"/>
  <c r="O718" i="205"/>
  <c r="O718" i="206"/>
  <c r="O718" i="207"/>
  <c r="O718" i="208"/>
  <c r="O718" i="210"/>
  <c r="O718" i="211"/>
  <c r="O718" i="212"/>
  <c r="N722" i="200"/>
  <c r="N722" i="201"/>
  <c r="N722" i="202"/>
  <c r="N722" i="203"/>
  <c r="N722" i="204"/>
  <c r="N722" i="205"/>
  <c r="N722" i="206"/>
  <c r="N722" i="207"/>
  <c r="N722" i="208"/>
  <c r="N722" i="210"/>
  <c r="N722" i="211"/>
  <c r="N722" i="212"/>
  <c r="O710" i="200"/>
  <c r="O710" i="201"/>
  <c r="O710" i="202"/>
  <c r="O710" i="203"/>
  <c r="O710" i="204"/>
  <c r="O710" i="205"/>
  <c r="O710" i="206"/>
  <c r="O710" i="207"/>
  <c r="O710" i="208"/>
  <c r="O710" i="210"/>
  <c r="O710" i="211"/>
  <c r="O710" i="212"/>
  <c r="N714" i="200"/>
  <c r="N714" i="201"/>
  <c r="N714" i="202"/>
  <c r="N714" i="203"/>
  <c r="N714" i="204"/>
  <c r="N714" i="205"/>
  <c r="N714" i="206"/>
  <c r="N714" i="207"/>
  <c r="N714" i="208"/>
  <c r="N714" i="210"/>
  <c r="N714" i="211"/>
  <c r="N714" i="212"/>
  <c r="O569" i="200" l="1"/>
  <c r="P569" i="200"/>
  <c r="O569" i="201"/>
  <c r="P569" i="201"/>
  <c r="O569" i="202"/>
  <c r="P569" i="202"/>
  <c r="O569" i="203"/>
  <c r="P569" i="203"/>
  <c r="O569" i="204"/>
  <c r="P569" i="204"/>
  <c r="O569" i="205"/>
  <c r="P569" i="205"/>
  <c r="O569" i="206"/>
  <c r="P569" i="206"/>
  <c r="O569" i="207"/>
  <c r="P569" i="207"/>
  <c r="O569" i="208"/>
  <c r="P569" i="208"/>
  <c r="O569" i="210"/>
  <c r="P569" i="210"/>
  <c r="O569" i="211"/>
  <c r="P569" i="211"/>
  <c r="O569" i="212"/>
  <c r="P569" i="212"/>
  <c r="N571" i="200"/>
  <c r="A571" i="200"/>
  <c r="N571" i="201"/>
  <c r="A571" i="201"/>
  <c r="N571" i="202"/>
  <c r="A571" i="202"/>
  <c r="N571" i="203"/>
  <c r="A571" i="203"/>
  <c r="N571" i="204"/>
  <c r="A571" i="204"/>
  <c r="N571" i="205"/>
  <c r="A571" i="205"/>
  <c r="N571" i="206"/>
  <c r="A571" i="206"/>
  <c r="N571" i="207"/>
  <c r="A571" i="207"/>
  <c r="N571" i="208"/>
  <c r="A571" i="208"/>
  <c r="N571" i="210"/>
  <c r="A571" i="210"/>
  <c r="N571" i="211"/>
  <c r="A571" i="211"/>
  <c r="N571" i="212"/>
  <c r="A571" i="212"/>
  <c r="N547" i="200"/>
  <c r="A547" i="200"/>
  <c r="N547" i="201"/>
  <c r="A547" i="201"/>
  <c r="N547" i="202"/>
  <c r="A547" i="202"/>
  <c r="N547" i="203"/>
  <c r="A547" i="203"/>
  <c r="N547" i="204"/>
  <c r="A547" i="204"/>
  <c r="N547" i="205"/>
  <c r="A547" i="205"/>
  <c r="N547" i="206"/>
  <c r="A547" i="206"/>
  <c r="N547" i="207"/>
  <c r="A547" i="207"/>
  <c r="N547" i="208"/>
  <c r="A547" i="208"/>
  <c r="N547" i="210"/>
  <c r="A547" i="210"/>
  <c r="N547" i="211"/>
  <c r="A547" i="211"/>
  <c r="N547" i="212"/>
  <c r="A547" i="212"/>
  <c r="N536" i="200"/>
  <c r="N537" i="200"/>
  <c r="N538" i="200"/>
  <c r="N539" i="200"/>
  <c r="N536" i="201"/>
  <c r="N537" i="201"/>
  <c r="N538" i="201"/>
  <c r="N539" i="201"/>
  <c r="N536" i="202"/>
  <c r="N537" i="202"/>
  <c r="N538" i="202"/>
  <c r="N539" i="202"/>
  <c r="N536" i="203"/>
  <c r="N537" i="203"/>
  <c r="N538" i="203"/>
  <c r="N539" i="203"/>
  <c r="N536" i="204"/>
  <c r="N537" i="204"/>
  <c r="N538" i="204"/>
  <c r="N539" i="204"/>
  <c r="N536" i="205"/>
  <c r="N537" i="205"/>
  <c r="N538" i="205"/>
  <c r="N539" i="205"/>
  <c r="N536" i="206"/>
  <c r="N537" i="206"/>
  <c r="N538" i="206"/>
  <c r="N539" i="206"/>
  <c r="N536" i="207"/>
  <c r="N537" i="207"/>
  <c r="N538" i="207"/>
  <c r="N539" i="207"/>
  <c r="N536" i="208"/>
  <c r="N537" i="208"/>
  <c r="N538" i="208"/>
  <c r="N539" i="208"/>
  <c r="N536" i="210"/>
  <c r="N537" i="210"/>
  <c r="N538" i="210"/>
  <c r="N539" i="210"/>
  <c r="N536" i="211"/>
  <c r="N537" i="211"/>
  <c r="N538" i="211"/>
  <c r="N539" i="211"/>
  <c r="N536" i="212"/>
  <c r="N537" i="212"/>
  <c r="N538" i="212"/>
  <c r="N539" i="212"/>
  <c r="O535" i="200"/>
  <c r="P535" i="200"/>
  <c r="O535" i="201"/>
  <c r="P535" i="201"/>
  <c r="O535" i="202"/>
  <c r="P535" i="202"/>
  <c r="O535" i="203"/>
  <c r="P535" i="203"/>
  <c r="O535" i="204"/>
  <c r="P535" i="204"/>
  <c r="O535" i="205"/>
  <c r="P535" i="205"/>
  <c r="O535" i="206"/>
  <c r="P535" i="206"/>
  <c r="O535" i="207"/>
  <c r="P535" i="207"/>
  <c r="O535" i="208"/>
  <c r="P535" i="208"/>
  <c r="O535" i="210"/>
  <c r="P535" i="210"/>
  <c r="O535" i="211"/>
  <c r="P535" i="211"/>
  <c r="O535" i="212"/>
  <c r="P535" i="212"/>
  <c r="N542" i="200"/>
  <c r="A542" i="200"/>
  <c r="N542" i="201"/>
  <c r="A542" i="201"/>
  <c r="N542" i="202"/>
  <c r="A542" i="202"/>
  <c r="N542" i="203"/>
  <c r="A542" i="203"/>
  <c r="N542" i="204"/>
  <c r="A542" i="204"/>
  <c r="N542" i="205"/>
  <c r="A542" i="205"/>
  <c r="N542" i="206"/>
  <c r="A542" i="206"/>
  <c r="N542" i="207"/>
  <c r="A542" i="207"/>
  <c r="N542" i="208"/>
  <c r="A542" i="208"/>
  <c r="N542" i="210"/>
  <c r="A542" i="210"/>
  <c r="N542" i="211"/>
  <c r="A542" i="211"/>
  <c r="N542" i="212"/>
  <c r="A542" i="212"/>
  <c r="N498" i="200"/>
  <c r="N499" i="200"/>
  <c r="N498" i="201"/>
  <c r="N499" i="201"/>
  <c r="N498" i="202"/>
  <c r="N499" i="202"/>
  <c r="N498" i="203"/>
  <c r="N499" i="203"/>
  <c r="N498" i="204"/>
  <c r="N499" i="204"/>
  <c r="N498" i="205"/>
  <c r="N499" i="205"/>
  <c r="N498" i="206"/>
  <c r="N499" i="206"/>
  <c r="N498" i="207"/>
  <c r="N499" i="207"/>
  <c r="N498" i="208"/>
  <c r="N499" i="208"/>
  <c r="N498" i="210"/>
  <c r="N499" i="210"/>
  <c r="N498" i="211"/>
  <c r="N499" i="211"/>
  <c r="N498" i="212"/>
  <c r="N499" i="212"/>
  <c r="N515" i="200"/>
  <c r="A515" i="200"/>
  <c r="N515" i="201"/>
  <c r="A515" i="201"/>
  <c r="N515" i="202"/>
  <c r="A515" i="202"/>
  <c r="N515" i="203"/>
  <c r="A515" i="203"/>
  <c r="N515" i="204"/>
  <c r="A515" i="204"/>
  <c r="N515" i="205"/>
  <c r="A515" i="205"/>
  <c r="N515" i="206"/>
  <c r="A515" i="206"/>
  <c r="N515" i="207"/>
  <c r="A515" i="207"/>
  <c r="N515" i="208"/>
  <c r="A515" i="208"/>
  <c r="N515" i="210"/>
  <c r="A515" i="210"/>
  <c r="N515" i="211"/>
  <c r="A515" i="211"/>
  <c r="N515" i="212"/>
  <c r="A515" i="212"/>
  <c r="O495" i="200"/>
  <c r="P495" i="200"/>
  <c r="O495" i="201"/>
  <c r="P495" i="201"/>
  <c r="O495" i="202"/>
  <c r="P495" i="202"/>
  <c r="O495" i="203"/>
  <c r="P495" i="203"/>
  <c r="O495" i="204"/>
  <c r="P495" i="204"/>
  <c r="O495" i="205"/>
  <c r="P495" i="205"/>
  <c r="O495" i="206"/>
  <c r="P495" i="206"/>
  <c r="O495" i="207"/>
  <c r="P495" i="207"/>
  <c r="O495" i="208"/>
  <c r="P495" i="208"/>
  <c r="O495" i="210"/>
  <c r="P495" i="210"/>
  <c r="O495" i="211"/>
  <c r="P495" i="211"/>
  <c r="O495" i="212"/>
  <c r="P495" i="212"/>
  <c r="A499" i="200"/>
  <c r="A499" i="201"/>
  <c r="A499" i="202"/>
  <c r="A499" i="203"/>
  <c r="A499" i="204"/>
  <c r="A499" i="205"/>
  <c r="A499" i="206"/>
  <c r="A499" i="207"/>
  <c r="A499" i="208"/>
  <c r="A499" i="210"/>
  <c r="A499" i="211"/>
  <c r="A499" i="212"/>
  <c r="N403" i="200"/>
  <c r="A403" i="200"/>
  <c r="N403" i="201"/>
  <c r="A403" i="201"/>
  <c r="N403" i="202"/>
  <c r="A403" i="202"/>
  <c r="N403" i="203"/>
  <c r="A403" i="203"/>
  <c r="N403" i="204"/>
  <c r="A403" i="204"/>
  <c r="N403" i="205"/>
  <c r="A403" i="205"/>
  <c r="N403" i="206"/>
  <c r="A403" i="206"/>
  <c r="N403" i="207"/>
  <c r="A403" i="207"/>
  <c r="N403" i="208"/>
  <c r="A403" i="208"/>
  <c r="N403" i="210"/>
  <c r="A403" i="210"/>
  <c r="N403" i="211"/>
  <c r="A403" i="211"/>
  <c r="N403" i="212"/>
  <c r="A403" i="212"/>
  <c r="P374" i="200"/>
  <c r="P374" i="201"/>
  <c r="P374" i="202"/>
  <c r="P374" i="203"/>
  <c r="P374" i="204"/>
  <c r="P374" i="205"/>
  <c r="P374" i="206"/>
  <c r="P374" i="207"/>
  <c r="P374" i="208"/>
  <c r="P374" i="210"/>
  <c r="P374" i="211"/>
  <c r="P374" i="212"/>
  <c r="O374" i="200"/>
  <c r="O374" i="201"/>
  <c r="O374" i="202"/>
  <c r="O374" i="203"/>
  <c r="O374" i="204"/>
  <c r="O374" i="205"/>
  <c r="O374" i="206"/>
  <c r="O374" i="207"/>
  <c r="O374" i="208"/>
  <c r="O374" i="210"/>
  <c r="O374" i="211"/>
  <c r="O374" i="212"/>
  <c r="N376" i="200"/>
  <c r="A376" i="200"/>
  <c r="N376" i="201"/>
  <c r="A376" i="201"/>
  <c r="N376" i="202"/>
  <c r="A376" i="202"/>
  <c r="N376" i="203"/>
  <c r="A376" i="203"/>
  <c r="N376" i="204"/>
  <c r="A376" i="204"/>
  <c r="N376" i="205"/>
  <c r="A376" i="205"/>
  <c r="N376" i="206"/>
  <c r="A376" i="206"/>
  <c r="N376" i="207"/>
  <c r="A376" i="207"/>
  <c r="N376" i="208"/>
  <c r="A376" i="208"/>
  <c r="N376" i="210"/>
  <c r="A376" i="210"/>
  <c r="N376" i="211"/>
  <c r="A376" i="211"/>
  <c r="N376" i="212"/>
  <c r="A376" i="212"/>
  <c r="N375" i="200"/>
  <c r="A375" i="200"/>
  <c r="N375" i="201"/>
  <c r="A375" i="201"/>
  <c r="N375" i="202"/>
  <c r="A375" i="202"/>
  <c r="N375" i="203"/>
  <c r="A375" i="203"/>
  <c r="N375" i="204"/>
  <c r="A375" i="204"/>
  <c r="N375" i="205"/>
  <c r="A375" i="205"/>
  <c r="N375" i="206"/>
  <c r="A375" i="206"/>
  <c r="N375" i="207"/>
  <c r="A375" i="207"/>
  <c r="N375" i="208"/>
  <c r="A375" i="208"/>
  <c r="N375" i="210"/>
  <c r="A375" i="210"/>
  <c r="N375" i="211"/>
  <c r="A375" i="211"/>
  <c r="N375" i="212"/>
  <c r="A375" i="212"/>
  <c r="O325" i="200"/>
  <c r="O325" i="201"/>
  <c r="O325" i="202"/>
  <c r="O325" i="203"/>
  <c r="O325" i="204"/>
  <c r="O325" i="205"/>
  <c r="O325" i="206"/>
  <c r="O325" i="207"/>
  <c r="O325" i="208"/>
  <c r="O325" i="210"/>
  <c r="O325" i="211"/>
  <c r="O325" i="212"/>
  <c r="N327" i="200"/>
  <c r="A327" i="200"/>
  <c r="N327" i="201"/>
  <c r="A327" i="201"/>
  <c r="N327" i="202"/>
  <c r="A327" i="202"/>
  <c r="N327" i="203"/>
  <c r="A327" i="203"/>
  <c r="N327" i="204"/>
  <c r="A327" i="204"/>
  <c r="N327" i="205"/>
  <c r="A327" i="205"/>
  <c r="N327" i="206"/>
  <c r="A327" i="206"/>
  <c r="N327" i="207"/>
  <c r="A327" i="207"/>
  <c r="N327" i="208"/>
  <c r="A327" i="208"/>
  <c r="N327" i="210"/>
  <c r="A327" i="210"/>
  <c r="N327" i="211"/>
  <c r="A327" i="211"/>
  <c r="N327" i="212"/>
  <c r="A327" i="212"/>
  <c r="P314" i="200"/>
  <c r="P314" i="201"/>
  <c r="P314" i="202"/>
  <c r="P314" i="203"/>
  <c r="P314" i="204"/>
  <c r="P314" i="205"/>
  <c r="P314" i="206"/>
  <c r="P314" i="207"/>
  <c r="P314" i="208"/>
  <c r="P314" i="210"/>
  <c r="P314" i="211"/>
  <c r="P314" i="212"/>
  <c r="O314" i="200"/>
  <c r="O314" i="201"/>
  <c r="O314" i="202"/>
  <c r="O314" i="203"/>
  <c r="O314" i="204"/>
  <c r="O314" i="205"/>
  <c r="O314" i="206"/>
  <c r="O314" i="207"/>
  <c r="O314" i="208"/>
  <c r="O314" i="210"/>
  <c r="O314" i="211"/>
  <c r="O314" i="212"/>
  <c r="N316" i="200"/>
  <c r="N316" i="201"/>
  <c r="N316" i="202"/>
  <c r="N316" i="203"/>
  <c r="N316" i="204"/>
  <c r="N316" i="205"/>
  <c r="N316" i="206"/>
  <c r="N316" i="207"/>
  <c r="N316" i="208"/>
  <c r="N316" i="210"/>
  <c r="N316" i="211"/>
  <c r="N316" i="212"/>
  <c r="N315" i="200"/>
  <c r="A315" i="200"/>
  <c r="N315" i="201"/>
  <c r="A315" i="201"/>
  <c r="N315" i="202"/>
  <c r="A315" i="202"/>
  <c r="N315" i="203"/>
  <c r="A315" i="203"/>
  <c r="N315" i="204"/>
  <c r="A315" i="204"/>
  <c r="N315" i="205"/>
  <c r="A315" i="205"/>
  <c r="N315" i="206"/>
  <c r="A315" i="206"/>
  <c r="N315" i="207"/>
  <c r="A315" i="207"/>
  <c r="N315" i="208"/>
  <c r="A315" i="208"/>
  <c r="N315" i="210"/>
  <c r="A315" i="210"/>
  <c r="N315" i="211"/>
  <c r="A315" i="211"/>
  <c r="N315" i="212"/>
  <c r="A315" i="212"/>
  <c r="O311" i="200"/>
  <c r="O311" i="201"/>
  <c r="O311" i="202"/>
  <c r="O311" i="203"/>
  <c r="O311" i="204"/>
  <c r="O311" i="205"/>
  <c r="O311" i="206"/>
  <c r="O311" i="207"/>
  <c r="O311" i="208"/>
  <c r="O311" i="210"/>
  <c r="O311" i="211"/>
  <c r="O311" i="212"/>
  <c r="N312" i="200"/>
  <c r="A312" i="200"/>
  <c r="N312" i="201"/>
  <c r="A312" i="201"/>
  <c r="N312" i="202"/>
  <c r="A312" i="202"/>
  <c r="N312" i="203"/>
  <c r="A312" i="203"/>
  <c r="N312" i="204"/>
  <c r="A312" i="204"/>
  <c r="N312" i="205"/>
  <c r="A312" i="205"/>
  <c r="N312" i="206"/>
  <c r="A312" i="206"/>
  <c r="N312" i="207"/>
  <c r="A312" i="207"/>
  <c r="N312" i="208"/>
  <c r="A312" i="208"/>
  <c r="N312" i="210"/>
  <c r="A312" i="210"/>
  <c r="N312" i="211"/>
  <c r="A312" i="211"/>
  <c r="N312" i="212"/>
  <c r="A312" i="212"/>
  <c r="N297" i="200"/>
  <c r="A297" i="200"/>
  <c r="N297" i="201"/>
  <c r="A297" i="201"/>
  <c r="N297" i="202"/>
  <c r="A297" i="202"/>
  <c r="N297" i="203"/>
  <c r="A297" i="203"/>
  <c r="N297" i="204"/>
  <c r="A297" i="204"/>
  <c r="N297" i="205"/>
  <c r="A297" i="205"/>
  <c r="N297" i="206"/>
  <c r="A297" i="206"/>
  <c r="N297" i="207"/>
  <c r="A297" i="207"/>
  <c r="N297" i="208"/>
  <c r="A297" i="208"/>
  <c r="N297" i="210"/>
  <c r="A297" i="210"/>
  <c r="N297" i="211"/>
  <c r="A297" i="211"/>
  <c r="N297" i="212"/>
  <c r="A297" i="212"/>
  <c r="N298" i="200"/>
  <c r="A298" i="200"/>
  <c r="N298" i="201"/>
  <c r="A298" i="201"/>
  <c r="N298" i="202"/>
  <c r="A298" i="202"/>
  <c r="N298" i="203"/>
  <c r="A298" i="203"/>
  <c r="N298" i="204"/>
  <c r="A298" i="204"/>
  <c r="N298" i="205"/>
  <c r="A298" i="205"/>
  <c r="N298" i="206"/>
  <c r="A298" i="206"/>
  <c r="N298" i="207"/>
  <c r="A298" i="207"/>
  <c r="N298" i="208"/>
  <c r="A298" i="208"/>
  <c r="N298" i="210"/>
  <c r="A298" i="210"/>
  <c r="N298" i="211"/>
  <c r="A298" i="211"/>
  <c r="N298" i="212"/>
  <c r="A298" i="212"/>
  <c r="A237" i="200"/>
  <c r="P236" i="200"/>
  <c r="A237" i="201"/>
  <c r="P236" i="201"/>
  <c r="A237" i="202"/>
  <c r="P236" i="202"/>
  <c r="A237" i="203"/>
  <c r="P236" i="203"/>
  <c r="A237" i="204"/>
  <c r="P236" i="204"/>
  <c r="A237" i="205"/>
  <c r="P236" i="205"/>
  <c r="A237" i="206"/>
  <c r="P236" i="206"/>
  <c r="A237" i="207"/>
  <c r="P236" i="207"/>
  <c r="A237" i="208"/>
  <c r="P236" i="208"/>
  <c r="A237" i="210"/>
  <c r="P236" i="210"/>
  <c r="A237" i="211"/>
  <c r="P236" i="211"/>
  <c r="A237" i="212"/>
  <c r="P236" i="212"/>
  <c r="P224" i="200"/>
  <c r="P224" i="201"/>
  <c r="P224" i="202"/>
  <c r="P224" i="203"/>
  <c r="P224" i="204"/>
  <c r="P224" i="205"/>
  <c r="P224" i="206"/>
  <c r="P224" i="207"/>
  <c r="P224" i="208"/>
  <c r="P224" i="210"/>
  <c r="P224" i="211"/>
  <c r="P224" i="212"/>
  <c r="O224" i="200"/>
  <c r="O224" i="201"/>
  <c r="O224" i="202"/>
  <c r="O224" i="204"/>
  <c r="O224" i="205"/>
  <c r="O224" i="206"/>
  <c r="O224" i="207"/>
  <c r="O224" i="208"/>
  <c r="O224" i="210"/>
  <c r="O224" i="211"/>
  <c r="O224" i="212"/>
  <c r="P231" i="200"/>
  <c r="P231" i="201"/>
  <c r="P231" i="202"/>
  <c r="P231" i="203"/>
  <c r="P231" i="204"/>
  <c r="P231" i="205"/>
  <c r="P231" i="206"/>
  <c r="P231" i="207"/>
  <c r="P231" i="208"/>
  <c r="P231" i="210"/>
  <c r="P231" i="211"/>
  <c r="P231" i="212"/>
  <c r="O231" i="200"/>
  <c r="O231" i="201"/>
  <c r="O231" i="202"/>
  <c r="O231" i="204"/>
  <c r="O231" i="205"/>
  <c r="O231" i="206"/>
  <c r="O231" i="207"/>
  <c r="O231" i="208"/>
  <c r="O231" i="210"/>
  <c r="O231" i="211"/>
  <c r="O231" i="212"/>
  <c r="N232" i="200"/>
  <c r="A232" i="200"/>
  <c r="N232" i="201"/>
  <c r="A232" i="201"/>
  <c r="N232" i="202"/>
  <c r="A232" i="202"/>
  <c r="N232" i="203"/>
  <c r="A232" i="203"/>
  <c r="N232" i="204"/>
  <c r="A232" i="204"/>
  <c r="N232" i="205"/>
  <c r="A232" i="205"/>
  <c r="N232" i="206"/>
  <c r="A232" i="206"/>
  <c r="N232" i="207"/>
  <c r="A232" i="207"/>
  <c r="N232" i="208"/>
  <c r="A232" i="208"/>
  <c r="N232" i="210"/>
  <c r="A232" i="210"/>
  <c r="N232" i="211"/>
  <c r="A232" i="211"/>
  <c r="N232" i="212"/>
  <c r="A232" i="212"/>
  <c r="A207" i="200"/>
  <c r="A207" i="201"/>
  <c r="A207" i="202"/>
  <c r="A207" i="203"/>
  <c r="A207" i="204"/>
  <c r="A207" i="205"/>
  <c r="A207" i="206"/>
  <c r="A207" i="207"/>
  <c r="A207" i="208"/>
  <c r="A207" i="210"/>
  <c r="A207" i="211"/>
  <c r="A207" i="212"/>
  <c r="N208" i="200"/>
  <c r="A208" i="200"/>
  <c r="N208" i="201"/>
  <c r="A208" i="201"/>
  <c r="N208" i="202"/>
  <c r="A208" i="202"/>
  <c r="N208" i="203"/>
  <c r="A208" i="203"/>
  <c r="N208" i="204"/>
  <c r="A208" i="204"/>
  <c r="N208" i="205"/>
  <c r="A208" i="205"/>
  <c r="N208" i="206"/>
  <c r="A208" i="206"/>
  <c r="N208" i="207"/>
  <c r="A208" i="207"/>
  <c r="N208" i="208"/>
  <c r="A208" i="208"/>
  <c r="N208" i="210"/>
  <c r="A208" i="210"/>
  <c r="N208" i="211"/>
  <c r="A208" i="211"/>
  <c r="N208" i="212"/>
  <c r="A208" i="212"/>
  <c r="O163" i="200"/>
  <c r="O163" i="201"/>
  <c r="O163" i="202"/>
  <c r="O163" i="203"/>
  <c r="O163" i="204"/>
  <c r="O163" i="205"/>
  <c r="O163" i="206"/>
  <c r="O163" i="207"/>
  <c r="O163" i="208"/>
  <c r="O163" i="210"/>
  <c r="O163" i="211"/>
  <c r="O163" i="212"/>
  <c r="E86" i="219" l="1"/>
  <c r="N374" i="212"/>
  <c r="N374" i="203"/>
  <c r="N374" i="210"/>
  <c r="N374" i="205"/>
  <c r="N374" i="201"/>
  <c r="N374" i="207"/>
  <c r="N374" i="208"/>
  <c r="N374" i="204"/>
  <c r="N374" i="200"/>
  <c r="N374" i="211"/>
  <c r="N374" i="206"/>
  <c r="N374" i="202"/>
  <c r="N231" i="208"/>
  <c r="N231" i="204"/>
  <c r="N231" i="212"/>
  <c r="N231" i="203"/>
  <c r="N231" i="200"/>
  <c r="N231" i="207"/>
  <c r="N207" i="211"/>
  <c r="N207" i="206"/>
  <c r="N207" i="202"/>
  <c r="N207" i="210"/>
  <c r="N207" i="205"/>
  <c r="N207" i="201"/>
  <c r="N207" i="208"/>
  <c r="N207" i="204"/>
  <c r="N207" i="200"/>
  <c r="N207" i="212"/>
  <c r="N207" i="207"/>
  <c r="N207" i="203"/>
  <c r="N231" i="211"/>
  <c r="N231" i="206"/>
  <c r="N231" i="202"/>
  <c r="N231" i="210"/>
  <c r="N231" i="205"/>
  <c r="N231" i="201"/>
  <c r="N164" i="200" l="1"/>
  <c r="A164" i="200"/>
  <c r="P163" i="200"/>
  <c r="N163" i="200" s="1"/>
  <c r="A163" i="200"/>
  <c r="N164" i="201"/>
  <c r="A164" i="201"/>
  <c r="P163" i="201"/>
  <c r="N163" i="201" s="1"/>
  <c r="A163" i="201"/>
  <c r="N164" i="202"/>
  <c r="A164" i="202"/>
  <c r="P163" i="202"/>
  <c r="N163" i="202" s="1"/>
  <c r="A163" i="202"/>
  <c r="N164" i="203"/>
  <c r="A164" i="203"/>
  <c r="P163" i="203"/>
  <c r="N163" i="203" s="1"/>
  <c r="A163" i="203"/>
  <c r="N164" i="204"/>
  <c r="A164" i="204"/>
  <c r="P163" i="204"/>
  <c r="N163" i="204" s="1"/>
  <c r="A163" i="204"/>
  <c r="N164" i="205"/>
  <c r="A164" i="205"/>
  <c r="P163" i="205"/>
  <c r="N163" i="205" s="1"/>
  <c r="A163" i="205"/>
  <c r="N164" i="206"/>
  <c r="A164" i="206"/>
  <c r="P163" i="206"/>
  <c r="N163" i="206" s="1"/>
  <c r="A163" i="206"/>
  <c r="N164" i="207"/>
  <c r="A164" i="207"/>
  <c r="P163" i="207"/>
  <c r="N163" i="207" s="1"/>
  <c r="A163" i="207"/>
  <c r="N164" i="208"/>
  <c r="A164" i="208"/>
  <c r="P163" i="208"/>
  <c r="N163" i="208" s="1"/>
  <c r="A163" i="208"/>
  <c r="N164" i="210"/>
  <c r="A164" i="210"/>
  <c r="P163" i="210"/>
  <c r="N163" i="210" s="1"/>
  <c r="A163" i="210"/>
  <c r="N164" i="211"/>
  <c r="A164" i="211"/>
  <c r="P163" i="211"/>
  <c r="N163" i="211" s="1"/>
  <c r="A163" i="211"/>
  <c r="N164" i="212"/>
  <c r="A164" i="212"/>
  <c r="P163" i="212"/>
  <c r="N163" i="212" s="1"/>
  <c r="A163" i="212"/>
  <c r="O115" i="200"/>
  <c r="O115" i="201"/>
  <c r="O115" i="202"/>
  <c r="O115" i="203"/>
  <c r="O115" i="204"/>
  <c r="O115" i="205"/>
  <c r="O115" i="206"/>
  <c r="O115" i="207"/>
  <c r="O115" i="208"/>
  <c r="O115" i="210"/>
  <c r="O115" i="211"/>
  <c r="O115" i="212"/>
  <c r="N117" i="200"/>
  <c r="N117" i="201"/>
  <c r="N117" i="202"/>
  <c r="N117" i="203"/>
  <c r="N117" i="204"/>
  <c r="N117" i="205"/>
  <c r="N117" i="206"/>
  <c r="N117" i="207"/>
  <c r="N117" i="208"/>
  <c r="N117" i="210"/>
  <c r="N117" i="211"/>
  <c r="N117" i="212"/>
  <c r="O64" i="200"/>
  <c r="O64" i="201"/>
  <c r="O64" i="202"/>
  <c r="O64" i="203"/>
  <c r="O64" i="204"/>
  <c r="O64" i="205"/>
  <c r="O64" i="206"/>
  <c r="O64" i="207"/>
  <c r="O64" i="208"/>
  <c r="O64" i="210"/>
  <c r="O64" i="211"/>
  <c r="O64" i="212"/>
  <c r="N46" i="200"/>
  <c r="N47" i="200"/>
  <c r="N46" i="201"/>
  <c r="N47" i="201"/>
  <c r="N46" i="202"/>
  <c r="N47" i="202"/>
  <c r="N46" i="203"/>
  <c r="N47" i="203"/>
  <c r="N46" i="204"/>
  <c r="N47" i="204"/>
  <c r="N46" i="205"/>
  <c r="N47" i="205"/>
  <c r="N46" i="206"/>
  <c r="N47" i="206"/>
  <c r="N46" i="207"/>
  <c r="N47" i="207"/>
  <c r="N46" i="208"/>
  <c r="N47" i="208"/>
  <c r="N46" i="210"/>
  <c r="N47" i="210"/>
  <c r="N46" i="211"/>
  <c r="N47" i="211"/>
  <c r="N46" i="212"/>
  <c r="N47" i="212"/>
  <c r="N765" i="200" l="1"/>
  <c r="N765" i="201"/>
  <c r="N765" i="202"/>
  <c r="N765" i="203"/>
  <c r="N765" i="204"/>
  <c r="N765" i="205"/>
  <c r="N765" i="206"/>
  <c r="N765" i="207"/>
  <c r="N765" i="208"/>
  <c r="N765" i="210"/>
  <c r="N765" i="211"/>
  <c r="N765" i="212"/>
  <c r="P763" i="200"/>
  <c r="P763" i="201"/>
  <c r="P763" i="202"/>
  <c r="P763" i="203"/>
  <c r="P763" i="204"/>
  <c r="P763" i="205"/>
  <c r="P763" i="206"/>
  <c r="P763" i="207"/>
  <c r="P763" i="208"/>
  <c r="P763" i="210"/>
  <c r="P763" i="211"/>
  <c r="P763" i="212"/>
  <c r="O763" i="200"/>
  <c r="O763" i="201"/>
  <c r="O763" i="202"/>
  <c r="O763" i="203"/>
  <c r="O763" i="204"/>
  <c r="O763" i="205"/>
  <c r="O763" i="206"/>
  <c r="O763" i="207"/>
  <c r="O763" i="208"/>
  <c r="O763" i="210"/>
  <c r="O763" i="211"/>
  <c r="O763" i="212"/>
  <c r="N587" i="200" l="1"/>
  <c r="N587" i="201"/>
  <c r="N587" i="202"/>
  <c r="N587" i="203"/>
  <c r="N587" i="204"/>
  <c r="N587" i="205"/>
  <c r="N587" i="206"/>
  <c r="N587" i="207"/>
  <c r="N587" i="208"/>
  <c r="N587" i="210"/>
  <c r="N587" i="211"/>
  <c r="N587" i="212"/>
  <c r="P279" i="200"/>
  <c r="P279" i="201"/>
  <c r="P279" i="202"/>
  <c r="P279" i="203"/>
  <c r="P279" i="204"/>
  <c r="P279" i="205"/>
  <c r="P279" i="206"/>
  <c r="P279" i="207"/>
  <c r="P279" i="208"/>
  <c r="P279" i="210"/>
  <c r="P279" i="211"/>
  <c r="P279" i="212"/>
  <c r="O279" i="200"/>
  <c r="O279" i="201"/>
  <c r="O279" i="202"/>
  <c r="O279" i="203"/>
  <c r="O279" i="204"/>
  <c r="O279" i="205"/>
  <c r="O279" i="206"/>
  <c r="O279" i="207"/>
  <c r="O279" i="208"/>
  <c r="O279" i="210"/>
  <c r="O279" i="211"/>
  <c r="O279" i="212"/>
  <c r="N282" i="200"/>
  <c r="N282" i="201"/>
  <c r="N282" i="202"/>
  <c r="N282" i="203"/>
  <c r="N282" i="204"/>
  <c r="N282" i="205"/>
  <c r="N282" i="206"/>
  <c r="N282" i="207"/>
  <c r="N282" i="208"/>
  <c r="N282" i="210"/>
  <c r="N282" i="211"/>
  <c r="N282" i="212"/>
  <c r="P200" i="200"/>
  <c r="P200" i="201"/>
  <c r="P200" i="202"/>
  <c r="P200" i="203"/>
  <c r="P200" i="204"/>
  <c r="P200" i="205"/>
  <c r="P200" i="206"/>
  <c r="P200" i="207"/>
  <c r="P200" i="208"/>
  <c r="P200" i="210"/>
  <c r="P200" i="211"/>
  <c r="P200" i="212"/>
  <c r="O200" i="200"/>
  <c r="O200" i="201"/>
  <c r="O200" i="202"/>
  <c r="O200" i="204"/>
  <c r="O200" i="205"/>
  <c r="O200" i="206"/>
  <c r="O200" i="207"/>
  <c r="O200" i="208"/>
  <c r="O200" i="210"/>
  <c r="O200" i="211"/>
  <c r="O200" i="212"/>
  <c r="N205" i="200"/>
  <c r="N205" i="201"/>
  <c r="N205" i="202"/>
  <c r="N205" i="203"/>
  <c r="N205" i="204"/>
  <c r="N205" i="205"/>
  <c r="N205" i="206"/>
  <c r="N205" i="207"/>
  <c r="N205" i="208"/>
  <c r="N205" i="210"/>
  <c r="N205" i="211"/>
  <c r="N205" i="212"/>
  <c r="E81" i="219" l="1"/>
  <c r="P644" i="200" l="1"/>
  <c r="P644" i="201"/>
  <c r="P644" i="202"/>
  <c r="P644" i="203"/>
  <c r="P644" i="204"/>
  <c r="P644" i="205"/>
  <c r="P644" i="206"/>
  <c r="P644" i="207"/>
  <c r="P644" i="208"/>
  <c r="P644" i="210"/>
  <c r="P644" i="211"/>
  <c r="P644" i="212"/>
  <c r="O644" i="200"/>
  <c r="O644" i="201"/>
  <c r="O644" i="202"/>
  <c r="O644" i="203"/>
  <c r="O644" i="204"/>
  <c r="O644" i="205"/>
  <c r="O644" i="206"/>
  <c r="O644" i="207"/>
  <c r="O644" i="208"/>
  <c r="O644" i="210"/>
  <c r="O644" i="211"/>
  <c r="O644" i="212"/>
  <c r="N646" i="200"/>
  <c r="N646" i="201"/>
  <c r="N646" i="202"/>
  <c r="N646" i="203"/>
  <c r="N646" i="204"/>
  <c r="N646" i="205"/>
  <c r="N646" i="206"/>
  <c r="N646" i="207"/>
  <c r="N646" i="208"/>
  <c r="N646" i="210"/>
  <c r="N646" i="211"/>
  <c r="N646" i="212"/>
  <c r="N241" i="200"/>
  <c r="N241" i="201"/>
  <c r="N241" i="202"/>
  <c r="N241" i="203"/>
  <c r="N241" i="204"/>
  <c r="N241" i="205"/>
  <c r="N241" i="206"/>
  <c r="N241" i="207"/>
  <c r="N241" i="208"/>
  <c r="N241" i="210"/>
  <c r="N241" i="211"/>
  <c r="N241" i="212"/>
  <c r="P189" i="200"/>
  <c r="P189" i="201"/>
  <c r="P189" i="202"/>
  <c r="P189" i="203"/>
  <c r="P189" i="204"/>
  <c r="P189" i="205"/>
  <c r="P189" i="206"/>
  <c r="P189" i="207"/>
  <c r="P189" i="208"/>
  <c r="P189" i="210"/>
  <c r="P189" i="211"/>
  <c r="P189" i="212"/>
  <c r="O189" i="200"/>
  <c r="O189" i="201"/>
  <c r="O189" i="202"/>
  <c r="O189" i="204"/>
  <c r="O189" i="205"/>
  <c r="O189" i="206"/>
  <c r="O189" i="207"/>
  <c r="O189" i="208"/>
  <c r="O189" i="210"/>
  <c r="O189" i="211"/>
  <c r="O189" i="212"/>
  <c r="N193" i="200"/>
  <c r="N193" i="201"/>
  <c r="N193" i="202"/>
  <c r="N193" i="203"/>
  <c r="N193" i="204"/>
  <c r="N193" i="205"/>
  <c r="N193" i="206"/>
  <c r="N193" i="207"/>
  <c r="N193" i="208"/>
  <c r="N193" i="210"/>
  <c r="N193" i="211"/>
  <c r="N193" i="212"/>
  <c r="P300" i="205" l="1"/>
  <c r="O300" i="205"/>
  <c r="N730" i="200"/>
  <c r="N730" i="201"/>
  <c r="N730" i="202"/>
  <c r="N730" i="203"/>
  <c r="N730" i="204"/>
  <c r="N730" i="206"/>
  <c r="N730" i="207"/>
  <c r="N730" i="208"/>
  <c r="N730" i="210"/>
  <c r="N730" i="211"/>
  <c r="N730" i="212"/>
  <c r="N730" i="205"/>
  <c r="P731" i="205"/>
  <c r="F112" i="219" l="1"/>
  <c r="E100" i="219"/>
  <c r="N766" i="202"/>
  <c r="O761" i="202"/>
  <c r="O759" i="202" s="1"/>
  <c r="P761" i="202"/>
  <c r="P759" i="202" s="1"/>
  <c r="N758" i="202"/>
  <c r="P757" i="202"/>
  <c r="O757" i="202"/>
  <c r="N756" i="202"/>
  <c r="P755" i="202"/>
  <c r="O755" i="202"/>
  <c r="N750" i="202"/>
  <c r="N749" i="202" s="1"/>
  <c r="P749" i="202"/>
  <c r="O749" i="202"/>
  <c r="N744" i="202"/>
  <c r="N743" i="202" s="1"/>
  <c r="N742" i="202"/>
  <c r="N741" i="202"/>
  <c r="N740" i="202"/>
  <c r="N738" i="202"/>
  <c r="N737" i="202"/>
  <c r="N736" i="202"/>
  <c r="P735" i="202"/>
  <c r="O735" i="202"/>
  <c r="N734" i="202"/>
  <c r="N733" i="202"/>
  <c r="N732" i="202"/>
  <c r="P731" i="202"/>
  <c r="O731" i="202"/>
  <c r="N729" i="202"/>
  <c r="N726" i="202"/>
  <c r="N725" i="202"/>
  <c r="P724" i="202"/>
  <c r="O724" i="202"/>
  <c r="N723" i="202"/>
  <c r="N721" i="202"/>
  <c r="N720" i="202"/>
  <c r="N719" i="202"/>
  <c r="P718" i="202"/>
  <c r="N717" i="202"/>
  <c r="P716" i="202"/>
  <c r="O716" i="202"/>
  <c r="N715" i="202"/>
  <c r="N713" i="202"/>
  <c r="N712" i="202"/>
  <c r="N711" i="202"/>
  <c r="P710" i="202"/>
  <c r="N709" i="202"/>
  <c r="N708" i="202"/>
  <c r="N707" i="202"/>
  <c r="N706" i="202"/>
  <c r="N705" i="202"/>
  <c r="N704" i="202"/>
  <c r="N703" i="202"/>
  <c r="P702" i="202"/>
  <c r="O702" i="202"/>
  <c r="N697" i="202"/>
  <c r="N696" i="202"/>
  <c r="P695" i="202"/>
  <c r="O695" i="202"/>
  <c r="N694" i="202"/>
  <c r="N693" i="202"/>
  <c r="P692" i="202"/>
  <c r="O692" i="202"/>
  <c r="N691" i="202"/>
  <c r="N690" i="202"/>
  <c r="P689" i="202"/>
  <c r="O689" i="202"/>
  <c r="N688" i="202"/>
  <c r="N683" i="202"/>
  <c r="N682" i="202"/>
  <c r="P681" i="202"/>
  <c r="O681" i="202"/>
  <c r="N676" i="202"/>
  <c r="P675" i="202"/>
  <c r="P673" i="202" s="1"/>
  <c r="P671" i="202" s="1"/>
  <c r="O675" i="202"/>
  <c r="O673" i="202" s="1"/>
  <c r="O671" i="202" s="1"/>
  <c r="N666" i="202"/>
  <c r="P665" i="202"/>
  <c r="O665" i="202"/>
  <c r="N664" i="202"/>
  <c r="N663" i="202"/>
  <c r="P662" i="202"/>
  <c r="O662" i="202"/>
  <c r="N661" i="202"/>
  <c r="P660" i="202"/>
  <c r="O660" i="202"/>
  <c r="N659" i="202"/>
  <c r="P658" i="202"/>
  <c r="O658" i="202"/>
  <c r="N657" i="202"/>
  <c r="P656" i="202"/>
  <c r="O656" i="202"/>
  <c r="N655" i="202"/>
  <c r="N654" i="202"/>
  <c r="N653" i="202"/>
  <c r="N652" i="202"/>
  <c r="P651" i="202"/>
  <c r="O651" i="202"/>
  <c r="N645" i="202"/>
  <c r="N644" i="202" s="1"/>
  <c r="N643" i="202"/>
  <c r="N642" i="202"/>
  <c r="N641" i="202"/>
  <c r="N640" i="202"/>
  <c r="P639" i="202"/>
  <c r="O639" i="202"/>
  <c r="N638" i="202"/>
  <c r="P637" i="202"/>
  <c r="O637" i="202"/>
  <c r="N636" i="202"/>
  <c r="N635" i="202"/>
  <c r="P634" i="202"/>
  <c r="O634" i="202"/>
  <c r="N633" i="202"/>
  <c r="N632" i="202"/>
  <c r="P631" i="202"/>
  <c r="O631" i="202"/>
  <c r="N630" i="202"/>
  <c r="N629" i="202"/>
  <c r="N628" i="202"/>
  <c r="N627" i="202"/>
  <c r="P626" i="202"/>
  <c r="O626" i="202"/>
  <c r="N621" i="202"/>
  <c r="N620" i="202"/>
  <c r="P619" i="202"/>
  <c r="P617" i="202" s="1"/>
  <c r="O619" i="202"/>
  <c r="O617" i="202" s="1"/>
  <c r="N614" i="202"/>
  <c r="P613" i="202"/>
  <c r="O613" i="202"/>
  <c r="A613" i="202"/>
  <c r="N612" i="202"/>
  <c r="N611" i="202"/>
  <c r="P610" i="202"/>
  <c r="P608" i="202" s="1"/>
  <c r="O610" i="202"/>
  <c r="A610" i="202"/>
  <c r="A609" i="202"/>
  <c r="A608" i="202"/>
  <c r="A607" i="202"/>
  <c r="A606" i="202"/>
  <c r="N605" i="202"/>
  <c r="A605" i="202"/>
  <c r="N604" i="202"/>
  <c r="A604" i="202"/>
  <c r="P603" i="202"/>
  <c r="P601" i="202" s="1"/>
  <c r="O603" i="202"/>
  <c r="O601" i="202" s="1"/>
  <c r="A603" i="202"/>
  <c r="A602" i="202"/>
  <c r="A601" i="202"/>
  <c r="N600" i="202"/>
  <c r="N599" i="202" s="1"/>
  <c r="P599" i="202"/>
  <c r="O599" i="202"/>
  <c r="N598" i="202"/>
  <c r="P597" i="202"/>
  <c r="O597" i="202"/>
  <c r="N596" i="202"/>
  <c r="P595" i="202"/>
  <c r="O595" i="202"/>
  <c r="N594" i="202"/>
  <c r="P593" i="202"/>
  <c r="O593" i="202"/>
  <c r="N592" i="202"/>
  <c r="A592" i="202"/>
  <c r="N590" i="202"/>
  <c r="A590" i="202"/>
  <c r="P589" i="202"/>
  <c r="O589" i="202"/>
  <c r="A589" i="202"/>
  <c r="N588" i="202"/>
  <c r="A588" i="202"/>
  <c r="N586" i="202"/>
  <c r="A586" i="202"/>
  <c r="P585" i="202"/>
  <c r="O585" i="202"/>
  <c r="A585" i="202"/>
  <c r="N584" i="202"/>
  <c r="A584" i="202"/>
  <c r="N583" i="202"/>
  <c r="A583" i="202"/>
  <c r="N582" i="202"/>
  <c r="A582" i="202"/>
  <c r="N581" i="202"/>
  <c r="A581" i="202"/>
  <c r="P580" i="202"/>
  <c r="O580" i="202"/>
  <c r="A580" i="202"/>
  <c r="A579" i="202"/>
  <c r="A578" i="202"/>
  <c r="A577" i="202"/>
  <c r="A576" i="202"/>
  <c r="A575" i="202"/>
  <c r="A574" i="202"/>
  <c r="N65" i="202"/>
  <c r="N64" i="202" s="1"/>
  <c r="A65" i="202"/>
  <c r="P64" i="202"/>
  <c r="P572" i="202" s="1"/>
  <c r="A64" i="202"/>
  <c r="A573" i="202"/>
  <c r="A572" i="202"/>
  <c r="N570" i="202"/>
  <c r="N569" i="202" s="1"/>
  <c r="A570" i="202"/>
  <c r="P567" i="202"/>
  <c r="O567" i="202"/>
  <c r="A569" i="202"/>
  <c r="A568" i="202"/>
  <c r="A567" i="202"/>
  <c r="A566" i="202"/>
  <c r="A565" i="202"/>
  <c r="N563" i="202"/>
  <c r="A563" i="202"/>
  <c r="N562" i="202"/>
  <c r="A562" i="202"/>
  <c r="N561" i="202"/>
  <c r="A561" i="202"/>
  <c r="P558" i="202"/>
  <c r="O558" i="202"/>
  <c r="A560" i="202"/>
  <c r="A559" i="202"/>
  <c r="A558" i="202"/>
  <c r="N557" i="202"/>
  <c r="A557" i="202"/>
  <c r="N556" i="202"/>
  <c r="A556" i="202"/>
  <c r="P555" i="202"/>
  <c r="O555" i="202"/>
  <c r="A555" i="202"/>
  <c r="N554" i="202"/>
  <c r="A554" i="202"/>
  <c r="P553" i="202"/>
  <c r="O553" i="202"/>
  <c r="A553" i="202"/>
  <c r="N552" i="202"/>
  <c r="A552" i="202"/>
  <c r="P551" i="202"/>
  <c r="O551" i="202"/>
  <c r="A551" i="202"/>
  <c r="A550" i="202"/>
  <c r="A549" i="202"/>
  <c r="A546" i="202"/>
  <c r="N545" i="202"/>
  <c r="A545" i="202"/>
  <c r="P544" i="202"/>
  <c r="O544" i="202"/>
  <c r="A544" i="202"/>
  <c r="N543" i="202"/>
  <c r="A543" i="202"/>
  <c r="N541" i="202"/>
  <c r="A541" i="202"/>
  <c r="N540" i="202"/>
  <c r="A540" i="202"/>
  <c r="A539" i="202"/>
  <c r="A538" i="202"/>
  <c r="A537" i="202"/>
  <c r="A535" i="202"/>
  <c r="A534" i="202"/>
  <c r="A533" i="202"/>
  <c r="N532" i="202"/>
  <c r="A532" i="202"/>
  <c r="P531" i="202"/>
  <c r="O531" i="202"/>
  <c r="O529" i="202" s="1"/>
  <c r="N528" i="202"/>
  <c r="A528" i="202"/>
  <c r="N527" i="202"/>
  <c r="A527" i="202"/>
  <c r="P526" i="202"/>
  <c r="P524" i="202" s="1"/>
  <c r="O526" i="202"/>
  <c r="O524" i="202" s="1"/>
  <c r="A526" i="202"/>
  <c r="A525" i="202"/>
  <c r="A524" i="202"/>
  <c r="N523" i="202"/>
  <c r="A523" i="202"/>
  <c r="P522" i="202"/>
  <c r="O522" i="202"/>
  <c r="A522" i="202"/>
  <c r="N521" i="202"/>
  <c r="A521" i="202"/>
  <c r="P520" i="202"/>
  <c r="O520" i="202"/>
  <c r="A520" i="202"/>
  <c r="A519" i="202"/>
  <c r="A518" i="202"/>
  <c r="A517" i="202"/>
  <c r="A516" i="202"/>
  <c r="P514" i="202"/>
  <c r="O514" i="202"/>
  <c r="A514" i="202"/>
  <c r="N513" i="202"/>
  <c r="A513" i="202"/>
  <c r="N512" i="202"/>
  <c r="A512" i="202"/>
  <c r="N511" i="202"/>
  <c r="A511" i="202"/>
  <c r="P510" i="202"/>
  <c r="O510" i="202"/>
  <c r="A510" i="202"/>
  <c r="N509" i="202"/>
  <c r="A509" i="202"/>
  <c r="N508" i="202"/>
  <c r="A508" i="202"/>
  <c r="N507" i="202"/>
  <c r="A507" i="202"/>
  <c r="N506" i="202"/>
  <c r="A506" i="202"/>
  <c r="N505" i="202"/>
  <c r="A505" i="202"/>
  <c r="N504" i="202"/>
  <c r="A504" i="202"/>
  <c r="N503" i="202"/>
  <c r="A503" i="202"/>
  <c r="N502" i="202"/>
  <c r="A502" i="202"/>
  <c r="N501" i="202"/>
  <c r="A501" i="202"/>
  <c r="P500" i="202"/>
  <c r="O500" i="202"/>
  <c r="A500" i="202"/>
  <c r="N497" i="202"/>
  <c r="A497" i="202"/>
  <c r="N496" i="202"/>
  <c r="A496" i="202"/>
  <c r="A495" i="202"/>
  <c r="A494" i="202"/>
  <c r="A493" i="202"/>
  <c r="A492" i="202"/>
  <c r="A491" i="202"/>
  <c r="A490" i="202"/>
  <c r="A489" i="202"/>
  <c r="N486" i="202"/>
  <c r="A486" i="202"/>
  <c r="P485" i="202"/>
  <c r="P480" i="202" s="1"/>
  <c r="O485" i="202"/>
  <c r="A485" i="202"/>
  <c r="N484" i="202"/>
  <c r="A484" i="202"/>
  <c r="N483" i="202"/>
  <c r="A483" i="202"/>
  <c r="A482" i="202"/>
  <c r="A481" i="202"/>
  <c r="A480" i="202"/>
  <c r="A479" i="202"/>
  <c r="A478" i="202"/>
  <c r="A477" i="202"/>
  <c r="A476" i="202"/>
  <c r="N475" i="202"/>
  <c r="A475" i="202"/>
  <c r="N474" i="202"/>
  <c r="A474" i="202"/>
  <c r="P473" i="202"/>
  <c r="O473" i="202"/>
  <c r="A473" i="202"/>
  <c r="N472" i="202"/>
  <c r="N471" i="202"/>
  <c r="N469" i="202"/>
  <c r="A469" i="202"/>
  <c r="N468" i="202"/>
  <c r="A468" i="202"/>
  <c r="N467" i="202"/>
  <c r="A467" i="202"/>
  <c r="N466" i="202"/>
  <c r="A466" i="202"/>
  <c r="N465" i="202"/>
  <c r="A465" i="202"/>
  <c r="P464" i="202"/>
  <c r="A464" i="202"/>
  <c r="N463" i="202"/>
  <c r="A463" i="202"/>
  <c r="N462" i="202"/>
  <c r="A462" i="202"/>
  <c r="N461" i="202"/>
  <c r="A461" i="202"/>
  <c r="N460" i="202"/>
  <c r="A460" i="202"/>
  <c r="N459" i="202"/>
  <c r="A459" i="202"/>
  <c r="N458" i="202"/>
  <c r="A458" i="202"/>
  <c r="N457" i="202"/>
  <c r="A457" i="202"/>
  <c r="N456" i="202"/>
  <c r="A456" i="202"/>
  <c r="P455" i="202"/>
  <c r="O455" i="202"/>
  <c r="A455" i="202"/>
  <c r="N454" i="202"/>
  <c r="A454" i="202"/>
  <c r="N453" i="202"/>
  <c r="A453" i="202"/>
  <c r="N452" i="202"/>
  <c r="A452" i="202"/>
  <c r="N451" i="202"/>
  <c r="A451" i="202"/>
  <c r="N450" i="202"/>
  <c r="A450" i="202"/>
  <c r="P449" i="202"/>
  <c r="O449" i="202"/>
  <c r="A449" i="202"/>
  <c r="N448" i="202"/>
  <c r="A448" i="202"/>
  <c r="N447" i="202"/>
  <c r="A447" i="202"/>
  <c r="N446" i="202"/>
  <c r="A446" i="202"/>
  <c r="P445" i="202"/>
  <c r="O445" i="202"/>
  <c r="A445" i="202"/>
  <c r="A444" i="202"/>
  <c r="A443" i="202"/>
  <c r="A442" i="202"/>
  <c r="A441" i="202"/>
  <c r="N94" i="202"/>
  <c r="A94" i="202"/>
  <c r="P93" i="202"/>
  <c r="O93" i="202"/>
  <c r="A93" i="202"/>
  <c r="N429" i="202"/>
  <c r="A429" i="202"/>
  <c r="P428" i="202"/>
  <c r="O428" i="202"/>
  <c r="A428" i="202"/>
  <c r="N440" i="202"/>
  <c r="A440" i="202"/>
  <c r="P439" i="202"/>
  <c r="O439" i="202"/>
  <c r="A439" i="202"/>
  <c r="N438" i="202"/>
  <c r="A438" i="202"/>
  <c r="P437" i="202"/>
  <c r="O437" i="202"/>
  <c r="A437" i="202"/>
  <c r="N436" i="202"/>
  <c r="A436" i="202"/>
  <c r="N435" i="202"/>
  <c r="A435" i="202"/>
  <c r="N434" i="202"/>
  <c r="A434" i="202"/>
  <c r="P433" i="202"/>
  <c r="O433" i="202"/>
  <c r="A433" i="202"/>
  <c r="N432" i="202"/>
  <c r="A432" i="202"/>
  <c r="N431" i="202"/>
  <c r="A431" i="202"/>
  <c r="P430" i="202"/>
  <c r="O430" i="202"/>
  <c r="A430" i="202"/>
  <c r="A427" i="202"/>
  <c r="A426" i="202"/>
  <c r="A425" i="202"/>
  <c r="A424" i="202"/>
  <c r="N417" i="202"/>
  <c r="N416" i="202" s="1"/>
  <c r="P416" i="202"/>
  <c r="O416" i="202"/>
  <c r="P414" i="202"/>
  <c r="O414" i="202"/>
  <c r="N413" i="202"/>
  <c r="A413" i="202"/>
  <c r="P412" i="202"/>
  <c r="O412" i="202"/>
  <c r="A412" i="202"/>
  <c r="N302" i="202"/>
  <c r="A302" i="202"/>
  <c r="N301" i="202"/>
  <c r="A301" i="202"/>
  <c r="P300" i="202"/>
  <c r="O300" i="202" s="1"/>
  <c r="A300" i="202"/>
  <c r="A411" i="202"/>
  <c r="A410" i="202"/>
  <c r="A409" i="202"/>
  <c r="A408" i="202"/>
  <c r="A407" i="202"/>
  <c r="P402" i="202"/>
  <c r="O402" i="202"/>
  <c r="N401" i="202"/>
  <c r="A401" i="202"/>
  <c r="N400" i="202"/>
  <c r="A400" i="202"/>
  <c r="N399" i="202"/>
  <c r="A399" i="202"/>
  <c r="P398" i="202"/>
  <c r="O398" i="202"/>
  <c r="A398" i="202"/>
  <c r="N394" i="202"/>
  <c r="A394" i="202"/>
  <c r="A393" i="202"/>
  <c r="N397" i="202"/>
  <c r="A397" i="202"/>
  <c r="P396" i="202"/>
  <c r="O396" i="202"/>
  <c r="A396" i="202"/>
  <c r="N392" i="202"/>
  <c r="A392" i="202"/>
  <c r="P391" i="202"/>
  <c r="O391" i="202"/>
  <c r="A391" i="202"/>
  <c r="N390" i="202"/>
  <c r="A390" i="202"/>
  <c r="P389" i="202"/>
  <c r="O389" i="202"/>
  <c r="A389" i="202"/>
  <c r="N388" i="202"/>
  <c r="A388" i="202"/>
  <c r="N387" i="202"/>
  <c r="A387" i="202"/>
  <c r="N386" i="202"/>
  <c r="A386" i="202"/>
  <c r="N385" i="202"/>
  <c r="A385" i="202"/>
  <c r="N384" i="202"/>
  <c r="A384" i="202"/>
  <c r="N383" i="202"/>
  <c r="A383" i="202"/>
  <c r="N382" i="202"/>
  <c r="A382" i="202"/>
  <c r="P381" i="202"/>
  <c r="O381" i="202"/>
  <c r="A381" i="202"/>
  <c r="A380" i="202"/>
  <c r="A379" i="202"/>
  <c r="A378" i="202"/>
  <c r="A377" i="202"/>
  <c r="P372" i="202"/>
  <c r="O372" i="202"/>
  <c r="A373" i="202"/>
  <c r="A372" i="202"/>
  <c r="A371" i="202"/>
  <c r="A370" i="202"/>
  <c r="N369" i="202"/>
  <c r="A369" i="202"/>
  <c r="N368" i="202"/>
  <c r="N367" i="202"/>
  <c r="P366" i="202"/>
  <c r="O366" i="202"/>
  <c r="A366" i="202"/>
  <c r="A365" i="202"/>
  <c r="P364" i="202"/>
  <c r="A364" i="202"/>
  <c r="A363" i="202"/>
  <c r="A362" i="202"/>
  <c r="N361" i="202"/>
  <c r="A361" i="202"/>
  <c r="P360" i="202"/>
  <c r="O360" i="202"/>
  <c r="A360" i="202"/>
  <c r="N359" i="202"/>
  <c r="A359" i="202"/>
  <c r="N358" i="202"/>
  <c r="A358" i="202"/>
  <c r="N357" i="202"/>
  <c r="A357" i="202"/>
  <c r="N356" i="202"/>
  <c r="A356" i="202"/>
  <c r="N355" i="202"/>
  <c r="A355" i="202"/>
  <c r="N354" i="202"/>
  <c r="A354" i="202"/>
  <c r="N353" i="202"/>
  <c r="N352" i="202"/>
  <c r="A352" i="202"/>
  <c r="N351" i="202"/>
  <c r="A351" i="202"/>
  <c r="N350" i="202"/>
  <c r="A350" i="202"/>
  <c r="N349" i="202"/>
  <c r="A349" i="202"/>
  <c r="N348" i="202"/>
  <c r="A348" i="202"/>
  <c r="N347" i="202"/>
  <c r="A347" i="202"/>
  <c r="N346" i="202"/>
  <c r="A346" i="202"/>
  <c r="N345" i="202"/>
  <c r="A345" i="202"/>
  <c r="N344" i="202"/>
  <c r="A344" i="202"/>
  <c r="N343" i="202"/>
  <c r="A343" i="202"/>
  <c r="N342" i="202"/>
  <c r="A342" i="202"/>
  <c r="N341" i="202"/>
  <c r="A341" i="202"/>
  <c r="N340" i="202"/>
  <c r="A340" i="202"/>
  <c r="N339" i="202"/>
  <c r="A339" i="202"/>
  <c r="N338" i="202"/>
  <c r="A338" i="202"/>
  <c r="P337" i="202"/>
  <c r="O337" i="202"/>
  <c r="A337" i="202"/>
  <c r="N336" i="202"/>
  <c r="A336" i="202"/>
  <c r="P335" i="202"/>
  <c r="O335" i="202"/>
  <c r="A335" i="202"/>
  <c r="N334" i="202"/>
  <c r="A334" i="202"/>
  <c r="N333" i="202"/>
  <c r="A333" i="202"/>
  <c r="N332" i="202"/>
  <c r="A332" i="202"/>
  <c r="N331" i="202"/>
  <c r="N330" i="202"/>
  <c r="A330" i="202"/>
  <c r="N329" i="202"/>
  <c r="A329" i="202"/>
  <c r="N328" i="202"/>
  <c r="A328" i="202"/>
  <c r="N326" i="202"/>
  <c r="A326" i="202"/>
  <c r="P325" i="202"/>
  <c r="A325" i="202"/>
  <c r="A324" i="202"/>
  <c r="A323" i="202"/>
  <c r="A322" i="202"/>
  <c r="A321" i="202"/>
  <c r="A320" i="202"/>
  <c r="A319" i="202"/>
  <c r="A314" i="202"/>
  <c r="N313" i="202"/>
  <c r="A313" i="202"/>
  <c r="P311" i="202"/>
  <c r="N311" i="202" s="1"/>
  <c r="A311" i="202"/>
  <c r="N310" i="202"/>
  <c r="A310" i="202"/>
  <c r="N309" i="202"/>
  <c r="A309" i="202"/>
  <c r="N308" i="202"/>
  <c r="A308" i="202"/>
  <c r="P307" i="202"/>
  <c r="O307" i="202"/>
  <c r="A307" i="202"/>
  <c r="N306" i="202"/>
  <c r="A306" i="202"/>
  <c r="N305" i="202"/>
  <c r="A305" i="202"/>
  <c r="N304" i="202"/>
  <c r="A304" i="202"/>
  <c r="P303" i="202"/>
  <c r="O303" i="202"/>
  <c r="A303" i="202"/>
  <c r="N299" i="202"/>
  <c r="A299" i="202"/>
  <c r="N296" i="202"/>
  <c r="A296" i="202"/>
  <c r="P295" i="202"/>
  <c r="O295" i="202"/>
  <c r="A295" i="202"/>
  <c r="N294" i="202"/>
  <c r="N293" i="202"/>
  <c r="N292" i="202"/>
  <c r="P291" i="202"/>
  <c r="O291" i="202"/>
  <c r="N290" i="202"/>
  <c r="N289" i="202"/>
  <c r="N288" i="202"/>
  <c r="N287" i="202"/>
  <c r="N286" i="202"/>
  <c r="P285" i="202"/>
  <c r="O285" i="202"/>
  <c r="N284" i="202"/>
  <c r="P283" i="202"/>
  <c r="O283" i="202"/>
  <c r="N281" i="202"/>
  <c r="N280" i="202"/>
  <c r="N278" i="202"/>
  <c r="N277" i="202"/>
  <c r="P276" i="202"/>
  <c r="O276" i="202"/>
  <c r="N271" i="202"/>
  <c r="N270" i="202"/>
  <c r="N269" i="202"/>
  <c r="N268" i="202"/>
  <c r="N267" i="202"/>
  <c r="A267" i="202"/>
  <c r="N266" i="202"/>
  <c r="A266" i="202"/>
  <c r="N265" i="202"/>
  <c r="A265" i="202"/>
  <c r="P264" i="202"/>
  <c r="P262" i="202" s="1"/>
  <c r="P260" i="202" s="1"/>
  <c r="O264" i="202"/>
  <c r="A264" i="202"/>
  <c r="A263" i="202"/>
  <c r="A262" i="202"/>
  <c r="A261" i="202"/>
  <c r="A260" i="202"/>
  <c r="N259" i="202"/>
  <c r="A259" i="202"/>
  <c r="P258" i="202"/>
  <c r="O258" i="202"/>
  <c r="A258" i="202"/>
  <c r="N257" i="202"/>
  <c r="A257" i="202"/>
  <c r="N256" i="202"/>
  <c r="A256" i="202"/>
  <c r="P255" i="202"/>
  <c r="O255" i="202"/>
  <c r="A255" i="202"/>
  <c r="N254" i="202"/>
  <c r="A254" i="202"/>
  <c r="P253" i="202"/>
  <c r="O253" i="202"/>
  <c r="A253" i="202"/>
  <c r="N252" i="202"/>
  <c r="P251" i="202"/>
  <c r="O251" i="202"/>
  <c r="N250" i="202"/>
  <c r="N249" i="202"/>
  <c r="P248" i="202"/>
  <c r="O248" i="202"/>
  <c r="A246" i="202"/>
  <c r="N243" i="202"/>
  <c r="N242" i="202"/>
  <c r="N240" i="202"/>
  <c r="N235" i="202"/>
  <c r="A235" i="202"/>
  <c r="P234" i="202"/>
  <c r="O234" i="202"/>
  <c r="A234" i="202"/>
  <c r="N233" i="202"/>
  <c r="A233" i="202"/>
  <c r="A231" i="202"/>
  <c r="N230" i="202"/>
  <c r="A230" i="202"/>
  <c r="N229" i="202"/>
  <c r="A229" i="202"/>
  <c r="N228" i="202"/>
  <c r="A228" i="202"/>
  <c r="N227" i="202"/>
  <c r="A227" i="202"/>
  <c r="N226" i="202"/>
  <c r="A226" i="202"/>
  <c r="N225" i="202"/>
  <c r="A225" i="202"/>
  <c r="A224" i="202"/>
  <c r="N223" i="202"/>
  <c r="A223" i="202"/>
  <c r="N222" i="202"/>
  <c r="A222" i="202"/>
  <c r="N221" i="202"/>
  <c r="A221" i="202"/>
  <c r="P220" i="202"/>
  <c r="O220" i="202"/>
  <c r="A220" i="202"/>
  <c r="N219" i="202"/>
  <c r="A219" i="202"/>
  <c r="N218" i="202"/>
  <c r="A218" i="202"/>
  <c r="P217" i="202"/>
  <c r="O217" i="202"/>
  <c r="A217" i="202"/>
  <c r="N216" i="202"/>
  <c r="A216" i="202"/>
  <c r="N214" i="202"/>
  <c r="A214" i="202"/>
  <c r="A213" i="202"/>
  <c r="N212" i="202"/>
  <c r="A212" i="202"/>
  <c r="N211" i="202"/>
  <c r="A211" i="202"/>
  <c r="N210" i="202"/>
  <c r="A210" i="202"/>
  <c r="N209" i="202"/>
  <c r="A209" i="202"/>
  <c r="P206" i="202"/>
  <c r="O206" i="202"/>
  <c r="A206" i="202"/>
  <c r="N204" i="202"/>
  <c r="A204" i="202"/>
  <c r="N203" i="202"/>
  <c r="A203" i="202"/>
  <c r="N202" i="202"/>
  <c r="A202" i="202"/>
  <c r="N201" i="202"/>
  <c r="A201" i="202"/>
  <c r="A200" i="202"/>
  <c r="N199" i="202"/>
  <c r="A199" i="202"/>
  <c r="P198" i="202"/>
  <c r="O198" i="202"/>
  <c r="A198" i="202"/>
  <c r="N197" i="202"/>
  <c r="N196" i="202"/>
  <c r="A196" i="202"/>
  <c r="N195" i="202"/>
  <c r="A195" i="202"/>
  <c r="P194" i="202"/>
  <c r="O194" i="202"/>
  <c r="A194" i="202"/>
  <c r="N192" i="202"/>
  <c r="A192" i="202"/>
  <c r="N191" i="202"/>
  <c r="A191" i="202"/>
  <c r="N190" i="202"/>
  <c r="A190" i="202"/>
  <c r="A189" i="202"/>
  <c r="N188" i="202"/>
  <c r="A188" i="202"/>
  <c r="N187" i="202"/>
  <c r="A187" i="202"/>
  <c r="N186" i="202"/>
  <c r="A186" i="202"/>
  <c r="P185" i="202"/>
  <c r="O185" i="202"/>
  <c r="A185" i="202"/>
  <c r="N184" i="202"/>
  <c r="A184" i="202"/>
  <c r="N183" i="202"/>
  <c r="A183" i="202"/>
  <c r="N182" i="202"/>
  <c r="A182" i="202"/>
  <c r="P181" i="202"/>
  <c r="O181" i="202"/>
  <c r="A181" i="202"/>
  <c r="N180" i="202"/>
  <c r="A180" i="202"/>
  <c r="P179" i="202"/>
  <c r="O179" i="202"/>
  <c r="A179" i="202"/>
  <c r="N178" i="202"/>
  <c r="A178" i="202"/>
  <c r="N177" i="202"/>
  <c r="A177" i="202"/>
  <c r="P176" i="202"/>
  <c r="O176" i="202"/>
  <c r="A176" i="202"/>
  <c r="A175" i="202"/>
  <c r="A174" i="202"/>
  <c r="A173" i="202"/>
  <c r="A172" i="202"/>
  <c r="N162" i="202"/>
  <c r="A162" i="202"/>
  <c r="P161" i="202"/>
  <c r="O161" i="202"/>
  <c r="A161" i="202"/>
  <c r="N160" i="202"/>
  <c r="A160" i="202"/>
  <c r="P159" i="202"/>
  <c r="O159" i="202"/>
  <c r="A159" i="202"/>
  <c r="N158" i="202"/>
  <c r="A158" i="202"/>
  <c r="P157" i="202"/>
  <c r="O157" i="202"/>
  <c r="A157" i="202"/>
  <c r="N156" i="202"/>
  <c r="A156" i="202"/>
  <c r="N155" i="202"/>
  <c r="A155" i="202"/>
  <c r="P154" i="202"/>
  <c r="O154" i="202"/>
  <c r="A154" i="202"/>
  <c r="N153" i="202"/>
  <c r="N152" i="202"/>
  <c r="A152" i="202"/>
  <c r="P151" i="202"/>
  <c r="O151" i="202"/>
  <c r="N171" i="202"/>
  <c r="A171" i="202"/>
  <c r="N170" i="202"/>
  <c r="A170" i="202"/>
  <c r="P169" i="202"/>
  <c r="P167" i="202" s="1"/>
  <c r="P165" i="202" s="1"/>
  <c r="O169" i="202"/>
  <c r="A169" i="202"/>
  <c r="A168" i="202"/>
  <c r="A167" i="202"/>
  <c r="A166" i="202"/>
  <c r="A165" i="202"/>
  <c r="N150" i="202"/>
  <c r="A150" i="202"/>
  <c r="P149" i="202"/>
  <c r="O149" i="202"/>
  <c r="A149" i="202"/>
  <c r="N148" i="202"/>
  <c r="A148" i="202"/>
  <c r="P147" i="202"/>
  <c r="O147" i="202"/>
  <c r="A147" i="202"/>
  <c r="A146" i="202"/>
  <c r="A145" i="202"/>
  <c r="A144" i="202"/>
  <c r="A142" i="202"/>
  <c r="A141" i="202"/>
  <c r="N140" i="202"/>
  <c r="A140" i="202"/>
  <c r="N139" i="202"/>
  <c r="A139" i="202"/>
  <c r="P138" i="202"/>
  <c r="O138" i="202"/>
  <c r="A138" i="202"/>
  <c r="N137" i="202"/>
  <c r="A137" i="202"/>
  <c r="N136" i="202"/>
  <c r="A136" i="202"/>
  <c r="N135" i="202"/>
  <c r="A135" i="202"/>
  <c r="N134" i="202"/>
  <c r="A134" i="202"/>
  <c r="N133" i="202"/>
  <c r="A133" i="202"/>
  <c r="P132" i="202"/>
  <c r="O132" i="202"/>
  <c r="A132" i="202"/>
  <c r="A131" i="202"/>
  <c r="A130" i="202"/>
  <c r="A129" i="202"/>
  <c r="A128" i="202"/>
  <c r="N127" i="202"/>
  <c r="A127" i="202"/>
  <c r="N126" i="202"/>
  <c r="A126" i="202"/>
  <c r="N125" i="202"/>
  <c r="A125" i="202"/>
  <c r="N124" i="202"/>
  <c r="A124" i="202"/>
  <c r="N123" i="202"/>
  <c r="A123" i="202"/>
  <c r="N122" i="202"/>
  <c r="A122" i="202"/>
  <c r="N121" i="202"/>
  <c r="A121" i="202"/>
  <c r="N120" i="202"/>
  <c r="A120" i="202"/>
  <c r="N119" i="202"/>
  <c r="A119" i="202"/>
  <c r="N118" i="202"/>
  <c r="A118" i="202"/>
  <c r="N116" i="202"/>
  <c r="A116" i="202"/>
  <c r="P115" i="202"/>
  <c r="A115" i="202"/>
  <c r="A114" i="202"/>
  <c r="A113" i="202"/>
  <c r="A112" i="202"/>
  <c r="A111" i="202"/>
  <c r="A110" i="202"/>
  <c r="A109" i="202"/>
  <c r="N108" i="202"/>
  <c r="A108" i="202"/>
  <c r="N107" i="202"/>
  <c r="A107" i="202"/>
  <c r="P106" i="202"/>
  <c r="O106" i="202"/>
  <c r="A106" i="202"/>
  <c r="N105" i="202"/>
  <c r="A105" i="202"/>
  <c r="N104" i="202"/>
  <c r="A104" i="202"/>
  <c r="P103" i="202"/>
  <c r="O103" i="202"/>
  <c r="A103" i="202"/>
  <c r="A102" i="202"/>
  <c r="A101" i="202"/>
  <c r="A100" i="202"/>
  <c r="A99" i="202"/>
  <c r="N98" i="202"/>
  <c r="A98" i="202"/>
  <c r="P97" i="202"/>
  <c r="O97" i="202"/>
  <c r="A97" i="202"/>
  <c r="N96" i="202"/>
  <c r="A96" i="202"/>
  <c r="P95" i="202"/>
  <c r="O95" i="202"/>
  <c r="A95" i="202"/>
  <c r="N92" i="202"/>
  <c r="A92" i="202"/>
  <c r="P91" i="202"/>
  <c r="O91" i="202"/>
  <c r="A91" i="202"/>
  <c r="N90" i="202"/>
  <c r="A90" i="202"/>
  <c r="N89" i="202"/>
  <c r="P88" i="202"/>
  <c r="O88" i="202"/>
  <c r="A88" i="202"/>
  <c r="A87" i="202"/>
  <c r="A86" i="202"/>
  <c r="A85" i="202"/>
  <c r="A84" i="202"/>
  <c r="N83" i="202"/>
  <c r="A83" i="202"/>
  <c r="N82" i="202"/>
  <c r="A82" i="202"/>
  <c r="N81" i="202"/>
  <c r="A81" i="202"/>
  <c r="N80" i="202"/>
  <c r="A80" i="202"/>
  <c r="N79" i="202"/>
  <c r="A79" i="202"/>
  <c r="N78" i="202"/>
  <c r="A78" i="202"/>
  <c r="N77" i="202"/>
  <c r="A77" i="202"/>
  <c r="N76" i="202"/>
  <c r="A76" i="202"/>
  <c r="N75" i="202"/>
  <c r="A75" i="202"/>
  <c r="N74" i="202"/>
  <c r="A74" i="202"/>
  <c r="N73" i="202"/>
  <c r="A73" i="202"/>
  <c r="N72" i="202"/>
  <c r="A72" i="202"/>
  <c r="N71" i="202"/>
  <c r="A71" i="202"/>
  <c r="P70" i="202"/>
  <c r="P68" i="202" s="1"/>
  <c r="P66" i="202" s="1"/>
  <c r="O70" i="202"/>
  <c r="A70" i="202"/>
  <c r="A69" i="202"/>
  <c r="A68" i="202"/>
  <c r="A67" i="202"/>
  <c r="A66" i="202"/>
  <c r="N63" i="202"/>
  <c r="N61" i="202" s="1"/>
  <c r="A63" i="202"/>
  <c r="P62" i="202"/>
  <c r="O62" i="202"/>
  <c r="O60" i="202" s="1"/>
  <c r="A62" i="202"/>
  <c r="A61" i="202"/>
  <c r="A60" i="202"/>
  <c r="N59" i="202"/>
  <c r="N58" i="202"/>
  <c r="A58" i="202"/>
  <c r="N57" i="202"/>
  <c r="A57" i="202"/>
  <c r="N56" i="202"/>
  <c r="A56" i="202"/>
  <c r="P55" i="202"/>
  <c r="O55" i="202"/>
  <c r="A55" i="202"/>
  <c r="N54" i="202"/>
  <c r="A54" i="202"/>
  <c r="N53" i="202"/>
  <c r="A53" i="202"/>
  <c r="N52" i="202"/>
  <c r="A52" i="202"/>
  <c r="N51" i="202"/>
  <c r="A51" i="202"/>
  <c r="N50" i="202"/>
  <c r="A50" i="202"/>
  <c r="N49" i="202"/>
  <c r="A49" i="202"/>
  <c r="N48" i="202"/>
  <c r="A48" i="202"/>
  <c r="A46" i="202"/>
  <c r="N45" i="202"/>
  <c r="A45" i="202"/>
  <c r="N44" i="202"/>
  <c r="N43" i="202"/>
  <c r="A43" i="202"/>
  <c r="N42" i="202"/>
  <c r="A42" i="202"/>
  <c r="N41" i="202"/>
  <c r="A41" i="202"/>
  <c r="N40" i="202"/>
  <c r="A40" i="202"/>
  <c r="N39" i="202"/>
  <c r="A39" i="202"/>
  <c r="N38" i="202"/>
  <c r="A38" i="202"/>
  <c r="N37" i="202"/>
  <c r="A37" i="202"/>
  <c r="N36" i="202"/>
  <c r="A36" i="202"/>
  <c r="N35" i="202"/>
  <c r="A35" i="202"/>
  <c r="N34" i="202"/>
  <c r="N33" i="202"/>
  <c r="A33" i="202"/>
  <c r="N32" i="202"/>
  <c r="A32" i="202"/>
  <c r="N31" i="202"/>
  <c r="A31" i="202"/>
  <c r="N30" i="202"/>
  <c r="A30" i="202"/>
  <c r="N29" i="202"/>
  <c r="A29" i="202"/>
  <c r="N28" i="202"/>
  <c r="A28" i="202"/>
  <c r="N27" i="202"/>
  <c r="A27" i="202"/>
  <c r="N26" i="202"/>
  <c r="A26" i="202"/>
  <c r="N25" i="202"/>
  <c r="A25" i="202"/>
  <c r="N24" i="202"/>
  <c r="A24" i="202"/>
  <c r="N23" i="202"/>
  <c r="A23" i="202"/>
  <c r="N22" i="202"/>
  <c r="A22" i="202"/>
  <c r="N21" i="202"/>
  <c r="A21" i="202"/>
  <c r="P20" i="202"/>
  <c r="O20" i="202"/>
  <c r="A20" i="202"/>
  <c r="A19" i="202"/>
  <c r="A18" i="202"/>
  <c r="A17" i="202"/>
  <c r="A16" i="202"/>
  <c r="A15" i="202"/>
  <c r="A14" i="202"/>
  <c r="A13" i="202"/>
  <c r="N766" i="203"/>
  <c r="P761" i="203"/>
  <c r="P759" i="203" s="1"/>
  <c r="N758" i="203"/>
  <c r="P757" i="203"/>
  <c r="O757" i="203"/>
  <c r="N756" i="203"/>
  <c r="P755" i="203"/>
  <c r="O755" i="203"/>
  <c r="N750" i="203"/>
  <c r="N749" i="203" s="1"/>
  <c r="P749" i="203"/>
  <c r="O749" i="203"/>
  <c r="N744" i="203"/>
  <c r="N743" i="203" s="1"/>
  <c r="N742" i="203"/>
  <c r="N741" i="203"/>
  <c r="N740" i="203"/>
  <c r="N738" i="203"/>
  <c r="N737" i="203"/>
  <c r="N736" i="203"/>
  <c r="P735" i="203"/>
  <c r="O735" i="203"/>
  <c r="N734" i="203"/>
  <c r="N733" i="203"/>
  <c r="N732" i="203"/>
  <c r="P731" i="203"/>
  <c r="O731" i="203"/>
  <c r="N729" i="203"/>
  <c r="N726" i="203"/>
  <c r="N725" i="203"/>
  <c r="P724" i="203"/>
  <c r="O724" i="203"/>
  <c r="N723" i="203"/>
  <c r="N721" i="203"/>
  <c r="N720" i="203"/>
  <c r="N719" i="203"/>
  <c r="P718" i="203"/>
  <c r="N717" i="203"/>
  <c r="P716" i="203"/>
  <c r="O716" i="203"/>
  <c r="N715" i="203"/>
  <c r="N713" i="203"/>
  <c r="N712" i="203"/>
  <c r="N711" i="203"/>
  <c r="P710" i="203"/>
  <c r="N709" i="203"/>
  <c r="N708" i="203"/>
  <c r="N707" i="203"/>
  <c r="N706" i="203"/>
  <c r="N705" i="203"/>
  <c r="N704" i="203"/>
  <c r="N703" i="203"/>
  <c r="P702" i="203"/>
  <c r="O702" i="203"/>
  <c r="N697" i="203"/>
  <c r="N696" i="203"/>
  <c r="P695" i="203"/>
  <c r="O695" i="203"/>
  <c r="N694" i="203"/>
  <c r="N693" i="203"/>
  <c r="P692" i="203"/>
  <c r="O692" i="203"/>
  <c r="N691" i="203"/>
  <c r="N690" i="203"/>
  <c r="P689" i="203"/>
  <c r="O689" i="203"/>
  <c r="N688" i="203"/>
  <c r="N683" i="203"/>
  <c r="N682" i="203"/>
  <c r="P681" i="203"/>
  <c r="O681" i="203"/>
  <c r="N676" i="203"/>
  <c r="P675" i="203"/>
  <c r="P673" i="203" s="1"/>
  <c r="P671" i="203" s="1"/>
  <c r="O675" i="203"/>
  <c r="O673" i="203" s="1"/>
  <c r="O671" i="203" s="1"/>
  <c r="N666" i="203"/>
  <c r="P665" i="203"/>
  <c r="O665" i="203"/>
  <c r="N664" i="203"/>
  <c r="N663" i="203"/>
  <c r="P662" i="203"/>
  <c r="O662" i="203"/>
  <c r="N661" i="203"/>
  <c r="P660" i="203"/>
  <c r="O660" i="203"/>
  <c r="N659" i="203"/>
  <c r="P658" i="203"/>
  <c r="O658" i="203"/>
  <c r="N657" i="203"/>
  <c r="P656" i="203"/>
  <c r="O656" i="203"/>
  <c r="N655" i="203"/>
  <c r="N654" i="203"/>
  <c r="N653" i="203"/>
  <c r="N652" i="203"/>
  <c r="P651" i="203"/>
  <c r="O651" i="203"/>
  <c r="N645" i="203"/>
  <c r="N644" i="203" s="1"/>
  <c r="N643" i="203"/>
  <c r="N642" i="203"/>
  <c r="N641" i="203"/>
  <c r="N640" i="203"/>
  <c r="P639" i="203"/>
  <c r="O639" i="203"/>
  <c r="N638" i="203"/>
  <c r="P637" i="203"/>
  <c r="O637" i="203"/>
  <c r="N636" i="203"/>
  <c r="N635" i="203"/>
  <c r="P634" i="203"/>
  <c r="O634" i="203"/>
  <c r="N633" i="203"/>
  <c r="N632" i="203"/>
  <c r="P631" i="203"/>
  <c r="O631" i="203"/>
  <c r="N630" i="203"/>
  <c r="N629" i="203"/>
  <c r="N628" i="203"/>
  <c r="N627" i="203"/>
  <c r="P626" i="203"/>
  <c r="O626" i="203"/>
  <c r="N621" i="203"/>
  <c r="N620" i="203"/>
  <c r="P619" i="203"/>
  <c r="O619" i="203"/>
  <c r="O617" i="203" s="1"/>
  <c r="N614" i="203"/>
  <c r="P613" i="203"/>
  <c r="O613" i="203"/>
  <c r="A613" i="203"/>
  <c r="N612" i="203"/>
  <c r="N611" i="203"/>
  <c r="P610" i="203"/>
  <c r="P608" i="203" s="1"/>
  <c r="O610" i="203"/>
  <c r="A610" i="203"/>
  <c r="A609" i="203"/>
  <c r="A608" i="203"/>
  <c r="A607" i="203"/>
  <c r="A606" i="203"/>
  <c r="N605" i="203"/>
  <c r="A605" i="203"/>
  <c r="N604" i="203"/>
  <c r="A604" i="203"/>
  <c r="P603" i="203"/>
  <c r="P601" i="203" s="1"/>
  <c r="O603" i="203"/>
  <c r="O601" i="203" s="1"/>
  <c r="A603" i="203"/>
  <c r="A602" i="203"/>
  <c r="A601" i="203"/>
  <c r="N600" i="203"/>
  <c r="N599" i="203" s="1"/>
  <c r="P599" i="203"/>
  <c r="O599" i="203"/>
  <c r="N598" i="203"/>
  <c r="P597" i="203"/>
  <c r="O597" i="203"/>
  <c r="N596" i="203"/>
  <c r="P595" i="203"/>
  <c r="O595" i="203"/>
  <c r="N594" i="203"/>
  <c r="P593" i="203"/>
  <c r="O593" i="203"/>
  <c r="N592" i="203"/>
  <c r="A592" i="203"/>
  <c r="N590" i="203"/>
  <c r="A590" i="203"/>
  <c r="P589" i="203"/>
  <c r="O589" i="203"/>
  <c r="A589" i="203"/>
  <c r="N588" i="203"/>
  <c r="A588" i="203"/>
  <c r="N586" i="203"/>
  <c r="A586" i="203"/>
  <c r="P585" i="203"/>
  <c r="O585" i="203"/>
  <c r="A585" i="203"/>
  <c r="N584" i="203"/>
  <c r="A584" i="203"/>
  <c r="N583" i="203"/>
  <c r="A583" i="203"/>
  <c r="N582" i="203"/>
  <c r="A582" i="203"/>
  <c r="N581" i="203"/>
  <c r="A581" i="203"/>
  <c r="P580" i="203"/>
  <c r="O580" i="203"/>
  <c r="A580" i="203"/>
  <c r="A579" i="203"/>
  <c r="A578" i="203"/>
  <c r="A577" i="203"/>
  <c r="A576" i="203"/>
  <c r="A575" i="203"/>
  <c r="A574" i="203"/>
  <c r="N65" i="203"/>
  <c r="N64" i="203" s="1"/>
  <c r="A65" i="203"/>
  <c r="P64" i="203"/>
  <c r="P572" i="203" s="1"/>
  <c r="O572" i="203"/>
  <c r="A64" i="203"/>
  <c r="A573" i="203"/>
  <c r="A572" i="203"/>
  <c r="N570" i="203"/>
  <c r="N569" i="203" s="1"/>
  <c r="A570" i="203"/>
  <c r="P567" i="203"/>
  <c r="A569" i="203"/>
  <c r="A568" i="203"/>
  <c r="A567" i="203"/>
  <c r="A566" i="203"/>
  <c r="A565" i="203"/>
  <c r="N563" i="203"/>
  <c r="A563" i="203"/>
  <c r="N562" i="203"/>
  <c r="A562" i="203"/>
  <c r="N561" i="203"/>
  <c r="A561" i="203"/>
  <c r="P558" i="203"/>
  <c r="O558" i="203"/>
  <c r="A560" i="203"/>
  <c r="A559" i="203"/>
  <c r="A558" i="203"/>
  <c r="N557" i="203"/>
  <c r="A557" i="203"/>
  <c r="N556" i="203"/>
  <c r="A556" i="203"/>
  <c r="P555" i="203"/>
  <c r="O555" i="203"/>
  <c r="A555" i="203"/>
  <c r="N554" i="203"/>
  <c r="A554" i="203"/>
  <c r="P553" i="203"/>
  <c r="O553" i="203"/>
  <c r="A553" i="203"/>
  <c r="N552" i="203"/>
  <c r="A552" i="203"/>
  <c r="P551" i="203"/>
  <c r="O551" i="203"/>
  <c r="A551" i="203"/>
  <c r="A550" i="203"/>
  <c r="A549" i="203"/>
  <c r="A546" i="203"/>
  <c r="N545" i="203"/>
  <c r="A545" i="203"/>
  <c r="P544" i="203"/>
  <c r="O544" i="203"/>
  <c r="A544" i="203"/>
  <c r="N543" i="203"/>
  <c r="A543" i="203"/>
  <c r="N541" i="203"/>
  <c r="A541" i="203"/>
  <c r="N540" i="203"/>
  <c r="A540" i="203"/>
  <c r="A539" i="203"/>
  <c r="A538" i="203"/>
  <c r="A537" i="203"/>
  <c r="A535" i="203"/>
  <c r="A534" i="203"/>
  <c r="A533" i="203"/>
  <c r="N532" i="203"/>
  <c r="A532" i="203"/>
  <c r="P531" i="203"/>
  <c r="P529" i="203" s="1"/>
  <c r="O531" i="203"/>
  <c r="N528" i="203"/>
  <c r="A528" i="203"/>
  <c r="N527" i="203"/>
  <c r="A527" i="203"/>
  <c r="P526" i="203"/>
  <c r="P524" i="203" s="1"/>
  <c r="O526" i="203"/>
  <c r="O524" i="203" s="1"/>
  <c r="A526" i="203"/>
  <c r="A525" i="203"/>
  <c r="A524" i="203"/>
  <c r="N523" i="203"/>
  <c r="A523" i="203"/>
  <c r="P522" i="203"/>
  <c r="O522" i="203"/>
  <c r="A522" i="203"/>
  <c r="N521" i="203"/>
  <c r="A521" i="203"/>
  <c r="P520" i="203"/>
  <c r="O520" i="203"/>
  <c r="A520" i="203"/>
  <c r="A519" i="203"/>
  <c r="A518" i="203"/>
  <c r="A517" i="203"/>
  <c r="A516" i="203"/>
  <c r="P514" i="203"/>
  <c r="O514" i="203"/>
  <c r="A514" i="203"/>
  <c r="N513" i="203"/>
  <c r="A513" i="203"/>
  <c r="N512" i="203"/>
  <c r="A512" i="203"/>
  <c r="N511" i="203"/>
  <c r="A511" i="203"/>
  <c r="P510" i="203"/>
  <c r="O510" i="203"/>
  <c r="A510" i="203"/>
  <c r="N509" i="203"/>
  <c r="A509" i="203"/>
  <c r="N508" i="203"/>
  <c r="A508" i="203"/>
  <c r="N507" i="203"/>
  <c r="A507" i="203"/>
  <c r="N506" i="203"/>
  <c r="A506" i="203"/>
  <c r="N505" i="203"/>
  <c r="A505" i="203"/>
  <c r="N504" i="203"/>
  <c r="A504" i="203"/>
  <c r="N503" i="203"/>
  <c r="A503" i="203"/>
  <c r="N502" i="203"/>
  <c r="A502" i="203"/>
  <c r="N501" i="203"/>
  <c r="A501" i="203"/>
  <c r="P500" i="203"/>
  <c r="O500" i="203"/>
  <c r="A500" i="203"/>
  <c r="N497" i="203"/>
  <c r="A497" i="203"/>
  <c r="N496" i="203"/>
  <c r="A496" i="203"/>
  <c r="A495" i="203"/>
  <c r="A494" i="203"/>
  <c r="A493" i="203"/>
  <c r="A492" i="203"/>
  <c r="A491" i="203"/>
  <c r="A490" i="203"/>
  <c r="A489" i="203"/>
  <c r="N486" i="203"/>
  <c r="A486" i="203"/>
  <c r="P485" i="203"/>
  <c r="O485" i="203"/>
  <c r="O480" i="203" s="1"/>
  <c r="A485" i="203"/>
  <c r="N484" i="203"/>
  <c r="A484" i="203"/>
  <c r="N483" i="203"/>
  <c r="A483" i="203"/>
  <c r="A482" i="203"/>
  <c r="A481" i="203"/>
  <c r="A480" i="203"/>
  <c r="A479" i="203"/>
  <c r="A478" i="203"/>
  <c r="A477" i="203"/>
  <c r="A476" i="203"/>
  <c r="N475" i="203"/>
  <c r="A475" i="203"/>
  <c r="N474" i="203"/>
  <c r="A474" i="203"/>
  <c r="P473" i="203"/>
  <c r="O473" i="203"/>
  <c r="A473" i="203"/>
  <c r="N472" i="203"/>
  <c r="N471" i="203"/>
  <c r="N469" i="203"/>
  <c r="A469" i="203"/>
  <c r="N468" i="203"/>
  <c r="A468" i="203"/>
  <c r="N467" i="203"/>
  <c r="A467" i="203"/>
  <c r="N466" i="203"/>
  <c r="A466" i="203"/>
  <c r="N465" i="203"/>
  <c r="A465" i="203"/>
  <c r="P464" i="203"/>
  <c r="A464" i="203"/>
  <c r="N463" i="203"/>
  <c r="A463" i="203"/>
  <c r="N462" i="203"/>
  <c r="A462" i="203"/>
  <c r="N461" i="203"/>
  <c r="A461" i="203"/>
  <c r="N460" i="203"/>
  <c r="A460" i="203"/>
  <c r="N459" i="203"/>
  <c r="A459" i="203"/>
  <c r="N458" i="203"/>
  <c r="A458" i="203"/>
  <c r="N457" i="203"/>
  <c r="A457" i="203"/>
  <c r="N456" i="203"/>
  <c r="A456" i="203"/>
  <c r="P455" i="203"/>
  <c r="O455" i="203"/>
  <c r="A455" i="203"/>
  <c r="N454" i="203"/>
  <c r="A454" i="203"/>
  <c r="N453" i="203"/>
  <c r="A453" i="203"/>
  <c r="N452" i="203"/>
  <c r="A452" i="203"/>
  <c r="N451" i="203"/>
  <c r="A451" i="203"/>
  <c r="N450" i="203"/>
  <c r="A450" i="203"/>
  <c r="P449" i="203"/>
  <c r="O449" i="203"/>
  <c r="A449" i="203"/>
  <c r="N448" i="203"/>
  <c r="A448" i="203"/>
  <c r="N447" i="203"/>
  <c r="A447" i="203"/>
  <c r="N446" i="203"/>
  <c r="A446" i="203"/>
  <c r="P445" i="203"/>
  <c r="O445" i="203"/>
  <c r="A445" i="203"/>
  <c r="A444" i="203"/>
  <c r="A443" i="203"/>
  <c r="A442" i="203"/>
  <c r="A441" i="203"/>
  <c r="N94" i="203"/>
  <c r="A94" i="203"/>
  <c r="P93" i="203"/>
  <c r="O93" i="203"/>
  <c r="A93" i="203"/>
  <c r="N429" i="203"/>
  <c r="A429" i="203"/>
  <c r="P428" i="203"/>
  <c r="O428" i="203"/>
  <c r="A428" i="203"/>
  <c r="N440" i="203"/>
  <c r="A440" i="203"/>
  <c r="P439" i="203"/>
  <c r="O439" i="203"/>
  <c r="A439" i="203"/>
  <c r="N438" i="203"/>
  <c r="A438" i="203"/>
  <c r="P437" i="203"/>
  <c r="O437" i="203"/>
  <c r="A437" i="203"/>
  <c r="N436" i="203"/>
  <c r="A436" i="203"/>
  <c r="N435" i="203"/>
  <c r="A435" i="203"/>
  <c r="N434" i="203"/>
  <c r="A434" i="203"/>
  <c r="P433" i="203"/>
  <c r="O433" i="203"/>
  <c r="A433" i="203"/>
  <c r="N432" i="203"/>
  <c r="A432" i="203"/>
  <c r="N431" i="203"/>
  <c r="A431" i="203"/>
  <c r="P430" i="203"/>
  <c r="O430" i="203"/>
  <c r="A430" i="203"/>
  <c r="A427" i="203"/>
  <c r="A426" i="203"/>
  <c r="A425" i="203"/>
  <c r="A424" i="203"/>
  <c r="N417" i="203"/>
  <c r="N416" i="203" s="1"/>
  <c r="P416" i="203"/>
  <c r="O416" i="203"/>
  <c r="P414" i="203"/>
  <c r="O414" i="203"/>
  <c r="N413" i="203"/>
  <c r="A413" i="203"/>
  <c r="P412" i="203"/>
  <c r="O412" i="203"/>
  <c r="A412" i="203"/>
  <c r="N302" i="203"/>
  <c r="A302" i="203"/>
  <c r="N301" i="203"/>
  <c r="A301" i="203"/>
  <c r="P300" i="203"/>
  <c r="A300" i="203"/>
  <c r="A411" i="203"/>
  <c r="A410" i="203"/>
  <c r="A409" i="203"/>
  <c r="A408" i="203"/>
  <c r="A407" i="203"/>
  <c r="P402" i="203"/>
  <c r="O402" i="203"/>
  <c r="N401" i="203"/>
  <c r="A401" i="203"/>
  <c r="N400" i="203"/>
  <c r="A400" i="203"/>
  <c r="N399" i="203"/>
  <c r="A399" i="203"/>
  <c r="P398" i="203"/>
  <c r="O398" i="203"/>
  <c r="A398" i="203"/>
  <c r="N394" i="203"/>
  <c r="A394" i="203"/>
  <c r="A393" i="203"/>
  <c r="N397" i="203"/>
  <c r="A397" i="203"/>
  <c r="P396" i="203"/>
  <c r="O396" i="203"/>
  <c r="A396" i="203"/>
  <c r="N392" i="203"/>
  <c r="A392" i="203"/>
  <c r="P391" i="203"/>
  <c r="O391" i="203"/>
  <c r="A391" i="203"/>
  <c r="N390" i="203"/>
  <c r="A390" i="203"/>
  <c r="P389" i="203"/>
  <c r="O389" i="203"/>
  <c r="A389" i="203"/>
  <c r="N388" i="203"/>
  <c r="A388" i="203"/>
  <c r="N387" i="203"/>
  <c r="A387" i="203"/>
  <c r="N386" i="203"/>
  <c r="A386" i="203"/>
  <c r="N385" i="203"/>
  <c r="A385" i="203"/>
  <c r="N384" i="203"/>
  <c r="A384" i="203"/>
  <c r="N383" i="203"/>
  <c r="A383" i="203"/>
  <c r="N382" i="203"/>
  <c r="A382" i="203"/>
  <c r="P381" i="203"/>
  <c r="O381" i="203"/>
  <c r="A381" i="203"/>
  <c r="A380" i="203"/>
  <c r="A379" i="203"/>
  <c r="A378" i="203"/>
  <c r="A377" i="203"/>
  <c r="O372" i="203"/>
  <c r="A373" i="203"/>
  <c r="A372" i="203"/>
  <c r="A371" i="203"/>
  <c r="A370" i="203"/>
  <c r="N369" i="203"/>
  <c r="A369" i="203"/>
  <c r="N368" i="203"/>
  <c r="N367" i="203"/>
  <c r="P366" i="203"/>
  <c r="P364" i="203" s="1"/>
  <c r="P362" i="203" s="1"/>
  <c r="O366" i="203"/>
  <c r="A366" i="203"/>
  <c r="A365" i="203"/>
  <c r="A364" i="203"/>
  <c r="A363" i="203"/>
  <c r="A362" i="203"/>
  <c r="N361" i="203"/>
  <c r="A361" i="203"/>
  <c r="P360" i="203"/>
  <c r="O360" i="203"/>
  <c r="A360" i="203"/>
  <c r="N359" i="203"/>
  <c r="A359" i="203"/>
  <c r="N358" i="203"/>
  <c r="A358" i="203"/>
  <c r="N357" i="203"/>
  <c r="A357" i="203"/>
  <c r="N356" i="203"/>
  <c r="A356" i="203"/>
  <c r="N355" i="203"/>
  <c r="A355" i="203"/>
  <c r="N354" i="203"/>
  <c r="A354" i="203"/>
  <c r="N353" i="203"/>
  <c r="N352" i="203"/>
  <c r="A352" i="203"/>
  <c r="N351" i="203"/>
  <c r="A351" i="203"/>
  <c r="N350" i="203"/>
  <c r="A350" i="203"/>
  <c r="N349" i="203"/>
  <c r="A349" i="203"/>
  <c r="N348" i="203"/>
  <c r="A348" i="203"/>
  <c r="N347" i="203"/>
  <c r="A347" i="203"/>
  <c r="N346" i="203"/>
  <c r="A346" i="203"/>
  <c r="N345" i="203"/>
  <c r="A345" i="203"/>
  <c r="N344" i="203"/>
  <c r="A344" i="203"/>
  <c r="N343" i="203"/>
  <c r="A343" i="203"/>
  <c r="N342" i="203"/>
  <c r="A342" i="203"/>
  <c r="N341" i="203"/>
  <c r="A341" i="203"/>
  <c r="N340" i="203"/>
  <c r="A340" i="203"/>
  <c r="N339" i="203"/>
  <c r="A339" i="203"/>
  <c r="N338" i="203"/>
  <c r="A338" i="203"/>
  <c r="P337" i="203"/>
  <c r="O337" i="203"/>
  <c r="A337" i="203"/>
  <c r="N336" i="203"/>
  <c r="A336" i="203"/>
  <c r="P335" i="203"/>
  <c r="O335" i="203"/>
  <c r="A335" i="203"/>
  <c r="N334" i="203"/>
  <c r="A334" i="203"/>
  <c r="N333" i="203"/>
  <c r="A333" i="203"/>
  <c r="N332" i="203"/>
  <c r="A332" i="203"/>
  <c r="N331" i="203"/>
  <c r="N330" i="203"/>
  <c r="A330" i="203"/>
  <c r="N329" i="203"/>
  <c r="A329" i="203"/>
  <c r="N328" i="203"/>
  <c r="A328" i="203"/>
  <c r="N326" i="203"/>
  <c r="A326" i="203"/>
  <c r="P325" i="203"/>
  <c r="A325" i="203"/>
  <c r="A324" i="203"/>
  <c r="A323" i="203"/>
  <c r="A322" i="203"/>
  <c r="A321" i="203"/>
  <c r="A320" i="203"/>
  <c r="A319" i="203"/>
  <c r="A314" i="203"/>
  <c r="N313" i="203"/>
  <c r="A313" i="203"/>
  <c r="P311" i="203"/>
  <c r="N311" i="203" s="1"/>
  <c r="A311" i="203"/>
  <c r="N310" i="203"/>
  <c r="A310" i="203"/>
  <c r="N309" i="203"/>
  <c r="A309" i="203"/>
  <c r="N308" i="203"/>
  <c r="A308" i="203"/>
  <c r="P307" i="203"/>
  <c r="O307" i="203"/>
  <c r="A307" i="203"/>
  <c r="N306" i="203"/>
  <c r="A306" i="203"/>
  <c r="N305" i="203"/>
  <c r="A305" i="203"/>
  <c r="N304" i="203"/>
  <c r="A304" i="203"/>
  <c r="P303" i="203"/>
  <c r="O303" i="203"/>
  <c r="A303" i="203"/>
  <c r="N299" i="203"/>
  <c r="A299" i="203"/>
  <c r="N296" i="203"/>
  <c r="A296" i="203"/>
  <c r="P295" i="203"/>
  <c r="O295" i="203"/>
  <c r="A295" i="203"/>
  <c r="N294" i="203"/>
  <c r="N293" i="203"/>
  <c r="N292" i="203"/>
  <c r="P291" i="203"/>
  <c r="O291" i="203"/>
  <c r="N290" i="203"/>
  <c r="N289" i="203"/>
  <c r="N288" i="203"/>
  <c r="N287" i="203"/>
  <c r="N286" i="203"/>
  <c r="P285" i="203"/>
  <c r="O285" i="203"/>
  <c r="N284" i="203"/>
  <c r="P283" i="203"/>
  <c r="O283" i="203"/>
  <c r="N281" i="203"/>
  <c r="N280" i="203"/>
  <c r="N278" i="203"/>
  <c r="N277" i="203"/>
  <c r="P276" i="203"/>
  <c r="O276" i="203"/>
  <c r="N271" i="203"/>
  <c r="N270" i="203"/>
  <c r="N269" i="203"/>
  <c r="N268" i="203"/>
  <c r="N267" i="203"/>
  <c r="A267" i="203"/>
  <c r="N266" i="203"/>
  <c r="A266" i="203"/>
  <c r="N265" i="203"/>
  <c r="A265" i="203"/>
  <c r="P264" i="203"/>
  <c r="P262" i="203" s="1"/>
  <c r="P260" i="203" s="1"/>
  <c r="O264" i="203"/>
  <c r="O262" i="203" s="1"/>
  <c r="O260" i="203" s="1"/>
  <c r="A264" i="203"/>
  <c r="A263" i="203"/>
  <c r="A262" i="203"/>
  <c r="A261" i="203"/>
  <c r="A260" i="203"/>
  <c r="N259" i="203"/>
  <c r="A259" i="203"/>
  <c r="P258" i="203"/>
  <c r="O258" i="203"/>
  <c r="A258" i="203"/>
  <c r="N257" i="203"/>
  <c r="A257" i="203"/>
  <c r="N256" i="203"/>
  <c r="A256" i="203"/>
  <c r="P255" i="203"/>
  <c r="O255" i="203"/>
  <c r="A255" i="203"/>
  <c r="N254" i="203"/>
  <c r="A254" i="203"/>
  <c r="P253" i="203"/>
  <c r="O253" i="203"/>
  <c r="A253" i="203"/>
  <c r="N252" i="203"/>
  <c r="P251" i="203"/>
  <c r="O251" i="203"/>
  <c r="N250" i="203"/>
  <c r="N249" i="203"/>
  <c r="P248" i="203"/>
  <c r="O248" i="203"/>
  <c r="A246" i="203"/>
  <c r="N243" i="203"/>
  <c r="N242" i="203"/>
  <c r="N240" i="203"/>
  <c r="N235" i="203"/>
  <c r="A235" i="203"/>
  <c r="P234" i="203"/>
  <c r="A234" i="203"/>
  <c r="N233" i="203"/>
  <c r="A233" i="203"/>
  <c r="A231" i="203"/>
  <c r="N230" i="203"/>
  <c r="A230" i="203"/>
  <c r="N229" i="203"/>
  <c r="A229" i="203"/>
  <c r="N228" i="203"/>
  <c r="A228" i="203"/>
  <c r="N227" i="203"/>
  <c r="A227" i="203"/>
  <c r="N226" i="203"/>
  <c r="A226" i="203"/>
  <c r="N225" i="203"/>
  <c r="A225" i="203"/>
  <c r="A224" i="203"/>
  <c r="N223" i="203"/>
  <c r="A223" i="203"/>
  <c r="N222" i="203"/>
  <c r="A222" i="203"/>
  <c r="N221" i="203"/>
  <c r="A221" i="203"/>
  <c r="P220" i="203"/>
  <c r="A220" i="203"/>
  <c r="N219" i="203"/>
  <c r="A219" i="203"/>
  <c r="N218" i="203"/>
  <c r="A218" i="203"/>
  <c r="P217" i="203"/>
  <c r="A217" i="203"/>
  <c r="N216" i="203"/>
  <c r="A216" i="203"/>
  <c r="N214" i="203"/>
  <c r="A214" i="203"/>
  <c r="A213" i="203"/>
  <c r="N212" i="203"/>
  <c r="A212" i="203"/>
  <c r="N211" i="203"/>
  <c r="A211" i="203"/>
  <c r="N210" i="203"/>
  <c r="A210" i="203"/>
  <c r="N209" i="203"/>
  <c r="A209" i="203"/>
  <c r="P206" i="203"/>
  <c r="A206" i="203"/>
  <c r="N204" i="203"/>
  <c r="A204" i="203"/>
  <c r="N203" i="203"/>
  <c r="A203" i="203"/>
  <c r="N202" i="203"/>
  <c r="A202" i="203"/>
  <c r="N201" i="203"/>
  <c r="A201" i="203"/>
  <c r="A200" i="203"/>
  <c r="N199" i="203"/>
  <c r="A199" i="203"/>
  <c r="P198" i="203"/>
  <c r="A198" i="203"/>
  <c r="N197" i="203"/>
  <c r="N196" i="203"/>
  <c r="A196" i="203"/>
  <c r="N195" i="203"/>
  <c r="A195" i="203"/>
  <c r="P194" i="203"/>
  <c r="A194" i="203"/>
  <c r="N192" i="203"/>
  <c r="A192" i="203"/>
  <c r="N191" i="203"/>
  <c r="A191" i="203"/>
  <c r="N190" i="203"/>
  <c r="A190" i="203"/>
  <c r="N189" i="203"/>
  <c r="A189" i="203"/>
  <c r="N188" i="203"/>
  <c r="A188" i="203"/>
  <c r="N187" i="203"/>
  <c r="A187" i="203"/>
  <c r="N186" i="203"/>
  <c r="A186" i="203"/>
  <c r="P185" i="203"/>
  <c r="A185" i="203"/>
  <c r="N184" i="203"/>
  <c r="A184" i="203"/>
  <c r="N183" i="203"/>
  <c r="A183" i="203"/>
  <c r="N182" i="203"/>
  <c r="A182" i="203"/>
  <c r="P181" i="203"/>
  <c r="A181" i="203"/>
  <c r="N180" i="203"/>
  <c r="A180" i="203"/>
  <c r="P179" i="203"/>
  <c r="A179" i="203"/>
  <c r="N178" i="203"/>
  <c r="A178" i="203"/>
  <c r="N177" i="203"/>
  <c r="A177" i="203"/>
  <c r="P176" i="203"/>
  <c r="A176" i="203"/>
  <c r="A175" i="203"/>
  <c r="A174" i="203"/>
  <c r="A173" i="203"/>
  <c r="A172" i="203"/>
  <c r="N162" i="203"/>
  <c r="A162" i="203"/>
  <c r="P161" i="203"/>
  <c r="O161" i="203"/>
  <c r="A161" i="203"/>
  <c r="N160" i="203"/>
  <c r="A160" i="203"/>
  <c r="P159" i="203"/>
  <c r="O159" i="203"/>
  <c r="A159" i="203"/>
  <c r="N158" i="203"/>
  <c r="A158" i="203"/>
  <c r="P157" i="203"/>
  <c r="O157" i="203"/>
  <c r="A157" i="203"/>
  <c r="N156" i="203"/>
  <c r="A156" i="203"/>
  <c r="N155" i="203"/>
  <c r="A155" i="203"/>
  <c r="P154" i="203"/>
  <c r="O154" i="203"/>
  <c r="A154" i="203"/>
  <c r="N153" i="203"/>
  <c r="N152" i="203"/>
  <c r="A152" i="203"/>
  <c r="P151" i="203"/>
  <c r="O151" i="203"/>
  <c r="N171" i="203"/>
  <c r="A171" i="203"/>
  <c r="N170" i="203"/>
  <c r="A170" i="203"/>
  <c r="P169" i="203"/>
  <c r="P167" i="203" s="1"/>
  <c r="P165" i="203" s="1"/>
  <c r="O169" i="203"/>
  <c r="A169" i="203"/>
  <c r="A168" i="203"/>
  <c r="A167" i="203"/>
  <c r="A166" i="203"/>
  <c r="A165" i="203"/>
  <c r="N150" i="203"/>
  <c r="A150" i="203"/>
  <c r="P149" i="203"/>
  <c r="O149" i="203"/>
  <c r="A149" i="203"/>
  <c r="N148" i="203"/>
  <c r="A148" i="203"/>
  <c r="P147" i="203"/>
  <c r="O147" i="203"/>
  <c r="A147" i="203"/>
  <c r="A146" i="203"/>
  <c r="A145" i="203"/>
  <c r="A144" i="203"/>
  <c r="A142" i="203"/>
  <c r="A141" i="203"/>
  <c r="N140" i="203"/>
  <c r="A140" i="203"/>
  <c r="N139" i="203"/>
  <c r="A139" i="203"/>
  <c r="P138" i="203"/>
  <c r="O138" i="203"/>
  <c r="A138" i="203"/>
  <c r="N137" i="203"/>
  <c r="A137" i="203"/>
  <c r="N136" i="203"/>
  <c r="A136" i="203"/>
  <c r="N135" i="203"/>
  <c r="A135" i="203"/>
  <c r="N134" i="203"/>
  <c r="A134" i="203"/>
  <c r="N133" i="203"/>
  <c r="A133" i="203"/>
  <c r="P132" i="203"/>
  <c r="O132" i="203"/>
  <c r="A132" i="203"/>
  <c r="A131" i="203"/>
  <c r="A130" i="203"/>
  <c r="A129" i="203"/>
  <c r="A128" i="203"/>
  <c r="N127" i="203"/>
  <c r="A127" i="203"/>
  <c r="N126" i="203"/>
  <c r="A126" i="203"/>
  <c r="N125" i="203"/>
  <c r="A125" i="203"/>
  <c r="N124" i="203"/>
  <c r="A124" i="203"/>
  <c r="N123" i="203"/>
  <c r="A123" i="203"/>
  <c r="N122" i="203"/>
  <c r="A122" i="203"/>
  <c r="N121" i="203"/>
  <c r="A121" i="203"/>
  <c r="N120" i="203"/>
  <c r="A120" i="203"/>
  <c r="N119" i="203"/>
  <c r="A119" i="203"/>
  <c r="N118" i="203"/>
  <c r="A118" i="203"/>
  <c r="N116" i="203"/>
  <c r="A116" i="203"/>
  <c r="P115" i="203"/>
  <c r="O113" i="203"/>
  <c r="O111" i="203" s="1"/>
  <c r="A115" i="203"/>
  <c r="A114" i="203"/>
  <c r="A113" i="203"/>
  <c r="A112" i="203"/>
  <c r="A111" i="203"/>
  <c r="A110" i="203"/>
  <c r="A109" i="203"/>
  <c r="N108" i="203"/>
  <c r="A108" i="203"/>
  <c r="N107" i="203"/>
  <c r="A107" i="203"/>
  <c r="P106" i="203"/>
  <c r="O106" i="203"/>
  <c r="A106" i="203"/>
  <c r="N105" i="203"/>
  <c r="A105" i="203"/>
  <c r="N104" i="203"/>
  <c r="A104" i="203"/>
  <c r="P103" i="203"/>
  <c r="O103" i="203"/>
  <c r="A103" i="203"/>
  <c r="A102" i="203"/>
  <c r="A101" i="203"/>
  <c r="A100" i="203"/>
  <c r="A99" i="203"/>
  <c r="N98" i="203"/>
  <c r="A98" i="203"/>
  <c r="P97" i="203"/>
  <c r="O97" i="203"/>
  <c r="A97" i="203"/>
  <c r="N96" i="203"/>
  <c r="A96" i="203"/>
  <c r="P95" i="203"/>
  <c r="O95" i="203"/>
  <c r="A95" i="203"/>
  <c r="N92" i="203"/>
  <c r="A92" i="203"/>
  <c r="P91" i="203"/>
  <c r="O91" i="203"/>
  <c r="A91" i="203"/>
  <c r="N90" i="203"/>
  <c r="A90" i="203"/>
  <c r="N89" i="203"/>
  <c r="P88" i="203"/>
  <c r="O88" i="203"/>
  <c r="A88" i="203"/>
  <c r="A87" i="203"/>
  <c r="A86" i="203"/>
  <c r="A85" i="203"/>
  <c r="A84" i="203"/>
  <c r="N83" i="203"/>
  <c r="A83" i="203"/>
  <c r="N82" i="203"/>
  <c r="A82" i="203"/>
  <c r="N81" i="203"/>
  <c r="A81" i="203"/>
  <c r="N80" i="203"/>
  <c r="A80" i="203"/>
  <c r="N79" i="203"/>
  <c r="A79" i="203"/>
  <c r="N78" i="203"/>
  <c r="A78" i="203"/>
  <c r="N77" i="203"/>
  <c r="A77" i="203"/>
  <c r="N76" i="203"/>
  <c r="A76" i="203"/>
  <c r="N75" i="203"/>
  <c r="A75" i="203"/>
  <c r="N74" i="203"/>
  <c r="A74" i="203"/>
  <c r="N73" i="203"/>
  <c r="A73" i="203"/>
  <c r="N72" i="203"/>
  <c r="A72" i="203"/>
  <c r="N71" i="203"/>
  <c r="A71" i="203"/>
  <c r="P70" i="203"/>
  <c r="P68" i="203" s="1"/>
  <c r="P66" i="203" s="1"/>
  <c r="O70" i="203"/>
  <c r="A70" i="203"/>
  <c r="A69" i="203"/>
  <c r="A68" i="203"/>
  <c r="A67" i="203"/>
  <c r="A66" i="203"/>
  <c r="N63" i="203"/>
  <c r="N61" i="203" s="1"/>
  <c r="A63" i="203"/>
  <c r="P62" i="203"/>
  <c r="O62" i="203"/>
  <c r="O60" i="203" s="1"/>
  <c r="A62" i="203"/>
  <c r="A61" i="203"/>
  <c r="A60" i="203"/>
  <c r="N59" i="203"/>
  <c r="N58" i="203"/>
  <c r="A58" i="203"/>
  <c r="N57" i="203"/>
  <c r="A57" i="203"/>
  <c r="N56" i="203"/>
  <c r="A56" i="203"/>
  <c r="P55" i="203"/>
  <c r="O55" i="203"/>
  <c r="A55" i="203"/>
  <c r="N54" i="203"/>
  <c r="A54" i="203"/>
  <c r="N53" i="203"/>
  <c r="A53" i="203"/>
  <c r="N52" i="203"/>
  <c r="A52" i="203"/>
  <c r="N51" i="203"/>
  <c r="A51" i="203"/>
  <c r="N50" i="203"/>
  <c r="A50" i="203"/>
  <c r="N49" i="203"/>
  <c r="A49" i="203"/>
  <c r="N48" i="203"/>
  <c r="A48" i="203"/>
  <c r="A46" i="203"/>
  <c r="N45" i="203"/>
  <c r="A45" i="203"/>
  <c r="N44" i="203"/>
  <c r="N43" i="203"/>
  <c r="A43" i="203"/>
  <c r="N42" i="203"/>
  <c r="A42" i="203"/>
  <c r="N41" i="203"/>
  <c r="A41" i="203"/>
  <c r="N40" i="203"/>
  <c r="A40" i="203"/>
  <c r="N39" i="203"/>
  <c r="A39" i="203"/>
  <c r="N38" i="203"/>
  <c r="A38" i="203"/>
  <c r="N37" i="203"/>
  <c r="A37" i="203"/>
  <c r="N36" i="203"/>
  <c r="A36" i="203"/>
  <c r="N35" i="203"/>
  <c r="A35" i="203"/>
  <c r="N34" i="203"/>
  <c r="N33" i="203"/>
  <c r="A33" i="203"/>
  <c r="N32" i="203"/>
  <c r="A32" i="203"/>
  <c r="N31" i="203"/>
  <c r="A31" i="203"/>
  <c r="N30" i="203"/>
  <c r="A30" i="203"/>
  <c r="N29" i="203"/>
  <c r="A29" i="203"/>
  <c r="N28" i="203"/>
  <c r="A28" i="203"/>
  <c r="N27" i="203"/>
  <c r="A27" i="203"/>
  <c r="N26" i="203"/>
  <c r="A26" i="203"/>
  <c r="N25" i="203"/>
  <c r="A25" i="203"/>
  <c r="N24" i="203"/>
  <c r="A24" i="203"/>
  <c r="N23" i="203"/>
  <c r="A23" i="203"/>
  <c r="N22" i="203"/>
  <c r="A22" i="203"/>
  <c r="N21" i="203"/>
  <c r="A21" i="203"/>
  <c r="P20" i="203"/>
  <c r="O20" i="203"/>
  <c r="A20" i="203"/>
  <c r="A19" i="203"/>
  <c r="A18" i="203"/>
  <c r="A17" i="203"/>
  <c r="A16" i="203"/>
  <c r="A15" i="203"/>
  <c r="A14" i="203"/>
  <c r="A13" i="203"/>
  <c r="N766" i="204"/>
  <c r="P761" i="204"/>
  <c r="P759" i="204" s="1"/>
  <c r="O761" i="204"/>
  <c r="O759" i="204" s="1"/>
  <c r="N758" i="204"/>
  <c r="P757" i="204"/>
  <c r="O757" i="204"/>
  <c r="N756" i="204"/>
  <c r="P755" i="204"/>
  <c r="O755" i="204"/>
  <c r="N750" i="204"/>
  <c r="N749" i="204" s="1"/>
  <c r="P749" i="204"/>
  <c r="O749" i="204"/>
  <c r="N744" i="204"/>
  <c r="N743" i="204" s="1"/>
  <c r="N742" i="204"/>
  <c r="N741" i="204"/>
  <c r="N740" i="204"/>
  <c r="N738" i="204"/>
  <c r="N737" i="204"/>
  <c r="N736" i="204"/>
  <c r="P735" i="204"/>
  <c r="O735" i="204"/>
  <c r="N734" i="204"/>
  <c r="N733" i="204"/>
  <c r="N732" i="204"/>
  <c r="P731" i="204"/>
  <c r="O731" i="204"/>
  <c r="N729" i="204"/>
  <c r="N726" i="204"/>
  <c r="N725" i="204"/>
  <c r="P724" i="204"/>
  <c r="O724" i="204"/>
  <c r="N723" i="204"/>
  <c r="N721" i="204"/>
  <c r="N720" i="204"/>
  <c r="N719" i="204"/>
  <c r="P718" i="204"/>
  <c r="N717" i="204"/>
  <c r="P716" i="204"/>
  <c r="O716" i="204"/>
  <c r="N715" i="204"/>
  <c r="N713" i="204"/>
  <c r="N712" i="204"/>
  <c r="N711" i="204"/>
  <c r="P710" i="204"/>
  <c r="N709" i="204"/>
  <c r="N708" i="204"/>
  <c r="N707" i="204"/>
  <c r="N706" i="204"/>
  <c r="N705" i="204"/>
  <c r="N704" i="204"/>
  <c r="N703" i="204"/>
  <c r="P702" i="204"/>
  <c r="O702" i="204"/>
  <c r="N697" i="204"/>
  <c r="N696" i="204"/>
  <c r="P695" i="204"/>
  <c r="O695" i="204"/>
  <c r="N694" i="204"/>
  <c r="N693" i="204"/>
  <c r="P692" i="204"/>
  <c r="O692" i="204"/>
  <c r="N691" i="204"/>
  <c r="N690" i="204"/>
  <c r="P689" i="204"/>
  <c r="O689" i="204"/>
  <c r="N688" i="204"/>
  <c r="N683" i="204"/>
  <c r="N682" i="204"/>
  <c r="P681" i="204"/>
  <c r="O681" i="204"/>
  <c r="N676" i="204"/>
  <c r="P675" i="204"/>
  <c r="P673" i="204" s="1"/>
  <c r="P671" i="204" s="1"/>
  <c r="O675" i="204"/>
  <c r="O673" i="204" s="1"/>
  <c r="O671" i="204" s="1"/>
  <c r="N666" i="204"/>
  <c r="P665" i="204"/>
  <c r="O665" i="204"/>
  <c r="N664" i="204"/>
  <c r="N663" i="204"/>
  <c r="P662" i="204"/>
  <c r="O662" i="204"/>
  <c r="N661" i="204"/>
  <c r="P660" i="204"/>
  <c r="O660" i="204"/>
  <c r="N659" i="204"/>
  <c r="P658" i="204"/>
  <c r="O658" i="204"/>
  <c r="N657" i="204"/>
  <c r="P656" i="204"/>
  <c r="O656" i="204"/>
  <c r="N655" i="204"/>
  <c r="N654" i="204"/>
  <c r="N653" i="204"/>
  <c r="N652" i="204"/>
  <c r="P651" i="204"/>
  <c r="O651" i="204"/>
  <c r="N645" i="204"/>
  <c r="N644" i="204" s="1"/>
  <c r="N643" i="204"/>
  <c r="N642" i="204"/>
  <c r="N641" i="204"/>
  <c r="N640" i="204"/>
  <c r="P639" i="204"/>
  <c r="O639" i="204"/>
  <c r="N638" i="204"/>
  <c r="P637" i="204"/>
  <c r="O637" i="204"/>
  <c r="N636" i="204"/>
  <c r="N635" i="204"/>
  <c r="P634" i="204"/>
  <c r="O634" i="204"/>
  <c r="N633" i="204"/>
  <c r="N632" i="204"/>
  <c r="P631" i="204"/>
  <c r="O631" i="204"/>
  <c r="N630" i="204"/>
  <c r="N629" i="204"/>
  <c r="N628" i="204"/>
  <c r="N627" i="204"/>
  <c r="P626" i="204"/>
  <c r="O626" i="204"/>
  <c r="N621" i="204"/>
  <c r="N620" i="204"/>
  <c r="P619" i="204"/>
  <c r="P617" i="204" s="1"/>
  <c r="O619" i="204"/>
  <c r="O617" i="204" s="1"/>
  <c r="N614" i="204"/>
  <c r="P613" i="204"/>
  <c r="O613" i="204"/>
  <c r="A613" i="204"/>
  <c r="N612" i="204"/>
  <c r="N611" i="204"/>
  <c r="P610" i="204"/>
  <c r="P608" i="204" s="1"/>
  <c r="O610" i="204"/>
  <c r="O608" i="204" s="1"/>
  <c r="A610" i="204"/>
  <c r="A609" i="204"/>
  <c r="A608" i="204"/>
  <c r="A607" i="204"/>
  <c r="A606" i="204"/>
  <c r="N605" i="204"/>
  <c r="A605" i="204"/>
  <c r="N604" i="204"/>
  <c r="A604" i="204"/>
  <c r="P603" i="204"/>
  <c r="P601" i="204" s="1"/>
  <c r="O603" i="204"/>
  <c r="O601" i="204" s="1"/>
  <c r="A603" i="204"/>
  <c r="A602" i="204"/>
  <c r="A601" i="204"/>
  <c r="N600" i="204"/>
  <c r="N599" i="204" s="1"/>
  <c r="P599" i="204"/>
  <c r="O599" i="204"/>
  <c r="N598" i="204"/>
  <c r="P597" i="204"/>
  <c r="O597" i="204"/>
  <c r="N596" i="204"/>
  <c r="P595" i="204"/>
  <c r="O595" i="204"/>
  <c r="N594" i="204"/>
  <c r="P593" i="204"/>
  <c r="O593" i="204"/>
  <c r="N592" i="204"/>
  <c r="A592" i="204"/>
  <c r="N590" i="204"/>
  <c r="A590" i="204"/>
  <c r="P589" i="204"/>
  <c r="O589" i="204"/>
  <c r="A589" i="204"/>
  <c r="N588" i="204"/>
  <c r="A588" i="204"/>
  <c r="N586" i="204"/>
  <c r="A586" i="204"/>
  <c r="P585" i="204"/>
  <c r="O585" i="204"/>
  <c r="A585" i="204"/>
  <c r="N584" i="204"/>
  <c r="A584" i="204"/>
  <c r="N583" i="204"/>
  <c r="A583" i="204"/>
  <c r="N582" i="204"/>
  <c r="A582" i="204"/>
  <c r="N581" i="204"/>
  <c r="A581" i="204"/>
  <c r="P580" i="204"/>
  <c r="O580" i="204"/>
  <c r="A580" i="204"/>
  <c r="A579" i="204"/>
  <c r="A578" i="204"/>
  <c r="A577" i="204"/>
  <c r="A576" i="204"/>
  <c r="A575" i="204"/>
  <c r="A574" i="204"/>
  <c r="N65" i="204"/>
  <c r="N64" i="204" s="1"/>
  <c r="A65" i="204"/>
  <c r="P64" i="204"/>
  <c r="P572" i="204" s="1"/>
  <c r="O572" i="204"/>
  <c r="A64" i="204"/>
  <c r="A573" i="204"/>
  <c r="A572" i="204"/>
  <c r="N570" i="204"/>
  <c r="N569" i="204" s="1"/>
  <c r="A570" i="204"/>
  <c r="P567" i="204"/>
  <c r="A569" i="204"/>
  <c r="A568" i="204"/>
  <c r="A567" i="204"/>
  <c r="A566" i="204"/>
  <c r="A565" i="204"/>
  <c r="N563" i="204"/>
  <c r="A563" i="204"/>
  <c r="N562" i="204"/>
  <c r="A562" i="204"/>
  <c r="N561" i="204"/>
  <c r="A561" i="204"/>
  <c r="P558" i="204"/>
  <c r="O558" i="204"/>
  <c r="A560" i="204"/>
  <c r="A559" i="204"/>
  <c r="A558" i="204"/>
  <c r="N557" i="204"/>
  <c r="A557" i="204"/>
  <c r="N556" i="204"/>
  <c r="A556" i="204"/>
  <c r="P555" i="204"/>
  <c r="O555" i="204"/>
  <c r="A555" i="204"/>
  <c r="N554" i="204"/>
  <c r="A554" i="204"/>
  <c r="P553" i="204"/>
  <c r="O553" i="204"/>
  <c r="A553" i="204"/>
  <c r="N552" i="204"/>
  <c r="A552" i="204"/>
  <c r="P551" i="204"/>
  <c r="O551" i="204"/>
  <c r="A551" i="204"/>
  <c r="A550" i="204"/>
  <c r="A549" i="204"/>
  <c r="A546" i="204"/>
  <c r="N545" i="204"/>
  <c r="A545" i="204"/>
  <c r="P544" i="204"/>
  <c r="O544" i="204"/>
  <c r="A544" i="204"/>
  <c r="N543" i="204"/>
  <c r="A543" i="204"/>
  <c r="N541" i="204"/>
  <c r="A541" i="204"/>
  <c r="N540" i="204"/>
  <c r="A540" i="204"/>
  <c r="A539" i="204"/>
  <c r="A538" i="204"/>
  <c r="A537" i="204"/>
  <c r="A535" i="204"/>
  <c r="A534" i="204"/>
  <c r="A533" i="204"/>
  <c r="N532" i="204"/>
  <c r="A532" i="204"/>
  <c r="P531" i="204"/>
  <c r="P529" i="204" s="1"/>
  <c r="O531" i="204"/>
  <c r="O529" i="204" s="1"/>
  <c r="N528" i="204"/>
  <c r="A528" i="204"/>
  <c r="N527" i="204"/>
  <c r="A527" i="204"/>
  <c r="P526" i="204"/>
  <c r="P524" i="204" s="1"/>
  <c r="O526" i="204"/>
  <c r="O524" i="204" s="1"/>
  <c r="A526" i="204"/>
  <c r="A525" i="204"/>
  <c r="A524" i="204"/>
  <c r="N523" i="204"/>
  <c r="A523" i="204"/>
  <c r="P522" i="204"/>
  <c r="O522" i="204"/>
  <c r="A522" i="204"/>
  <c r="N521" i="204"/>
  <c r="A521" i="204"/>
  <c r="P520" i="204"/>
  <c r="O520" i="204"/>
  <c r="A520" i="204"/>
  <c r="A519" i="204"/>
  <c r="A518" i="204"/>
  <c r="A517" i="204"/>
  <c r="A516" i="204"/>
  <c r="P514" i="204"/>
  <c r="O514" i="204"/>
  <c r="A514" i="204"/>
  <c r="N513" i="204"/>
  <c r="A513" i="204"/>
  <c r="N512" i="204"/>
  <c r="A512" i="204"/>
  <c r="N511" i="204"/>
  <c r="A511" i="204"/>
  <c r="P510" i="204"/>
  <c r="O510" i="204"/>
  <c r="A510" i="204"/>
  <c r="N509" i="204"/>
  <c r="A509" i="204"/>
  <c r="N508" i="204"/>
  <c r="A508" i="204"/>
  <c r="N507" i="204"/>
  <c r="A507" i="204"/>
  <c r="N506" i="204"/>
  <c r="A506" i="204"/>
  <c r="N505" i="204"/>
  <c r="A505" i="204"/>
  <c r="N504" i="204"/>
  <c r="A504" i="204"/>
  <c r="N503" i="204"/>
  <c r="A503" i="204"/>
  <c r="N502" i="204"/>
  <c r="A502" i="204"/>
  <c r="N501" i="204"/>
  <c r="A501" i="204"/>
  <c r="P500" i="204"/>
  <c r="O500" i="204"/>
  <c r="A500" i="204"/>
  <c r="N497" i="204"/>
  <c r="A497" i="204"/>
  <c r="N496" i="204"/>
  <c r="A496" i="204"/>
  <c r="A495" i="204"/>
  <c r="A494" i="204"/>
  <c r="A493" i="204"/>
  <c r="A492" i="204"/>
  <c r="A491" i="204"/>
  <c r="A490" i="204"/>
  <c r="A489" i="204"/>
  <c r="N486" i="204"/>
  <c r="A486" i="204"/>
  <c r="P485" i="204"/>
  <c r="O485" i="204"/>
  <c r="O480" i="204" s="1"/>
  <c r="A485" i="204"/>
  <c r="N484" i="204"/>
  <c r="A484" i="204"/>
  <c r="N483" i="204"/>
  <c r="A483" i="204"/>
  <c r="A482" i="204"/>
  <c r="A481" i="204"/>
  <c r="A480" i="204"/>
  <c r="A479" i="204"/>
  <c r="A478" i="204"/>
  <c r="A477" i="204"/>
  <c r="A476" i="204"/>
  <c r="N475" i="204"/>
  <c r="A475" i="204"/>
  <c r="N474" i="204"/>
  <c r="A474" i="204"/>
  <c r="P473" i="204"/>
  <c r="O473" i="204"/>
  <c r="A473" i="204"/>
  <c r="N472" i="204"/>
  <c r="N471" i="204"/>
  <c r="N469" i="204"/>
  <c r="A469" i="204"/>
  <c r="N468" i="204"/>
  <c r="A468" i="204"/>
  <c r="N467" i="204"/>
  <c r="A467" i="204"/>
  <c r="N466" i="204"/>
  <c r="A466" i="204"/>
  <c r="N465" i="204"/>
  <c r="A465" i="204"/>
  <c r="P464" i="204"/>
  <c r="A464" i="204"/>
  <c r="N463" i="204"/>
  <c r="A463" i="204"/>
  <c r="N462" i="204"/>
  <c r="A462" i="204"/>
  <c r="N461" i="204"/>
  <c r="A461" i="204"/>
  <c r="N460" i="204"/>
  <c r="A460" i="204"/>
  <c r="N459" i="204"/>
  <c r="A459" i="204"/>
  <c r="N458" i="204"/>
  <c r="A458" i="204"/>
  <c r="N457" i="204"/>
  <c r="A457" i="204"/>
  <c r="N456" i="204"/>
  <c r="A456" i="204"/>
  <c r="P455" i="204"/>
  <c r="O455" i="204"/>
  <c r="A455" i="204"/>
  <c r="N454" i="204"/>
  <c r="A454" i="204"/>
  <c r="N453" i="204"/>
  <c r="A453" i="204"/>
  <c r="N452" i="204"/>
  <c r="A452" i="204"/>
  <c r="N451" i="204"/>
  <c r="A451" i="204"/>
  <c r="N450" i="204"/>
  <c r="A450" i="204"/>
  <c r="P449" i="204"/>
  <c r="O449" i="204"/>
  <c r="A449" i="204"/>
  <c r="N448" i="204"/>
  <c r="A448" i="204"/>
  <c r="N447" i="204"/>
  <c r="A447" i="204"/>
  <c r="N446" i="204"/>
  <c r="A446" i="204"/>
  <c r="P445" i="204"/>
  <c r="O445" i="204"/>
  <c r="A445" i="204"/>
  <c r="A444" i="204"/>
  <c r="A443" i="204"/>
  <c r="A442" i="204"/>
  <c r="A441" i="204"/>
  <c r="N94" i="204"/>
  <c r="A94" i="204"/>
  <c r="P93" i="204"/>
  <c r="O93" i="204"/>
  <c r="A93" i="204"/>
  <c r="N429" i="204"/>
  <c r="A429" i="204"/>
  <c r="P428" i="204"/>
  <c r="O428" i="204"/>
  <c r="A428" i="204"/>
  <c r="N440" i="204"/>
  <c r="A440" i="204"/>
  <c r="P439" i="204"/>
  <c r="O439" i="204"/>
  <c r="A439" i="204"/>
  <c r="N438" i="204"/>
  <c r="A438" i="204"/>
  <c r="P437" i="204"/>
  <c r="O437" i="204"/>
  <c r="A437" i="204"/>
  <c r="N436" i="204"/>
  <c r="A436" i="204"/>
  <c r="N435" i="204"/>
  <c r="A435" i="204"/>
  <c r="N434" i="204"/>
  <c r="A434" i="204"/>
  <c r="P433" i="204"/>
  <c r="O433" i="204"/>
  <c r="A433" i="204"/>
  <c r="N432" i="204"/>
  <c r="A432" i="204"/>
  <c r="N431" i="204"/>
  <c r="A431" i="204"/>
  <c r="P430" i="204"/>
  <c r="O430" i="204"/>
  <c r="A430" i="204"/>
  <c r="A427" i="204"/>
  <c r="A426" i="204"/>
  <c r="A425" i="204"/>
  <c r="A424" i="204"/>
  <c r="N417" i="204"/>
  <c r="N416" i="204" s="1"/>
  <c r="P416" i="204"/>
  <c r="O416" i="204"/>
  <c r="P414" i="204"/>
  <c r="O414" i="204"/>
  <c r="N413" i="204"/>
  <c r="A413" i="204"/>
  <c r="P412" i="204"/>
  <c r="O412" i="204"/>
  <c r="A412" i="204"/>
  <c r="N302" i="204"/>
  <c r="A302" i="204"/>
  <c r="N301" i="204"/>
  <c r="A301" i="204"/>
  <c r="P300" i="204"/>
  <c r="A300" i="204"/>
  <c r="A411" i="204"/>
  <c r="A410" i="204"/>
  <c r="A409" i="204"/>
  <c r="A408" i="204"/>
  <c r="A407" i="204"/>
  <c r="P402" i="204"/>
  <c r="O402" i="204"/>
  <c r="N401" i="204"/>
  <c r="A401" i="204"/>
  <c r="N400" i="204"/>
  <c r="A400" i="204"/>
  <c r="N399" i="204"/>
  <c r="A399" i="204"/>
  <c r="P398" i="204"/>
  <c r="O398" i="204"/>
  <c r="A398" i="204"/>
  <c r="N394" i="204"/>
  <c r="A394" i="204"/>
  <c r="A393" i="204"/>
  <c r="N397" i="204"/>
  <c r="A397" i="204"/>
  <c r="P396" i="204"/>
  <c r="O396" i="204"/>
  <c r="A396" i="204"/>
  <c r="N392" i="204"/>
  <c r="A392" i="204"/>
  <c r="P391" i="204"/>
  <c r="O391" i="204"/>
  <c r="A391" i="204"/>
  <c r="N390" i="204"/>
  <c r="A390" i="204"/>
  <c r="P389" i="204"/>
  <c r="O389" i="204"/>
  <c r="A389" i="204"/>
  <c r="N388" i="204"/>
  <c r="A388" i="204"/>
  <c r="N387" i="204"/>
  <c r="A387" i="204"/>
  <c r="N386" i="204"/>
  <c r="A386" i="204"/>
  <c r="N385" i="204"/>
  <c r="A385" i="204"/>
  <c r="N384" i="204"/>
  <c r="A384" i="204"/>
  <c r="N383" i="204"/>
  <c r="A383" i="204"/>
  <c r="N382" i="204"/>
  <c r="A382" i="204"/>
  <c r="P381" i="204"/>
  <c r="O381" i="204"/>
  <c r="A381" i="204"/>
  <c r="A380" i="204"/>
  <c r="A379" i="204"/>
  <c r="A378" i="204"/>
  <c r="A377" i="204"/>
  <c r="P372" i="204"/>
  <c r="O372" i="204"/>
  <c r="A373" i="204"/>
  <c r="A372" i="204"/>
  <c r="A371" i="204"/>
  <c r="A370" i="204"/>
  <c r="N369" i="204"/>
  <c r="A369" i="204"/>
  <c r="N368" i="204"/>
  <c r="N367" i="204"/>
  <c r="P366" i="204"/>
  <c r="O366" i="204"/>
  <c r="O364" i="204" s="1"/>
  <c r="O362" i="204" s="1"/>
  <c r="A366" i="204"/>
  <c r="A365" i="204"/>
  <c r="A364" i="204"/>
  <c r="A363" i="204"/>
  <c r="A362" i="204"/>
  <c r="N361" i="204"/>
  <c r="A361" i="204"/>
  <c r="P360" i="204"/>
  <c r="O360" i="204"/>
  <c r="A360" i="204"/>
  <c r="N359" i="204"/>
  <c r="A359" i="204"/>
  <c r="N358" i="204"/>
  <c r="A358" i="204"/>
  <c r="N357" i="204"/>
  <c r="A357" i="204"/>
  <c r="N356" i="204"/>
  <c r="A356" i="204"/>
  <c r="N355" i="204"/>
  <c r="A355" i="204"/>
  <c r="N354" i="204"/>
  <c r="A354" i="204"/>
  <c r="N353" i="204"/>
  <c r="N352" i="204"/>
  <c r="A352" i="204"/>
  <c r="N351" i="204"/>
  <c r="A351" i="204"/>
  <c r="N350" i="204"/>
  <c r="A350" i="204"/>
  <c r="N349" i="204"/>
  <c r="A349" i="204"/>
  <c r="N348" i="204"/>
  <c r="A348" i="204"/>
  <c r="N347" i="204"/>
  <c r="A347" i="204"/>
  <c r="N346" i="204"/>
  <c r="A346" i="204"/>
  <c r="N345" i="204"/>
  <c r="A345" i="204"/>
  <c r="N344" i="204"/>
  <c r="A344" i="204"/>
  <c r="N343" i="204"/>
  <c r="A343" i="204"/>
  <c r="N342" i="204"/>
  <c r="A342" i="204"/>
  <c r="N341" i="204"/>
  <c r="A341" i="204"/>
  <c r="N340" i="204"/>
  <c r="A340" i="204"/>
  <c r="N339" i="204"/>
  <c r="A339" i="204"/>
  <c r="N338" i="204"/>
  <c r="A338" i="204"/>
  <c r="P337" i="204"/>
  <c r="O337" i="204"/>
  <c r="A337" i="204"/>
  <c r="N336" i="204"/>
  <c r="A336" i="204"/>
  <c r="P335" i="204"/>
  <c r="O335" i="204"/>
  <c r="A335" i="204"/>
  <c r="N334" i="204"/>
  <c r="A334" i="204"/>
  <c r="N333" i="204"/>
  <c r="A333" i="204"/>
  <c r="N332" i="204"/>
  <c r="A332" i="204"/>
  <c r="N331" i="204"/>
  <c r="N330" i="204"/>
  <c r="A330" i="204"/>
  <c r="N329" i="204"/>
  <c r="A329" i="204"/>
  <c r="N328" i="204"/>
  <c r="A328" i="204"/>
  <c r="N326" i="204"/>
  <c r="A326" i="204"/>
  <c r="P325" i="204"/>
  <c r="A325" i="204"/>
  <c r="A324" i="204"/>
  <c r="A323" i="204"/>
  <c r="A322" i="204"/>
  <c r="A321" i="204"/>
  <c r="A320" i="204"/>
  <c r="A319" i="204"/>
  <c r="A314" i="204"/>
  <c r="N313" i="204"/>
  <c r="A313" i="204"/>
  <c r="P311" i="204"/>
  <c r="N311" i="204" s="1"/>
  <c r="A311" i="204"/>
  <c r="N310" i="204"/>
  <c r="A310" i="204"/>
  <c r="N309" i="204"/>
  <c r="A309" i="204"/>
  <c r="N308" i="204"/>
  <c r="A308" i="204"/>
  <c r="P307" i="204"/>
  <c r="O307" i="204"/>
  <c r="A307" i="204"/>
  <c r="N306" i="204"/>
  <c r="A306" i="204"/>
  <c r="N305" i="204"/>
  <c r="A305" i="204"/>
  <c r="N304" i="204"/>
  <c r="A304" i="204"/>
  <c r="P303" i="204"/>
  <c r="O303" i="204"/>
  <c r="A303" i="204"/>
  <c r="N299" i="204"/>
  <c r="A299" i="204"/>
  <c r="N296" i="204"/>
  <c r="A296" i="204"/>
  <c r="P295" i="204"/>
  <c r="O295" i="204"/>
  <c r="A295" i="204"/>
  <c r="N294" i="204"/>
  <c r="N293" i="204"/>
  <c r="N292" i="204"/>
  <c r="P291" i="204"/>
  <c r="O291" i="204"/>
  <c r="N290" i="204"/>
  <c r="N289" i="204"/>
  <c r="N288" i="204"/>
  <c r="N287" i="204"/>
  <c r="N286" i="204"/>
  <c r="P285" i="204"/>
  <c r="O285" i="204"/>
  <c r="N284" i="204"/>
  <c r="P283" i="204"/>
  <c r="O283" i="204"/>
  <c r="N281" i="204"/>
  <c r="N280" i="204"/>
  <c r="N278" i="204"/>
  <c r="N277" i="204"/>
  <c r="P276" i="204"/>
  <c r="O276" i="204"/>
  <c r="N271" i="204"/>
  <c r="N270" i="204"/>
  <c r="N269" i="204"/>
  <c r="N268" i="204"/>
  <c r="N267" i="204"/>
  <c r="A267" i="204"/>
  <c r="N266" i="204"/>
  <c r="A266" i="204"/>
  <c r="N265" i="204"/>
  <c r="A265" i="204"/>
  <c r="P264" i="204"/>
  <c r="P262" i="204" s="1"/>
  <c r="P260" i="204" s="1"/>
  <c r="O264" i="204"/>
  <c r="A264" i="204"/>
  <c r="A263" i="204"/>
  <c r="A262" i="204"/>
  <c r="A261" i="204"/>
  <c r="A260" i="204"/>
  <c r="N259" i="204"/>
  <c r="A259" i="204"/>
  <c r="P258" i="204"/>
  <c r="O258" i="204"/>
  <c r="A258" i="204"/>
  <c r="N257" i="204"/>
  <c r="A257" i="204"/>
  <c r="N256" i="204"/>
  <c r="A256" i="204"/>
  <c r="P255" i="204"/>
  <c r="O255" i="204"/>
  <c r="A255" i="204"/>
  <c r="N254" i="204"/>
  <c r="A254" i="204"/>
  <c r="P253" i="204"/>
  <c r="O253" i="204"/>
  <c r="A253" i="204"/>
  <c r="N252" i="204"/>
  <c r="P251" i="204"/>
  <c r="O251" i="204"/>
  <c r="N250" i="204"/>
  <c r="N249" i="204"/>
  <c r="P248" i="204"/>
  <c r="O248" i="204"/>
  <c r="A246" i="204"/>
  <c r="N243" i="204"/>
  <c r="N242" i="204"/>
  <c r="N240" i="204"/>
  <c r="N235" i="204"/>
  <c r="A235" i="204"/>
  <c r="P234" i="204"/>
  <c r="O234" i="204"/>
  <c r="A234" i="204"/>
  <c r="N233" i="204"/>
  <c r="A233" i="204"/>
  <c r="A231" i="204"/>
  <c r="N230" i="204"/>
  <c r="A230" i="204"/>
  <c r="N229" i="204"/>
  <c r="A229" i="204"/>
  <c r="N228" i="204"/>
  <c r="A228" i="204"/>
  <c r="N227" i="204"/>
  <c r="A227" i="204"/>
  <c r="N226" i="204"/>
  <c r="A226" i="204"/>
  <c r="N225" i="204"/>
  <c r="A225" i="204"/>
  <c r="A224" i="204"/>
  <c r="N223" i="204"/>
  <c r="A223" i="204"/>
  <c r="N222" i="204"/>
  <c r="A222" i="204"/>
  <c r="N221" i="204"/>
  <c r="A221" i="204"/>
  <c r="P220" i="204"/>
  <c r="O220" i="204"/>
  <c r="A220" i="204"/>
  <c r="N219" i="204"/>
  <c r="A219" i="204"/>
  <c r="N218" i="204"/>
  <c r="A218" i="204"/>
  <c r="P217" i="204"/>
  <c r="O217" i="204"/>
  <c r="A217" i="204"/>
  <c r="N216" i="204"/>
  <c r="A216" i="204"/>
  <c r="N214" i="204"/>
  <c r="A214" i="204"/>
  <c r="A213" i="204"/>
  <c r="N212" i="204"/>
  <c r="A212" i="204"/>
  <c r="N211" i="204"/>
  <c r="A211" i="204"/>
  <c r="N210" i="204"/>
  <c r="A210" i="204"/>
  <c r="N209" i="204"/>
  <c r="A209" i="204"/>
  <c r="P206" i="204"/>
  <c r="O206" i="204"/>
  <c r="A206" i="204"/>
  <c r="N204" i="204"/>
  <c r="A204" i="204"/>
  <c r="N203" i="204"/>
  <c r="A203" i="204"/>
  <c r="N202" i="204"/>
  <c r="A202" i="204"/>
  <c r="N201" i="204"/>
  <c r="A201" i="204"/>
  <c r="A200" i="204"/>
  <c r="N199" i="204"/>
  <c r="A199" i="204"/>
  <c r="P198" i="204"/>
  <c r="O198" i="204"/>
  <c r="A198" i="204"/>
  <c r="N197" i="204"/>
  <c r="N196" i="204"/>
  <c r="A196" i="204"/>
  <c r="N195" i="204"/>
  <c r="A195" i="204"/>
  <c r="P194" i="204"/>
  <c r="O194" i="204"/>
  <c r="A194" i="204"/>
  <c r="N192" i="204"/>
  <c r="A192" i="204"/>
  <c r="N191" i="204"/>
  <c r="A191" i="204"/>
  <c r="N190" i="204"/>
  <c r="A190" i="204"/>
  <c r="A189" i="204"/>
  <c r="N188" i="204"/>
  <c r="A188" i="204"/>
  <c r="N187" i="204"/>
  <c r="A187" i="204"/>
  <c r="N186" i="204"/>
  <c r="A186" i="204"/>
  <c r="P185" i="204"/>
  <c r="O185" i="204"/>
  <c r="A185" i="204"/>
  <c r="N184" i="204"/>
  <c r="A184" i="204"/>
  <c r="N183" i="204"/>
  <c r="A183" i="204"/>
  <c r="N182" i="204"/>
  <c r="A182" i="204"/>
  <c r="P181" i="204"/>
  <c r="O181" i="204"/>
  <c r="A181" i="204"/>
  <c r="N180" i="204"/>
  <c r="A180" i="204"/>
  <c r="P179" i="204"/>
  <c r="O179" i="204"/>
  <c r="A179" i="204"/>
  <c r="N178" i="204"/>
  <c r="A178" i="204"/>
  <c r="N177" i="204"/>
  <c r="A177" i="204"/>
  <c r="P176" i="204"/>
  <c r="O176" i="204"/>
  <c r="A176" i="204"/>
  <c r="A175" i="204"/>
  <c r="A174" i="204"/>
  <c r="A173" i="204"/>
  <c r="A172" i="204"/>
  <c r="N162" i="204"/>
  <c r="A162" i="204"/>
  <c r="P161" i="204"/>
  <c r="O161" i="204"/>
  <c r="A161" i="204"/>
  <c r="N160" i="204"/>
  <c r="A160" i="204"/>
  <c r="P159" i="204"/>
  <c r="O159" i="204"/>
  <c r="A159" i="204"/>
  <c r="N158" i="204"/>
  <c r="A158" i="204"/>
  <c r="P157" i="204"/>
  <c r="O157" i="204"/>
  <c r="A157" i="204"/>
  <c r="N156" i="204"/>
  <c r="A156" i="204"/>
  <c r="N155" i="204"/>
  <c r="A155" i="204"/>
  <c r="P154" i="204"/>
  <c r="O154" i="204"/>
  <c r="A154" i="204"/>
  <c r="N153" i="204"/>
  <c r="N152" i="204"/>
  <c r="A152" i="204"/>
  <c r="P151" i="204"/>
  <c r="O151" i="204"/>
  <c r="N171" i="204"/>
  <c r="A171" i="204"/>
  <c r="N170" i="204"/>
  <c r="A170" i="204"/>
  <c r="P169" i="204"/>
  <c r="P167" i="204" s="1"/>
  <c r="P165" i="204" s="1"/>
  <c r="O169" i="204"/>
  <c r="O167" i="204" s="1"/>
  <c r="O165" i="204" s="1"/>
  <c r="A169" i="204"/>
  <c r="A168" i="204"/>
  <c r="A167" i="204"/>
  <c r="A166" i="204"/>
  <c r="A165" i="204"/>
  <c r="N150" i="204"/>
  <c r="A150" i="204"/>
  <c r="P149" i="204"/>
  <c r="O149" i="204"/>
  <c r="A149" i="204"/>
  <c r="N148" i="204"/>
  <c r="A148" i="204"/>
  <c r="P147" i="204"/>
  <c r="O147" i="204"/>
  <c r="A147" i="204"/>
  <c r="A146" i="204"/>
  <c r="A145" i="204"/>
  <c r="A144" i="204"/>
  <c r="A142" i="204"/>
  <c r="A141" i="204"/>
  <c r="N140" i="204"/>
  <c r="A140" i="204"/>
  <c r="N139" i="204"/>
  <c r="A139" i="204"/>
  <c r="P138" i="204"/>
  <c r="O138" i="204"/>
  <c r="A138" i="204"/>
  <c r="N137" i="204"/>
  <c r="A137" i="204"/>
  <c r="N136" i="204"/>
  <c r="A136" i="204"/>
  <c r="N135" i="204"/>
  <c r="A135" i="204"/>
  <c r="N134" i="204"/>
  <c r="A134" i="204"/>
  <c r="N133" i="204"/>
  <c r="A133" i="204"/>
  <c r="P132" i="204"/>
  <c r="O132" i="204"/>
  <c r="A132" i="204"/>
  <c r="A131" i="204"/>
  <c r="A130" i="204"/>
  <c r="A129" i="204"/>
  <c r="A128" i="204"/>
  <c r="N127" i="204"/>
  <c r="A127" i="204"/>
  <c r="N126" i="204"/>
  <c r="A126" i="204"/>
  <c r="N125" i="204"/>
  <c r="A125" i="204"/>
  <c r="N124" i="204"/>
  <c r="A124" i="204"/>
  <c r="N123" i="204"/>
  <c r="A123" i="204"/>
  <c r="N122" i="204"/>
  <c r="A122" i="204"/>
  <c r="N121" i="204"/>
  <c r="A121" i="204"/>
  <c r="N120" i="204"/>
  <c r="A120" i="204"/>
  <c r="N119" i="204"/>
  <c r="A119" i="204"/>
  <c r="N118" i="204"/>
  <c r="A118" i="204"/>
  <c r="N116" i="204"/>
  <c r="A116" i="204"/>
  <c r="P115" i="204"/>
  <c r="A115" i="204"/>
  <c r="A114" i="204"/>
  <c r="A113" i="204"/>
  <c r="A112" i="204"/>
  <c r="A111" i="204"/>
  <c r="A110" i="204"/>
  <c r="A109" i="204"/>
  <c r="N108" i="204"/>
  <c r="A108" i="204"/>
  <c r="N107" i="204"/>
  <c r="A107" i="204"/>
  <c r="P106" i="204"/>
  <c r="O106" i="204"/>
  <c r="A106" i="204"/>
  <c r="N105" i="204"/>
  <c r="A105" i="204"/>
  <c r="N104" i="204"/>
  <c r="A104" i="204"/>
  <c r="P103" i="204"/>
  <c r="O103" i="204"/>
  <c r="A103" i="204"/>
  <c r="A102" i="204"/>
  <c r="A101" i="204"/>
  <c r="A100" i="204"/>
  <c r="A99" i="204"/>
  <c r="N98" i="204"/>
  <c r="A98" i="204"/>
  <c r="P97" i="204"/>
  <c r="O97" i="204"/>
  <c r="A97" i="204"/>
  <c r="N96" i="204"/>
  <c r="A96" i="204"/>
  <c r="P95" i="204"/>
  <c r="O95" i="204"/>
  <c r="A95" i="204"/>
  <c r="N92" i="204"/>
  <c r="A92" i="204"/>
  <c r="P91" i="204"/>
  <c r="O91" i="204"/>
  <c r="A91" i="204"/>
  <c r="N90" i="204"/>
  <c r="A90" i="204"/>
  <c r="N89" i="204"/>
  <c r="P88" i="204"/>
  <c r="O88" i="204"/>
  <c r="A88" i="204"/>
  <c r="A87" i="204"/>
  <c r="A86" i="204"/>
  <c r="A85" i="204"/>
  <c r="A84" i="204"/>
  <c r="N83" i="204"/>
  <c r="A83" i="204"/>
  <c r="N82" i="204"/>
  <c r="A82" i="204"/>
  <c r="N81" i="204"/>
  <c r="A81" i="204"/>
  <c r="N80" i="204"/>
  <c r="A80" i="204"/>
  <c r="N79" i="204"/>
  <c r="A79" i="204"/>
  <c r="N78" i="204"/>
  <c r="A78" i="204"/>
  <c r="N77" i="204"/>
  <c r="A77" i="204"/>
  <c r="N76" i="204"/>
  <c r="A76" i="204"/>
  <c r="N75" i="204"/>
  <c r="A75" i="204"/>
  <c r="N74" i="204"/>
  <c r="A74" i="204"/>
  <c r="N73" i="204"/>
  <c r="A73" i="204"/>
  <c r="N72" i="204"/>
  <c r="A72" i="204"/>
  <c r="N71" i="204"/>
  <c r="A71" i="204"/>
  <c r="P70" i="204"/>
  <c r="P68" i="204" s="1"/>
  <c r="P66" i="204" s="1"/>
  <c r="O70" i="204"/>
  <c r="A70" i="204"/>
  <c r="A69" i="204"/>
  <c r="A68" i="204"/>
  <c r="A67" i="204"/>
  <c r="A66" i="204"/>
  <c r="N63" i="204"/>
  <c r="N61" i="204" s="1"/>
  <c r="A63" i="204"/>
  <c r="P62" i="204"/>
  <c r="O62" i="204"/>
  <c r="O60" i="204" s="1"/>
  <c r="A62" i="204"/>
  <c r="A61" i="204"/>
  <c r="A60" i="204"/>
  <c r="N59" i="204"/>
  <c r="N58" i="204"/>
  <c r="A58" i="204"/>
  <c r="N57" i="204"/>
  <c r="A57" i="204"/>
  <c r="N56" i="204"/>
  <c r="A56" i="204"/>
  <c r="P55" i="204"/>
  <c r="O55" i="204"/>
  <c r="A55" i="204"/>
  <c r="N54" i="204"/>
  <c r="A54" i="204"/>
  <c r="N53" i="204"/>
  <c r="A53" i="204"/>
  <c r="N52" i="204"/>
  <c r="A52" i="204"/>
  <c r="N51" i="204"/>
  <c r="A51" i="204"/>
  <c r="N50" i="204"/>
  <c r="A50" i="204"/>
  <c r="N49" i="204"/>
  <c r="A49" i="204"/>
  <c r="N48" i="204"/>
  <c r="A48" i="204"/>
  <c r="A46" i="204"/>
  <c r="N45" i="204"/>
  <c r="A45" i="204"/>
  <c r="N44" i="204"/>
  <c r="N43" i="204"/>
  <c r="A43" i="204"/>
  <c r="N42" i="204"/>
  <c r="A42" i="204"/>
  <c r="N41" i="204"/>
  <c r="A41" i="204"/>
  <c r="N40" i="204"/>
  <c r="A40" i="204"/>
  <c r="N39" i="204"/>
  <c r="A39" i="204"/>
  <c r="N38" i="204"/>
  <c r="A38" i="204"/>
  <c r="N37" i="204"/>
  <c r="A37" i="204"/>
  <c r="N36" i="204"/>
  <c r="A36" i="204"/>
  <c r="N35" i="204"/>
  <c r="A35" i="204"/>
  <c r="N34" i="204"/>
  <c r="N33" i="204"/>
  <c r="A33" i="204"/>
  <c r="N32" i="204"/>
  <c r="A32" i="204"/>
  <c r="N31" i="204"/>
  <c r="A31" i="204"/>
  <c r="N30" i="204"/>
  <c r="A30" i="204"/>
  <c r="N29" i="204"/>
  <c r="A29" i="204"/>
  <c r="N28" i="204"/>
  <c r="A28" i="204"/>
  <c r="N27" i="204"/>
  <c r="A27" i="204"/>
  <c r="N26" i="204"/>
  <c r="A26" i="204"/>
  <c r="N25" i="204"/>
  <c r="A25" i="204"/>
  <c r="N24" i="204"/>
  <c r="A24" i="204"/>
  <c r="N23" i="204"/>
  <c r="A23" i="204"/>
  <c r="N22" i="204"/>
  <c r="A22" i="204"/>
  <c r="N21" i="204"/>
  <c r="A21" i="204"/>
  <c r="P20" i="204"/>
  <c r="O20" i="204"/>
  <c r="A20" i="204"/>
  <c r="A19" i="204"/>
  <c r="A18" i="204"/>
  <c r="A17" i="204"/>
  <c r="A16" i="204"/>
  <c r="A15" i="204"/>
  <c r="A14" i="204"/>
  <c r="A13" i="204"/>
  <c r="N766" i="205"/>
  <c r="P761" i="205"/>
  <c r="P759" i="205" s="1"/>
  <c r="N758" i="205"/>
  <c r="P757" i="205"/>
  <c r="O757" i="205"/>
  <c r="N756" i="205"/>
  <c r="P755" i="205"/>
  <c r="O755" i="205"/>
  <c r="N750" i="205"/>
  <c r="N749" i="205" s="1"/>
  <c r="P749" i="205"/>
  <c r="O749" i="205"/>
  <c r="N744" i="205"/>
  <c r="N743" i="205" s="1"/>
  <c r="N742" i="205"/>
  <c r="N741" i="205"/>
  <c r="N740" i="205"/>
  <c r="N738" i="205"/>
  <c r="N737" i="205"/>
  <c r="N736" i="205"/>
  <c r="P735" i="205"/>
  <c r="O735" i="205"/>
  <c r="N734" i="205"/>
  <c r="N733" i="205"/>
  <c r="N732" i="205"/>
  <c r="O731" i="205"/>
  <c r="N731" i="205" s="1"/>
  <c r="N729" i="205"/>
  <c r="N726" i="205"/>
  <c r="N725" i="205"/>
  <c r="P724" i="205"/>
  <c r="O724" i="205"/>
  <c r="N723" i="205"/>
  <c r="N721" i="205"/>
  <c r="N720" i="205"/>
  <c r="N719" i="205"/>
  <c r="P718" i="205"/>
  <c r="N717" i="205"/>
  <c r="P716" i="205"/>
  <c r="O716" i="205"/>
  <c r="N715" i="205"/>
  <c r="N713" i="205"/>
  <c r="N712" i="205"/>
  <c r="N711" i="205"/>
  <c r="P710" i="205"/>
  <c r="N709" i="205"/>
  <c r="N708" i="205"/>
  <c r="N707" i="205"/>
  <c r="N706" i="205"/>
  <c r="N705" i="205"/>
  <c r="N704" i="205"/>
  <c r="N703" i="205"/>
  <c r="P702" i="205"/>
  <c r="O702" i="205"/>
  <c r="N697" i="205"/>
  <c r="N696" i="205"/>
  <c r="P695" i="205"/>
  <c r="O695" i="205"/>
  <c r="N694" i="205"/>
  <c r="N693" i="205"/>
  <c r="P692" i="205"/>
  <c r="O692" i="205"/>
  <c r="N691" i="205"/>
  <c r="N690" i="205"/>
  <c r="P689" i="205"/>
  <c r="O689" i="205"/>
  <c r="N688" i="205"/>
  <c r="N683" i="205"/>
  <c r="N682" i="205"/>
  <c r="P681" i="205"/>
  <c r="O681" i="205"/>
  <c r="N676" i="205"/>
  <c r="P675" i="205"/>
  <c r="P673" i="205" s="1"/>
  <c r="P671" i="205" s="1"/>
  <c r="O675" i="205"/>
  <c r="N666" i="205"/>
  <c r="P665" i="205"/>
  <c r="O665" i="205"/>
  <c r="N664" i="205"/>
  <c r="N663" i="205"/>
  <c r="P662" i="205"/>
  <c r="O662" i="205"/>
  <c r="N661" i="205"/>
  <c r="P660" i="205"/>
  <c r="O660" i="205"/>
  <c r="N659" i="205"/>
  <c r="P658" i="205"/>
  <c r="O658" i="205"/>
  <c r="N657" i="205"/>
  <c r="P656" i="205"/>
  <c r="O656" i="205"/>
  <c r="N655" i="205"/>
  <c r="N654" i="205"/>
  <c r="N653" i="205"/>
  <c r="N652" i="205"/>
  <c r="P651" i="205"/>
  <c r="O651" i="205"/>
  <c r="N645" i="205"/>
  <c r="N644" i="205" s="1"/>
  <c r="N643" i="205"/>
  <c r="N642" i="205"/>
  <c r="N641" i="205"/>
  <c r="N640" i="205"/>
  <c r="P639" i="205"/>
  <c r="O639" i="205"/>
  <c r="N638" i="205"/>
  <c r="P637" i="205"/>
  <c r="O637" i="205"/>
  <c r="N636" i="205"/>
  <c r="N635" i="205"/>
  <c r="P634" i="205"/>
  <c r="O634" i="205"/>
  <c r="N633" i="205"/>
  <c r="N632" i="205"/>
  <c r="P631" i="205"/>
  <c r="O631" i="205"/>
  <c r="N630" i="205"/>
  <c r="N629" i="205"/>
  <c r="N628" i="205"/>
  <c r="N627" i="205"/>
  <c r="P626" i="205"/>
  <c r="O626" i="205"/>
  <c r="N621" i="205"/>
  <c r="N620" i="205"/>
  <c r="P619" i="205"/>
  <c r="P617" i="205" s="1"/>
  <c r="O619" i="205"/>
  <c r="N614" i="205"/>
  <c r="P613" i="205"/>
  <c r="O613" i="205"/>
  <c r="A613" i="205"/>
  <c r="N612" i="205"/>
  <c r="N611" i="205"/>
  <c r="P610" i="205"/>
  <c r="O610" i="205"/>
  <c r="A610" i="205"/>
  <c r="A609" i="205"/>
  <c r="A608" i="205"/>
  <c r="A607" i="205"/>
  <c r="A606" i="205"/>
  <c r="N605" i="205"/>
  <c r="A605" i="205"/>
  <c r="N604" i="205"/>
  <c r="A604" i="205"/>
  <c r="P603" i="205"/>
  <c r="P601" i="205" s="1"/>
  <c r="O603" i="205"/>
  <c r="O601" i="205" s="1"/>
  <c r="A603" i="205"/>
  <c r="A602" i="205"/>
  <c r="A601" i="205"/>
  <c r="N600" i="205"/>
  <c r="N599" i="205" s="1"/>
  <c r="P599" i="205"/>
  <c r="O599" i="205"/>
  <c r="N598" i="205"/>
  <c r="P597" i="205"/>
  <c r="O597" i="205"/>
  <c r="N596" i="205"/>
  <c r="P595" i="205"/>
  <c r="O595" i="205"/>
  <c r="N594" i="205"/>
  <c r="P593" i="205"/>
  <c r="O593" i="205"/>
  <c r="N592" i="205"/>
  <c r="A592" i="205"/>
  <c r="N590" i="205"/>
  <c r="A590" i="205"/>
  <c r="P589" i="205"/>
  <c r="O589" i="205"/>
  <c r="A589" i="205"/>
  <c r="N588" i="205"/>
  <c r="A588" i="205"/>
  <c r="N586" i="205"/>
  <c r="A586" i="205"/>
  <c r="P585" i="205"/>
  <c r="O585" i="205"/>
  <c r="A585" i="205"/>
  <c r="N584" i="205"/>
  <c r="A584" i="205"/>
  <c r="N583" i="205"/>
  <c r="A583" i="205"/>
  <c r="N582" i="205"/>
  <c r="A582" i="205"/>
  <c r="N581" i="205"/>
  <c r="A581" i="205"/>
  <c r="P580" i="205"/>
  <c r="O580" i="205"/>
  <c r="A580" i="205"/>
  <c r="A579" i="205"/>
  <c r="A578" i="205"/>
  <c r="A577" i="205"/>
  <c r="A576" i="205"/>
  <c r="A575" i="205"/>
  <c r="A574" i="205"/>
  <c r="N65" i="205"/>
  <c r="N64" i="205" s="1"/>
  <c r="A65" i="205"/>
  <c r="P64" i="205"/>
  <c r="P572" i="205" s="1"/>
  <c r="A64" i="205"/>
  <c r="A573" i="205"/>
  <c r="A572" i="205"/>
  <c r="N570" i="205"/>
  <c r="N569" i="205" s="1"/>
  <c r="A570" i="205"/>
  <c r="A569" i="205"/>
  <c r="A568" i="205"/>
  <c r="P567" i="205"/>
  <c r="A567" i="205"/>
  <c r="A566" i="205"/>
  <c r="A565" i="205"/>
  <c r="N563" i="205"/>
  <c r="A563" i="205"/>
  <c r="N562" i="205"/>
  <c r="A562" i="205"/>
  <c r="N561" i="205"/>
  <c r="A561" i="205"/>
  <c r="P558" i="205"/>
  <c r="O558" i="205"/>
  <c r="A560" i="205"/>
  <c r="A559" i="205"/>
  <c r="A558" i="205"/>
  <c r="N557" i="205"/>
  <c r="A557" i="205"/>
  <c r="N556" i="205"/>
  <c r="A556" i="205"/>
  <c r="P555" i="205"/>
  <c r="O555" i="205"/>
  <c r="A555" i="205"/>
  <c r="N554" i="205"/>
  <c r="A554" i="205"/>
  <c r="P553" i="205"/>
  <c r="O553" i="205"/>
  <c r="A553" i="205"/>
  <c r="N552" i="205"/>
  <c r="A552" i="205"/>
  <c r="P551" i="205"/>
  <c r="O551" i="205"/>
  <c r="A551" i="205"/>
  <c r="A550" i="205"/>
  <c r="A549" i="205"/>
  <c r="A546" i="205"/>
  <c r="N545" i="205"/>
  <c r="A545" i="205"/>
  <c r="P544" i="205"/>
  <c r="O544" i="205"/>
  <c r="A544" i="205"/>
  <c r="N543" i="205"/>
  <c r="A543" i="205"/>
  <c r="N541" i="205"/>
  <c r="A541" i="205"/>
  <c r="N540" i="205"/>
  <c r="A540" i="205"/>
  <c r="A539" i="205"/>
  <c r="A538" i="205"/>
  <c r="A537" i="205"/>
  <c r="A535" i="205"/>
  <c r="A534" i="205"/>
  <c r="A533" i="205"/>
  <c r="N532" i="205"/>
  <c r="A532" i="205"/>
  <c r="P531" i="205"/>
  <c r="P529" i="205" s="1"/>
  <c r="O531" i="205"/>
  <c r="N528" i="205"/>
  <c r="A528" i="205"/>
  <c r="N527" i="205"/>
  <c r="A527" i="205"/>
  <c r="P526" i="205"/>
  <c r="P524" i="205" s="1"/>
  <c r="O526" i="205"/>
  <c r="O524" i="205" s="1"/>
  <c r="A526" i="205"/>
  <c r="A525" i="205"/>
  <c r="A524" i="205"/>
  <c r="N523" i="205"/>
  <c r="A523" i="205"/>
  <c r="P522" i="205"/>
  <c r="O522" i="205"/>
  <c r="A522" i="205"/>
  <c r="N521" i="205"/>
  <c r="A521" i="205"/>
  <c r="P520" i="205"/>
  <c r="O520" i="205"/>
  <c r="A520" i="205"/>
  <c r="A519" i="205"/>
  <c r="A518" i="205"/>
  <c r="A517" i="205"/>
  <c r="A516" i="205"/>
  <c r="P514" i="205"/>
  <c r="O514" i="205"/>
  <c r="A514" i="205"/>
  <c r="N513" i="205"/>
  <c r="A513" i="205"/>
  <c r="N512" i="205"/>
  <c r="A512" i="205"/>
  <c r="N511" i="205"/>
  <c r="A511" i="205"/>
  <c r="P510" i="205"/>
  <c r="O510" i="205"/>
  <c r="A510" i="205"/>
  <c r="N509" i="205"/>
  <c r="A509" i="205"/>
  <c r="N508" i="205"/>
  <c r="A508" i="205"/>
  <c r="N507" i="205"/>
  <c r="A507" i="205"/>
  <c r="N506" i="205"/>
  <c r="A506" i="205"/>
  <c r="N505" i="205"/>
  <c r="A505" i="205"/>
  <c r="N504" i="205"/>
  <c r="A504" i="205"/>
  <c r="N503" i="205"/>
  <c r="A503" i="205"/>
  <c r="N502" i="205"/>
  <c r="A502" i="205"/>
  <c r="N501" i="205"/>
  <c r="A501" i="205"/>
  <c r="P500" i="205"/>
  <c r="O500" i="205"/>
  <c r="A500" i="205"/>
  <c r="N497" i="205"/>
  <c r="A497" i="205"/>
  <c r="N496" i="205"/>
  <c r="A496" i="205"/>
  <c r="A495" i="205"/>
  <c r="A494" i="205"/>
  <c r="A493" i="205"/>
  <c r="A492" i="205"/>
  <c r="A491" i="205"/>
  <c r="A490" i="205"/>
  <c r="A489" i="205"/>
  <c r="N486" i="205"/>
  <c r="A486" i="205"/>
  <c r="P485" i="205"/>
  <c r="O485" i="205"/>
  <c r="O480" i="205" s="1"/>
  <c r="A485" i="205"/>
  <c r="N484" i="205"/>
  <c r="A484" i="205"/>
  <c r="N483" i="205"/>
  <c r="A483" i="205"/>
  <c r="A482" i="205"/>
  <c r="A481" i="205"/>
  <c r="A480" i="205"/>
  <c r="A479" i="205"/>
  <c r="A478" i="205"/>
  <c r="A477" i="205"/>
  <c r="A476" i="205"/>
  <c r="N475" i="205"/>
  <c r="A475" i="205"/>
  <c r="N474" i="205"/>
  <c r="A474" i="205"/>
  <c r="P473" i="205"/>
  <c r="O473" i="205"/>
  <c r="A473" i="205"/>
  <c r="N472" i="205"/>
  <c r="N471" i="205"/>
  <c r="N469" i="205"/>
  <c r="A469" i="205"/>
  <c r="N468" i="205"/>
  <c r="A468" i="205"/>
  <c r="N467" i="205"/>
  <c r="A467" i="205"/>
  <c r="N466" i="205"/>
  <c r="A466" i="205"/>
  <c r="N465" i="205"/>
  <c r="A465" i="205"/>
  <c r="P464" i="205"/>
  <c r="A464" i="205"/>
  <c r="N463" i="205"/>
  <c r="A463" i="205"/>
  <c r="N462" i="205"/>
  <c r="A462" i="205"/>
  <c r="N461" i="205"/>
  <c r="A461" i="205"/>
  <c r="N460" i="205"/>
  <c r="A460" i="205"/>
  <c r="N459" i="205"/>
  <c r="A459" i="205"/>
  <c r="N458" i="205"/>
  <c r="A458" i="205"/>
  <c r="N457" i="205"/>
  <c r="A457" i="205"/>
  <c r="N456" i="205"/>
  <c r="A456" i="205"/>
  <c r="P455" i="205"/>
  <c r="O455" i="205"/>
  <c r="A455" i="205"/>
  <c r="N454" i="205"/>
  <c r="A454" i="205"/>
  <c r="N453" i="205"/>
  <c r="A453" i="205"/>
  <c r="N452" i="205"/>
  <c r="A452" i="205"/>
  <c r="N451" i="205"/>
  <c r="A451" i="205"/>
  <c r="N450" i="205"/>
  <c r="A450" i="205"/>
  <c r="P449" i="205"/>
  <c r="O449" i="205"/>
  <c r="A449" i="205"/>
  <c r="N448" i="205"/>
  <c r="A448" i="205"/>
  <c r="N447" i="205"/>
  <c r="A447" i="205"/>
  <c r="N446" i="205"/>
  <c r="A446" i="205"/>
  <c r="P445" i="205"/>
  <c r="O445" i="205"/>
  <c r="A445" i="205"/>
  <c r="A444" i="205"/>
  <c r="A443" i="205"/>
  <c r="A442" i="205"/>
  <c r="A441" i="205"/>
  <c r="N94" i="205"/>
  <c r="A94" i="205"/>
  <c r="P93" i="205"/>
  <c r="O93" i="205"/>
  <c r="A93" i="205"/>
  <c r="N429" i="205"/>
  <c r="A429" i="205"/>
  <c r="P428" i="205"/>
  <c r="O428" i="205"/>
  <c r="A428" i="205"/>
  <c r="N440" i="205"/>
  <c r="A440" i="205"/>
  <c r="P439" i="205"/>
  <c r="O439" i="205"/>
  <c r="A439" i="205"/>
  <c r="N438" i="205"/>
  <c r="A438" i="205"/>
  <c r="P437" i="205"/>
  <c r="O437" i="205"/>
  <c r="A437" i="205"/>
  <c r="N436" i="205"/>
  <c r="A436" i="205"/>
  <c r="N435" i="205"/>
  <c r="A435" i="205"/>
  <c r="N434" i="205"/>
  <c r="A434" i="205"/>
  <c r="P433" i="205"/>
  <c r="O433" i="205"/>
  <c r="A433" i="205"/>
  <c r="N432" i="205"/>
  <c r="A432" i="205"/>
  <c r="N431" i="205"/>
  <c r="A431" i="205"/>
  <c r="P430" i="205"/>
  <c r="O430" i="205"/>
  <c r="A430" i="205"/>
  <c r="A427" i="205"/>
  <c r="A426" i="205"/>
  <c r="A425" i="205"/>
  <c r="A424" i="205"/>
  <c r="N417" i="205"/>
  <c r="N416" i="205" s="1"/>
  <c r="P416" i="205"/>
  <c r="O416" i="205"/>
  <c r="P414" i="205"/>
  <c r="O414" i="205"/>
  <c r="N413" i="205"/>
  <c r="A413" i="205"/>
  <c r="P412" i="205"/>
  <c r="O412" i="205"/>
  <c r="A412" i="205"/>
  <c r="N302" i="205"/>
  <c r="A302" i="205"/>
  <c r="N301" i="205"/>
  <c r="A301" i="205"/>
  <c r="A300" i="205"/>
  <c r="A411" i="205"/>
  <c r="A410" i="205"/>
  <c r="A409" i="205"/>
  <c r="A408" i="205"/>
  <c r="A407" i="205"/>
  <c r="P402" i="205"/>
  <c r="O402" i="205"/>
  <c r="N401" i="205"/>
  <c r="A401" i="205"/>
  <c r="N400" i="205"/>
  <c r="A400" i="205"/>
  <c r="N399" i="205"/>
  <c r="A399" i="205"/>
  <c r="P398" i="205"/>
  <c r="O398" i="205"/>
  <c r="A398" i="205"/>
  <c r="N394" i="205"/>
  <c r="A394" i="205"/>
  <c r="A393" i="205"/>
  <c r="N397" i="205"/>
  <c r="A397" i="205"/>
  <c r="P396" i="205"/>
  <c r="O396" i="205"/>
  <c r="A396" i="205"/>
  <c r="N392" i="205"/>
  <c r="A392" i="205"/>
  <c r="P391" i="205"/>
  <c r="O391" i="205"/>
  <c r="A391" i="205"/>
  <c r="N390" i="205"/>
  <c r="A390" i="205"/>
  <c r="P389" i="205"/>
  <c r="O389" i="205"/>
  <c r="A389" i="205"/>
  <c r="N388" i="205"/>
  <c r="A388" i="205"/>
  <c r="N387" i="205"/>
  <c r="A387" i="205"/>
  <c r="N386" i="205"/>
  <c r="A386" i="205"/>
  <c r="N385" i="205"/>
  <c r="A385" i="205"/>
  <c r="N384" i="205"/>
  <c r="A384" i="205"/>
  <c r="N383" i="205"/>
  <c r="A383" i="205"/>
  <c r="N382" i="205"/>
  <c r="A382" i="205"/>
  <c r="P381" i="205"/>
  <c r="O381" i="205"/>
  <c r="A381" i="205"/>
  <c r="A380" i="205"/>
  <c r="A379" i="205"/>
  <c r="A378" i="205"/>
  <c r="A377" i="205"/>
  <c r="A373" i="205"/>
  <c r="A372" i="205"/>
  <c r="A371" i="205"/>
  <c r="A370" i="205"/>
  <c r="N369" i="205"/>
  <c r="A369" i="205"/>
  <c r="N368" i="205"/>
  <c r="N367" i="205"/>
  <c r="P366" i="205"/>
  <c r="P364" i="205" s="1"/>
  <c r="P362" i="205" s="1"/>
  <c r="O366" i="205"/>
  <c r="O364" i="205" s="1"/>
  <c r="O362" i="205" s="1"/>
  <c r="A366" i="205"/>
  <c r="A365" i="205"/>
  <c r="A364" i="205"/>
  <c r="A363" i="205"/>
  <c r="A362" i="205"/>
  <c r="N361" i="205"/>
  <c r="A361" i="205"/>
  <c r="P360" i="205"/>
  <c r="O360" i="205"/>
  <c r="A360" i="205"/>
  <c r="N359" i="205"/>
  <c r="A359" i="205"/>
  <c r="N358" i="205"/>
  <c r="A358" i="205"/>
  <c r="N357" i="205"/>
  <c r="A357" i="205"/>
  <c r="N356" i="205"/>
  <c r="A356" i="205"/>
  <c r="N355" i="205"/>
  <c r="A355" i="205"/>
  <c r="N354" i="205"/>
  <c r="A354" i="205"/>
  <c r="N353" i="205"/>
  <c r="N352" i="205"/>
  <c r="A352" i="205"/>
  <c r="N351" i="205"/>
  <c r="A351" i="205"/>
  <c r="N350" i="205"/>
  <c r="A350" i="205"/>
  <c r="N349" i="205"/>
  <c r="A349" i="205"/>
  <c r="N348" i="205"/>
  <c r="A348" i="205"/>
  <c r="N347" i="205"/>
  <c r="A347" i="205"/>
  <c r="N346" i="205"/>
  <c r="A346" i="205"/>
  <c r="N345" i="205"/>
  <c r="A345" i="205"/>
  <c r="N344" i="205"/>
  <c r="A344" i="205"/>
  <c r="N343" i="205"/>
  <c r="A343" i="205"/>
  <c r="N342" i="205"/>
  <c r="A342" i="205"/>
  <c r="N341" i="205"/>
  <c r="A341" i="205"/>
  <c r="N340" i="205"/>
  <c r="A340" i="205"/>
  <c r="N339" i="205"/>
  <c r="A339" i="205"/>
  <c r="N338" i="205"/>
  <c r="A338" i="205"/>
  <c r="P337" i="205"/>
  <c r="O337" i="205"/>
  <c r="A337" i="205"/>
  <c r="N336" i="205"/>
  <c r="A336" i="205"/>
  <c r="P335" i="205"/>
  <c r="O335" i="205"/>
  <c r="A335" i="205"/>
  <c r="N334" i="205"/>
  <c r="A334" i="205"/>
  <c r="N333" i="205"/>
  <c r="A333" i="205"/>
  <c r="N332" i="205"/>
  <c r="A332" i="205"/>
  <c r="N331" i="205"/>
  <c r="N330" i="205"/>
  <c r="A330" i="205"/>
  <c r="N329" i="205"/>
  <c r="A329" i="205"/>
  <c r="N328" i="205"/>
  <c r="A328" i="205"/>
  <c r="N326" i="205"/>
  <c r="A326" i="205"/>
  <c r="P325" i="205"/>
  <c r="A325" i="205"/>
  <c r="A324" i="205"/>
  <c r="A323" i="205"/>
  <c r="A322" i="205"/>
  <c r="A321" i="205"/>
  <c r="A320" i="205"/>
  <c r="A319" i="205"/>
  <c r="A314" i="205"/>
  <c r="N313" i="205"/>
  <c r="A313" i="205"/>
  <c r="P311" i="205"/>
  <c r="N311" i="205" s="1"/>
  <c r="A311" i="205"/>
  <c r="N310" i="205"/>
  <c r="A310" i="205"/>
  <c r="N309" i="205"/>
  <c r="A309" i="205"/>
  <c r="N308" i="205"/>
  <c r="A308" i="205"/>
  <c r="P307" i="205"/>
  <c r="O307" i="205"/>
  <c r="A307" i="205"/>
  <c r="N306" i="205"/>
  <c r="A306" i="205"/>
  <c r="N305" i="205"/>
  <c r="A305" i="205"/>
  <c r="N304" i="205"/>
  <c r="A304" i="205"/>
  <c r="P303" i="205"/>
  <c r="O303" i="205"/>
  <c r="A303" i="205"/>
  <c r="N299" i="205"/>
  <c r="A299" i="205"/>
  <c r="N296" i="205"/>
  <c r="A296" i="205"/>
  <c r="P295" i="205"/>
  <c r="O295" i="205"/>
  <c r="A295" i="205"/>
  <c r="N294" i="205"/>
  <c r="N293" i="205"/>
  <c r="N292" i="205"/>
  <c r="P291" i="205"/>
  <c r="O291" i="205"/>
  <c r="N290" i="205"/>
  <c r="N289" i="205"/>
  <c r="N288" i="205"/>
  <c r="N287" i="205"/>
  <c r="N286" i="205"/>
  <c r="P285" i="205"/>
  <c r="O285" i="205"/>
  <c r="N284" i="205"/>
  <c r="P283" i="205"/>
  <c r="O283" i="205"/>
  <c r="N281" i="205"/>
  <c r="N280" i="205"/>
  <c r="N278" i="205"/>
  <c r="N277" i="205"/>
  <c r="P276" i="205"/>
  <c r="O276" i="205"/>
  <c r="N271" i="205"/>
  <c r="N270" i="205"/>
  <c r="N269" i="205"/>
  <c r="N268" i="205"/>
  <c r="N267" i="205"/>
  <c r="A267" i="205"/>
  <c r="N266" i="205"/>
  <c r="A266" i="205"/>
  <c r="N265" i="205"/>
  <c r="A265" i="205"/>
  <c r="P264" i="205"/>
  <c r="P262" i="205" s="1"/>
  <c r="P260" i="205" s="1"/>
  <c r="O264" i="205"/>
  <c r="O262" i="205" s="1"/>
  <c r="O260" i="205" s="1"/>
  <c r="A264" i="205"/>
  <c r="A263" i="205"/>
  <c r="A262" i="205"/>
  <c r="A261" i="205"/>
  <c r="A260" i="205"/>
  <c r="N259" i="205"/>
  <c r="A259" i="205"/>
  <c r="P258" i="205"/>
  <c r="O258" i="205"/>
  <c r="A258" i="205"/>
  <c r="N257" i="205"/>
  <c r="A257" i="205"/>
  <c r="N256" i="205"/>
  <c r="A256" i="205"/>
  <c r="P255" i="205"/>
  <c r="O255" i="205"/>
  <c r="A255" i="205"/>
  <c r="N254" i="205"/>
  <c r="A254" i="205"/>
  <c r="P253" i="205"/>
  <c r="O253" i="205"/>
  <c r="A253" i="205"/>
  <c r="N252" i="205"/>
  <c r="P251" i="205"/>
  <c r="O251" i="205"/>
  <c r="N250" i="205"/>
  <c r="N249" i="205"/>
  <c r="P248" i="205"/>
  <c r="O248" i="205"/>
  <c r="A246" i="205"/>
  <c r="N243" i="205"/>
  <c r="N242" i="205"/>
  <c r="N240" i="205"/>
  <c r="N235" i="205"/>
  <c r="A235" i="205"/>
  <c r="P234" i="205"/>
  <c r="O234" i="205"/>
  <c r="A234" i="205"/>
  <c r="N233" i="205"/>
  <c r="A233" i="205"/>
  <c r="A231" i="205"/>
  <c r="N230" i="205"/>
  <c r="A230" i="205"/>
  <c r="N229" i="205"/>
  <c r="A229" i="205"/>
  <c r="N228" i="205"/>
  <c r="A228" i="205"/>
  <c r="N227" i="205"/>
  <c r="A227" i="205"/>
  <c r="N226" i="205"/>
  <c r="A226" i="205"/>
  <c r="N225" i="205"/>
  <c r="A225" i="205"/>
  <c r="A224" i="205"/>
  <c r="N223" i="205"/>
  <c r="A223" i="205"/>
  <c r="N222" i="205"/>
  <c r="A222" i="205"/>
  <c r="N221" i="205"/>
  <c r="A221" i="205"/>
  <c r="P220" i="205"/>
  <c r="O220" i="205"/>
  <c r="A220" i="205"/>
  <c r="N219" i="205"/>
  <c r="A219" i="205"/>
  <c r="N218" i="205"/>
  <c r="A218" i="205"/>
  <c r="P217" i="205"/>
  <c r="O217" i="205"/>
  <c r="A217" i="205"/>
  <c r="N216" i="205"/>
  <c r="A216" i="205"/>
  <c r="N214" i="205"/>
  <c r="A214" i="205"/>
  <c r="A213" i="205"/>
  <c r="N212" i="205"/>
  <c r="A212" i="205"/>
  <c r="N211" i="205"/>
  <c r="A211" i="205"/>
  <c r="N210" i="205"/>
  <c r="A210" i="205"/>
  <c r="N209" i="205"/>
  <c r="A209" i="205"/>
  <c r="P206" i="205"/>
  <c r="O206" i="205"/>
  <c r="A206" i="205"/>
  <c r="N204" i="205"/>
  <c r="A204" i="205"/>
  <c r="N203" i="205"/>
  <c r="A203" i="205"/>
  <c r="N202" i="205"/>
  <c r="A202" i="205"/>
  <c r="N201" i="205"/>
  <c r="A201" i="205"/>
  <c r="A200" i="205"/>
  <c r="N199" i="205"/>
  <c r="A199" i="205"/>
  <c r="P198" i="205"/>
  <c r="O198" i="205"/>
  <c r="A198" i="205"/>
  <c r="N197" i="205"/>
  <c r="N196" i="205"/>
  <c r="A196" i="205"/>
  <c r="N195" i="205"/>
  <c r="A195" i="205"/>
  <c r="P194" i="205"/>
  <c r="O194" i="205"/>
  <c r="A194" i="205"/>
  <c r="N192" i="205"/>
  <c r="A192" i="205"/>
  <c r="N191" i="205"/>
  <c r="A191" i="205"/>
  <c r="N190" i="205"/>
  <c r="A190" i="205"/>
  <c r="A189" i="205"/>
  <c r="N188" i="205"/>
  <c r="A188" i="205"/>
  <c r="N187" i="205"/>
  <c r="A187" i="205"/>
  <c r="N186" i="205"/>
  <c r="A186" i="205"/>
  <c r="P185" i="205"/>
  <c r="O185" i="205"/>
  <c r="A185" i="205"/>
  <c r="N184" i="205"/>
  <c r="A184" i="205"/>
  <c r="N183" i="205"/>
  <c r="A183" i="205"/>
  <c r="N182" i="205"/>
  <c r="A182" i="205"/>
  <c r="P181" i="205"/>
  <c r="O181" i="205"/>
  <c r="A181" i="205"/>
  <c r="N180" i="205"/>
  <c r="A180" i="205"/>
  <c r="P179" i="205"/>
  <c r="O179" i="205"/>
  <c r="A179" i="205"/>
  <c r="N178" i="205"/>
  <c r="A178" i="205"/>
  <c r="N177" i="205"/>
  <c r="A177" i="205"/>
  <c r="P176" i="205"/>
  <c r="O176" i="205"/>
  <c r="A176" i="205"/>
  <c r="A175" i="205"/>
  <c r="A174" i="205"/>
  <c r="A173" i="205"/>
  <c r="A172" i="205"/>
  <c r="N162" i="205"/>
  <c r="A162" i="205"/>
  <c r="P161" i="205"/>
  <c r="O161" i="205"/>
  <c r="A161" i="205"/>
  <c r="N160" i="205"/>
  <c r="A160" i="205"/>
  <c r="P159" i="205"/>
  <c r="O159" i="205"/>
  <c r="A159" i="205"/>
  <c r="N158" i="205"/>
  <c r="A158" i="205"/>
  <c r="P157" i="205"/>
  <c r="O157" i="205"/>
  <c r="A157" i="205"/>
  <c r="N156" i="205"/>
  <c r="A156" i="205"/>
  <c r="N155" i="205"/>
  <c r="A155" i="205"/>
  <c r="P154" i="205"/>
  <c r="O154" i="205"/>
  <c r="A154" i="205"/>
  <c r="N153" i="205"/>
  <c r="N152" i="205"/>
  <c r="A152" i="205"/>
  <c r="P151" i="205"/>
  <c r="O151" i="205"/>
  <c r="N171" i="205"/>
  <c r="A171" i="205"/>
  <c r="N170" i="205"/>
  <c r="A170" i="205"/>
  <c r="P169" i="205"/>
  <c r="P167" i="205" s="1"/>
  <c r="P165" i="205" s="1"/>
  <c r="O169" i="205"/>
  <c r="A169" i="205"/>
  <c r="A168" i="205"/>
  <c r="A167" i="205"/>
  <c r="A166" i="205"/>
  <c r="A165" i="205"/>
  <c r="N150" i="205"/>
  <c r="A150" i="205"/>
  <c r="P149" i="205"/>
  <c r="O149" i="205"/>
  <c r="A149" i="205"/>
  <c r="N148" i="205"/>
  <c r="A148" i="205"/>
  <c r="P147" i="205"/>
  <c r="O147" i="205"/>
  <c r="A147" i="205"/>
  <c r="A146" i="205"/>
  <c r="A145" i="205"/>
  <c r="A144" i="205"/>
  <c r="A142" i="205"/>
  <c r="A141" i="205"/>
  <c r="N140" i="205"/>
  <c r="A140" i="205"/>
  <c r="N139" i="205"/>
  <c r="A139" i="205"/>
  <c r="P138" i="205"/>
  <c r="O138" i="205"/>
  <c r="A138" i="205"/>
  <c r="N137" i="205"/>
  <c r="A137" i="205"/>
  <c r="N136" i="205"/>
  <c r="A136" i="205"/>
  <c r="N135" i="205"/>
  <c r="A135" i="205"/>
  <c r="N134" i="205"/>
  <c r="A134" i="205"/>
  <c r="N133" i="205"/>
  <c r="A133" i="205"/>
  <c r="P132" i="205"/>
  <c r="O132" i="205"/>
  <c r="A132" i="205"/>
  <c r="A131" i="205"/>
  <c r="A130" i="205"/>
  <c r="A129" i="205"/>
  <c r="A128" i="205"/>
  <c r="N127" i="205"/>
  <c r="A127" i="205"/>
  <c r="N126" i="205"/>
  <c r="A126" i="205"/>
  <c r="N125" i="205"/>
  <c r="A125" i="205"/>
  <c r="N124" i="205"/>
  <c r="A124" i="205"/>
  <c r="N123" i="205"/>
  <c r="A123" i="205"/>
  <c r="N122" i="205"/>
  <c r="A122" i="205"/>
  <c r="N121" i="205"/>
  <c r="A121" i="205"/>
  <c r="N120" i="205"/>
  <c r="A120" i="205"/>
  <c r="N119" i="205"/>
  <c r="A119" i="205"/>
  <c r="N118" i="205"/>
  <c r="A118" i="205"/>
  <c r="N116" i="205"/>
  <c r="A116" i="205"/>
  <c r="P115" i="205"/>
  <c r="A115" i="205"/>
  <c r="A114" i="205"/>
  <c r="A113" i="205"/>
  <c r="A112" i="205"/>
  <c r="A111" i="205"/>
  <c r="A110" i="205"/>
  <c r="A109" i="205"/>
  <c r="N108" i="205"/>
  <c r="A108" i="205"/>
  <c r="N107" i="205"/>
  <c r="A107" i="205"/>
  <c r="P106" i="205"/>
  <c r="O106" i="205"/>
  <c r="A106" i="205"/>
  <c r="N105" i="205"/>
  <c r="A105" i="205"/>
  <c r="N104" i="205"/>
  <c r="A104" i="205"/>
  <c r="P103" i="205"/>
  <c r="O103" i="205"/>
  <c r="A103" i="205"/>
  <c r="A102" i="205"/>
  <c r="A101" i="205"/>
  <c r="A100" i="205"/>
  <c r="A99" i="205"/>
  <c r="N98" i="205"/>
  <c r="A98" i="205"/>
  <c r="P97" i="205"/>
  <c r="O97" i="205"/>
  <c r="A97" i="205"/>
  <c r="N96" i="205"/>
  <c r="A96" i="205"/>
  <c r="P95" i="205"/>
  <c r="O95" i="205"/>
  <c r="A95" i="205"/>
  <c r="N92" i="205"/>
  <c r="A92" i="205"/>
  <c r="P91" i="205"/>
  <c r="O91" i="205"/>
  <c r="A91" i="205"/>
  <c r="N90" i="205"/>
  <c r="A90" i="205"/>
  <c r="N89" i="205"/>
  <c r="P88" i="205"/>
  <c r="O88" i="205"/>
  <c r="A88" i="205"/>
  <c r="A87" i="205"/>
  <c r="A86" i="205"/>
  <c r="A85" i="205"/>
  <c r="A84" i="205"/>
  <c r="N83" i="205"/>
  <c r="A83" i="205"/>
  <c r="N82" i="205"/>
  <c r="A82" i="205"/>
  <c r="N81" i="205"/>
  <c r="A81" i="205"/>
  <c r="N80" i="205"/>
  <c r="A80" i="205"/>
  <c r="N79" i="205"/>
  <c r="A79" i="205"/>
  <c r="N78" i="205"/>
  <c r="A78" i="205"/>
  <c r="N77" i="205"/>
  <c r="A77" i="205"/>
  <c r="N76" i="205"/>
  <c r="A76" i="205"/>
  <c r="N75" i="205"/>
  <c r="A75" i="205"/>
  <c r="N74" i="205"/>
  <c r="A74" i="205"/>
  <c r="N73" i="205"/>
  <c r="A73" i="205"/>
  <c r="N72" i="205"/>
  <c r="A72" i="205"/>
  <c r="N71" i="205"/>
  <c r="A71" i="205"/>
  <c r="P70" i="205"/>
  <c r="P68" i="205" s="1"/>
  <c r="P66" i="205" s="1"/>
  <c r="O70" i="205"/>
  <c r="A70" i="205"/>
  <c r="A69" i="205"/>
  <c r="A68" i="205"/>
  <c r="A67" i="205"/>
  <c r="A66" i="205"/>
  <c r="N63" i="205"/>
  <c r="N61" i="205" s="1"/>
  <c r="A63" i="205"/>
  <c r="P62" i="205"/>
  <c r="O62" i="205"/>
  <c r="O60" i="205" s="1"/>
  <c r="A62" i="205"/>
  <c r="A61" i="205"/>
  <c r="A60" i="205"/>
  <c r="N59" i="205"/>
  <c r="N58" i="205"/>
  <c r="A58" i="205"/>
  <c r="N57" i="205"/>
  <c r="A57" i="205"/>
  <c r="N56" i="205"/>
  <c r="A56" i="205"/>
  <c r="P55" i="205"/>
  <c r="O55" i="205"/>
  <c r="A55" i="205"/>
  <c r="N54" i="205"/>
  <c r="A54" i="205"/>
  <c r="N53" i="205"/>
  <c r="A53" i="205"/>
  <c r="N52" i="205"/>
  <c r="A52" i="205"/>
  <c r="N51" i="205"/>
  <c r="A51" i="205"/>
  <c r="N50" i="205"/>
  <c r="A50" i="205"/>
  <c r="N49" i="205"/>
  <c r="A49" i="205"/>
  <c r="N48" i="205"/>
  <c r="A48" i="205"/>
  <c r="A46" i="205"/>
  <c r="N45" i="205"/>
  <c r="A45" i="205"/>
  <c r="N44" i="205"/>
  <c r="N43" i="205"/>
  <c r="A43" i="205"/>
  <c r="N42" i="205"/>
  <c r="A42" i="205"/>
  <c r="N41" i="205"/>
  <c r="A41" i="205"/>
  <c r="N40" i="205"/>
  <c r="A40" i="205"/>
  <c r="N39" i="205"/>
  <c r="A39" i="205"/>
  <c r="N38" i="205"/>
  <c r="A38" i="205"/>
  <c r="N37" i="205"/>
  <c r="A37" i="205"/>
  <c r="N36" i="205"/>
  <c r="A36" i="205"/>
  <c r="N35" i="205"/>
  <c r="A35" i="205"/>
  <c r="N34" i="205"/>
  <c r="N33" i="205"/>
  <c r="A33" i="205"/>
  <c r="N32" i="205"/>
  <c r="A32" i="205"/>
  <c r="N31" i="205"/>
  <c r="A31" i="205"/>
  <c r="N30" i="205"/>
  <c r="A30" i="205"/>
  <c r="N29" i="205"/>
  <c r="A29" i="205"/>
  <c r="N28" i="205"/>
  <c r="A28" i="205"/>
  <c r="N27" i="205"/>
  <c r="A27" i="205"/>
  <c r="N26" i="205"/>
  <c r="A26" i="205"/>
  <c r="N25" i="205"/>
  <c r="A25" i="205"/>
  <c r="N24" i="205"/>
  <c r="A24" i="205"/>
  <c r="N23" i="205"/>
  <c r="A23" i="205"/>
  <c r="N22" i="205"/>
  <c r="A22" i="205"/>
  <c r="N21" i="205"/>
  <c r="A21" i="205"/>
  <c r="P20" i="205"/>
  <c r="O20" i="205"/>
  <c r="A20" i="205"/>
  <c r="A19" i="205"/>
  <c r="A18" i="205"/>
  <c r="A17" i="205"/>
  <c r="A16" i="205"/>
  <c r="A15" i="205"/>
  <c r="A14" i="205"/>
  <c r="A13" i="205"/>
  <c r="N766" i="206"/>
  <c r="P761" i="206"/>
  <c r="P759" i="206" s="1"/>
  <c r="N758" i="206"/>
  <c r="P757" i="206"/>
  <c r="O757" i="206"/>
  <c r="N756" i="206"/>
  <c r="P755" i="206"/>
  <c r="O755" i="206"/>
  <c r="N750" i="206"/>
  <c r="N749" i="206" s="1"/>
  <c r="P749" i="206"/>
  <c r="O749" i="206"/>
  <c r="N744" i="206"/>
  <c r="N743" i="206" s="1"/>
  <c r="N742" i="206"/>
  <c r="N741" i="206"/>
  <c r="N740" i="206"/>
  <c r="N738" i="206"/>
  <c r="N737" i="206"/>
  <c r="N736" i="206"/>
  <c r="P735" i="206"/>
  <c r="O735" i="206"/>
  <c r="N734" i="206"/>
  <c r="N733" i="206"/>
  <c r="N732" i="206"/>
  <c r="P731" i="206"/>
  <c r="O731" i="206"/>
  <c r="N729" i="206"/>
  <c r="N726" i="206"/>
  <c r="N725" i="206"/>
  <c r="P724" i="206"/>
  <c r="O724" i="206"/>
  <c r="N723" i="206"/>
  <c r="N721" i="206"/>
  <c r="N720" i="206"/>
  <c r="N719" i="206"/>
  <c r="P718" i="206"/>
  <c r="N717" i="206"/>
  <c r="P716" i="206"/>
  <c r="O716" i="206"/>
  <c r="N715" i="206"/>
  <c r="N713" i="206"/>
  <c r="N712" i="206"/>
  <c r="N711" i="206"/>
  <c r="P710" i="206"/>
  <c r="N709" i="206"/>
  <c r="N708" i="206"/>
  <c r="N707" i="206"/>
  <c r="N706" i="206"/>
  <c r="N705" i="206"/>
  <c r="N704" i="206"/>
  <c r="N703" i="206"/>
  <c r="P702" i="206"/>
  <c r="O702" i="206"/>
  <c r="N697" i="206"/>
  <c r="N696" i="206"/>
  <c r="P695" i="206"/>
  <c r="O695" i="206"/>
  <c r="N694" i="206"/>
  <c r="N693" i="206"/>
  <c r="P692" i="206"/>
  <c r="O692" i="206"/>
  <c r="N691" i="206"/>
  <c r="N690" i="206"/>
  <c r="P689" i="206"/>
  <c r="O689" i="206"/>
  <c r="N688" i="206"/>
  <c r="N683" i="206"/>
  <c r="N682" i="206"/>
  <c r="P681" i="206"/>
  <c r="O681" i="206"/>
  <c r="N676" i="206"/>
  <c r="P675" i="206"/>
  <c r="O675" i="206"/>
  <c r="O673" i="206" s="1"/>
  <c r="O671" i="206" s="1"/>
  <c r="N666" i="206"/>
  <c r="P665" i="206"/>
  <c r="O665" i="206"/>
  <c r="N664" i="206"/>
  <c r="N663" i="206"/>
  <c r="P662" i="206"/>
  <c r="O662" i="206"/>
  <c r="N661" i="206"/>
  <c r="P660" i="206"/>
  <c r="O660" i="206"/>
  <c r="N659" i="206"/>
  <c r="P658" i="206"/>
  <c r="O658" i="206"/>
  <c r="N657" i="206"/>
  <c r="P656" i="206"/>
  <c r="O656" i="206"/>
  <c r="N655" i="206"/>
  <c r="N654" i="206"/>
  <c r="N653" i="206"/>
  <c r="N652" i="206"/>
  <c r="P651" i="206"/>
  <c r="O651" i="206"/>
  <c r="N645" i="206"/>
  <c r="N644" i="206" s="1"/>
  <c r="N643" i="206"/>
  <c r="N642" i="206"/>
  <c r="N641" i="206"/>
  <c r="N640" i="206"/>
  <c r="P639" i="206"/>
  <c r="O639" i="206"/>
  <c r="N638" i="206"/>
  <c r="P637" i="206"/>
  <c r="O637" i="206"/>
  <c r="N636" i="206"/>
  <c r="N635" i="206"/>
  <c r="P634" i="206"/>
  <c r="O634" i="206"/>
  <c r="N633" i="206"/>
  <c r="N632" i="206"/>
  <c r="P631" i="206"/>
  <c r="O631" i="206"/>
  <c r="N630" i="206"/>
  <c r="N629" i="206"/>
  <c r="N628" i="206"/>
  <c r="N627" i="206"/>
  <c r="P626" i="206"/>
  <c r="O626" i="206"/>
  <c r="N621" i="206"/>
  <c r="N620" i="206"/>
  <c r="P619" i="206"/>
  <c r="P617" i="206" s="1"/>
  <c r="O619" i="206"/>
  <c r="N614" i="206"/>
  <c r="P613" i="206"/>
  <c r="O613" i="206"/>
  <c r="A613" i="206"/>
  <c r="N612" i="206"/>
  <c r="N611" i="206"/>
  <c r="P610" i="206"/>
  <c r="P608" i="206" s="1"/>
  <c r="O610" i="206"/>
  <c r="A610" i="206"/>
  <c r="A609" i="206"/>
  <c r="A608" i="206"/>
  <c r="A607" i="206"/>
  <c r="A606" i="206"/>
  <c r="N605" i="206"/>
  <c r="A605" i="206"/>
  <c r="N604" i="206"/>
  <c r="A604" i="206"/>
  <c r="P603" i="206"/>
  <c r="P601" i="206" s="1"/>
  <c r="O603" i="206"/>
  <c r="O601" i="206" s="1"/>
  <c r="A603" i="206"/>
  <c r="A602" i="206"/>
  <c r="A601" i="206"/>
  <c r="N600" i="206"/>
  <c r="N599" i="206" s="1"/>
  <c r="P599" i="206"/>
  <c r="O599" i="206"/>
  <c r="N598" i="206"/>
  <c r="P597" i="206"/>
  <c r="O597" i="206"/>
  <c r="N596" i="206"/>
  <c r="P595" i="206"/>
  <c r="O595" i="206"/>
  <c r="N594" i="206"/>
  <c r="P593" i="206"/>
  <c r="O593" i="206"/>
  <c r="N592" i="206"/>
  <c r="A592" i="206"/>
  <c r="N590" i="206"/>
  <c r="A590" i="206"/>
  <c r="P589" i="206"/>
  <c r="O589" i="206"/>
  <c r="A589" i="206"/>
  <c r="N588" i="206"/>
  <c r="A588" i="206"/>
  <c r="N586" i="206"/>
  <c r="A586" i="206"/>
  <c r="P585" i="206"/>
  <c r="O585" i="206"/>
  <c r="A585" i="206"/>
  <c r="N584" i="206"/>
  <c r="A584" i="206"/>
  <c r="N583" i="206"/>
  <c r="A583" i="206"/>
  <c r="N582" i="206"/>
  <c r="A582" i="206"/>
  <c r="N581" i="206"/>
  <c r="A581" i="206"/>
  <c r="P580" i="206"/>
  <c r="O580" i="206"/>
  <c r="A580" i="206"/>
  <c r="A579" i="206"/>
  <c r="A578" i="206"/>
  <c r="A577" i="206"/>
  <c r="A576" i="206"/>
  <c r="A575" i="206"/>
  <c r="A574" i="206"/>
  <c r="N65" i="206"/>
  <c r="N64" i="206" s="1"/>
  <c r="A65" i="206"/>
  <c r="P64" i="206"/>
  <c r="P572" i="206" s="1"/>
  <c r="A64" i="206"/>
  <c r="A573" i="206"/>
  <c r="A572" i="206"/>
  <c r="N570" i="206"/>
  <c r="N569" i="206" s="1"/>
  <c r="A570" i="206"/>
  <c r="A569" i="206"/>
  <c r="A568" i="206"/>
  <c r="P567" i="206"/>
  <c r="A567" i="206"/>
  <c r="A566" i="206"/>
  <c r="A565" i="206"/>
  <c r="N563" i="206"/>
  <c r="A563" i="206"/>
  <c r="N562" i="206"/>
  <c r="A562" i="206"/>
  <c r="N561" i="206"/>
  <c r="A561" i="206"/>
  <c r="P558" i="206"/>
  <c r="O558" i="206"/>
  <c r="A560" i="206"/>
  <c r="A559" i="206"/>
  <c r="A558" i="206"/>
  <c r="N557" i="206"/>
  <c r="A557" i="206"/>
  <c r="N556" i="206"/>
  <c r="A556" i="206"/>
  <c r="P555" i="206"/>
  <c r="O555" i="206"/>
  <c r="A555" i="206"/>
  <c r="N554" i="206"/>
  <c r="A554" i="206"/>
  <c r="P553" i="206"/>
  <c r="O553" i="206"/>
  <c r="A553" i="206"/>
  <c r="N552" i="206"/>
  <c r="A552" i="206"/>
  <c r="P551" i="206"/>
  <c r="O551" i="206"/>
  <c r="A551" i="206"/>
  <c r="A550" i="206"/>
  <c r="A549" i="206"/>
  <c r="A546" i="206"/>
  <c r="N545" i="206"/>
  <c r="A545" i="206"/>
  <c r="P544" i="206"/>
  <c r="O544" i="206"/>
  <c r="A544" i="206"/>
  <c r="N543" i="206"/>
  <c r="A543" i="206"/>
  <c r="N541" i="206"/>
  <c r="A541" i="206"/>
  <c r="N540" i="206"/>
  <c r="A540" i="206"/>
  <c r="A539" i="206"/>
  <c r="A538" i="206"/>
  <c r="A537" i="206"/>
  <c r="A535" i="206"/>
  <c r="A534" i="206"/>
  <c r="A533" i="206"/>
  <c r="N532" i="206"/>
  <c r="A532" i="206"/>
  <c r="P531" i="206"/>
  <c r="P529" i="206" s="1"/>
  <c r="O531" i="206"/>
  <c r="O529" i="206" s="1"/>
  <c r="N528" i="206"/>
  <c r="A528" i="206"/>
  <c r="N527" i="206"/>
  <c r="A527" i="206"/>
  <c r="P526" i="206"/>
  <c r="P524" i="206" s="1"/>
  <c r="O526" i="206"/>
  <c r="O524" i="206" s="1"/>
  <c r="A526" i="206"/>
  <c r="A525" i="206"/>
  <c r="A524" i="206"/>
  <c r="N523" i="206"/>
  <c r="A523" i="206"/>
  <c r="P522" i="206"/>
  <c r="O522" i="206"/>
  <c r="A522" i="206"/>
  <c r="N521" i="206"/>
  <c r="A521" i="206"/>
  <c r="P520" i="206"/>
  <c r="O520" i="206"/>
  <c r="A520" i="206"/>
  <c r="A519" i="206"/>
  <c r="A518" i="206"/>
  <c r="A517" i="206"/>
  <c r="A516" i="206"/>
  <c r="P514" i="206"/>
  <c r="O514" i="206"/>
  <c r="A514" i="206"/>
  <c r="N513" i="206"/>
  <c r="A513" i="206"/>
  <c r="N512" i="206"/>
  <c r="A512" i="206"/>
  <c r="N511" i="206"/>
  <c r="A511" i="206"/>
  <c r="P510" i="206"/>
  <c r="O510" i="206"/>
  <c r="A510" i="206"/>
  <c r="N509" i="206"/>
  <c r="A509" i="206"/>
  <c r="N508" i="206"/>
  <c r="A508" i="206"/>
  <c r="N507" i="206"/>
  <c r="A507" i="206"/>
  <c r="N506" i="206"/>
  <c r="A506" i="206"/>
  <c r="N505" i="206"/>
  <c r="A505" i="206"/>
  <c r="N504" i="206"/>
  <c r="A504" i="206"/>
  <c r="N503" i="206"/>
  <c r="A503" i="206"/>
  <c r="N502" i="206"/>
  <c r="A502" i="206"/>
  <c r="N501" i="206"/>
  <c r="A501" i="206"/>
  <c r="P500" i="206"/>
  <c r="O500" i="206"/>
  <c r="A500" i="206"/>
  <c r="N497" i="206"/>
  <c r="A497" i="206"/>
  <c r="N496" i="206"/>
  <c r="A496" i="206"/>
  <c r="A495" i="206"/>
  <c r="A494" i="206"/>
  <c r="A493" i="206"/>
  <c r="A492" i="206"/>
  <c r="A491" i="206"/>
  <c r="A490" i="206"/>
  <c r="A489" i="206"/>
  <c r="N486" i="206"/>
  <c r="A486" i="206"/>
  <c r="P485" i="206"/>
  <c r="O485" i="206"/>
  <c r="O480" i="206" s="1"/>
  <c r="A485" i="206"/>
  <c r="N484" i="206"/>
  <c r="A484" i="206"/>
  <c r="N483" i="206"/>
  <c r="A483" i="206"/>
  <c r="A482" i="206"/>
  <c r="A481" i="206"/>
  <c r="A480" i="206"/>
  <c r="A479" i="206"/>
  <c r="A478" i="206"/>
  <c r="A477" i="206"/>
  <c r="A476" i="206"/>
  <c r="N475" i="206"/>
  <c r="A475" i="206"/>
  <c r="N474" i="206"/>
  <c r="A474" i="206"/>
  <c r="P473" i="206"/>
  <c r="O473" i="206"/>
  <c r="A473" i="206"/>
  <c r="N472" i="206"/>
  <c r="N471" i="206"/>
  <c r="N469" i="206"/>
  <c r="A469" i="206"/>
  <c r="N468" i="206"/>
  <c r="A468" i="206"/>
  <c r="N467" i="206"/>
  <c r="A467" i="206"/>
  <c r="N466" i="206"/>
  <c r="A466" i="206"/>
  <c r="N465" i="206"/>
  <c r="A465" i="206"/>
  <c r="P464" i="206"/>
  <c r="A464" i="206"/>
  <c r="N463" i="206"/>
  <c r="A463" i="206"/>
  <c r="N462" i="206"/>
  <c r="A462" i="206"/>
  <c r="N461" i="206"/>
  <c r="A461" i="206"/>
  <c r="N460" i="206"/>
  <c r="A460" i="206"/>
  <c r="N459" i="206"/>
  <c r="A459" i="206"/>
  <c r="N458" i="206"/>
  <c r="A458" i="206"/>
  <c r="N457" i="206"/>
  <c r="A457" i="206"/>
  <c r="N456" i="206"/>
  <c r="A456" i="206"/>
  <c r="P455" i="206"/>
  <c r="O455" i="206"/>
  <c r="A455" i="206"/>
  <c r="N454" i="206"/>
  <c r="A454" i="206"/>
  <c r="N453" i="206"/>
  <c r="A453" i="206"/>
  <c r="N452" i="206"/>
  <c r="A452" i="206"/>
  <c r="N451" i="206"/>
  <c r="A451" i="206"/>
  <c r="N450" i="206"/>
  <c r="A450" i="206"/>
  <c r="P449" i="206"/>
  <c r="O449" i="206"/>
  <c r="A449" i="206"/>
  <c r="N448" i="206"/>
  <c r="A448" i="206"/>
  <c r="N447" i="206"/>
  <c r="A447" i="206"/>
  <c r="N446" i="206"/>
  <c r="A446" i="206"/>
  <c r="P445" i="206"/>
  <c r="O445" i="206"/>
  <c r="A445" i="206"/>
  <c r="A444" i="206"/>
  <c r="A443" i="206"/>
  <c r="A442" i="206"/>
  <c r="A441" i="206"/>
  <c r="N94" i="206"/>
  <c r="A94" i="206"/>
  <c r="P93" i="206"/>
  <c r="O93" i="206"/>
  <c r="A93" i="206"/>
  <c r="N429" i="206"/>
  <c r="A429" i="206"/>
  <c r="P428" i="206"/>
  <c r="O428" i="206"/>
  <c r="A428" i="206"/>
  <c r="N440" i="206"/>
  <c r="A440" i="206"/>
  <c r="P439" i="206"/>
  <c r="O439" i="206"/>
  <c r="A439" i="206"/>
  <c r="N438" i="206"/>
  <c r="A438" i="206"/>
  <c r="P437" i="206"/>
  <c r="O437" i="206"/>
  <c r="A437" i="206"/>
  <c r="N436" i="206"/>
  <c r="A436" i="206"/>
  <c r="N435" i="206"/>
  <c r="A435" i="206"/>
  <c r="N434" i="206"/>
  <c r="A434" i="206"/>
  <c r="P433" i="206"/>
  <c r="O433" i="206"/>
  <c r="A433" i="206"/>
  <c r="N432" i="206"/>
  <c r="A432" i="206"/>
  <c r="N431" i="206"/>
  <c r="A431" i="206"/>
  <c r="P430" i="206"/>
  <c r="O430" i="206"/>
  <c r="A430" i="206"/>
  <c r="A427" i="206"/>
  <c r="A426" i="206"/>
  <c r="A425" i="206"/>
  <c r="A424" i="206"/>
  <c r="N417" i="206"/>
  <c r="N416" i="206" s="1"/>
  <c r="P416" i="206"/>
  <c r="O416" i="206"/>
  <c r="P414" i="206"/>
  <c r="O414" i="206"/>
  <c r="N413" i="206"/>
  <c r="A413" i="206"/>
  <c r="P412" i="206"/>
  <c r="O412" i="206"/>
  <c r="A412" i="206"/>
  <c r="N302" i="206"/>
  <c r="A302" i="206"/>
  <c r="N301" i="206"/>
  <c r="A301" i="206"/>
  <c r="P300" i="206"/>
  <c r="O300" i="206" s="1"/>
  <c r="N300" i="206" s="1"/>
  <c r="A300" i="206"/>
  <c r="A411" i="206"/>
  <c r="A410" i="206"/>
  <c r="A409" i="206"/>
  <c r="A408" i="206"/>
  <c r="A407" i="206"/>
  <c r="P402" i="206"/>
  <c r="O402" i="206"/>
  <c r="N401" i="206"/>
  <c r="A401" i="206"/>
  <c r="N400" i="206"/>
  <c r="A400" i="206"/>
  <c r="N399" i="206"/>
  <c r="A399" i="206"/>
  <c r="P398" i="206"/>
  <c r="O398" i="206"/>
  <c r="A398" i="206"/>
  <c r="N394" i="206"/>
  <c r="A394" i="206"/>
  <c r="A393" i="206"/>
  <c r="N397" i="206"/>
  <c r="A397" i="206"/>
  <c r="P396" i="206"/>
  <c r="O396" i="206"/>
  <c r="A396" i="206"/>
  <c r="N392" i="206"/>
  <c r="A392" i="206"/>
  <c r="P391" i="206"/>
  <c r="O391" i="206"/>
  <c r="A391" i="206"/>
  <c r="N390" i="206"/>
  <c r="A390" i="206"/>
  <c r="P389" i="206"/>
  <c r="O389" i="206"/>
  <c r="A389" i="206"/>
  <c r="N388" i="206"/>
  <c r="A388" i="206"/>
  <c r="N387" i="206"/>
  <c r="A387" i="206"/>
  <c r="N386" i="206"/>
  <c r="A386" i="206"/>
  <c r="N385" i="206"/>
  <c r="A385" i="206"/>
  <c r="N384" i="206"/>
  <c r="A384" i="206"/>
  <c r="N383" i="206"/>
  <c r="A383" i="206"/>
  <c r="N382" i="206"/>
  <c r="A382" i="206"/>
  <c r="P381" i="206"/>
  <c r="O381" i="206"/>
  <c r="A381" i="206"/>
  <c r="A380" i="206"/>
  <c r="A379" i="206"/>
  <c r="A378" i="206"/>
  <c r="A377" i="206"/>
  <c r="P372" i="206"/>
  <c r="P370" i="206" s="1"/>
  <c r="A373" i="206"/>
  <c r="A372" i="206"/>
  <c r="A371" i="206"/>
  <c r="A370" i="206"/>
  <c r="N369" i="206"/>
  <c r="A369" i="206"/>
  <c r="N368" i="206"/>
  <c r="N367" i="206"/>
  <c r="P366" i="206"/>
  <c r="P364" i="206" s="1"/>
  <c r="P362" i="206" s="1"/>
  <c r="O366" i="206"/>
  <c r="A366" i="206"/>
  <c r="A365" i="206"/>
  <c r="A364" i="206"/>
  <c r="A363" i="206"/>
  <c r="A362" i="206"/>
  <c r="N361" i="206"/>
  <c r="A361" i="206"/>
  <c r="P360" i="206"/>
  <c r="O360" i="206"/>
  <c r="A360" i="206"/>
  <c r="N359" i="206"/>
  <c r="A359" i="206"/>
  <c r="N358" i="206"/>
  <c r="A358" i="206"/>
  <c r="N357" i="206"/>
  <c r="A357" i="206"/>
  <c r="N356" i="206"/>
  <c r="A356" i="206"/>
  <c r="N355" i="206"/>
  <c r="A355" i="206"/>
  <c r="N354" i="206"/>
  <c r="A354" i="206"/>
  <c r="N353" i="206"/>
  <c r="N352" i="206"/>
  <c r="A352" i="206"/>
  <c r="N351" i="206"/>
  <c r="A351" i="206"/>
  <c r="N350" i="206"/>
  <c r="A350" i="206"/>
  <c r="N349" i="206"/>
  <c r="A349" i="206"/>
  <c r="N348" i="206"/>
  <c r="A348" i="206"/>
  <c r="N347" i="206"/>
  <c r="A347" i="206"/>
  <c r="N346" i="206"/>
  <c r="A346" i="206"/>
  <c r="N345" i="206"/>
  <c r="A345" i="206"/>
  <c r="N344" i="206"/>
  <c r="A344" i="206"/>
  <c r="N343" i="206"/>
  <c r="A343" i="206"/>
  <c r="N342" i="206"/>
  <c r="A342" i="206"/>
  <c r="N341" i="206"/>
  <c r="A341" i="206"/>
  <c r="N340" i="206"/>
  <c r="A340" i="206"/>
  <c r="N339" i="206"/>
  <c r="A339" i="206"/>
  <c r="N338" i="206"/>
  <c r="A338" i="206"/>
  <c r="P337" i="206"/>
  <c r="O337" i="206"/>
  <c r="A337" i="206"/>
  <c r="N336" i="206"/>
  <c r="A336" i="206"/>
  <c r="P335" i="206"/>
  <c r="O335" i="206"/>
  <c r="A335" i="206"/>
  <c r="N334" i="206"/>
  <c r="A334" i="206"/>
  <c r="N333" i="206"/>
  <c r="A333" i="206"/>
  <c r="N332" i="206"/>
  <c r="A332" i="206"/>
  <c r="N331" i="206"/>
  <c r="N330" i="206"/>
  <c r="A330" i="206"/>
  <c r="N329" i="206"/>
  <c r="A329" i="206"/>
  <c r="N328" i="206"/>
  <c r="A328" i="206"/>
  <c r="N326" i="206"/>
  <c r="A326" i="206"/>
  <c r="P325" i="206"/>
  <c r="A325" i="206"/>
  <c r="A324" i="206"/>
  <c r="A323" i="206"/>
  <c r="A322" i="206"/>
  <c r="A321" i="206"/>
  <c r="A320" i="206"/>
  <c r="A319" i="206"/>
  <c r="A314" i="206"/>
  <c r="N313" i="206"/>
  <c r="A313" i="206"/>
  <c r="P311" i="206"/>
  <c r="N311" i="206" s="1"/>
  <c r="A311" i="206"/>
  <c r="N310" i="206"/>
  <c r="A310" i="206"/>
  <c r="N309" i="206"/>
  <c r="A309" i="206"/>
  <c r="N308" i="206"/>
  <c r="A308" i="206"/>
  <c r="P307" i="206"/>
  <c r="O307" i="206"/>
  <c r="A307" i="206"/>
  <c r="N306" i="206"/>
  <c r="A306" i="206"/>
  <c r="N305" i="206"/>
  <c r="A305" i="206"/>
  <c r="N304" i="206"/>
  <c r="A304" i="206"/>
  <c r="P303" i="206"/>
  <c r="O303" i="206"/>
  <c r="A303" i="206"/>
  <c r="N299" i="206"/>
  <c r="A299" i="206"/>
  <c r="N296" i="206"/>
  <c r="A296" i="206"/>
  <c r="P295" i="206"/>
  <c r="O295" i="206"/>
  <c r="A295" i="206"/>
  <c r="N294" i="206"/>
  <c r="N293" i="206"/>
  <c r="N292" i="206"/>
  <c r="P291" i="206"/>
  <c r="O291" i="206"/>
  <c r="N290" i="206"/>
  <c r="N289" i="206"/>
  <c r="N288" i="206"/>
  <c r="N287" i="206"/>
  <c r="N286" i="206"/>
  <c r="P285" i="206"/>
  <c r="O285" i="206"/>
  <c r="N284" i="206"/>
  <c r="P283" i="206"/>
  <c r="O283" i="206"/>
  <c r="N281" i="206"/>
  <c r="N280" i="206"/>
  <c r="N278" i="206"/>
  <c r="N277" i="206"/>
  <c r="P276" i="206"/>
  <c r="O276" i="206"/>
  <c r="N271" i="206"/>
  <c r="N270" i="206"/>
  <c r="N269" i="206"/>
  <c r="N268" i="206"/>
  <c r="N267" i="206"/>
  <c r="A267" i="206"/>
  <c r="N266" i="206"/>
  <c r="A266" i="206"/>
  <c r="N265" i="206"/>
  <c r="A265" i="206"/>
  <c r="P264" i="206"/>
  <c r="P262" i="206" s="1"/>
  <c r="P260" i="206" s="1"/>
  <c r="O264" i="206"/>
  <c r="A264" i="206"/>
  <c r="A263" i="206"/>
  <c r="A262" i="206"/>
  <c r="A261" i="206"/>
  <c r="A260" i="206"/>
  <c r="N259" i="206"/>
  <c r="A259" i="206"/>
  <c r="P258" i="206"/>
  <c r="O258" i="206"/>
  <c r="A258" i="206"/>
  <c r="N257" i="206"/>
  <c r="A257" i="206"/>
  <c r="N256" i="206"/>
  <c r="A256" i="206"/>
  <c r="P255" i="206"/>
  <c r="O255" i="206"/>
  <c r="A255" i="206"/>
  <c r="N254" i="206"/>
  <c r="A254" i="206"/>
  <c r="P253" i="206"/>
  <c r="O253" i="206"/>
  <c r="A253" i="206"/>
  <c r="N252" i="206"/>
  <c r="P251" i="206"/>
  <c r="O251" i="206"/>
  <c r="N250" i="206"/>
  <c r="N249" i="206"/>
  <c r="P248" i="206"/>
  <c r="O248" i="206"/>
  <c r="A246" i="206"/>
  <c r="N243" i="206"/>
  <c r="N242" i="206"/>
  <c r="N240" i="206"/>
  <c r="N235" i="206"/>
  <c r="A235" i="206"/>
  <c r="P234" i="206"/>
  <c r="O234" i="206"/>
  <c r="A234" i="206"/>
  <c r="N233" i="206"/>
  <c r="A233" i="206"/>
  <c r="A231" i="206"/>
  <c r="N230" i="206"/>
  <c r="A230" i="206"/>
  <c r="N229" i="206"/>
  <c r="A229" i="206"/>
  <c r="N228" i="206"/>
  <c r="A228" i="206"/>
  <c r="N227" i="206"/>
  <c r="A227" i="206"/>
  <c r="N226" i="206"/>
  <c r="A226" i="206"/>
  <c r="N225" i="206"/>
  <c r="A225" i="206"/>
  <c r="A224" i="206"/>
  <c r="N223" i="206"/>
  <c r="A223" i="206"/>
  <c r="N222" i="206"/>
  <c r="A222" i="206"/>
  <c r="N221" i="206"/>
  <c r="A221" i="206"/>
  <c r="P220" i="206"/>
  <c r="O220" i="206"/>
  <c r="A220" i="206"/>
  <c r="A219" i="206"/>
  <c r="N218" i="206"/>
  <c r="A218" i="206"/>
  <c r="P217" i="206"/>
  <c r="O217" i="206"/>
  <c r="A217" i="206"/>
  <c r="N216" i="206"/>
  <c r="A216" i="206"/>
  <c r="N214" i="206"/>
  <c r="A214" i="206"/>
  <c r="A213" i="206"/>
  <c r="N212" i="206"/>
  <c r="A212" i="206"/>
  <c r="N211" i="206"/>
  <c r="A211" i="206"/>
  <c r="N210" i="206"/>
  <c r="A210" i="206"/>
  <c r="N209" i="206"/>
  <c r="A209" i="206"/>
  <c r="P206" i="206"/>
  <c r="O206" i="206"/>
  <c r="A206" i="206"/>
  <c r="N204" i="206"/>
  <c r="A204" i="206"/>
  <c r="N203" i="206"/>
  <c r="A203" i="206"/>
  <c r="N202" i="206"/>
  <c r="A202" i="206"/>
  <c r="N201" i="206"/>
  <c r="A201" i="206"/>
  <c r="A200" i="206"/>
  <c r="N199" i="206"/>
  <c r="A199" i="206"/>
  <c r="P198" i="206"/>
  <c r="O198" i="206"/>
  <c r="A198" i="206"/>
  <c r="N197" i="206"/>
  <c r="N196" i="206"/>
  <c r="A196" i="206"/>
  <c r="N195" i="206"/>
  <c r="A195" i="206"/>
  <c r="P194" i="206"/>
  <c r="O194" i="206"/>
  <c r="A194" i="206"/>
  <c r="N192" i="206"/>
  <c r="A192" i="206"/>
  <c r="N191" i="206"/>
  <c r="A191" i="206"/>
  <c r="N190" i="206"/>
  <c r="A190" i="206"/>
  <c r="A189" i="206"/>
  <c r="N188" i="206"/>
  <c r="A188" i="206"/>
  <c r="N187" i="206"/>
  <c r="A187" i="206"/>
  <c r="N186" i="206"/>
  <c r="A186" i="206"/>
  <c r="P185" i="206"/>
  <c r="O185" i="206"/>
  <c r="A185" i="206"/>
  <c r="N184" i="206"/>
  <c r="A184" i="206"/>
  <c r="N183" i="206"/>
  <c r="A183" i="206"/>
  <c r="N182" i="206"/>
  <c r="A182" i="206"/>
  <c r="P181" i="206"/>
  <c r="O181" i="206"/>
  <c r="A181" i="206"/>
  <c r="N180" i="206"/>
  <c r="A180" i="206"/>
  <c r="P179" i="206"/>
  <c r="O179" i="206"/>
  <c r="A179" i="206"/>
  <c r="N178" i="206"/>
  <c r="A178" i="206"/>
  <c r="N177" i="206"/>
  <c r="A177" i="206"/>
  <c r="P176" i="206"/>
  <c r="O176" i="206"/>
  <c r="A176" i="206"/>
  <c r="A175" i="206"/>
  <c r="A174" i="206"/>
  <c r="A173" i="206"/>
  <c r="A172" i="206"/>
  <c r="N162" i="206"/>
  <c r="A162" i="206"/>
  <c r="P161" i="206"/>
  <c r="O161" i="206"/>
  <c r="A161" i="206"/>
  <c r="N160" i="206"/>
  <c r="A160" i="206"/>
  <c r="P159" i="206"/>
  <c r="O159" i="206"/>
  <c r="A159" i="206"/>
  <c r="N158" i="206"/>
  <c r="A158" i="206"/>
  <c r="P157" i="206"/>
  <c r="O157" i="206"/>
  <c r="A157" i="206"/>
  <c r="N156" i="206"/>
  <c r="A156" i="206"/>
  <c r="N155" i="206"/>
  <c r="A155" i="206"/>
  <c r="P154" i="206"/>
  <c r="O154" i="206"/>
  <c r="A154" i="206"/>
  <c r="N153" i="206"/>
  <c r="N152" i="206"/>
  <c r="A152" i="206"/>
  <c r="P151" i="206"/>
  <c r="O151" i="206"/>
  <c r="N171" i="206"/>
  <c r="A171" i="206"/>
  <c r="N170" i="206"/>
  <c r="A170" i="206"/>
  <c r="P169" i="206"/>
  <c r="P167" i="206" s="1"/>
  <c r="P165" i="206" s="1"/>
  <c r="O169" i="206"/>
  <c r="A169" i="206"/>
  <c r="A168" i="206"/>
  <c r="A167" i="206"/>
  <c r="A166" i="206"/>
  <c r="A165" i="206"/>
  <c r="N150" i="206"/>
  <c r="A150" i="206"/>
  <c r="P149" i="206"/>
  <c r="O149" i="206"/>
  <c r="A149" i="206"/>
  <c r="N148" i="206"/>
  <c r="A148" i="206"/>
  <c r="P147" i="206"/>
  <c r="O147" i="206"/>
  <c r="A147" i="206"/>
  <c r="A146" i="206"/>
  <c r="A145" i="206"/>
  <c r="A144" i="206"/>
  <c r="A142" i="206"/>
  <c r="A141" i="206"/>
  <c r="N140" i="206"/>
  <c r="A140" i="206"/>
  <c r="N139" i="206"/>
  <c r="A139" i="206"/>
  <c r="P138" i="206"/>
  <c r="O138" i="206"/>
  <c r="A138" i="206"/>
  <c r="N137" i="206"/>
  <c r="A137" i="206"/>
  <c r="N136" i="206"/>
  <c r="A136" i="206"/>
  <c r="N135" i="206"/>
  <c r="A135" i="206"/>
  <c r="N134" i="206"/>
  <c r="A134" i="206"/>
  <c r="N133" i="206"/>
  <c r="A133" i="206"/>
  <c r="P132" i="206"/>
  <c r="O132" i="206"/>
  <c r="A132" i="206"/>
  <c r="A131" i="206"/>
  <c r="A130" i="206"/>
  <c r="A129" i="206"/>
  <c r="A128" i="206"/>
  <c r="N127" i="206"/>
  <c r="A127" i="206"/>
  <c r="N126" i="206"/>
  <c r="A126" i="206"/>
  <c r="N125" i="206"/>
  <c r="A125" i="206"/>
  <c r="N124" i="206"/>
  <c r="A124" i="206"/>
  <c r="N123" i="206"/>
  <c r="A123" i="206"/>
  <c r="N122" i="206"/>
  <c r="A122" i="206"/>
  <c r="N121" i="206"/>
  <c r="A121" i="206"/>
  <c r="N120" i="206"/>
  <c r="A120" i="206"/>
  <c r="N119" i="206"/>
  <c r="A119" i="206"/>
  <c r="N118" i="206"/>
  <c r="A118" i="206"/>
  <c r="N116" i="206"/>
  <c r="A116" i="206"/>
  <c r="P115" i="206"/>
  <c r="N115" i="206" s="1"/>
  <c r="A115" i="206"/>
  <c r="A114" i="206"/>
  <c r="A113" i="206"/>
  <c r="A112" i="206"/>
  <c r="A111" i="206"/>
  <c r="A110" i="206"/>
  <c r="A109" i="206"/>
  <c r="N108" i="206"/>
  <c r="A108" i="206"/>
  <c r="N107" i="206"/>
  <c r="A107" i="206"/>
  <c r="P106" i="206"/>
  <c r="O106" i="206"/>
  <c r="A106" i="206"/>
  <c r="N105" i="206"/>
  <c r="A105" i="206"/>
  <c r="N104" i="206"/>
  <c r="A104" i="206"/>
  <c r="P103" i="206"/>
  <c r="O103" i="206"/>
  <c r="A103" i="206"/>
  <c r="A102" i="206"/>
  <c r="A101" i="206"/>
  <c r="A100" i="206"/>
  <c r="A99" i="206"/>
  <c r="N98" i="206"/>
  <c r="A98" i="206"/>
  <c r="P97" i="206"/>
  <c r="O97" i="206"/>
  <c r="A97" i="206"/>
  <c r="N96" i="206"/>
  <c r="A96" i="206"/>
  <c r="P95" i="206"/>
  <c r="O95" i="206"/>
  <c r="A95" i="206"/>
  <c r="N92" i="206"/>
  <c r="A92" i="206"/>
  <c r="P91" i="206"/>
  <c r="O91" i="206"/>
  <c r="A91" i="206"/>
  <c r="N90" i="206"/>
  <c r="A90" i="206"/>
  <c r="N89" i="206"/>
  <c r="P88" i="206"/>
  <c r="O88" i="206"/>
  <c r="A88" i="206"/>
  <c r="A87" i="206"/>
  <c r="A86" i="206"/>
  <c r="A85" i="206"/>
  <c r="A84" i="206"/>
  <c r="N83" i="206"/>
  <c r="A83" i="206"/>
  <c r="N82" i="206"/>
  <c r="A82" i="206"/>
  <c r="N81" i="206"/>
  <c r="A81" i="206"/>
  <c r="N80" i="206"/>
  <c r="A80" i="206"/>
  <c r="N79" i="206"/>
  <c r="A79" i="206"/>
  <c r="N78" i="206"/>
  <c r="A78" i="206"/>
  <c r="N77" i="206"/>
  <c r="A77" i="206"/>
  <c r="N76" i="206"/>
  <c r="A76" i="206"/>
  <c r="N75" i="206"/>
  <c r="A75" i="206"/>
  <c r="N74" i="206"/>
  <c r="A74" i="206"/>
  <c r="N73" i="206"/>
  <c r="A73" i="206"/>
  <c r="N72" i="206"/>
  <c r="A72" i="206"/>
  <c r="N71" i="206"/>
  <c r="A71" i="206"/>
  <c r="P70" i="206"/>
  <c r="P68" i="206" s="1"/>
  <c r="P66" i="206" s="1"/>
  <c r="O70" i="206"/>
  <c r="A70" i="206"/>
  <c r="A69" i="206"/>
  <c r="A68" i="206"/>
  <c r="A67" i="206"/>
  <c r="A66" i="206"/>
  <c r="N63" i="206"/>
  <c r="N61" i="206" s="1"/>
  <c r="A63" i="206"/>
  <c r="P62" i="206"/>
  <c r="O62" i="206"/>
  <c r="O60" i="206" s="1"/>
  <c r="A62" i="206"/>
  <c r="A61" i="206"/>
  <c r="A60" i="206"/>
  <c r="N59" i="206"/>
  <c r="N58" i="206"/>
  <c r="A58" i="206"/>
  <c r="N57" i="206"/>
  <c r="A57" i="206"/>
  <c r="N56" i="206"/>
  <c r="A56" i="206"/>
  <c r="P55" i="206"/>
  <c r="O55" i="206"/>
  <c r="A55" i="206"/>
  <c r="N54" i="206"/>
  <c r="A54" i="206"/>
  <c r="N53" i="206"/>
  <c r="A53" i="206"/>
  <c r="N52" i="206"/>
  <c r="A52" i="206"/>
  <c r="N51" i="206"/>
  <c r="A51" i="206"/>
  <c r="N50" i="206"/>
  <c r="A50" i="206"/>
  <c r="N49" i="206"/>
  <c r="A49" i="206"/>
  <c r="N48" i="206"/>
  <c r="A48" i="206"/>
  <c r="A46" i="206"/>
  <c r="N45" i="206"/>
  <c r="A45" i="206"/>
  <c r="N44" i="206"/>
  <c r="N43" i="206"/>
  <c r="A43" i="206"/>
  <c r="N42" i="206"/>
  <c r="A42" i="206"/>
  <c r="N41" i="206"/>
  <c r="A41" i="206"/>
  <c r="N40" i="206"/>
  <c r="A40" i="206"/>
  <c r="N39" i="206"/>
  <c r="A39" i="206"/>
  <c r="N38" i="206"/>
  <c r="A38" i="206"/>
  <c r="N37" i="206"/>
  <c r="A37" i="206"/>
  <c r="N36" i="206"/>
  <c r="A36" i="206"/>
  <c r="N35" i="206"/>
  <c r="A35" i="206"/>
  <c r="N34" i="206"/>
  <c r="N33" i="206"/>
  <c r="A33" i="206"/>
  <c r="N32" i="206"/>
  <c r="A32" i="206"/>
  <c r="N31" i="206"/>
  <c r="A31" i="206"/>
  <c r="N30" i="206"/>
  <c r="A30" i="206"/>
  <c r="N29" i="206"/>
  <c r="A29" i="206"/>
  <c r="N28" i="206"/>
  <c r="A28" i="206"/>
  <c r="N27" i="206"/>
  <c r="A27" i="206"/>
  <c r="N26" i="206"/>
  <c r="A26" i="206"/>
  <c r="N25" i="206"/>
  <c r="A25" i="206"/>
  <c r="N24" i="206"/>
  <c r="A24" i="206"/>
  <c r="N23" i="206"/>
  <c r="A23" i="206"/>
  <c r="N22" i="206"/>
  <c r="A22" i="206"/>
  <c r="N21" i="206"/>
  <c r="A21" i="206"/>
  <c r="P20" i="206"/>
  <c r="O20" i="206"/>
  <c r="A20" i="206"/>
  <c r="A19" i="206"/>
  <c r="A18" i="206"/>
  <c r="A17" i="206"/>
  <c r="A16" i="206"/>
  <c r="A15" i="206"/>
  <c r="A14" i="206"/>
  <c r="A13" i="206"/>
  <c r="N766" i="207"/>
  <c r="P761" i="207"/>
  <c r="P759" i="207" s="1"/>
  <c r="N758" i="207"/>
  <c r="P757" i="207"/>
  <c r="O757" i="207"/>
  <c r="N756" i="207"/>
  <c r="P755" i="207"/>
  <c r="O755" i="207"/>
  <c r="N750" i="207"/>
  <c r="N749" i="207" s="1"/>
  <c r="P749" i="207"/>
  <c r="O749" i="207"/>
  <c r="N744" i="207"/>
  <c r="N743" i="207" s="1"/>
  <c r="N742" i="207"/>
  <c r="N741" i="207"/>
  <c r="N740" i="207"/>
  <c r="N738" i="207"/>
  <c r="N737" i="207"/>
  <c r="N736" i="207"/>
  <c r="P735" i="207"/>
  <c r="O735" i="207"/>
  <c r="N734" i="207"/>
  <c r="N733" i="207"/>
  <c r="N732" i="207"/>
  <c r="P731" i="207"/>
  <c r="O731" i="207"/>
  <c r="N729" i="207"/>
  <c r="N726" i="207"/>
  <c r="N725" i="207"/>
  <c r="P724" i="207"/>
  <c r="O724" i="207"/>
  <c r="N723" i="207"/>
  <c r="N721" i="207"/>
  <c r="N720" i="207"/>
  <c r="N719" i="207"/>
  <c r="P718" i="207"/>
  <c r="N717" i="207"/>
  <c r="P716" i="207"/>
  <c r="O716" i="207"/>
  <c r="N715" i="207"/>
  <c r="N713" i="207"/>
  <c r="N712" i="207"/>
  <c r="N711" i="207"/>
  <c r="P710" i="207"/>
  <c r="N709" i="207"/>
  <c r="N708" i="207"/>
  <c r="N707" i="207"/>
  <c r="N706" i="207"/>
  <c r="N705" i="207"/>
  <c r="N704" i="207"/>
  <c r="N703" i="207"/>
  <c r="P702" i="207"/>
  <c r="O702" i="207"/>
  <c r="N697" i="207"/>
  <c r="N696" i="207"/>
  <c r="P695" i="207"/>
  <c r="O695" i="207"/>
  <c r="N694" i="207"/>
  <c r="N693" i="207"/>
  <c r="P692" i="207"/>
  <c r="O692" i="207"/>
  <c r="N691" i="207"/>
  <c r="N690" i="207"/>
  <c r="P689" i="207"/>
  <c r="O689" i="207"/>
  <c r="N688" i="207"/>
  <c r="N683" i="207"/>
  <c r="N682" i="207"/>
  <c r="P681" i="207"/>
  <c r="O681" i="207"/>
  <c r="N676" i="207"/>
  <c r="P675" i="207"/>
  <c r="P673" i="207" s="1"/>
  <c r="P671" i="207" s="1"/>
  <c r="O675" i="207"/>
  <c r="N666" i="207"/>
  <c r="P665" i="207"/>
  <c r="O665" i="207"/>
  <c r="N664" i="207"/>
  <c r="N663" i="207"/>
  <c r="P662" i="207"/>
  <c r="O662" i="207"/>
  <c r="N661" i="207"/>
  <c r="P660" i="207"/>
  <c r="O660" i="207"/>
  <c r="N659" i="207"/>
  <c r="P658" i="207"/>
  <c r="O658" i="207"/>
  <c r="N657" i="207"/>
  <c r="P656" i="207"/>
  <c r="O656" i="207"/>
  <c r="N655" i="207"/>
  <c r="N654" i="207"/>
  <c r="N653" i="207"/>
  <c r="N652" i="207"/>
  <c r="P651" i="207"/>
  <c r="O651" i="207"/>
  <c r="N645" i="207"/>
  <c r="N644" i="207" s="1"/>
  <c r="N643" i="207"/>
  <c r="N642" i="207"/>
  <c r="N641" i="207"/>
  <c r="N640" i="207"/>
  <c r="P639" i="207"/>
  <c r="O639" i="207"/>
  <c r="N638" i="207"/>
  <c r="P637" i="207"/>
  <c r="O637" i="207"/>
  <c r="N636" i="207"/>
  <c r="N635" i="207"/>
  <c r="P634" i="207"/>
  <c r="O634" i="207"/>
  <c r="N633" i="207"/>
  <c r="N632" i="207"/>
  <c r="P631" i="207"/>
  <c r="O631" i="207"/>
  <c r="N630" i="207"/>
  <c r="N629" i="207"/>
  <c r="N628" i="207"/>
  <c r="N627" i="207"/>
  <c r="P626" i="207"/>
  <c r="O626" i="207"/>
  <c r="N621" i="207"/>
  <c r="N620" i="207"/>
  <c r="P619" i="207"/>
  <c r="P617" i="207" s="1"/>
  <c r="O619" i="207"/>
  <c r="O617" i="207" s="1"/>
  <c r="N614" i="207"/>
  <c r="P613" i="207"/>
  <c r="O613" i="207"/>
  <c r="A613" i="207"/>
  <c r="N612" i="207"/>
  <c r="N611" i="207"/>
  <c r="P610" i="207"/>
  <c r="P608" i="207" s="1"/>
  <c r="O610" i="207"/>
  <c r="A610" i="207"/>
  <c r="A609" i="207"/>
  <c r="A608" i="207"/>
  <c r="A607" i="207"/>
  <c r="A606" i="207"/>
  <c r="N605" i="207"/>
  <c r="A605" i="207"/>
  <c r="N604" i="207"/>
  <c r="A604" i="207"/>
  <c r="P603" i="207"/>
  <c r="P601" i="207" s="1"/>
  <c r="O603" i="207"/>
  <c r="O601" i="207" s="1"/>
  <c r="A603" i="207"/>
  <c r="A602" i="207"/>
  <c r="A601" i="207"/>
  <c r="N600" i="207"/>
  <c r="N599" i="207" s="1"/>
  <c r="P599" i="207"/>
  <c r="O599" i="207"/>
  <c r="N598" i="207"/>
  <c r="P597" i="207"/>
  <c r="O597" i="207"/>
  <c r="N596" i="207"/>
  <c r="P595" i="207"/>
  <c r="O595" i="207"/>
  <c r="N594" i="207"/>
  <c r="P593" i="207"/>
  <c r="O593" i="207"/>
  <c r="N592" i="207"/>
  <c r="A592" i="207"/>
  <c r="N590" i="207"/>
  <c r="A590" i="207"/>
  <c r="P589" i="207"/>
  <c r="O589" i="207"/>
  <c r="A589" i="207"/>
  <c r="N588" i="207"/>
  <c r="A588" i="207"/>
  <c r="N586" i="207"/>
  <c r="A586" i="207"/>
  <c r="P585" i="207"/>
  <c r="O585" i="207"/>
  <c r="A585" i="207"/>
  <c r="N584" i="207"/>
  <c r="A584" i="207"/>
  <c r="N583" i="207"/>
  <c r="A583" i="207"/>
  <c r="N582" i="207"/>
  <c r="A582" i="207"/>
  <c r="N581" i="207"/>
  <c r="A581" i="207"/>
  <c r="P580" i="207"/>
  <c r="O580" i="207"/>
  <c r="A580" i="207"/>
  <c r="A579" i="207"/>
  <c r="A578" i="207"/>
  <c r="A577" i="207"/>
  <c r="A576" i="207"/>
  <c r="A575" i="207"/>
  <c r="A574" i="207"/>
  <c r="N65" i="207"/>
  <c r="N64" i="207" s="1"/>
  <c r="A65" i="207"/>
  <c r="P64" i="207"/>
  <c r="P572" i="207" s="1"/>
  <c r="O572" i="207"/>
  <c r="A64" i="207"/>
  <c r="A573" i="207"/>
  <c r="A572" i="207"/>
  <c r="N570" i="207"/>
  <c r="N569" i="207" s="1"/>
  <c r="A570" i="207"/>
  <c r="P567" i="207"/>
  <c r="A569" i="207"/>
  <c r="A568" i="207"/>
  <c r="A567" i="207"/>
  <c r="A566" i="207"/>
  <c r="A565" i="207"/>
  <c r="N563" i="207"/>
  <c r="A563" i="207"/>
  <c r="N562" i="207"/>
  <c r="A562" i="207"/>
  <c r="N561" i="207"/>
  <c r="A561" i="207"/>
  <c r="P558" i="207"/>
  <c r="O558" i="207"/>
  <c r="A560" i="207"/>
  <c r="A559" i="207"/>
  <c r="A558" i="207"/>
  <c r="N557" i="207"/>
  <c r="A557" i="207"/>
  <c r="N556" i="207"/>
  <c r="A556" i="207"/>
  <c r="P555" i="207"/>
  <c r="O555" i="207"/>
  <c r="A555" i="207"/>
  <c r="N554" i="207"/>
  <c r="A554" i="207"/>
  <c r="P553" i="207"/>
  <c r="O553" i="207"/>
  <c r="A553" i="207"/>
  <c r="N552" i="207"/>
  <c r="A552" i="207"/>
  <c r="P551" i="207"/>
  <c r="O551" i="207"/>
  <c r="A551" i="207"/>
  <c r="A550" i="207"/>
  <c r="A549" i="207"/>
  <c r="A546" i="207"/>
  <c r="N545" i="207"/>
  <c r="A545" i="207"/>
  <c r="P544" i="207"/>
  <c r="O544" i="207"/>
  <c r="A544" i="207"/>
  <c r="N543" i="207"/>
  <c r="A543" i="207"/>
  <c r="N541" i="207"/>
  <c r="A541" i="207"/>
  <c r="N540" i="207"/>
  <c r="A540" i="207"/>
  <c r="A539" i="207"/>
  <c r="A538" i="207"/>
  <c r="A537" i="207"/>
  <c r="A535" i="207"/>
  <c r="A534" i="207"/>
  <c r="A533" i="207"/>
  <c r="N532" i="207"/>
  <c r="A532" i="207"/>
  <c r="P531" i="207"/>
  <c r="P529" i="207" s="1"/>
  <c r="O531" i="207"/>
  <c r="O529" i="207" s="1"/>
  <c r="N528" i="207"/>
  <c r="A528" i="207"/>
  <c r="N527" i="207"/>
  <c r="A527" i="207"/>
  <c r="P526" i="207"/>
  <c r="P524" i="207" s="1"/>
  <c r="O526" i="207"/>
  <c r="O524" i="207" s="1"/>
  <c r="A526" i="207"/>
  <c r="A525" i="207"/>
  <c r="A524" i="207"/>
  <c r="N523" i="207"/>
  <c r="A523" i="207"/>
  <c r="P522" i="207"/>
  <c r="O522" i="207"/>
  <c r="A522" i="207"/>
  <c r="N521" i="207"/>
  <c r="A521" i="207"/>
  <c r="P520" i="207"/>
  <c r="O520" i="207"/>
  <c r="A520" i="207"/>
  <c r="A519" i="207"/>
  <c r="A518" i="207"/>
  <c r="A517" i="207"/>
  <c r="A516" i="207"/>
  <c r="P514" i="207"/>
  <c r="O514" i="207"/>
  <c r="A514" i="207"/>
  <c r="N513" i="207"/>
  <c r="A513" i="207"/>
  <c r="N512" i="207"/>
  <c r="A512" i="207"/>
  <c r="N511" i="207"/>
  <c r="A511" i="207"/>
  <c r="P510" i="207"/>
  <c r="O510" i="207"/>
  <c r="A510" i="207"/>
  <c r="N509" i="207"/>
  <c r="A509" i="207"/>
  <c r="N508" i="207"/>
  <c r="A508" i="207"/>
  <c r="N507" i="207"/>
  <c r="A507" i="207"/>
  <c r="N506" i="207"/>
  <c r="A506" i="207"/>
  <c r="N505" i="207"/>
  <c r="A505" i="207"/>
  <c r="N504" i="207"/>
  <c r="A504" i="207"/>
  <c r="N503" i="207"/>
  <c r="A503" i="207"/>
  <c r="N502" i="207"/>
  <c r="A502" i="207"/>
  <c r="N501" i="207"/>
  <c r="A501" i="207"/>
  <c r="P500" i="207"/>
  <c r="O500" i="207"/>
  <c r="A500" i="207"/>
  <c r="N497" i="207"/>
  <c r="A497" i="207"/>
  <c r="N496" i="207"/>
  <c r="A496" i="207"/>
  <c r="A495" i="207"/>
  <c r="A494" i="207"/>
  <c r="A493" i="207"/>
  <c r="A492" i="207"/>
  <c r="A491" i="207"/>
  <c r="A490" i="207"/>
  <c r="A489" i="207"/>
  <c r="N486" i="207"/>
  <c r="A486" i="207"/>
  <c r="P485" i="207"/>
  <c r="O485" i="207"/>
  <c r="O480" i="207" s="1"/>
  <c r="A485" i="207"/>
  <c r="N484" i="207"/>
  <c r="A484" i="207"/>
  <c r="N483" i="207"/>
  <c r="A483" i="207"/>
  <c r="A482" i="207"/>
  <c r="A481" i="207"/>
  <c r="A480" i="207"/>
  <c r="A479" i="207"/>
  <c r="A478" i="207"/>
  <c r="A477" i="207"/>
  <c r="A476" i="207"/>
  <c r="N475" i="207"/>
  <c r="A475" i="207"/>
  <c r="N474" i="207"/>
  <c r="A474" i="207"/>
  <c r="P473" i="207"/>
  <c r="O473" i="207"/>
  <c r="A473" i="207"/>
  <c r="N472" i="207"/>
  <c r="N471" i="207"/>
  <c r="N469" i="207"/>
  <c r="A469" i="207"/>
  <c r="N468" i="207"/>
  <c r="A468" i="207"/>
  <c r="N467" i="207"/>
  <c r="A467" i="207"/>
  <c r="N466" i="207"/>
  <c r="A466" i="207"/>
  <c r="N465" i="207"/>
  <c r="A465" i="207"/>
  <c r="P464" i="207"/>
  <c r="A464" i="207"/>
  <c r="N463" i="207"/>
  <c r="A463" i="207"/>
  <c r="N462" i="207"/>
  <c r="A462" i="207"/>
  <c r="N461" i="207"/>
  <c r="A461" i="207"/>
  <c r="N460" i="207"/>
  <c r="A460" i="207"/>
  <c r="N459" i="207"/>
  <c r="A459" i="207"/>
  <c r="N458" i="207"/>
  <c r="A458" i="207"/>
  <c r="N457" i="207"/>
  <c r="A457" i="207"/>
  <c r="N456" i="207"/>
  <c r="A456" i="207"/>
  <c r="P455" i="207"/>
  <c r="O455" i="207"/>
  <c r="A455" i="207"/>
  <c r="N454" i="207"/>
  <c r="A454" i="207"/>
  <c r="N453" i="207"/>
  <c r="A453" i="207"/>
  <c r="N452" i="207"/>
  <c r="A452" i="207"/>
  <c r="N451" i="207"/>
  <c r="A451" i="207"/>
  <c r="N450" i="207"/>
  <c r="A450" i="207"/>
  <c r="P449" i="207"/>
  <c r="O449" i="207"/>
  <c r="A449" i="207"/>
  <c r="N448" i="207"/>
  <c r="A448" i="207"/>
  <c r="N447" i="207"/>
  <c r="A447" i="207"/>
  <c r="N446" i="207"/>
  <c r="A446" i="207"/>
  <c r="P445" i="207"/>
  <c r="O445" i="207"/>
  <c r="A445" i="207"/>
  <c r="A444" i="207"/>
  <c r="A443" i="207"/>
  <c r="A442" i="207"/>
  <c r="A441" i="207"/>
  <c r="N94" i="207"/>
  <c r="A94" i="207"/>
  <c r="P93" i="207"/>
  <c r="O93" i="207"/>
  <c r="A93" i="207"/>
  <c r="N429" i="207"/>
  <c r="A429" i="207"/>
  <c r="P428" i="207"/>
  <c r="O428" i="207"/>
  <c r="A428" i="207"/>
  <c r="N440" i="207"/>
  <c r="A440" i="207"/>
  <c r="P439" i="207"/>
  <c r="O439" i="207"/>
  <c r="A439" i="207"/>
  <c r="N438" i="207"/>
  <c r="A438" i="207"/>
  <c r="P437" i="207"/>
  <c r="O437" i="207"/>
  <c r="A437" i="207"/>
  <c r="N436" i="207"/>
  <c r="A436" i="207"/>
  <c r="N435" i="207"/>
  <c r="A435" i="207"/>
  <c r="N434" i="207"/>
  <c r="A434" i="207"/>
  <c r="P433" i="207"/>
  <c r="O433" i="207"/>
  <c r="A433" i="207"/>
  <c r="N432" i="207"/>
  <c r="A432" i="207"/>
  <c r="N431" i="207"/>
  <c r="A431" i="207"/>
  <c r="P430" i="207"/>
  <c r="O430" i="207"/>
  <c r="A430" i="207"/>
  <c r="A427" i="207"/>
  <c r="A426" i="207"/>
  <c r="A425" i="207"/>
  <c r="A424" i="207"/>
  <c r="N417" i="207"/>
  <c r="N416" i="207" s="1"/>
  <c r="P416" i="207"/>
  <c r="O416" i="207"/>
  <c r="P414" i="207"/>
  <c r="O414" i="207"/>
  <c r="N413" i="207"/>
  <c r="A413" i="207"/>
  <c r="P412" i="207"/>
  <c r="O412" i="207"/>
  <c r="A412" i="207"/>
  <c r="N302" i="207"/>
  <c r="A302" i="207"/>
  <c r="N301" i="207"/>
  <c r="A301" i="207"/>
  <c r="P300" i="207"/>
  <c r="O300" i="207" s="1"/>
  <c r="A300" i="207"/>
  <c r="A411" i="207"/>
  <c r="A410" i="207"/>
  <c r="A409" i="207"/>
  <c r="A408" i="207"/>
  <c r="A407" i="207"/>
  <c r="P402" i="207"/>
  <c r="O402" i="207"/>
  <c r="N401" i="207"/>
  <c r="A401" i="207"/>
  <c r="N400" i="207"/>
  <c r="A400" i="207"/>
  <c r="N399" i="207"/>
  <c r="A399" i="207"/>
  <c r="P398" i="207"/>
  <c r="O398" i="207"/>
  <c r="A398" i="207"/>
  <c r="N394" i="207"/>
  <c r="A394" i="207"/>
  <c r="A393" i="207"/>
  <c r="N397" i="207"/>
  <c r="A397" i="207"/>
  <c r="P396" i="207"/>
  <c r="O396" i="207"/>
  <c r="A396" i="207"/>
  <c r="N392" i="207"/>
  <c r="A392" i="207"/>
  <c r="P391" i="207"/>
  <c r="O391" i="207"/>
  <c r="A391" i="207"/>
  <c r="N390" i="207"/>
  <c r="A390" i="207"/>
  <c r="P389" i="207"/>
  <c r="O389" i="207"/>
  <c r="A389" i="207"/>
  <c r="N388" i="207"/>
  <c r="A388" i="207"/>
  <c r="N387" i="207"/>
  <c r="A387" i="207"/>
  <c r="N386" i="207"/>
  <c r="A386" i="207"/>
  <c r="N385" i="207"/>
  <c r="A385" i="207"/>
  <c r="N384" i="207"/>
  <c r="A384" i="207"/>
  <c r="N383" i="207"/>
  <c r="A383" i="207"/>
  <c r="N382" i="207"/>
  <c r="A382" i="207"/>
  <c r="P381" i="207"/>
  <c r="O381" i="207"/>
  <c r="A381" i="207"/>
  <c r="A380" i="207"/>
  <c r="A379" i="207"/>
  <c r="A378" i="207"/>
  <c r="A377" i="207"/>
  <c r="P372" i="207"/>
  <c r="O372" i="207"/>
  <c r="O370" i="207" s="1"/>
  <c r="A373" i="207"/>
  <c r="A372" i="207"/>
  <c r="A371" i="207"/>
  <c r="A370" i="207"/>
  <c r="N369" i="207"/>
  <c r="A369" i="207"/>
  <c r="N368" i="207"/>
  <c r="N367" i="207"/>
  <c r="P366" i="207"/>
  <c r="P364" i="207" s="1"/>
  <c r="P362" i="207" s="1"/>
  <c r="O366" i="207"/>
  <c r="A366" i="207"/>
  <c r="A365" i="207"/>
  <c r="A364" i="207"/>
  <c r="A363" i="207"/>
  <c r="A362" i="207"/>
  <c r="N361" i="207"/>
  <c r="A361" i="207"/>
  <c r="P360" i="207"/>
  <c r="O360" i="207"/>
  <c r="A360" i="207"/>
  <c r="N359" i="207"/>
  <c r="A359" i="207"/>
  <c r="N358" i="207"/>
  <c r="A358" i="207"/>
  <c r="N357" i="207"/>
  <c r="A357" i="207"/>
  <c r="N356" i="207"/>
  <c r="A356" i="207"/>
  <c r="N355" i="207"/>
  <c r="A355" i="207"/>
  <c r="N354" i="207"/>
  <c r="A354" i="207"/>
  <c r="N353" i="207"/>
  <c r="N352" i="207"/>
  <c r="A352" i="207"/>
  <c r="N351" i="207"/>
  <c r="A351" i="207"/>
  <c r="N350" i="207"/>
  <c r="A350" i="207"/>
  <c r="N349" i="207"/>
  <c r="A349" i="207"/>
  <c r="N348" i="207"/>
  <c r="A348" i="207"/>
  <c r="N347" i="207"/>
  <c r="A347" i="207"/>
  <c r="N346" i="207"/>
  <c r="A346" i="207"/>
  <c r="N345" i="207"/>
  <c r="A345" i="207"/>
  <c r="N344" i="207"/>
  <c r="A344" i="207"/>
  <c r="N343" i="207"/>
  <c r="A343" i="207"/>
  <c r="N342" i="207"/>
  <c r="A342" i="207"/>
  <c r="N341" i="207"/>
  <c r="A341" i="207"/>
  <c r="N340" i="207"/>
  <c r="A340" i="207"/>
  <c r="N339" i="207"/>
  <c r="A339" i="207"/>
  <c r="N338" i="207"/>
  <c r="A338" i="207"/>
  <c r="P337" i="207"/>
  <c r="O337" i="207"/>
  <c r="A337" i="207"/>
  <c r="N336" i="207"/>
  <c r="A336" i="207"/>
  <c r="P335" i="207"/>
  <c r="O335" i="207"/>
  <c r="A335" i="207"/>
  <c r="N334" i="207"/>
  <c r="A334" i="207"/>
  <c r="N333" i="207"/>
  <c r="A333" i="207"/>
  <c r="N332" i="207"/>
  <c r="A332" i="207"/>
  <c r="N331" i="207"/>
  <c r="N330" i="207"/>
  <c r="A330" i="207"/>
  <c r="N329" i="207"/>
  <c r="A329" i="207"/>
  <c r="N328" i="207"/>
  <c r="A328" i="207"/>
  <c r="N326" i="207"/>
  <c r="A326" i="207"/>
  <c r="P325" i="207"/>
  <c r="A325" i="207"/>
  <c r="A324" i="207"/>
  <c r="A323" i="207"/>
  <c r="A322" i="207"/>
  <c r="A321" i="207"/>
  <c r="A320" i="207"/>
  <c r="A319" i="207"/>
  <c r="A314" i="207"/>
  <c r="N313" i="207"/>
  <c r="A313" i="207"/>
  <c r="P311" i="207"/>
  <c r="N311" i="207" s="1"/>
  <c r="A311" i="207"/>
  <c r="N310" i="207"/>
  <c r="A310" i="207"/>
  <c r="N309" i="207"/>
  <c r="A309" i="207"/>
  <c r="N308" i="207"/>
  <c r="A308" i="207"/>
  <c r="P307" i="207"/>
  <c r="O307" i="207"/>
  <c r="A307" i="207"/>
  <c r="N306" i="207"/>
  <c r="A306" i="207"/>
  <c r="N305" i="207"/>
  <c r="A305" i="207"/>
  <c r="N304" i="207"/>
  <c r="A304" i="207"/>
  <c r="P303" i="207"/>
  <c r="O303" i="207"/>
  <c r="A303" i="207"/>
  <c r="N299" i="207"/>
  <c r="A299" i="207"/>
  <c r="N296" i="207"/>
  <c r="A296" i="207"/>
  <c r="P295" i="207"/>
  <c r="O295" i="207"/>
  <c r="A295" i="207"/>
  <c r="N294" i="207"/>
  <c r="N293" i="207"/>
  <c r="N292" i="207"/>
  <c r="P291" i="207"/>
  <c r="O291" i="207"/>
  <c r="N290" i="207"/>
  <c r="N289" i="207"/>
  <c r="N288" i="207"/>
  <c r="N287" i="207"/>
  <c r="N286" i="207"/>
  <c r="P285" i="207"/>
  <c r="O285" i="207"/>
  <c r="N284" i="207"/>
  <c r="P283" i="207"/>
  <c r="O283" i="207"/>
  <c r="N281" i="207"/>
  <c r="N280" i="207"/>
  <c r="N278" i="207"/>
  <c r="N277" i="207"/>
  <c r="P276" i="207"/>
  <c r="O276" i="207"/>
  <c r="N271" i="207"/>
  <c r="N270" i="207"/>
  <c r="N269" i="207"/>
  <c r="N268" i="207"/>
  <c r="N267" i="207"/>
  <c r="A267" i="207"/>
  <c r="N266" i="207"/>
  <c r="A266" i="207"/>
  <c r="N265" i="207"/>
  <c r="A265" i="207"/>
  <c r="P264" i="207"/>
  <c r="P262" i="207" s="1"/>
  <c r="P260" i="207" s="1"/>
  <c r="O264" i="207"/>
  <c r="A264" i="207"/>
  <c r="A263" i="207"/>
  <c r="A262" i="207"/>
  <c r="A261" i="207"/>
  <c r="A260" i="207"/>
  <c r="N259" i="207"/>
  <c r="A259" i="207"/>
  <c r="P258" i="207"/>
  <c r="O258" i="207"/>
  <c r="A258" i="207"/>
  <c r="N257" i="207"/>
  <c r="A257" i="207"/>
  <c r="N256" i="207"/>
  <c r="A256" i="207"/>
  <c r="P255" i="207"/>
  <c r="O255" i="207"/>
  <c r="A255" i="207"/>
  <c r="N254" i="207"/>
  <c r="A254" i="207"/>
  <c r="P253" i="207"/>
  <c r="O253" i="207"/>
  <c r="A253" i="207"/>
  <c r="N252" i="207"/>
  <c r="P251" i="207"/>
  <c r="O251" i="207"/>
  <c r="N250" i="207"/>
  <c r="N249" i="207"/>
  <c r="P248" i="207"/>
  <c r="O248" i="207"/>
  <c r="A246" i="207"/>
  <c r="N243" i="207"/>
  <c r="N242" i="207"/>
  <c r="N240" i="207"/>
  <c r="N235" i="207"/>
  <c r="A235" i="207"/>
  <c r="P234" i="207"/>
  <c r="O234" i="207"/>
  <c r="A234" i="207"/>
  <c r="N233" i="207"/>
  <c r="A233" i="207"/>
  <c r="A231" i="207"/>
  <c r="N230" i="207"/>
  <c r="A230" i="207"/>
  <c r="N229" i="207"/>
  <c r="A229" i="207"/>
  <c r="N228" i="207"/>
  <c r="A228" i="207"/>
  <c r="N227" i="207"/>
  <c r="A227" i="207"/>
  <c r="N226" i="207"/>
  <c r="A226" i="207"/>
  <c r="N225" i="207"/>
  <c r="A225" i="207"/>
  <c r="A224" i="207"/>
  <c r="N223" i="207"/>
  <c r="A223" i="207"/>
  <c r="N222" i="207"/>
  <c r="A222" i="207"/>
  <c r="N221" i="207"/>
  <c r="A221" i="207"/>
  <c r="P220" i="207"/>
  <c r="O220" i="207"/>
  <c r="A220" i="207"/>
  <c r="N219" i="207"/>
  <c r="A219" i="207"/>
  <c r="N218" i="207"/>
  <c r="A218" i="207"/>
  <c r="P217" i="207"/>
  <c r="O217" i="207"/>
  <c r="A217" i="207"/>
  <c r="N216" i="207"/>
  <c r="A216" i="207"/>
  <c r="N214" i="207"/>
  <c r="A214" i="207"/>
  <c r="A213" i="207"/>
  <c r="N212" i="207"/>
  <c r="A212" i="207"/>
  <c r="N211" i="207"/>
  <c r="A211" i="207"/>
  <c r="N210" i="207"/>
  <c r="A210" i="207"/>
  <c r="N209" i="207"/>
  <c r="A209" i="207"/>
  <c r="P206" i="207"/>
  <c r="O206" i="207"/>
  <c r="A206" i="207"/>
  <c r="N204" i="207"/>
  <c r="A204" i="207"/>
  <c r="N203" i="207"/>
  <c r="A203" i="207"/>
  <c r="N202" i="207"/>
  <c r="A202" i="207"/>
  <c r="N201" i="207"/>
  <c r="A201" i="207"/>
  <c r="A200" i="207"/>
  <c r="N199" i="207"/>
  <c r="A199" i="207"/>
  <c r="P198" i="207"/>
  <c r="O198" i="207"/>
  <c r="A198" i="207"/>
  <c r="N197" i="207"/>
  <c r="N196" i="207"/>
  <c r="A196" i="207"/>
  <c r="N195" i="207"/>
  <c r="A195" i="207"/>
  <c r="P194" i="207"/>
  <c r="O194" i="207"/>
  <c r="A194" i="207"/>
  <c r="N192" i="207"/>
  <c r="A192" i="207"/>
  <c r="N191" i="207"/>
  <c r="A191" i="207"/>
  <c r="N190" i="207"/>
  <c r="A190" i="207"/>
  <c r="A189" i="207"/>
  <c r="N188" i="207"/>
  <c r="A188" i="207"/>
  <c r="N187" i="207"/>
  <c r="A187" i="207"/>
  <c r="N186" i="207"/>
  <c r="A186" i="207"/>
  <c r="P185" i="207"/>
  <c r="O185" i="207"/>
  <c r="A185" i="207"/>
  <c r="N184" i="207"/>
  <c r="A184" i="207"/>
  <c r="N183" i="207"/>
  <c r="A183" i="207"/>
  <c r="N182" i="207"/>
  <c r="A182" i="207"/>
  <c r="P181" i="207"/>
  <c r="O181" i="207"/>
  <c r="A181" i="207"/>
  <c r="N180" i="207"/>
  <c r="A180" i="207"/>
  <c r="P179" i="207"/>
  <c r="O179" i="207"/>
  <c r="A179" i="207"/>
  <c r="N178" i="207"/>
  <c r="A178" i="207"/>
  <c r="N177" i="207"/>
  <c r="A177" i="207"/>
  <c r="P176" i="207"/>
  <c r="O176" i="207"/>
  <c r="A176" i="207"/>
  <c r="A175" i="207"/>
  <c r="A174" i="207"/>
  <c r="A173" i="207"/>
  <c r="A172" i="207"/>
  <c r="N162" i="207"/>
  <c r="A162" i="207"/>
  <c r="P161" i="207"/>
  <c r="O161" i="207"/>
  <c r="A161" i="207"/>
  <c r="N160" i="207"/>
  <c r="A160" i="207"/>
  <c r="P159" i="207"/>
  <c r="O159" i="207"/>
  <c r="A159" i="207"/>
  <c r="N158" i="207"/>
  <c r="A158" i="207"/>
  <c r="P157" i="207"/>
  <c r="O157" i="207"/>
  <c r="A157" i="207"/>
  <c r="N156" i="207"/>
  <c r="A156" i="207"/>
  <c r="N155" i="207"/>
  <c r="A155" i="207"/>
  <c r="P154" i="207"/>
  <c r="O154" i="207"/>
  <c r="A154" i="207"/>
  <c r="N153" i="207"/>
  <c r="N152" i="207"/>
  <c r="A152" i="207"/>
  <c r="P151" i="207"/>
  <c r="O151" i="207"/>
  <c r="N171" i="207"/>
  <c r="A171" i="207"/>
  <c r="N170" i="207"/>
  <c r="A170" i="207"/>
  <c r="P169" i="207"/>
  <c r="P167" i="207" s="1"/>
  <c r="P165" i="207" s="1"/>
  <c r="O169" i="207"/>
  <c r="A169" i="207"/>
  <c r="A168" i="207"/>
  <c r="A167" i="207"/>
  <c r="A166" i="207"/>
  <c r="A165" i="207"/>
  <c r="N150" i="207"/>
  <c r="A150" i="207"/>
  <c r="P149" i="207"/>
  <c r="O149" i="207"/>
  <c r="A149" i="207"/>
  <c r="N148" i="207"/>
  <c r="A148" i="207"/>
  <c r="P147" i="207"/>
  <c r="O147" i="207"/>
  <c r="A147" i="207"/>
  <c r="A146" i="207"/>
  <c r="A145" i="207"/>
  <c r="A144" i="207"/>
  <c r="A142" i="207"/>
  <c r="A141" i="207"/>
  <c r="N140" i="207"/>
  <c r="A140" i="207"/>
  <c r="N139" i="207"/>
  <c r="A139" i="207"/>
  <c r="P138" i="207"/>
  <c r="O138" i="207"/>
  <c r="A138" i="207"/>
  <c r="N137" i="207"/>
  <c r="A137" i="207"/>
  <c r="N136" i="207"/>
  <c r="A136" i="207"/>
  <c r="N135" i="207"/>
  <c r="A135" i="207"/>
  <c r="N134" i="207"/>
  <c r="A134" i="207"/>
  <c r="N133" i="207"/>
  <c r="A133" i="207"/>
  <c r="P132" i="207"/>
  <c r="O132" i="207"/>
  <c r="A132" i="207"/>
  <c r="A131" i="207"/>
  <c r="A130" i="207"/>
  <c r="A129" i="207"/>
  <c r="A128" i="207"/>
  <c r="N127" i="207"/>
  <c r="A127" i="207"/>
  <c r="N126" i="207"/>
  <c r="A126" i="207"/>
  <c r="N125" i="207"/>
  <c r="A125" i="207"/>
  <c r="N124" i="207"/>
  <c r="A124" i="207"/>
  <c r="N123" i="207"/>
  <c r="A123" i="207"/>
  <c r="N122" i="207"/>
  <c r="A122" i="207"/>
  <c r="N121" i="207"/>
  <c r="A121" i="207"/>
  <c r="N120" i="207"/>
  <c r="A120" i="207"/>
  <c r="N119" i="207"/>
  <c r="A119" i="207"/>
  <c r="N118" i="207"/>
  <c r="A118" i="207"/>
  <c r="N116" i="207"/>
  <c r="A116" i="207"/>
  <c r="P115" i="207"/>
  <c r="N115" i="207" s="1"/>
  <c r="A115" i="207"/>
  <c r="A114" i="207"/>
  <c r="A113" i="207"/>
  <c r="A112" i="207"/>
  <c r="A111" i="207"/>
  <c r="A110" i="207"/>
  <c r="A109" i="207"/>
  <c r="N108" i="207"/>
  <c r="A108" i="207"/>
  <c r="N107" i="207"/>
  <c r="A107" i="207"/>
  <c r="P106" i="207"/>
  <c r="O106" i="207"/>
  <c r="A106" i="207"/>
  <c r="N105" i="207"/>
  <c r="A105" i="207"/>
  <c r="N104" i="207"/>
  <c r="A104" i="207"/>
  <c r="P103" i="207"/>
  <c r="O103" i="207"/>
  <c r="A103" i="207"/>
  <c r="A102" i="207"/>
  <c r="A101" i="207"/>
  <c r="A100" i="207"/>
  <c r="A99" i="207"/>
  <c r="N98" i="207"/>
  <c r="A98" i="207"/>
  <c r="P97" i="207"/>
  <c r="O97" i="207"/>
  <c r="A97" i="207"/>
  <c r="N96" i="207"/>
  <c r="A96" i="207"/>
  <c r="P95" i="207"/>
  <c r="O95" i="207"/>
  <c r="A95" i="207"/>
  <c r="N92" i="207"/>
  <c r="A92" i="207"/>
  <c r="P91" i="207"/>
  <c r="O91" i="207"/>
  <c r="A91" i="207"/>
  <c r="N90" i="207"/>
  <c r="A90" i="207"/>
  <c r="N89" i="207"/>
  <c r="P88" i="207"/>
  <c r="O88" i="207"/>
  <c r="A88" i="207"/>
  <c r="A87" i="207"/>
  <c r="A86" i="207"/>
  <c r="A85" i="207"/>
  <c r="A84" i="207"/>
  <c r="N83" i="207"/>
  <c r="A83" i="207"/>
  <c r="N82" i="207"/>
  <c r="A82" i="207"/>
  <c r="N81" i="207"/>
  <c r="A81" i="207"/>
  <c r="N80" i="207"/>
  <c r="A80" i="207"/>
  <c r="N79" i="207"/>
  <c r="A79" i="207"/>
  <c r="N78" i="207"/>
  <c r="A78" i="207"/>
  <c r="N77" i="207"/>
  <c r="A77" i="207"/>
  <c r="N76" i="207"/>
  <c r="A76" i="207"/>
  <c r="N75" i="207"/>
  <c r="A75" i="207"/>
  <c r="N74" i="207"/>
  <c r="A74" i="207"/>
  <c r="N73" i="207"/>
  <c r="A73" i="207"/>
  <c r="N72" i="207"/>
  <c r="A72" i="207"/>
  <c r="N71" i="207"/>
  <c r="A71" i="207"/>
  <c r="P70" i="207"/>
  <c r="P68" i="207" s="1"/>
  <c r="P66" i="207" s="1"/>
  <c r="O70" i="207"/>
  <c r="A70" i="207"/>
  <c r="A69" i="207"/>
  <c r="A68" i="207"/>
  <c r="A67" i="207"/>
  <c r="A66" i="207"/>
  <c r="N63" i="207"/>
  <c r="N61" i="207" s="1"/>
  <c r="A63" i="207"/>
  <c r="P62" i="207"/>
  <c r="O62" i="207"/>
  <c r="O60" i="207" s="1"/>
  <c r="A62" i="207"/>
  <c r="A61" i="207"/>
  <c r="A60" i="207"/>
  <c r="N59" i="207"/>
  <c r="N58" i="207"/>
  <c r="A58" i="207"/>
  <c r="N57" i="207"/>
  <c r="A57" i="207"/>
  <c r="N56" i="207"/>
  <c r="A56" i="207"/>
  <c r="P55" i="207"/>
  <c r="O55" i="207"/>
  <c r="A55" i="207"/>
  <c r="N54" i="207"/>
  <c r="A54" i="207"/>
  <c r="N53" i="207"/>
  <c r="A53" i="207"/>
  <c r="N52" i="207"/>
  <c r="A52" i="207"/>
  <c r="N51" i="207"/>
  <c r="A51" i="207"/>
  <c r="N50" i="207"/>
  <c r="A50" i="207"/>
  <c r="N49" i="207"/>
  <c r="A49" i="207"/>
  <c r="N48" i="207"/>
  <c r="A48" i="207"/>
  <c r="A46" i="207"/>
  <c r="N45" i="207"/>
  <c r="A45" i="207"/>
  <c r="N44" i="207"/>
  <c r="N43" i="207"/>
  <c r="A43" i="207"/>
  <c r="N42" i="207"/>
  <c r="A42" i="207"/>
  <c r="N41" i="207"/>
  <c r="A41" i="207"/>
  <c r="N40" i="207"/>
  <c r="A40" i="207"/>
  <c r="N39" i="207"/>
  <c r="A39" i="207"/>
  <c r="N38" i="207"/>
  <c r="A38" i="207"/>
  <c r="N37" i="207"/>
  <c r="A37" i="207"/>
  <c r="N36" i="207"/>
  <c r="A36" i="207"/>
  <c r="N35" i="207"/>
  <c r="A35" i="207"/>
  <c r="N34" i="207"/>
  <c r="N33" i="207"/>
  <c r="A33" i="207"/>
  <c r="N32" i="207"/>
  <c r="A32" i="207"/>
  <c r="N31" i="207"/>
  <c r="A31" i="207"/>
  <c r="N30" i="207"/>
  <c r="A30" i="207"/>
  <c r="N29" i="207"/>
  <c r="A29" i="207"/>
  <c r="N28" i="207"/>
  <c r="A28" i="207"/>
  <c r="N27" i="207"/>
  <c r="A27" i="207"/>
  <c r="N26" i="207"/>
  <c r="A26" i="207"/>
  <c r="N25" i="207"/>
  <c r="A25" i="207"/>
  <c r="N24" i="207"/>
  <c r="A24" i="207"/>
  <c r="N23" i="207"/>
  <c r="A23" i="207"/>
  <c r="N22" i="207"/>
  <c r="A22" i="207"/>
  <c r="N21" i="207"/>
  <c r="A21" i="207"/>
  <c r="P20" i="207"/>
  <c r="O20" i="207"/>
  <c r="A20" i="207"/>
  <c r="A19" i="207"/>
  <c r="A18" i="207"/>
  <c r="A17" i="207"/>
  <c r="A16" i="207"/>
  <c r="A15" i="207"/>
  <c r="A14" i="207"/>
  <c r="A13" i="207"/>
  <c r="N766" i="208"/>
  <c r="P761" i="208"/>
  <c r="P759" i="208" s="1"/>
  <c r="O761" i="208"/>
  <c r="O759" i="208" s="1"/>
  <c r="N758" i="208"/>
  <c r="P757" i="208"/>
  <c r="O757" i="208"/>
  <c r="N756" i="208"/>
  <c r="P755" i="208"/>
  <c r="O755" i="208"/>
  <c r="N750" i="208"/>
  <c r="N749" i="208" s="1"/>
  <c r="P749" i="208"/>
  <c r="O749" i="208"/>
  <c r="N744" i="208"/>
  <c r="N743" i="208" s="1"/>
  <c r="N742" i="208"/>
  <c r="N741" i="208"/>
  <c r="N740" i="208"/>
  <c r="N738" i="208"/>
  <c r="N737" i="208"/>
  <c r="N736" i="208"/>
  <c r="P735" i="208"/>
  <c r="O735" i="208"/>
  <c r="N734" i="208"/>
  <c r="N733" i="208"/>
  <c r="N732" i="208"/>
  <c r="P731" i="208"/>
  <c r="O731" i="208"/>
  <c r="N729" i="208"/>
  <c r="N726" i="208"/>
  <c r="N725" i="208"/>
  <c r="P724" i="208"/>
  <c r="O724" i="208"/>
  <c r="N723" i="208"/>
  <c r="N721" i="208"/>
  <c r="N720" i="208"/>
  <c r="N719" i="208"/>
  <c r="P718" i="208"/>
  <c r="N717" i="208"/>
  <c r="P716" i="208"/>
  <c r="O716" i="208"/>
  <c r="N715" i="208"/>
  <c r="N713" i="208"/>
  <c r="N712" i="208"/>
  <c r="N711" i="208"/>
  <c r="P710" i="208"/>
  <c r="N709" i="208"/>
  <c r="N708" i="208"/>
  <c r="N707" i="208"/>
  <c r="N706" i="208"/>
  <c r="N705" i="208"/>
  <c r="N704" i="208"/>
  <c r="N703" i="208"/>
  <c r="P702" i="208"/>
  <c r="O702" i="208"/>
  <c r="N697" i="208"/>
  <c r="N696" i="208"/>
  <c r="P695" i="208"/>
  <c r="O695" i="208"/>
  <c r="N694" i="208"/>
  <c r="N693" i="208"/>
  <c r="P692" i="208"/>
  <c r="O692" i="208"/>
  <c r="N691" i="208"/>
  <c r="N690" i="208"/>
  <c r="P689" i="208"/>
  <c r="O689" i="208"/>
  <c r="N688" i="208"/>
  <c r="N683" i="208"/>
  <c r="N682" i="208"/>
  <c r="P681" i="208"/>
  <c r="O681" i="208"/>
  <c r="N676" i="208"/>
  <c r="P675" i="208"/>
  <c r="O675" i="208"/>
  <c r="O673" i="208" s="1"/>
  <c r="O671" i="208" s="1"/>
  <c r="N666" i="208"/>
  <c r="P665" i="208"/>
  <c r="O665" i="208"/>
  <c r="N664" i="208"/>
  <c r="N663" i="208"/>
  <c r="P662" i="208"/>
  <c r="O662" i="208"/>
  <c r="N661" i="208"/>
  <c r="P660" i="208"/>
  <c r="O660" i="208"/>
  <c r="N659" i="208"/>
  <c r="P658" i="208"/>
  <c r="O658" i="208"/>
  <c r="N657" i="208"/>
  <c r="P656" i="208"/>
  <c r="O656" i="208"/>
  <c r="N655" i="208"/>
  <c r="N654" i="208"/>
  <c r="N653" i="208"/>
  <c r="N652" i="208"/>
  <c r="P651" i="208"/>
  <c r="O651" i="208"/>
  <c r="N645" i="208"/>
  <c r="N644" i="208" s="1"/>
  <c r="N643" i="208"/>
  <c r="N642" i="208"/>
  <c r="N641" i="208"/>
  <c r="N640" i="208"/>
  <c r="P639" i="208"/>
  <c r="O639" i="208"/>
  <c r="N638" i="208"/>
  <c r="P637" i="208"/>
  <c r="O637" i="208"/>
  <c r="N636" i="208"/>
  <c r="N635" i="208"/>
  <c r="P634" i="208"/>
  <c r="O634" i="208"/>
  <c r="N633" i="208"/>
  <c r="N632" i="208"/>
  <c r="P631" i="208"/>
  <c r="O631" i="208"/>
  <c r="N630" i="208"/>
  <c r="N629" i="208"/>
  <c r="N628" i="208"/>
  <c r="N627" i="208"/>
  <c r="P626" i="208"/>
  <c r="O626" i="208"/>
  <c r="N621" i="208"/>
  <c r="N620" i="208"/>
  <c r="P619" i="208"/>
  <c r="P617" i="208" s="1"/>
  <c r="O619" i="208"/>
  <c r="N614" i="208"/>
  <c r="P613" i="208"/>
  <c r="O613" i="208"/>
  <c r="A613" i="208"/>
  <c r="N612" i="208"/>
  <c r="N611" i="208"/>
  <c r="P610" i="208"/>
  <c r="P608" i="208" s="1"/>
  <c r="O610" i="208"/>
  <c r="A610" i="208"/>
  <c r="A609" i="208"/>
  <c r="A608" i="208"/>
  <c r="A607" i="208"/>
  <c r="A606" i="208"/>
  <c r="N605" i="208"/>
  <c r="A605" i="208"/>
  <c r="N604" i="208"/>
  <c r="A604" i="208"/>
  <c r="P603" i="208"/>
  <c r="P601" i="208" s="1"/>
  <c r="O603" i="208"/>
  <c r="O601" i="208" s="1"/>
  <c r="A603" i="208"/>
  <c r="A602" i="208"/>
  <c r="A601" i="208"/>
  <c r="N600" i="208"/>
  <c r="N599" i="208" s="1"/>
  <c r="P599" i="208"/>
  <c r="O599" i="208"/>
  <c r="N598" i="208"/>
  <c r="P597" i="208"/>
  <c r="O597" i="208"/>
  <c r="N596" i="208"/>
  <c r="P595" i="208"/>
  <c r="O595" i="208"/>
  <c r="N594" i="208"/>
  <c r="P593" i="208"/>
  <c r="O593" i="208"/>
  <c r="N592" i="208"/>
  <c r="A592" i="208"/>
  <c r="N590" i="208"/>
  <c r="A590" i="208"/>
  <c r="P589" i="208"/>
  <c r="O589" i="208"/>
  <c r="A589" i="208"/>
  <c r="N588" i="208"/>
  <c r="A588" i="208"/>
  <c r="N586" i="208"/>
  <c r="A586" i="208"/>
  <c r="P585" i="208"/>
  <c r="O585" i="208"/>
  <c r="A585" i="208"/>
  <c r="N584" i="208"/>
  <c r="A584" i="208"/>
  <c r="N583" i="208"/>
  <c r="A583" i="208"/>
  <c r="N582" i="208"/>
  <c r="A582" i="208"/>
  <c r="N581" i="208"/>
  <c r="A581" i="208"/>
  <c r="P580" i="208"/>
  <c r="O580" i="208"/>
  <c r="A580" i="208"/>
  <c r="A579" i="208"/>
  <c r="A578" i="208"/>
  <c r="A577" i="208"/>
  <c r="A576" i="208"/>
  <c r="A575" i="208"/>
  <c r="A574" i="208"/>
  <c r="N65" i="208"/>
  <c r="N64" i="208" s="1"/>
  <c r="A65" i="208"/>
  <c r="P64" i="208"/>
  <c r="P572" i="208" s="1"/>
  <c r="A64" i="208"/>
  <c r="A573" i="208"/>
  <c r="A572" i="208"/>
  <c r="N570" i="208"/>
  <c r="N569" i="208" s="1"/>
  <c r="A570" i="208"/>
  <c r="O567" i="208"/>
  <c r="A569" i="208"/>
  <c r="A568" i="208"/>
  <c r="A567" i="208"/>
  <c r="A566" i="208"/>
  <c r="A565" i="208"/>
  <c r="N563" i="208"/>
  <c r="A563" i="208"/>
  <c r="N562" i="208"/>
  <c r="A562" i="208"/>
  <c r="N561" i="208"/>
  <c r="A561" i="208"/>
  <c r="P558" i="208"/>
  <c r="O558" i="208"/>
  <c r="A560" i="208"/>
  <c r="A559" i="208"/>
  <c r="A558" i="208"/>
  <c r="N557" i="208"/>
  <c r="A557" i="208"/>
  <c r="N556" i="208"/>
  <c r="A556" i="208"/>
  <c r="P555" i="208"/>
  <c r="O555" i="208"/>
  <c r="A555" i="208"/>
  <c r="N554" i="208"/>
  <c r="A554" i="208"/>
  <c r="P553" i="208"/>
  <c r="O553" i="208"/>
  <c r="A553" i="208"/>
  <c r="N552" i="208"/>
  <c r="A552" i="208"/>
  <c r="P551" i="208"/>
  <c r="O551" i="208"/>
  <c r="A551" i="208"/>
  <c r="A550" i="208"/>
  <c r="A549" i="208"/>
  <c r="A546" i="208"/>
  <c r="N545" i="208"/>
  <c r="A545" i="208"/>
  <c r="P544" i="208"/>
  <c r="O544" i="208"/>
  <c r="A544" i="208"/>
  <c r="N543" i="208"/>
  <c r="A543" i="208"/>
  <c r="N541" i="208"/>
  <c r="A541" i="208"/>
  <c r="N540" i="208"/>
  <c r="A540" i="208"/>
  <c r="A539" i="208"/>
  <c r="A538" i="208"/>
  <c r="A537" i="208"/>
  <c r="A535" i="208"/>
  <c r="A534" i="208"/>
  <c r="A533" i="208"/>
  <c r="N532" i="208"/>
  <c r="A532" i="208"/>
  <c r="P531" i="208"/>
  <c r="O531" i="208"/>
  <c r="O529" i="208" s="1"/>
  <c r="N528" i="208"/>
  <c r="A528" i="208"/>
  <c r="N527" i="208"/>
  <c r="A527" i="208"/>
  <c r="P526" i="208"/>
  <c r="P524" i="208" s="1"/>
  <c r="O526" i="208"/>
  <c r="O524" i="208" s="1"/>
  <c r="A526" i="208"/>
  <c r="A525" i="208"/>
  <c r="A524" i="208"/>
  <c r="N523" i="208"/>
  <c r="A523" i="208"/>
  <c r="P522" i="208"/>
  <c r="O522" i="208"/>
  <c r="A522" i="208"/>
  <c r="N521" i="208"/>
  <c r="A521" i="208"/>
  <c r="P520" i="208"/>
  <c r="O520" i="208"/>
  <c r="A520" i="208"/>
  <c r="A519" i="208"/>
  <c r="A518" i="208"/>
  <c r="A517" i="208"/>
  <c r="A516" i="208"/>
  <c r="P514" i="208"/>
  <c r="O514" i="208"/>
  <c r="A514" i="208"/>
  <c r="N513" i="208"/>
  <c r="A513" i="208"/>
  <c r="N512" i="208"/>
  <c r="A512" i="208"/>
  <c r="N511" i="208"/>
  <c r="A511" i="208"/>
  <c r="P510" i="208"/>
  <c r="O510" i="208"/>
  <c r="A510" i="208"/>
  <c r="N509" i="208"/>
  <c r="A509" i="208"/>
  <c r="N508" i="208"/>
  <c r="A508" i="208"/>
  <c r="N507" i="208"/>
  <c r="A507" i="208"/>
  <c r="N506" i="208"/>
  <c r="A506" i="208"/>
  <c r="N505" i="208"/>
  <c r="A505" i="208"/>
  <c r="N504" i="208"/>
  <c r="A504" i="208"/>
  <c r="N503" i="208"/>
  <c r="A503" i="208"/>
  <c r="N502" i="208"/>
  <c r="A502" i="208"/>
  <c r="N501" i="208"/>
  <c r="A501" i="208"/>
  <c r="P500" i="208"/>
  <c r="O500" i="208"/>
  <c r="A500" i="208"/>
  <c r="N497" i="208"/>
  <c r="A497" i="208"/>
  <c r="N496" i="208"/>
  <c r="A496" i="208"/>
  <c r="A495" i="208"/>
  <c r="A494" i="208"/>
  <c r="A493" i="208"/>
  <c r="A492" i="208"/>
  <c r="A491" i="208"/>
  <c r="A490" i="208"/>
  <c r="A489" i="208"/>
  <c r="N486" i="208"/>
  <c r="A486" i="208"/>
  <c r="P485" i="208"/>
  <c r="O485" i="208"/>
  <c r="O480" i="208" s="1"/>
  <c r="A485" i="208"/>
  <c r="N484" i="208"/>
  <c r="A484" i="208"/>
  <c r="N483" i="208"/>
  <c r="A483" i="208"/>
  <c r="A482" i="208"/>
  <c r="A481" i="208"/>
  <c r="A480" i="208"/>
  <c r="A479" i="208"/>
  <c r="A478" i="208"/>
  <c r="A477" i="208"/>
  <c r="A476" i="208"/>
  <c r="N475" i="208"/>
  <c r="A475" i="208"/>
  <c r="N474" i="208"/>
  <c r="A474" i="208"/>
  <c r="P473" i="208"/>
  <c r="O473" i="208"/>
  <c r="A473" i="208"/>
  <c r="N472" i="208"/>
  <c r="N471" i="208"/>
  <c r="N469" i="208"/>
  <c r="A469" i="208"/>
  <c r="N468" i="208"/>
  <c r="A468" i="208"/>
  <c r="N467" i="208"/>
  <c r="A467" i="208"/>
  <c r="N466" i="208"/>
  <c r="A466" i="208"/>
  <c r="N465" i="208"/>
  <c r="A465" i="208"/>
  <c r="P464" i="208"/>
  <c r="A464" i="208"/>
  <c r="N463" i="208"/>
  <c r="A463" i="208"/>
  <c r="N462" i="208"/>
  <c r="A462" i="208"/>
  <c r="N461" i="208"/>
  <c r="A461" i="208"/>
  <c r="N460" i="208"/>
  <c r="A460" i="208"/>
  <c r="N459" i="208"/>
  <c r="A459" i="208"/>
  <c r="N458" i="208"/>
  <c r="A458" i="208"/>
  <c r="N457" i="208"/>
  <c r="A457" i="208"/>
  <c r="N456" i="208"/>
  <c r="A456" i="208"/>
  <c r="P455" i="208"/>
  <c r="O455" i="208"/>
  <c r="A455" i="208"/>
  <c r="N454" i="208"/>
  <c r="A454" i="208"/>
  <c r="N453" i="208"/>
  <c r="A453" i="208"/>
  <c r="N452" i="208"/>
  <c r="A452" i="208"/>
  <c r="N451" i="208"/>
  <c r="A451" i="208"/>
  <c r="N450" i="208"/>
  <c r="A450" i="208"/>
  <c r="P449" i="208"/>
  <c r="O449" i="208"/>
  <c r="A449" i="208"/>
  <c r="N448" i="208"/>
  <c r="A448" i="208"/>
  <c r="N447" i="208"/>
  <c r="A447" i="208"/>
  <c r="N446" i="208"/>
  <c r="A446" i="208"/>
  <c r="P445" i="208"/>
  <c r="O445" i="208"/>
  <c r="A445" i="208"/>
  <c r="A444" i="208"/>
  <c r="A443" i="208"/>
  <c r="A442" i="208"/>
  <c r="A441" i="208"/>
  <c r="N94" i="208"/>
  <c r="A94" i="208"/>
  <c r="P93" i="208"/>
  <c r="O93" i="208"/>
  <c r="A93" i="208"/>
  <c r="N429" i="208"/>
  <c r="A429" i="208"/>
  <c r="P428" i="208"/>
  <c r="O428" i="208"/>
  <c r="A428" i="208"/>
  <c r="N440" i="208"/>
  <c r="A440" i="208"/>
  <c r="P439" i="208"/>
  <c r="O439" i="208"/>
  <c r="A439" i="208"/>
  <c r="N438" i="208"/>
  <c r="A438" i="208"/>
  <c r="P437" i="208"/>
  <c r="O437" i="208"/>
  <c r="A437" i="208"/>
  <c r="N436" i="208"/>
  <c r="A436" i="208"/>
  <c r="N435" i="208"/>
  <c r="A435" i="208"/>
  <c r="N434" i="208"/>
  <c r="A434" i="208"/>
  <c r="P433" i="208"/>
  <c r="O433" i="208"/>
  <c r="A433" i="208"/>
  <c r="N432" i="208"/>
  <c r="A432" i="208"/>
  <c r="N431" i="208"/>
  <c r="A431" i="208"/>
  <c r="P430" i="208"/>
  <c r="O430" i="208"/>
  <c r="A430" i="208"/>
  <c r="A427" i="208"/>
  <c r="A426" i="208"/>
  <c r="A425" i="208"/>
  <c r="A424" i="208"/>
  <c r="N417" i="208"/>
  <c r="N416" i="208" s="1"/>
  <c r="P416" i="208"/>
  <c r="O416" i="208"/>
  <c r="P414" i="208"/>
  <c r="O414" i="208"/>
  <c r="N413" i="208"/>
  <c r="A413" i="208"/>
  <c r="P412" i="208"/>
  <c r="O412" i="208"/>
  <c r="A412" i="208"/>
  <c r="N302" i="208"/>
  <c r="A302" i="208"/>
  <c r="N301" i="208"/>
  <c r="A301" i="208"/>
  <c r="P300" i="208"/>
  <c r="O300" i="208" s="1"/>
  <c r="N300" i="208" s="1"/>
  <c r="A300" i="208"/>
  <c r="A411" i="208"/>
  <c r="A410" i="208"/>
  <c r="A409" i="208"/>
  <c r="A408" i="208"/>
  <c r="A407" i="208"/>
  <c r="P402" i="208"/>
  <c r="O402" i="208"/>
  <c r="N401" i="208"/>
  <c r="A401" i="208"/>
  <c r="N400" i="208"/>
  <c r="A400" i="208"/>
  <c r="N399" i="208"/>
  <c r="A399" i="208"/>
  <c r="P398" i="208"/>
  <c r="O398" i="208"/>
  <c r="A398" i="208"/>
  <c r="N394" i="208"/>
  <c r="A394" i="208"/>
  <c r="A393" i="208"/>
  <c r="N397" i="208"/>
  <c r="A397" i="208"/>
  <c r="P396" i="208"/>
  <c r="O396" i="208"/>
  <c r="A396" i="208"/>
  <c r="N392" i="208"/>
  <c r="A392" i="208"/>
  <c r="P391" i="208"/>
  <c r="O391" i="208"/>
  <c r="A391" i="208"/>
  <c r="N390" i="208"/>
  <c r="A390" i="208"/>
  <c r="P389" i="208"/>
  <c r="O389" i="208"/>
  <c r="A389" i="208"/>
  <c r="N388" i="208"/>
  <c r="A388" i="208"/>
  <c r="N387" i="208"/>
  <c r="A387" i="208"/>
  <c r="N386" i="208"/>
  <c r="A386" i="208"/>
  <c r="N385" i="208"/>
  <c r="A385" i="208"/>
  <c r="N384" i="208"/>
  <c r="A384" i="208"/>
  <c r="N383" i="208"/>
  <c r="A383" i="208"/>
  <c r="N382" i="208"/>
  <c r="A382" i="208"/>
  <c r="P381" i="208"/>
  <c r="O381" i="208"/>
  <c r="A381" i="208"/>
  <c r="A380" i="208"/>
  <c r="A379" i="208"/>
  <c r="A378" i="208"/>
  <c r="A377" i="208"/>
  <c r="P372" i="208"/>
  <c r="P370" i="208" s="1"/>
  <c r="O372" i="208"/>
  <c r="A373" i="208"/>
  <c r="A372" i="208"/>
  <c r="A371" i="208"/>
  <c r="A370" i="208"/>
  <c r="N369" i="208"/>
  <c r="A369" i="208"/>
  <c r="N368" i="208"/>
  <c r="N367" i="208"/>
  <c r="P366" i="208"/>
  <c r="P364" i="208" s="1"/>
  <c r="P362" i="208" s="1"/>
  <c r="O366" i="208"/>
  <c r="O364" i="208" s="1"/>
  <c r="O362" i="208" s="1"/>
  <c r="A366" i="208"/>
  <c r="A365" i="208"/>
  <c r="A364" i="208"/>
  <c r="A363" i="208"/>
  <c r="A362" i="208"/>
  <c r="N361" i="208"/>
  <c r="A361" i="208"/>
  <c r="P360" i="208"/>
  <c r="O360" i="208"/>
  <c r="A360" i="208"/>
  <c r="N359" i="208"/>
  <c r="A359" i="208"/>
  <c r="N358" i="208"/>
  <c r="A358" i="208"/>
  <c r="N357" i="208"/>
  <c r="A357" i="208"/>
  <c r="N356" i="208"/>
  <c r="A356" i="208"/>
  <c r="N355" i="208"/>
  <c r="A355" i="208"/>
  <c r="N354" i="208"/>
  <c r="A354" i="208"/>
  <c r="N353" i="208"/>
  <c r="N352" i="208"/>
  <c r="A352" i="208"/>
  <c r="N351" i="208"/>
  <c r="A351" i="208"/>
  <c r="N350" i="208"/>
  <c r="A350" i="208"/>
  <c r="N349" i="208"/>
  <c r="A349" i="208"/>
  <c r="N348" i="208"/>
  <c r="A348" i="208"/>
  <c r="N347" i="208"/>
  <c r="A347" i="208"/>
  <c r="N346" i="208"/>
  <c r="A346" i="208"/>
  <c r="N345" i="208"/>
  <c r="A345" i="208"/>
  <c r="N344" i="208"/>
  <c r="A344" i="208"/>
  <c r="N343" i="208"/>
  <c r="A343" i="208"/>
  <c r="N342" i="208"/>
  <c r="A342" i="208"/>
  <c r="N341" i="208"/>
  <c r="A341" i="208"/>
  <c r="N340" i="208"/>
  <c r="A340" i="208"/>
  <c r="N339" i="208"/>
  <c r="A339" i="208"/>
  <c r="N338" i="208"/>
  <c r="A338" i="208"/>
  <c r="P337" i="208"/>
  <c r="O337" i="208"/>
  <c r="A337" i="208"/>
  <c r="N336" i="208"/>
  <c r="A336" i="208"/>
  <c r="P335" i="208"/>
  <c r="O335" i="208"/>
  <c r="A335" i="208"/>
  <c r="N334" i="208"/>
  <c r="A334" i="208"/>
  <c r="N333" i="208"/>
  <c r="A333" i="208"/>
  <c r="N332" i="208"/>
  <c r="A332" i="208"/>
  <c r="N331" i="208"/>
  <c r="N330" i="208"/>
  <c r="A330" i="208"/>
  <c r="N329" i="208"/>
  <c r="A329" i="208"/>
  <c r="N328" i="208"/>
  <c r="A328" i="208"/>
  <c r="N326" i="208"/>
  <c r="A326" i="208"/>
  <c r="P325" i="208"/>
  <c r="A325" i="208"/>
  <c r="A324" i="208"/>
  <c r="A323" i="208"/>
  <c r="A322" i="208"/>
  <c r="A321" i="208"/>
  <c r="A320" i="208"/>
  <c r="A319" i="208"/>
  <c r="A314" i="208"/>
  <c r="N313" i="208"/>
  <c r="A313" i="208"/>
  <c r="P311" i="208"/>
  <c r="N311" i="208" s="1"/>
  <c r="A311" i="208"/>
  <c r="N310" i="208"/>
  <c r="A310" i="208"/>
  <c r="N309" i="208"/>
  <c r="A309" i="208"/>
  <c r="N308" i="208"/>
  <c r="A308" i="208"/>
  <c r="P307" i="208"/>
  <c r="O307" i="208"/>
  <c r="A307" i="208"/>
  <c r="N306" i="208"/>
  <c r="A306" i="208"/>
  <c r="N305" i="208"/>
  <c r="A305" i="208"/>
  <c r="N304" i="208"/>
  <c r="A304" i="208"/>
  <c r="P303" i="208"/>
  <c r="O303" i="208"/>
  <c r="A303" i="208"/>
  <c r="N299" i="208"/>
  <c r="A299" i="208"/>
  <c r="N296" i="208"/>
  <c r="A296" i="208"/>
  <c r="P295" i="208"/>
  <c r="O295" i="208"/>
  <c r="A295" i="208"/>
  <c r="N294" i="208"/>
  <c r="N293" i="208"/>
  <c r="N292" i="208"/>
  <c r="P291" i="208"/>
  <c r="O291" i="208"/>
  <c r="N290" i="208"/>
  <c r="N289" i="208"/>
  <c r="N288" i="208"/>
  <c r="N287" i="208"/>
  <c r="N286" i="208"/>
  <c r="P285" i="208"/>
  <c r="O285" i="208"/>
  <c r="N284" i="208"/>
  <c r="P283" i="208"/>
  <c r="O283" i="208"/>
  <c r="N281" i="208"/>
  <c r="N280" i="208"/>
  <c r="N278" i="208"/>
  <c r="N277" i="208"/>
  <c r="P276" i="208"/>
  <c r="O276" i="208"/>
  <c r="N271" i="208"/>
  <c r="N270" i="208"/>
  <c r="N269" i="208"/>
  <c r="N268" i="208"/>
  <c r="N267" i="208"/>
  <c r="A267" i="208"/>
  <c r="N266" i="208"/>
  <c r="A266" i="208"/>
  <c r="N265" i="208"/>
  <c r="A265" i="208"/>
  <c r="P264" i="208"/>
  <c r="P262" i="208" s="1"/>
  <c r="P260" i="208" s="1"/>
  <c r="O264" i="208"/>
  <c r="A264" i="208"/>
  <c r="A263" i="208"/>
  <c r="A262" i="208"/>
  <c r="A261" i="208"/>
  <c r="A260" i="208"/>
  <c r="N259" i="208"/>
  <c r="A259" i="208"/>
  <c r="P258" i="208"/>
  <c r="O258" i="208"/>
  <c r="A258" i="208"/>
  <c r="N257" i="208"/>
  <c r="A257" i="208"/>
  <c r="N256" i="208"/>
  <c r="A256" i="208"/>
  <c r="P255" i="208"/>
  <c r="O255" i="208"/>
  <c r="A255" i="208"/>
  <c r="N254" i="208"/>
  <c r="A254" i="208"/>
  <c r="P253" i="208"/>
  <c r="O253" i="208"/>
  <c r="A253" i="208"/>
  <c r="N252" i="208"/>
  <c r="P251" i="208"/>
  <c r="O251" i="208"/>
  <c r="N250" i="208"/>
  <c r="N249" i="208"/>
  <c r="P248" i="208"/>
  <c r="O248" i="208"/>
  <c r="A246" i="208"/>
  <c r="N243" i="208"/>
  <c r="N242" i="208"/>
  <c r="N240" i="208"/>
  <c r="N235" i="208"/>
  <c r="A235" i="208"/>
  <c r="P234" i="208"/>
  <c r="O234" i="208"/>
  <c r="A234" i="208"/>
  <c r="N233" i="208"/>
  <c r="A233" i="208"/>
  <c r="A231" i="208"/>
  <c r="N230" i="208"/>
  <c r="A230" i="208"/>
  <c r="N229" i="208"/>
  <c r="A229" i="208"/>
  <c r="N228" i="208"/>
  <c r="A228" i="208"/>
  <c r="N227" i="208"/>
  <c r="A227" i="208"/>
  <c r="N226" i="208"/>
  <c r="A226" i="208"/>
  <c r="N225" i="208"/>
  <c r="A225" i="208"/>
  <c r="A224" i="208"/>
  <c r="N223" i="208"/>
  <c r="A223" i="208"/>
  <c r="N222" i="208"/>
  <c r="A222" i="208"/>
  <c r="N221" i="208"/>
  <c r="A221" i="208"/>
  <c r="P220" i="208"/>
  <c r="O220" i="208"/>
  <c r="A220" i="208"/>
  <c r="N219" i="208"/>
  <c r="A219" i="208"/>
  <c r="N218" i="208"/>
  <c r="A218" i="208"/>
  <c r="P217" i="208"/>
  <c r="O217" i="208"/>
  <c r="A217" i="208"/>
  <c r="N216" i="208"/>
  <c r="A216" i="208"/>
  <c r="N214" i="208"/>
  <c r="A214" i="208"/>
  <c r="A213" i="208"/>
  <c r="N212" i="208"/>
  <c r="A212" i="208"/>
  <c r="N211" i="208"/>
  <c r="A211" i="208"/>
  <c r="N210" i="208"/>
  <c r="A210" i="208"/>
  <c r="N209" i="208"/>
  <c r="A209" i="208"/>
  <c r="P206" i="208"/>
  <c r="O206" i="208"/>
  <c r="A206" i="208"/>
  <c r="N204" i="208"/>
  <c r="A204" i="208"/>
  <c r="N203" i="208"/>
  <c r="A203" i="208"/>
  <c r="N202" i="208"/>
  <c r="A202" i="208"/>
  <c r="N201" i="208"/>
  <c r="A201" i="208"/>
  <c r="A200" i="208"/>
  <c r="N199" i="208"/>
  <c r="A199" i="208"/>
  <c r="P198" i="208"/>
  <c r="O198" i="208"/>
  <c r="A198" i="208"/>
  <c r="N197" i="208"/>
  <c r="N196" i="208"/>
  <c r="A196" i="208"/>
  <c r="N195" i="208"/>
  <c r="A195" i="208"/>
  <c r="P194" i="208"/>
  <c r="O194" i="208"/>
  <c r="A194" i="208"/>
  <c r="N192" i="208"/>
  <c r="A192" i="208"/>
  <c r="N191" i="208"/>
  <c r="A191" i="208"/>
  <c r="N190" i="208"/>
  <c r="A190" i="208"/>
  <c r="A189" i="208"/>
  <c r="N188" i="208"/>
  <c r="A188" i="208"/>
  <c r="N187" i="208"/>
  <c r="A187" i="208"/>
  <c r="N186" i="208"/>
  <c r="A186" i="208"/>
  <c r="P185" i="208"/>
  <c r="O185" i="208"/>
  <c r="A185" i="208"/>
  <c r="N184" i="208"/>
  <c r="A184" i="208"/>
  <c r="N183" i="208"/>
  <c r="A183" i="208"/>
  <c r="N182" i="208"/>
  <c r="A182" i="208"/>
  <c r="P181" i="208"/>
  <c r="O181" i="208"/>
  <c r="A181" i="208"/>
  <c r="N180" i="208"/>
  <c r="A180" i="208"/>
  <c r="P179" i="208"/>
  <c r="O179" i="208"/>
  <c r="A179" i="208"/>
  <c r="N178" i="208"/>
  <c r="A178" i="208"/>
  <c r="N177" i="208"/>
  <c r="A177" i="208"/>
  <c r="P176" i="208"/>
  <c r="O176" i="208"/>
  <c r="A176" i="208"/>
  <c r="A175" i="208"/>
  <c r="A174" i="208"/>
  <c r="A173" i="208"/>
  <c r="A172" i="208"/>
  <c r="N162" i="208"/>
  <c r="A162" i="208"/>
  <c r="P161" i="208"/>
  <c r="O161" i="208"/>
  <c r="A161" i="208"/>
  <c r="N160" i="208"/>
  <c r="A160" i="208"/>
  <c r="P159" i="208"/>
  <c r="O159" i="208"/>
  <c r="A159" i="208"/>
  <c r="N158" i="208"/>
  <c r="A158" i="208"/>
  <c r="P157" i="208"/>
  <c r="O157" i="208"/>
  <c r="A157" i="208"/>
  <c r="N156" i="208"/>
  <c r="A156" i="208"/>
  <c r="N155" i="208"/>
  <c r="A155" i="208"/>
  <c r="P154" i="208"/>
  <c r="O154" i="208"/>
  <c r="A154" i="208"/>
  <c r="N153" i="208"/>
  <c r="N152" i="208"/>
  <c r="A152" i="208"/>
  <c r="P151" i="208"/>
  <c r="O151" i="208"/>
  <c r="N171" i="208"/>
  <c r="A171" i="208"/>
  <c r="N170" i="208"/>
  <c r="A170" i="208"/>
  <c r="P169" i="208"/>
  <c r="O169" i="208"/>
  <c r="O167" i="208" s="1"/>
  <c r="A169" i="208"/>
  <c r="A168" i="208"/>
  <c r="A167" i="208"/>
  <c r="A166" i="208"/>
  <c r="A165" i="208"/>
  <c r="N150" i="208"/>
  <c r="A150" i="208"/>
  <c r="P149" i="208"/>
  <c r="O149" i="208"/>
  <c r="A149" i="208"/>
  <c r="N148" i="208"/>
  <c r="A148" i="208"/>
  <c r="P147" i="208"/>
  <c r="O147" i="208"/>
  <c r="A147" i="208"/>
  <c r="A146" i="208"/>
  <c r="A145" i="208"/>
  <c r="A144" i="208"/>
  <c r="A142" i="208"/>
  <c r="A141" i="208"/>
  <c r="N140" i="208"/>
  <c r="A140" i="208"/>
  <c r="N139" i="208"/>
  <c r="A139" i="208"/>
  <c r="P138" i="208"/>
  <c r="O138" i="208"/>
  <c r="A138" i="208"/>
  <c r="N137" i="208"/>
  <c r="A137" i="208"/>
  <c r="N136" i="208"/>
  <c r="A136" i="208"/>
  <c r="N135" i="208"/>
  <c r="A135" i="208"/>
  <c r="N134" i="208"/>
  <c r="A134" i="208"/>
  <c r="N133" i="208"/>
  <c r="A133" i="208"/>
  <c r="P132" i="208"/>
  <c r="O132" i="208"/>
  <c r="A132" i="208"/>
  <c r="A131" i="208"/>
  <c r="A130" i="208"/>
  <c r="A129" i="208"/>
  <c r="A128" i="208"/>
  <c r="N127" i="208"/>
  <c r="A127" i="208"/>
  <c r="N126" i="208"/>
  <c r="A126" i="208"/>
  <c r="N125" i="208"/>
  <c r="A125" i="208"/>
  <c r="N124" i="208"/>
  <c r="A124" i="208"/>
  <c r="N123" i="208"/>
  <c r="A123" i="208"/>
  <c r="N122" i="208"/>
  <c r="A122" i="208"/>
  <c r="N121" i="208"/>
  <c r="A121" i="208"/>
  <c r="N120" i="208"/>
  <c r="A120" i="208"/>
  <c r="N119" i="208"/>
  <c r="A119" i="208"/>
  <c r="N118" i="208"/>
  <c r="A118" i="208"/>
  <c r="N116" i="208"/>
  <c r="A116" i="208"/>
  <c r="P115" i="208"/>
  <c r="A115" i="208"/>
  <c r="A114" i="208"/>
  <c r="A113" i="208"/>
  <c r="A112" i="208"/>
  <c r="A111" i="208"/>
  <c r="A110" i="208"/>
  <c r="A109" i="208"/>
  <c r="N108" i="208"/>
  <c r="A108" i="208"/>
  <c r="N107" i="208"/>
  <c r="A107" i="208"/>
  <c r="P106" i="208"/>
  <c r="O106" i="208"/>
  <c r="A106" i="208"/>
  <c r="N105" i="208"/>
  <c r="A105" i="208"/>
  <c r="N104" i="208"/>
  <c r="A104" i="208"/>
  <c r="P103" i="208"/>
  <c r="O103" i="208"/>
  <c r="A103" i="208"/>
  <c r="A102" i="208"/>
  <c r="A101" i="208"/>
  <c r="A100" i="208"/>
  <c r="A99" i="208"/>
  <c r="N98" i="208"/>
  <c r="A98" i="208"/>
  <c r="P97" i="208"/>
  <c r="O97" i="208"/>
  <c r="A97" i="208"/>
  <c r="N96" i="208"/>
  <c r="A96" i="208"/>
  <c r="P95" i="208"/>
  <c r="O95" i="208"/>
  <c r="A95" i="208"/>
  <c r="N92" i="208"/>
  <c r="A92" i="208"/>
  <c r="P91" i="208"/>
  <c r="O91" i="208"/>
  <c r="A91" i="208"/>
  <c r="N90" i="208"/>
  <c r="A90" i="208"/>
  <c r="N89" i="208"/>
  <c r="P88" i="208"/>
  <c r="O88" i="208"/>
  <c r="A88" i="208"/>
  <c r="A87" i="208"/>
  <c r="A86" i="208"/>
  <c r="A85" i="208"/>
  <c r="A84" i="208"/>
  <c r="N83" i="208"/>
  <c r="A83" i="208"/>
  <c r="N82" i="208"/>
  <c r="A82" i="208"/>
  <c r="N81" i="208"/>
  <c r="A81" i="208"/>
  <c r="N80" i="208"/>
  <c r="A80" i="208"/>
  <c r="N79" i="208"/>
  <c r="A79" i="208"/>
  <c r="N78" i="208"/>
  <c r="A78" i="208"/>
  <c r="N77" i="208"/>
  <c r="A77" i="208"/>
  <c r="N76" i="208"/>
  <c r="A76" i="208"/>
  <c r="N75" i="208"/>
  <c r="A75" i="208"/>
  <c r="N74" i="208"/>
  <c r="A74" i="208"/>
  <c r="N73" i="208"/>
  <c r="A73" i="208"/>
  <c r="N72" i="208"/>
  <c r="A72" i="208"/>
  <c r="N71" i="208"/>
  <c r="A71" i="208"/>
  <c r="P70" i="208"/>
  <c r="P68" i="208" s="1"/>
  <c r="P66" i="208" s="1"/>
  <c r="O70" i="208"/>
  <c r="A70" i="208"/>
  <c r="A69" i="208"/>
  <c r="A68" i="208"/>
  <c r="A67" i="208"/>
  <c r="A66" i="208"/>
  <c r="N63" i="208"/>
  <c r="N61" i="208" s="1"/>
  <c r="A63" i="208"/>
  <c r="P62" i="208"/>
  <c r="O62" i="208"/>
  <c r="O60" i="208" s="1"/>
  <c r="A62" i="208"/>
  <c r="A61" i="208"/>
  <c r="A60" i="208"/>
  <c r="N59" i="208"/>
  <c r="N58" i="208"/>
  <c r="A58" i="208"/>
  <c r="N57" i="208"/>
  <c r="A57" i="208"/>
  <c r="N56" i="208"/>
  <c r="A56" i="208"/>
  <c r="P55" i="208"/>
  <c r="O55" i="208"/>
  <c r="A55" i="208"/>
  <c r="N54" i="208"/>
  <c r="A54" i="208"/>
  <c r="N53" i="208"/>
  <c r="A53" i="208"/>
  <c r="N52" i="208"/>
  <c r="A52" i="208"/>
  <c r="N51" i="208"/>
  <c r="A51" i="208"/>
  <c r="N50" i="208"/>
  <c r="A50" i="208"/>
  <c r="N49" i="208"/>
  <c r="A49" i="208"/>
  <c r="N48" i="208"/>
  <c r="A48" i="208"/>
  <c r="A46" i="208"/>
  <c r="N45" i="208"/>
  <c r="A45" i="208"/>
  <c r="N44" i="208"/>
  <c r="N43" i="208"/>
  <c r="A43" i="208"/>
  <c r="N42" i="208"/>
  <c r="A42" i="208"/>
  <c r="N41" i="208"/>
  <c r="A41" i="208"/>
  <c r="N40" i="208"/>
  <c r="A40" i="208"/>
  <c r="N39" i="208"/>
  <c r="A39" i="208"/>
  <c r="N38" i="208"/>
  <c r="A38" i="208"/>
  <c r="N37" i="208"/>
  <c r="A37" i="208"/>
  <c r="N36" i="208"/>
  <c r="A36" i="208"/>
  <c r="N35" i="208"/>
  <c r="A35" i="208"/>
  <c r="N34" i="208"/>
  <c r="N33" i="208"/>
  <c r="A33" i="208"/>
  <c r="N32" i="208"/>
  <c r="A32" i="208"/>
  <c r="N31" i="208"/>
  <c r="A31" i="208"/>
  <c r="N30" i="208"/>
  <c r="A30" i="208"/>
  <c r="N29" i="208"/>
  <c r="A29" i="208"/>
  <c r="N28" i="208"/>
  <c r="A28" i="208"/>
  <c r="N27" i="208"/>
  <c r="A27" i="208"/>
  <c r="N26" i="208"/>
  <c r="A26" i="208"/>
  <c r="N25" i="208"/>
  <c r="A25" i="208"/>
  <c r="N24" i="208"/>
  <c r="A24" i="208"/>
  <c r="N23" i="208"/>
  <c r="A23" i="208"/>
  <c r="N22" i="208"/>
  <c r="A22" i="208"/>
  <c r="N21" i="208"/>
  <c r="A21" i="208"/>
  <c r="P20" i="208"/>
  <c r="O20" i="208"/>
  <c r="A20" i="208"/>
  <c r="A19" i="208"/>
  <c r="A18" i="208"/>
  <c r="A17" i="208"/>
  <c r="A16" i="208"/>
  <c r="A15" i="208"/>
  <c r="A14" i="208"/>
  <c r="A13" i="208"/>
  <c r="N766" i="210"/>
  <c r="P761" i="210"/>
  <c r="P759" i="210" s="1"/>
  <c r="N758" i="210"/>
  <c r="P757" i="210"/>
  <c r="O757" i="210"/>
  <c r="N756" i="210"/>
  <c r="P755" i="210"/>
  <c r="O755" i="210"/>
  <c r="N750" i="210"/>
  <c r="N749" i="210" s="1"/>
  <c r="P749" i="210"/>
  <c r="O749" i="210"/>
  <c r="N744" i="210"/>
  <c r="N743" i="210" s="1"/>
  <c r="N742" i="210"/>
  <c r="N741" i="210"/>
  <c r="N740" i="210"/>
  <c r="N738" i="210"/>
  <c r="N737" i="210"/>
  <c r="N736" i="210"/>
  <c r="P735" i="210"/>
  <c r="O735" i="210"/>
  <c r="N734" i="210"/>
  <c r="N733" i="210"/>
  <c r="N732" i="210"/>
  <c r="P731" i="210"/>
  <c r="O731" i="210"/>
  <c r="N729" i="210"/>
  <c r="N726" i="210"/>
  <c r="N725" i="210"/>
  <c r="P724" i="210"/>
  <c r="O724" i="210"/>
  <c r="N723" i="210"/>
  <c r="N721" i="210"/>
  <c r="N720" i="210"/>
  <c r="N719" i="210"/>
  <c r="P718" i="210"/>
  <c r="N717" i="210"/>
  <c r="P716" i="210"/>
  <c r="O716" i="210"/>
  <c r="N715" i="210"/>
  <c r="N713" i="210"/>
  <c r="N712" i="210"/>
  <c r="N711" i="210"/>
  <c r="P710" i="210"/>
  <c r="N709" i="210"/>
  <c r="N708" i="210"/>
  <c r="N707" i="210"/>
  <c r="N706" i="210"/>
  <c r="N705" i="210"/>
  <c r="N704" i="210"/>
  <c r="N703" i="210"/>
  <c r="P702" i="210"/>
  <c r="O702" i="210"/>
  <c r="N697" i="210"/>
  <c r="N696" i="210"/>
  <c r="P695" i="210"/>
  <c r="O695" i="210"/>
  <c r="N694" i="210"/>
  <c r="N693" i="210"/>
  <c r="P692" i="210"/>
  <c r="O692" i="210"/>
  <c r="N691" i="210"/>
  <c r="N690" i="210"/>
  <c r="P689" i="210"/>
  <c r="O689" i="210"/>
  <c r="N688" i="210"/>
  <c r="N683" i="210"/>
  <c r="N682" i="210"/>
  <c r="P681" i="210"/>
  <c r="O681" i="210"/>
  <c r="N676" i="210"/>
  <c r="P675" i="210"/>
  <c r="P673" i="210" s="1"/>
  <c r="P671" i="210" s="1"/>
  <c r="O675" i="210"/>
  <c r="O673" i="210" s="1"/>
  <c r="O671" i="210" s="1"/>
  <c r="N666" i="210"/>
  <c r="P665" i="210"/>
  <c r="O665" i="210"/>
  <c r="N664" i="210"/>
  <c r="N663" i="210"/>
  <c r="P662" i="210"/>
  <c r="O662" i="210"/>
  <c r="N661" i="210"/>
  <c r="P660" i="210"/>
  <c r="O660" i="210"/>
  <c r="N659" i="210"/>
  <c r="P658" i="210"/>
  <c r="O658" i="210"/>
  <c r="N657" i="210"/>
  <c r="P656" i="210"/>
  <c r="O656" i="210"/>
  <c r="N655" i="210"/>
  <c r="N654" i="210"/>
  <c r="N653" i="210"/>
  <c r="N652" i="210"/>
  <c r="P651" i="210"/>
  <c r="O651" i="210"/>
  <c r="N645" i="210"/>
  <c r="N644" i="210" s="1"/>
  <c r="N643" i="210"/>
  <c r="N642" i="210"/>
  <c r="N641" i="210"/>
  <c r="N640" i="210"/>
  <c r="P639" i="210"/>
  <c r="O639" i="210"/>
  <c r="N638" i="210"/>
  <c r="P637" i="210"/>
  <c r="O637" i="210"/>
  <c r="N636" i="210"/>
  <c r="N635" i="210"/>
  <c r="P634" i="210"/>
  <c r="O634" i="210"/>
  <c r="N633" i="210"/>
  <c r="N632" i="210"/>
  <c r="P631" i="210"/>
  <c r="O631" i="210"/>
  <c r="N630" i="210"/>
  <c r="N629" i="210"/>
  <c r="N628" i="210"/>
  <c r="N627" i="210"/>
  <c r="P626" i="210"/>
  <c r="O626" i="210"/>
  <c r="N621" i="210"/>
  <c r="N620" i="210"/>
  <c r="P619" i="210"/>
  <c r="P617" i="210" s="1"/>
  <c r="O619" i="210"/>
  <c r="N614" i="210"/>
  <c r="P613" i="210"/>
  <c r="O613" i="210"/>
  <c r="A613" i="210"/>
  <c r="N612" i="210"/>
  <c r="N611" i="210"/>
  <c r="P610" i="210"/>
  <c r="O610" i="210"/>
  <c r="O608" i="210" s="1"/>
  <c r="A610" i="210"/>
  <c r="A609" i="210"/>
  <c r="A608" i="210"/>
  <c r="A607" i="210"/>
  <c r="A606" i="210"/>
  <c r="N605" i="210"/>
  <c r="A605" i="210"/>
  <c r="N604" i="210"/>
  <c r="A604" i="210"/>
  <c r="P603" i="210"/>
  <c r="P601" i="210" s="1"/>
  <c r="O603" i="210"/>
  <c r="O601" i="210" s="1"/>
  <c r="A603" i="210"/>
  <c r="A602" i="210"/>
  <c r="A601" i="210"/>
  <c r="N600" i="210"/>
  <c r="N599" i="210" s="1"/>
  <c r="P599" i="210"/>
  <c r="O599" i="210"/>
  <c r="N598" i="210"/>
  <c r="P597" i="210"/>
  <c r="O597" i="210"/>
  <c r="N596" i="210"/>
  <c r="P595" i="210"/>
  <c r="O595" i="210"/>
  <c r="N594" i="210"/>
  <c r="P593" i="210"/>
  <c r="O593" i="210"/>
  <c r="N592" i="210"/>
  <c r="A592" i="210"/>
  <c r="N590" i="210"/>
  <c r="A590" i="210"/>
  <c r="P589" i="210"/>
  <c r="O589" i="210"/>
  <c r="A589" i="210"/>
  <c r="N588" i="210"/>
  <c r="A588" i="210"/>
  <c r="N586" i="210"/>
  <c r="A586" i="210"/>
  <c r="P585" i="210"/>
  <c r="O585" i="210"/>
  <c r="A585" i="210"/>
  <c r="N584" i="210"/>
  <c r="A584" i="210"/>
  <c r="N583" i="210"/>
  <c r="A583" i="210"/>
  <c r="N582" i="210"/>
  <c r="A582" i="210"/>
  <c r="N581" i="210"/>
  <c r="A581" i="210"/>
  <c r="P580" i="210"/>
  <c r="O580" i="210"/>
  <c r="A580" i="210"/>
  <c r="A579" i="210"/>
  <c r="A578" i="210"/>
  <c r="A577" i="210"/>
  <c r="A576" i="210"/>
  <c r="A575" i="210"/>
  <c r="A574" i="210"/>
  <c r="N65" i="210"/>
  <c r="N64" i="210" s="1"/>
  <c r="A65" i="210"/>
  <c r="P64" i="210"/>
  <c r="P572" i="210" s="1"/>
  <c r="A64" i="210"/>
  <c r="A573" i="210"/>
  <c r="A572" i="210"/>
  <c r="N570" i="210"/>
  <c r="N569" i="210" s="1"/>
  <c r="A570" i="210"/>
  <c r="A569" i="210"/>
  <c r="A568" i="210"/>
  <c r="P567" i="210"/>
  <c r="A567" i="210"/>
  <c r="A566" i="210"/>
  <c r="A565" i="210"/>
  <c r="N563" i="210"/>
  <c r="A563" i="210"/>
  <c r="N562" i="210"/>
  <c r="A562" i="210"/>
  <c r="N561" i="210"/>
  <c r="A561" i="210"/>
  <c r="P558" i="210"/>
  <c r="O558" i="210"/>
  <c r="A560" i="210"/>
  <c r="A559" i="210"/>
  <c r="A558" i="210"/>
  <c r="N557" i="210"/>
  <c r="A557" i="210"/>
  <c r="N556" i="210"/>
  <c r="A556" i="210"/>
  <c r="P555" i="210"/>
  <c r="O555" i="210"/>
  <c r="A555" i="210"/>
  <c r="N554" i="210"/>
  <c r="A554" i="210"/>
  <c r="P553" i="210"/>
  <c r="O553" i="210"/>
  <c r="A553" i="210"/>
  <c r="N552" i="210"/>
  <c r="A552" i="210"/>
  <c r="P551" i="210"/>
  <c r="O551" i="210"/>
  <c r="A551" i="210"/>
  <c r="A550" i="210"/>
  <c r="A549" i="210"/>
  <c r="A546" i="210"/>
  <c r="N545" i="210"/>
  <c r="A545" i="210"/>
  <c r="P544" i="210"/>
  <c r="O544" i="210"/>
  <c r="A544" i="210"/>
  <c r="N543" i="210"/>
  <c r="A543" i="210"/>
  <c r="N541" i="210"/>
  <c r="A541" i="210"/>
  <c r="N540" i="210"/>
  <c r="A540" i="210"/>
  <c r="A539" i="210"/>
  <c r="A538" i="210"/>
  <c r="A537" i="210"/>
  <c r="A535" i="210"/>
  <c r="A534" i="210"/>
  <c r="A533" i="210"/>
  <c r="N532" i="210"/>
  <c r="A532" i="210"/>
  <c r="P531" i="210"/>
  <c r="P529" i="210" s="1"/>
  <c r="O531" i="210"/>
  <c r="O529" i="210" s="1"/>
  <c r="N528" i="210"/>
  <c r="A528" i="210"/>
  <c r="N527" i="210"/>
  <c r="A527" i="210"/>
  <c r="P526" i="210"/>
  <c r="P524" i="210" s="1"/>
  <c r="O526" i="210"/>
  <c r="O524" i="210" s="1"/>
  <c r="A526" i="210"/>
  <c r="A525" i="210"/>
  <c r="A524" i="210"/>
  <c r="N523" i="210"/>
  <c r="A523" i="210"/>
  <c r="P522" i="210"/>
  <c r="O522" i="210"/>
  <c r="A522" i="210"/>
  <c r="N521" i="210"/>
  <c r="A521" i="210"/>
  <c r="P520" i="210"/>
  <c r="O520" i="210"/>
  <c r="A520" i="210"/>
  <c r="A519" i="210"/>
  <c r="A518" i="210"/>
  <c r="A517" i="210"/>
  <c r="A516" i="210"/>
  <c r="P514" i="210"/>
  <c r="O514" i="210"/>
  <c r="A514" i="210"/>
  <c r="N513" i="210"/>
  <c r="A513" i="210"/>
  <c r="N512" i="210"/>
  <c r="A512" i="210"/>
  <c r="N511" i="210"/>
  <c r="A511" i="210"/>
  <c r="P510" i="210"/>
  <c r="O510" i="210"/>
  <c r="A510" i="210"/>
  <c r="N509" i="210"/>
  <c r="A509" i="210"/>
  <c r="N508" i="210"/>
  <c r="A508" i="210"/>
  <c r="N507" i="210"/>
  <c r="A507" i="210"/>
  <c r="N506" i="210"/>
  <c r="A506" i="210"/>
  <c r="N505" i="210"/>
  <c r="A505" i="210"/>
  <c r="N504" i="210"/>
  <c r="A504" i="210"/>
  <c r="N503" i="210"/>
  <c r="A503" i="210"/>
  <c r="N502" i="210"/>
  <c r="A502" i="210"/>
  <c r="N501" i="210"/>
  <c r="A501" i="210"/>
  <c r="P500" i="210"/>
  <c r="O500" i="210"/>
  <c r="A500" i="210"/>
  <c r="N497" i="210"/>
  <c r="A497" i="210"/>
  <c r="N496" i="210"/>
  <c r="A496" i="210"/>
  <c r="A495" i="210"/>
  <c r="A494" i="210"/>
  <c r="A493" i="210"/>
  <c r="A492" i="210"/>
  <c r="A491" i="210"/>
  <c r="A490" i="210"/>
  <c r="A489" i="210"/>
  <c r="N486" i="210"/>
  <c r="A486" i="210"/>
  <c r="P485" i="210"/>
  <c r="O485" i="210"/>
  <c r="O480" i="210" s="1"/>
  <c r="A485" i="210"/>
  <c r="N484" i="210"/>
  <c r="A484" i="210"/>
  <c r="N483" i="210"/>
  <c r="A483" i="210"/>
  <c r="A482" i="210"/>
  <c r="A481" i="210"/>
  <c r="A480" i="210"/>
  <c r="A479" i="210"/>
  <c r="A478" i="210"/>
  <c r="A477" i="210"/>
  <c r="A476" i="210"/>
  <c r="N475" i="210"/>
  <c r="A475" i="210"/>
  <c r="N474" i="210"/>
  <c r="A474" i="210"/>
  <c r="P473" i="210"/>
  <c r="O473" i="210"/>
  <c r="A473" i="210"/>
  <c r="N472" i="210"/>
  <c r="N471" i="210"/>
  <c r="N469" i="210"/>
  <c r="A469" i="210"/>
  <c r="N468" i="210"/>
  <c r="A468" i="210"/>
  <c r="N467" i="210"/>
  <c r="A467" i="210"/>
  <c r="N466" i="210"/>
  <c r="A466" i="210"/>
  <c r="N465" i="210"/>
  <c r="A465" i="210"/>
  <c r="P464" i="210"/>
  <c r="A464" i="210"/>
  <c r="N463" i="210"/>
  <c r="A463" i="210"/>
  <c r="N462" i="210"/>
  <c r="A462" i="210"/>
  <c r="N461" i="210"/>
  <c r="A461" i="210"/>
  <c r="N460" i="210"/>
  <c r="A460" i="210"/>
  <c r="N459" i="210"/>
  <c r="A459" i="210"/>
  <c r="N458" i="210"/>
  <c r="A458" i="210"/>
  <c r="N457" i="210"/>
  <c r="A457" i="210"/>
  <c r="N456" i="210"/>
  <c r="A456" i="210"/>
  <c r="P455" i="210"/>
  <c r="O455" i="210"/>
  <c r="A455" i="210"/>
  <c r="N454" i="210"/>
  <c r="A454" i="210"/>
  <c r="N453" i="210"/>
  <c r="A453" i="210"/>
  <c r="N452" i="210"/>
  <c r="A452" i="210"/>
  <c r="N451" i="210"/>
  <c r="A451" i="210"/>
  <c r="N450" i="210"/>
  <c r="A450" i="210"/>
  <c r="P449" i="210"/>
  <c r="O449" i="210"/>
  <c r="A449" i="210"/>
  <c r="N448" i="210"/>
  <c r="A448" i="210"/>
  <c r="N447" i="210"/>
  <c r="A447" i="210"/>
  <c r="N446" i="210"/>
  <c r="A446" i="210"/>
  <c r="P445" i="210"/>
  <c r="O445" i="210"/>
  <c r="A445" i="210"/>
  <c r="A444" i="210"/>
  <c r="A443" i="210"/>
  <c r="A442" i="210"/>
  <c r="A441" i="210"/>
  <c r="N94" i="210"/>
  <c r="A94" i="210"/>
  <c r="P93" i="210"/>
  <c r="O93" i="210"/>
  <c r="A93" i="210"/>
  <c r="N429" i="210"/>
  <c r="A429" i="210"/>
  <c r="P428" i="210"/>
  <c r="O428" i="210"/>
  <c r="A428" i="210"/>
  <c r="N440" i="210"/>
  <c r="A440" i="210"/>
  <c r="P439" i="210"/>
  <c r="O439" i="210"/>
  <c r="A439" i="210"/>
  <c r="N438" i="210"/>
  <c r="A438" i="210"/>
  <c r="P437" i="210"/>
  <c r="O437" i="210"/>
  <c r="A437" i="210"/>
  <c r="N436" i="210"/>
  <c r="A436" i="210"/>
  <c r="N435" i="210"/>
  <c r="A435" i="210"/>
  <c r="N434" i="210"/>
  <c r="A434" i="210"/>
  <c r="P433" i="210"/>
  <c r="O433" i="210"/>
  <c r="A433" i="210"/>
  <c r="N432" i="210"/>
  <c r="A432" i="210"/>
  <c r="N431" i="210"/>
  <c r="A431" i="210"/>
  <c r="P430" i="210"/>
  <c r="O430" i="210"/>
  <c r="A430" i="210"/>
  <c r="A427" i="210"/>
  <c r="A426" i="210"/>
  <c r="A425" i="210"/>
  <c r="A424" i="210"/>
  <c r="N417" i="210"/>
  <c r="N416" i="210" s="1"/>
  <c r="P416" i="210"/>
  <c r="O416" i="210"/>
  <c r="P414" i="210"/>
  <c r="O414" i="210"/>
  <c r="N413" i="210"/>
  <c r="A413" i="210"/>
  <c r="P412" i="210"/>
  <c r="O412" i="210"/>
  <c r="A412" i="210"/>
  <c r="N302" i="210"/>
  <c r="A302" i="210"/>
  <c r="N301" i="210"/>
  <c r="A301" i="210"/>
  <c r="P300" i="210"/>
  <c r="O300" i="210" s="1"/>
  <c r="N300" i="210" s="1"/>
  <c r="A300" i="210"/>
  <c r="A411" i="210"/>
  <c r="A410" i="210"/>
  <c r="A409" i="210"/>
  <c r="A408" i="210"/>
  <c r="A407" i="210"/>
  <c r="P402" i="210"/>
  <c r="O402" i="210"/>
  <c r="N401" i="210"/>
  <c r="A401" i="210"/>
  <c r="N400" i="210"/>
  <c r="A400" i="210"/>
  <c r="N399" i="210"/>
  <c r="A399" i="210"/>
  <c r="P398" i="210"/>
  <c r="O398" i="210"/>
  <c r="A398" i="210"/>
  <c r="N394" i="210"/>
  <c r="A394" i="210"/>
  <c r="A393" i="210"/>
  <c r="N397" i="210"/>
  <c r="A397" i="210"/>
  <c r="P396" i="210"/>
  <c r="O396" i="210"/>
  <c r="A396" i="210"/>
  <c r="N392" i="210"/>
  <c r="A392" i="210"/>
  <c r="P391" i="210"/>
  <c r="O391" i="210"/>
  <c r="A391" i="210"/>
  <c r="N390" i="210"/>
  <c r="A390" i="210"/>
  <c r="P389" i="210"/>
  <c r="O389" i="210"/>
  <c r="A389" i="210"/>
  <c r="N388" i="210"/>
  <c r="A388" i="210"/>
  <c r="N387" i="210"/>
  <c r="A387" i="210"/>
  <c r="N386" i="210"/>
  <c r="A386" i="210"/>
  <c r="N385" i="210"/>
  <c r="A385" i="210"/>
  <c r="N384" i="210"/>
  <c r="A384" i="210"/>
  <c r="N383" i="210"/>
  <c r="A383" i="210"/>
  <c r="N382" i="210"/>
  <c r="A382" i="210"/>
  <c r="P381" i="210"/>
  <c r="O381" i="210"/>
  <c r="A381" i="210"/>
  <c r="A380" i="210"/>
  <c r="A379" i="210"/>
  <c r="A378" i="210"/>
  <c r="A377" i="210"/>
  <c r="P372" i="210"/>
  <c r="P370" i="210" s="1"/>
  <c r="O372" i="210"/>
  <c r="A373" i="210"/>
  <c r="A372" i="210"/>
  <c r="A371" i="210"/>
  <c r="A370" i="210"/>
  <c r="N369" i="210"/>
  <c r="A369" i="210"/>
  <c r="N368" i="210"/>
  <c r="N367" i="210"/>
  <c r="P366" i="210"/>
  <c r="P364" i="210" s="1"/>
  <c r="P362" i="210" s="1"/>
  <c r="O366" i="210"/>
  <c r="A366" i="210"/>
  <c r="A365" i="210"/>
  <c r="A364" i="210"/>
  <c r="A363" i="210"/>
  <c r="A362" i="210"/>
  <c r="N361" i="210"/>
  <c r="A361" i="210"/>
  <c r="P360" i="210"/>
  <c r="O360" i="210"/>
  <c r="A360" i="210"/>
  <c r="N359" i="210"/>
  <c r="A359" i="210"/>
  <c r="N358" i="210"/>
  <c r="A358" i="210"/>
  <c r="N357" i="210"/>
  <c r="A357" i="210"/>
  <c r="N356" i="210"/>
  <c r="A356" i="210"/>
  <c r="N355" i="210"/>
  <c r="A355" i="210"/>
  <c r="N354" i="210"/>
  <c r="A354" i="210"/>
  <c r="N353" i="210"/>
  <c r="N352" i="210"/>
  <c r="A352" i="210"/>
  <c r="N351" i="210"/>
  <c r="A351" i="210"/>
  <c r="N350" i="210"/>
  <c r="A350" i="210"/>
  <c r="N349" i="210"/>
  <c r="A349" i="210"/>
  <c r="N348" i="210"/>
  <c r="A348" i="210"/>
  <c r="N347" i="210"/>
  <c r="A347" i="210"/>
  <c r="N346" i="210"/>
  <c r="A346" i="210"/>
  <c r="N345" i="210"/>
  <c r="A345" i="210"/>
  <c r="N344" i="210"/>
  <c r="A344" i="210"/>
  <c r="N343" i="210"/>
  <c r="A343" i="210"/>
  <c r="N342" i="210"/>
  <c r="A342" i="210"/>
  <c r="N341" i="210"/>
  <c r="A341" i="210"/>
  <c r="N340" i="210"/>
  <c r="A340" i="210"/>
  <c r="N339" i="210"/>
  <c r="A339" i="210"/>
  <c r="N338" i="210"/>
  <c r="A338" i="210"/>
  <c r="P337" i="210"/>
  <c r="O337" i="210"/>
  <c r="A337" i="210"/>
  <c r="N336" i="210"/>
  <c r="A336" i="210"/>
  <c r="P335" i="210"/>
  <c r="O335" i="210"/>
  <c r="A335" i="210"/>
  <c r="N334" i="210"/>
  <c r="A334" i="210"/>
  <c r="N333" i="210"/>
  <c r="A333" i="210"/>
  <c r="N332" i="210"/>
  <c r="A332" i="210"/>
  <c r="N331" i="210"/>
  <c r="N330" i="210"/>
  <c r="A330" i="210"/>
  <c r="N329" i="210"/>
  <c r="A329" i="210"/>
  <c r="N328" i="210"/>
  <c r="A328" i="210"/>
  <c r="N326" i="210"/>
  <c r="A326" i="210"/>
  <c r="P325" i="210"/>
  <c r="A325" i="210"/>
  <c r="A324" i="210"/>
  <c r="A323" i="210"/>
  <c r="A322" i="210"/>
  <c r="A321" i="210"/>
  <c r="A320" i="210"/>
  <c r="A319" i="210"/>
  <c r="A314" i="210"/>
  <c r="N313" i="210"/>
  <c r="A313" i="210"/>
  <c r="P311" i="210"/>
  <c r="N311" i="210" s="1"/>
  <c r="A311" i="210"/>
  <c r="N310" i="210"/>
  <c r="A310" i="210"/>
  <c r="N309" i="210"/>
  <c r="A309" i="210"/>
  <c r="N308" i="210"/>
  <c r="A308" i="210"/>
  <c r="P307" i="210"/>
  <c r="O307" i="210"/>
  <c r="A307" i="210"/>
  <c r="N306" i="210"/>
  <c r="A306" i="210"/>
  <c r="N305" i="210"/>
  <c r="A305" i="210"/>
  <c r="N304" i="210"/>
  <c r="A304" i="210"/>
  <c r="P303" i="210"/>
  <c r="O303" i="210"/>
  <c r="A303" i="210"/>
  <c r="N299" i="210"/>
  <c r="A299" i="210"/>
  <c r="N296" i="210"/>
  <c r="A296" i="210"/>
  <c r="P295" i="210"/>
  <c r="O295" i="210"/>
  <c r="A295" i="210"/>
  <c r="N294" i="210"/>
  <c r="N293" i="210"/>
  <c r="N292" i="210"/>
  <c r="P291" i="210"/>
  <c r="O291" i="210"/>
  <c r="N290" i="210"/>
  <c r="N289" i="210"/>
  <c r="N288" i="210"/>
  <c r="N287" i="210"/>
  <c r="N286" i="210"/>
  <c r="P285" i="210"/>
  <c r="O285" i="210"/>
  <c r="N284" i="210"/>
  <c r="P283" i="210"/>
  <c r="O283" i="210"/>
  <c r="N281" i="210"/>
  <c r="N280" i="210"/>
  <c r="N278" i="210"/>
  <c r="N277" i="210"/>
  <c r="P276" i="210"/>
  <c r="O276" i="210"/>
  <c r="N271" i="210"/>
  <c r="N270" i="210"/>
  <c r="N269" i="210"/>
  <c r="N268" i="210"/>
  <c r="N267" i="210"/>
  <c r="A267" i="210"/>
  <c r="N266" i="210"/>
  <c r="A266" i="210"/>
  <c r="N265" i="210"/>
  <c r="A265" i="210"/>
  <c r="P264" i="210"/>
  <c r="P262" i="210" s="1"/>
  <c r="P260" i="210" s="1"/>
  <c r="O264" i="210"/>
  <c r="A264" i="210"/>
  <c r="A263" i="210"/>
  <c r="A262" i="210"/>
  <c r="A261" i="210"/>
  <c r="A260" i="210"/>
  <c r="N259" i="210"/>
  <c r="A259" i="210"/>
  <c r="P258" i="210"/>
  <c r="O258" i="210"/>
  <c r="A258" i="210"/>
  <c r="N257" i="210"/>
  <c r="A257" i="210"/>
  <c r="N256" i="210"/>
  <c r="A256" i="210"/>
  <c r="P255" i="210"/>
  <c r="O255" i="210"/>
  <c r="A255" i="210"/>
  <c r="N254" i="210"/>
  <c r="A254" i="210"/>
  <c r="P253" i="210"/>
  <c r="O253" i="210"/>
  <c r="A253" i="210"/>
  <c r="N252" i="210"/>
  <c r="P251" i="210"/>
  <c r="O251" i="210"/>
  <c r="N250" i="210"/>
  <c r="N249" i="210"/>
  <c r="P248" i="210"/>
  <c r="O248" i="210"/>
  <c r="A246" i="210"/>
  <c r="N243" i="210"/>
  <c r="N242" i="210"/>
  <c r="N240" i="210"/>
  <c r="N235" i="210"/>
  <c r="A235" i="210"/>
  <c r="P234" i="210"/>
  <c r="O234" i="210"/>
  <c r="A234" i="210"/>
  <c r="N233" i="210"/>
  <c r="A233" i="210"/>
  <c r="A231" i="210"/>
  <c r="N230" i="210"/>
  <c r="A230" i="210"/>
  <c r="N229" i="210"/>
  <c r="A229" i="210"/>
  <c r="N228" i="210"/>
  <c r="A228" i="210"/>
  <c r="N227" i="210"/>
  <c r="A227" i="210"/>
  <c r="N226" i="210"/>
  <c r="A226" i="210"/>
  <c r="N225" i="210"/>
  <c r="A225" i="210"/>
  <c r="A224" i="210"/>
  <c r="N223" i="210"/>
  <c r="A223" i="210"/>
  <c r="N222" i="210"/>
  <c r="A222" i="210"/>
  <c r="N221" i="210"/>
  <c r="A221" i="210"/>
  <c r="P220" i="210"/>
  <c r="O220" i="210"/>
  <c r="A220" i="210"/>
  <c r="N219" i="210"/>
  <c r="A219" i="210"/>
  <c r="N218" i="210"/>
  <c r="A218" i="210"/>
  <c r="P217" i="210"/>
  <c r="O217" i="210"/>
  <c r="A217" i="210"/>
  <c r="N216" i="210"/>
  <c r="A216" i="210"/>
  <c r="N214" i="210"/>
  <c r="A214" i="210"/>
  <c r="A213" i="210"/>
  <c r="N212" i="210"/>
  <c r="A212" i="210"/>
  <c r="N211" i="210"/>
  <c r="A211" i="210"/>
  <c r="N210" i="210"/>
  <c r="A210" i="210"/>
  <c r="N209" i="210"/>
  <c r="A209" i="210"/>
  <c r="P206" i="210"/>
  <c r="O206" i="210"/>
  <c r="A206" i="210"/>
  <c r="N204" i="210"/>
  <c r="A204" i="210"/>
  <c r="N203" i="210"/>
  <c r="A203" i="210"/>
  <c r="N202" i="210"/>
  <c r="A202" i="210"/>
  <c r="N201" i="210"/>
  <c r="A201" i="210"/>
  <c r="A200" i="210"/>
  <c r="N199" i="210"/>
  <c r="A199" i="210"/>
  <c r="P198" i="210"/>
  <c r="O198" i="210"/>
  <c r="A198" i="210"/>
  <c r="N197" i="210"/>
  <c r="N196" i="210"/>
  <c r="A196" i="210"/>
  <c r="N195" i="210"/>
  <c r="A195" i="210"/>
  <c r="P194" i="210"/>
  <c r="O194" i="210"/>
  <c r="A194" i="210"/>
  <c r="N192" i="210"/>
  <c r="A192" i="210"/>
  <c r="N191" i="210"/>
  <c r="A191" i="210"/>
  <c r="N190" i="210"/>
  <c r="A190" i="210"/>
  <c r="A189" i="210"/>
  <c r="N188" i="210"/>
  <c r="A188" i="210"/>
  <c r="N187" i="210"/>
  <c r="A187" i="210"/>
  <c r="N186" i="210"/>
  <c r="A186" i="210"/>
  <c r="P185" i="210"/>
  <c r="O185" i="210"/>
  <c r="A185" i="210"/>
  <c r="N184" i="210"/>
  <c r="A184" i="210"/>
  <c r="N183" i="210"/>
  <c r="A183" i="210"/>
  <c r="N182" i="210"/>
  <c r="A182" i="210"/>
  <c r="P181" i="210"/>
  <c r="O181" i="210"/>
  <c r="A181" i="210"/>
  <c r="N180" i="210"/>
  <c r="A180" i="210"/>
  <c r="P179" i="210"/>
  <c r="O179" i="210"/>
  <c r="A179" i="210"/>
  <c r="N178" i="210"/>
  <c r="A178" i="210"/>
  <c r="N177" i="210"/>
  <c r="A177" i="210"/>
  <c r="P176" i="210"/>
  <c r="O176" i="210"/>
  <c r="A176" i="210"/>
  <c r="A175" i="210"/>
  <c r="A174" i="210"/>
  <c r="A173" i="210"/>
  <c r="A172" i="210"/>
  <c r="N162" i="210"/>
  <c r="A162" i="210"/>
  <c r="P161" i="210"/>
  <c r="O161" i="210"/>
  <c r="A161" i="210"/>
  <c r="N160" i="210"/>
  <c r="A160" i="210"/>
  <c r="P159" i="210"/>
  <c r="O159" i="210"/>
  <c r="A159" i="210"/>
  <c r="N158" i="210"/>
  <c r="A158" i="210"/>
  <c r="P157" i="210"/>
  <c r="O157" i="210"/>
  <c r="A157" i="210"/>
  <c r="N156" i="210"/>
  <c r="A156" i="210"/>
  <c r="N155" i="210"/>
  <c r="A155" i="210"/>
  <c r="P154" i="210"/>
  <c r="O154" i="210"/>
  <c r="A154" i="210"/>
  <c r="N153" i="210"/>
  <c r="N152" i="210"/>
  <c r="A152" i="210"/>
  <c r="P151" i="210"/>
  <c r="O151" i="210"/>
  <c r="N171" i="210"/>
  <c r="A171" i="210"/>
  <c r="N170" i="210"/>
  <c r="A170" i="210"/>
  <c r="P169" i="210"/>
  <c r="P167" i="210" s="1"/>
  <c r="P165" i="210" s="1"/>
  <c r="O169" i="210"/>
  <c r="A169" i="210"/>
  <c r="A168" i="210"/>
  <c r="A167" i="210"/>
  <c r="A166" i="210"/>
  <c r="A165" i="210"/>
  <c r="N150" i="210"/>
  <c r="A150" i="210"/>
  <c r="P149" i="210"/>
  <c r="O149" i="210"/>
  <c r="A149" i="210"/>
  <c r="N148" i="210"/>
  <c r="A148" i="210"/>
  <c r="P147" i="210"/>
  <c r="O147" i="210"/>
  <c r="A147" i="210"/>
  <c r="A146" i="210"/>
  <c r="A145" i="210"/>
  <c r="A144" i="210"/>
  <c r="A142" i="210"/>
  <c r="A141" i="210"/>
  <c r="N140" i="210"/>
  <c r="A140" i="210"/>
  <c r="N139" i="210"/>
  <c r="A139" i="210"/>
  <c r="P138" i="210"/>
  <c r="O138" i="210"/>
  <c r="A138" i="210"/>
  <c r="N137" i="210"/>
  <c r="A137" i="210"/>
  <c r="N136" i="210"/>
  <c r="A136" i="210"/>
  <c r="N135" i="210"/>
  <c r="A135" i="210"/>
  <c r="N134" i="210"/>
  <c r="A134" i="210"/>
  <c r="N133" i="210"/>
  <c r="A133" i="210"/>
  <c r="P132" i="210"/>
  <c r="O132" i="210"/>
  <c r="A132" i="210"/>
  <c r="A131" i="210"/>
  <c r="A130" i="210"/>
  <c r="A129" i="210"/>
  <c r="A128" i="210"/>
  <c r="N127" i="210"/>
  <c r="A127" i="210"/>
  <c r="N126" i="210"/>
  <c r="A126" i="210"/>
  <c r="N125" i="210"/>
  <c r="A125" i="210"/>
  <c r="N124" i="210"/>
  <c r="A124" i="210"/>
  <c r="N123" i="210"/>
  <c r="A123" i="210"/>
  <c r="N122" i="210"/>
  <c r="A122" i="210"/>
  <c r="N121" i="210"/>
  <c r="A121" i="210"/>
  <c r="N120" i="210"/>
  <c r="A120" i="210"/>
  <c r="N119" i="210"/>
  <c r="A119" i="210"/>
  <c r="N118" i="210"/>
  <c r="A118" i="210"/>
  <c r="N116" i="210"/>
  <c r="A116" i="210"/>
  <c r="P115" i="210"/>
  <c r="N115" i="210" s="1"/>
  <c r="A115" i="210"/>
  <c r="A114" i="210"/>
  <c r="A113" i="210"/>
  <c r="A112" i="210"/>
  <c r="A111" i="210"/>
  <c r="A110" i="210"/>
  <c r="A109" i="210"/>
  <c r="N108" i="210"/>
  <c r="A108" i="210"/>
  <c r="N107" i="210"/>
  <c r="A107" i="210"/>
  <c r="P106" i="210"/>
  <c r="O106" i="210"/>
  <c r="A106" i="210"/>
  <c r="N105" i="210"/>
  <c r="A105" i="210"/>
  <c r="N104" i="210"/>
  <c r="A104" i="210"/>
  <c r="P103" i="210"/>
  <c r="O103" i="210"/>
  <c r="A103" i="210"/>
  <c r="A102" i="210"/>
  <c r="A101" i="210"/>
  <c r="A100" i="210"/>
  <c r="A99" i="210"/>
  <c r="N98" i="210"/>
  <c r="A98" i="210"/>
  <c r="P97" i="210"/>
  <c r="O97" i="210"/>
  <c r="A97" i="210"/>
  <c r="N96" i="210"/>
  <c r="A96" i="210"/>
  <c r="P95" i="210"/>
  <c r="O95" i="210"/>
  <c r="A95" i="210"/>
  <c r="N92" i="210"/>
  <c r="A92" i="210"/>
  <c r="P91" i="210"/>
  <c r="O91" i="210"/>
  <c r="A91" i="210"/>
  <c r="N90" i="210"/>
  <c r="A90" i="210"/>
  <c r="N89" i="210"/>
  <c r="P88" i="210"/>
  <c r="O88" i="210"/>
  <c r="A88" i="210"/>
  <c r="A87" i="210"/>
  <c r="A86" i="210"/>
  <c r="A85" i="210"/>
  <c r="A84" i="210"/>
  <c r="N83" i="210"/>
  <c r="A83" i="210"/>
  <c r="N82" i="210"/>
  <c r="A82" i="210"/>
  <c r="N81" i="210"/>
  <c r="A81" i="210"/>
  <c r="N80" i="210"/>
  <c r="A80" i="210"/>
  <c r="N79" i="210"/>
  <c r="A79" i="210"/>
  <c r="N78" i="210"/>
  <c r="A78" i="210"/>
  <c r="N77" i="210"/>
  <c r="A77" i="210"/>
  <c r="N76" i="210"/>
  <c r="A76" i="210"/>
  <c r="N75" i="210"/>
  <c r="A75" i="210"/>
  <c r="N74" i="210"/>
  <c r="A74" i="210"/>
  <c r="N73" i="210"/>
  <c r="A73" i="210"/>
  <c r="N72" i="210"/>
  <c r="A72" i="210"/>
  <c r="N71" i="210"/>
  <c r="A71" i="210"/>
  <c r="P70" i="210"/>
  <c r="P68" i="210" s="1"/>
  <c r="P66" i="210" s="1"/>
  <c r="O70" i="210"/>
  <c r="A70" i="210"/>
  <c r="A69" i="210"/>
  <c r="A68" i="210"/>
  <c r="A67" i="210"/>
  <c r="A66" i="210"/>
  <c r="N63" i="210"/>
  <c r="N61" i="210" s="1"/>
  <c r="A63" i="210"/>
  <c r="P62" i="210"/>
  <c r="O62" i="210"/>
  <c r="O60" i="210" s="1"/>
  <c r="A62" i="210"/>
  <c r="A61" i="210"/>
  <c r="A60" i="210"/>
  <c r="N59" i="210"/>
  <c r="N58" i="210"/>
  <c r="A58" i="210"/>
  <c r="N57" i="210"/>
  <c r="A57" i="210"/>
  <c r="N56" i="210"/>
  <c r="A56" i="210"/>
  <c r="P55" i="210"/>
  <c r="O55" i="210"/>
  <c r="A55" i="210"/>
  <c r="N54" i="210"/>
  <c r="A54" i="210"/>
  <c r="N53" i="210"/>
  <c r="A53" i="210"/>
  <c r="N52" i="210"/>
  <c r="A52" i="210"/>
  <c r="N51" i="210"/>
  <c r="A51" i="210"/>
  <c r="N50" i="210"/>
  <c r="A50" i="210"/>
  <c r="N49" i="210"/>
  <c r="A49" i="210"/>
  <c r="N48" i="210"/>
  <c r="A48" i="210"/>
  <c r="A46" i="210"/>
  <c r="N45" i="210"/>
  <c r="A45" i="210"/>
  <c r="N44" i="210"/>
  <c r="N43" i="210"/>
  <c r="A43" i="210"/>
  <c r="N42" i="210"/>
  <c r="A42" i="210"/>
  <c r="N41" i="210"/>
  <c r="A41" i="210"/>
  <c r="N40" i="210"/>
  <c r="A40" i="210"/>
  <c r="N39" i="210"/>
  <c r="A39" i="210"/>
  <c r="N38" i="210"/>
  <c r="A38" i="210"/>
  <c r="N37" i="210"/>
  <c r="A37" i="210"/>
  <c r="N36" i="210"/>
  <c r="A36" i="210"/>
  <c r="N35" i="210"/>
  <c r="A35" i="210"/>
  <c r="N34" i="210"/>
  <c r="N33" i="210"/>
  <c r="A33" i="210"/>
  <c r="N32" i="210"/>
  <c r="A32" i="210"/>
  <c r="N31" i="210"/>
  <c r="A31" i="210"/>
  <c r="N30" i="210"/>
  <c r="A30" i="210"/>
  <c r="N29" i="210"/>
  <c r="A29" i="210"/>
  <c r="N28" i="210"/>
  <c r="A28" i="210"/>
  <c r="N27" i="210"/>
  <c r="A27" i="210"/>
  <c r="N26" i="210"/>
  <c r="A26" i="210"/>
  <c r="N25" i="210"/>
  <c r="A25" i="210"/>
  <c r="N24" i="210"/>
  <c r="A24" i="210"/>
  <c r="N23" i="210"/>
  <c r="A23" i="210"/>
  <c r="N22" i="210"/>
  <c r="A22" i="210"/>
  <c r="N21" i="210"/>
  <c r="A21" i="210"/>
  <c r="P20" i="210"/>
  <c r="O20" i="210"/>
  <c r="A20" i="210"/>
  <c r="A19" i="210"/>
  <c r="A18" i="210"/>
  <c r="A17" i="210"/>
  <c r="A16" i="210"/>
  <c r="A15" i="210"/>
  <c r="A14" i="210"/>
  <c r="A13" i="210"/>
  <c r="N766" i="211"/>
  <c r="P761" i="211"/>
  <c r="P759" i="211" s="1"/>
  <c r="O761" i="211"/>
  <c r="O759" i="211" s="1"/>
  <c r="N758" i="211"/>
  <c r="P757" i="211"/>
  <c r="O757" i="211"/>
  <c r="N756" i="211"/>
  <c r="P755" i="211"/>
  <c r="O755" i="211"/>
  <c r="N750" i="211"/>
  <c r="N749" i="211" s="1"/>
  <c r="P749" i="211"/>
  <c r="O749" i="211"/>
  <c r="N744" i="211"/>
  <c r="N743" i="211" s="1"/>
  <c r="N742" i="211"/>
  <c r="N741" i="211"/>
  <c r="N740" i="211"/>
  <c r="N738" i="211"/>
  <c r="N737" i="211"/>
  <c r="N736" i="211"/>
  <c r="P735" i="211"/>
  <c r="O735" i="211"/>
  <c r="N734" i="211"/>
  <c r="N733" i="211"/>
  <c r="N732" i="211"/>
  <c r="P731" i="211"/>
  <c r="O731" i="211"/>
  <c r="N729" i="211"/>
  <c r="N726" i="211"/>
  <c r="N725" i="211"/>
  <c r="P724" i="211"/>
  <c r="O724" i="211"/>
  <c r="N723" i="211"/>
  <c r="N721" i="211"/>
  <c r="N720" i="211"/>
  <c r="N719" i="211"/>
  <c r="P718" i="211"/>
  <c r="N717" i="211"/>
  <c r="P716" i="211"/>
  <c r="O716" i="211"/>
  <c r="N715" i="211"/>
  <c r="N713" i="211"/>
  <c r="N712" i="211"/>
  <c r="N711" i="211"/>
  <c r="P710" i="211"/>
  <c r="N709" i="211"/>
  <c r="N708" i="211"/>
  <c r="N707" i="211"/>
  <c r="N706" i="211"/>
  <c r="N705" i="211"/>
  <c r="N704" i="211"/>
  <c r="N703" i="211"/>
  <c r="P702" i="211"/>
  <c r="O702" i="211"/>
  <c r="N697" i="211"/>
  <c r="N696" i="211"/>
  <c r="P695" i="211"/>
  <c r="O695" i="211"/>
  <c r="N694" i="211"/>
  <c r="N693" i="211"/>
  <c r="P692" i="211"/>
  <c r="O692" i="211"/>
  <c r="N691" i="211"/>
  <c r="N690" i="211"/>
  <c r="P689" i="211"/>
  <c r="O689" i="211"/>
  <c r="N688" i="211"/>
  <c r="N683" i="211"/>
  <c r="N682" i="211"/>
  <c r="P681" i="211"/>
  <c r="O681" i="211"/>
  <c r="N676" i="211"/>
  <c r="P675" i="211"/>
  <c r="P673" i="211" s="1"/>
  <c r="P671" i="211" s="1"/>
  <c r="O675" i="211"/>
  <c r="N666" i="211"/>
  <c r="P665" i="211"/>
  <c r="O665" i="211"/>
  <c r="N664" i="211"/>
  <c r="N663" i="211"/>
  <c r="P662" i="211"/>
  <c r="O662" i="211"/>
  <c r="N661" i="211"/>
  <c r="P660" i="211"/>
  <c r="O660" i="211"/>
  <c r="N659" i="211"/>
  <c r="P658" i="211"/>
  <c r="O658" i="211"/>
  <c r="N657" i="211"/>
  <c r="P656" i="211"/>
  <c r="O656" i="211"/>
  <c r="N655" i="211"/>
  <c r="N654" i="211"/>
  <c r="N653" i="211"/>
  <c r="N652" i="211"/>
  <c r="P651" i="211"/>
  <c r="O651" i="211"/>
  <c r="N645" i="211"/>
  <c r="N644" i="211" s="1"/>
  <c r="N643" i="211"/>
  <c r="N642" i="211"/>
  <c r="N641" i="211"/>
  <c r="N640" i="211"/>
  <c r="P639" i="211"/>
  <c r="O639" i="211"/>
  <c r="N638" i="211"/>
  <c r="P637" i="211"/>
  <c r="O637" i="211"/>
  <c r="N636" i="211"/>
  <c r="N635" i="211"/>
  <c r="P634" i="211"/>
  <c r="O634" i="211"/>
  <c r="N633" i="211"/>
  <c r="N632" i="211"/>
  <c r="P631" i="211"/>
  <c r="O631" i="211"/>
  <c r="N630" i="211"/>
  <c r="N629" i="211"/>
  <c r="N628" i="211"/>
  <c r="N627" i="211"/>
  <c r="P626" i="211"/>
  <c r="O626" i="211"/>
  <c r="N621" i="211"/>
  <c r="N620" i="211"/>
  <c r="P619" i="211"/>
  <c r="O619" i="211"/>
  <c r="O617" i="211" s="1"/>
  <c r="N614" i="211"/>
  <c r="P613" i="211"/>
  <c r="O613" i="211"/>
  <c r="A613" i="211"/>
  <c r="N612" i="211"/>
  <c r="N611" i="211"/>
  <c r="P610" i="211"/>
  <c r="O610" i="211"/>
  <c r="O608" i="211" s="1"/>
  <c r="A610" i="211"/>
  <c r="A609" i="211"/>
  <c r="A608" i="211"/>
  <c r="A607" i="211"/>
  <c r="A606" i="211"/>
  <c r="N605" i="211"/>
  <c r="A605" i="211"/>
  <c r="N604" i="211"/>
  <c r="A604" i="211"/>
  <c r="P603" i="211"/>
  <c r="P601" i="211" s="1"/>
  <c r="O603" i="211"/>
  <c r="O601" i="211" s="1"/>
  <c r="A603" i="211"/>
  <c r="A602" i="211"/>
  <c r="A601" i="211"/>
  <c r="N600" i="211"/>
  <c r="N599" i="211" s="1"/>
  <c r="P599" i="211"/>
  <c r="O599" i="211"/>
  <c r="N598" i="211"/>
  <c r="P597" i="211"/>
  <c r="O597" i="211"/>
  <c r="N596" i="211"/>
  <c r="P595" i="211"/>
  <c r="O595" i="211"/>
  <c r="N594" i="211"/>
  <c r="P593" i="211"/>
  <c r="O593" i="211"/>
  <c r="N592" i="211"/>
  <c r="A592" i="211"/>
  <c r="N590" i="211"/>
  <c r="A590" i="211"/>
  <c r="P589" i="211"/>
  <c r="O589" i="211"/>
  <c r="A589" i="211"/>
  <c r="N588" i="211"/>
  <c r="A588" i="211"/>
  <c r="N586" i="211"/>
  <c r="A586" i="211"/>
  <c r="P585" i="211"/>
  <c r="O585" i="211"/>
  <c r="A585" i="211"/>
  <c r="N584" i="211"/>
  <c r="A584" i="211"/>
  <c r="N583" i="211"/>
  <c r="A583" i="211"/>
  <c r="N582" i="211"/>
  <c r="A582" i="211"/>
  <c r="N581" i="211"/>
  <c r="A581" i="211"/>
  <c r="P580" i="211"/>
  <c r="O580" i="211"/>
  <c r="A580" i="211"/>
  <c r="A579" i="211"/>
  <c r="A578" i="211"/>
  <c r="A577" i="211"/>
  <c r="A576" i="211"/>
  <c r="A575" i="211"/>
  <c r="A574" i="211"/>
  <c r="N65" i="211"/>
  <c r="N64" i="211" s="1"/>
  <c r="A65" i="211"/>
  <c r="P64" i="211"/>
  <c r="P572" i="211" s="1"/>
  <c r="A64" i="211"/>
  <c r="A573" i="211"/>
  <c r="A572" i="211"/>
  <c r="N570" i="211"/>
  <c r="N569" i="211" s="1"/>
  <c r="A570" i="211"/>
  <c r="P567" i="211"/>
  <c r="O567" i="211"/>
  <c r="A569" i="211"/>
  <c r="A568" i="211"/>
  <c r="A567" i="211"/>
  <c r="A566" i="211"/>
  <c r="A565" i="211"/>
  <c r="N563" i="211"/>
  <c r="A563" i="211"/>
  <c r="N562" i="211"/>
  <c r="A562" i="211"/>
  <c r="N561" i="211"/>
  <c r="A561" i="211"/>
  <c r="P558" i="211"/>
  <c r="O558" i="211"/>
  <c r="A560" i="211"/>
  <c r="A559" i="211"/>
  <c r="A558" i="211"/>
  <c r="N557" i="211"/>
  <c r="A557" i="211"/>
  <c r="N556" i="211"/>
  <c r="A556" i="211"/>
  <c r="P555" i="211"/>
  <c r="O555" i="211"/>
  <c r="A555" i="211"/>
  <c r="N554" i="211"/>
  <c r="A554" i="211"/>
  <c r="P553" i="211"/>
  <c r="O553" i="211"/>
  <c r="A553" i="211"/>
  <c r="N552" i="211"/>
  <c r="A552" i="211"/>
  <c r="P551" i="211"/>
  <c r="O551" i="211"/>
  <c r="A551" i="211"/>
  <c r="A550" i="211"/>
  <c r="A549" i="211"/>
  <c r="A546" i="211"/>
  <c r="N545" i="211"/>
  <c r="A545" i="211"/>
  <c r="P544" i="211"/>
  <c r="O544" i="211"/>
  <c r="A544" i="211"/>
  <c r="N543" i="211"/>
  <c r="A543" i="211"/>
  <c r="N541" i="211"/>
  <c r="A541" i="211"/>
  <c r="N540" i="211"/>
  <c r="A540" i="211"/>
  <c r="A539" i="211"/>
  <c r="A538" i="211"/>
  <c r="A537" i="211"/>
  <c r="A535" i="211"/>
  <c r="A534" i="211"/>
  <c r="A533" i="211"/>
  <c r="N532" i="211"/>
  <c r="A532" i="211"/>
  <c r="P531" i="211"/>
  <c r="P529" i="211" s="1"/>
  <c r="O531" i="211"/>
  <c r="N528" i="211"/>
  <c r="A528" i="211"/>
  <c r="N527" i="211"/>
  <c r="A527" i="211"/>
  <c r="P526" i="211"/>
  <c r="P524" i="211" s="1"/>
  <c r="O526" i="211"/>
  <c r="O524" i="211" s="1"/>
  <c r="A526" i="211"/>
  <c r="A525" i="211"/>
  <c r="A524" i="211"/>
  <c r="N523" i="211"/>
  <c r="A523" i="211"/>
  <c r="P522" i="211"/>
  <c r="O522" i="211"/>
  <c r="A522" i="211"/>
  <c r="N521" i="211"/>
  <c r="A521" i="211"/>
  <c r="P520" i="211"/>
  <c r="O520" i="211"/>
  <c r="A520" i="211"/>
  <c r="A519" i="211"/>
  <c r="A518" i="211"/>
  <c r="A517" i="211"/>
  <c r="A516" i="211"/>
  <c r="P514" i="211"/>
  <c r="O514" i="211"/>
  <c r="A514" i="211"/>
  <c r="N513" i="211"/>
  <c r="A513" i="211"/>
  <c r="N512" i="211"/>
  <c r="A512" i="211"/>
  <c r="N511" i="211"/>
  <c r="A511" i="211"/>
  <c r="P510" i="211"/>
  <c r="O510" i="211"/>
  <c r="A510" i="211"/>
  <c r="N509" i="211"/>
  <c r="A509" i="211"/>
  <c r="N508" i="211"/>
  <c r="A508" i="211"/>
  <c r="N507" i="211"/>
  <c r="A507" i="211"/>
  <c r="N506" i="211"/>
  <c r="A506" i="211"/>
  <c r="N505" i="211"/>
  <c r="A505" i="211"/>
  <c r="N504" i="211"/>
  <c r="A504" i="211"/>
  <c r="N503" i="211"/>
  <c r="A503" i="211"/>
  <c r="N502" i="211"/>
  <c r="A502" i="211"/>
  <c r="N501" i="211"/>
  <c r="A501" i="211"/>
  <c r="P500" i="211"/>
  <c r="O500" i="211"/>
  <c r="A500" i="211"/>
  <c r="N497" i="211"/>
  <c r="A497" i="211"/>
  <c r="N496" i="211"/>
  <c r="A496" i="211"/>
  <c r="A495" i="211"/>
  <c r="A494" i="211"/>
  <c r="A493" i="211"/>
  <c r="A492" i="211"/>
  <c r="A491" i="211"/>
  <c r="A490" i="211"/>
  <c r="A489" i="211"/>
  <c r="N486" i="211"/>
  <c r="A486" i="211"/>
  <c r="P485" i="211"/>
  <c r="O485" i="211"/>
  <c r="O480" i="211" s="1"/>
  <c r="A485" i="211"/>
  <c r="N484" i="211"/>
  <c r="A484" i="211"/>
  <c r="N483" i="211"/>
  <c r="A483" i="211"/>
  <c r="A482" i="211"/>
  <c r="A481" i="211"/>
  <c r="A480" i="211"/>
  <c r="A479" i="211"/>
  <c r="A478" i="211"/>
  <c r="A477" i="211"/>
  <c r="A476" i="211"/>
  <c r="N475" i="211"/>
  <c r="A475" i="211"/>
  <c r="N474" i="211"/>
  <c r="A474" i="211"/>
  <c r="P473" i="211"/>
  <c r="O473" i="211"/>
  <c r="A473" i="211"/>
  <c r="N472" i="211"/>
  <c r="N471" i="211"/>
  <c r="N469" i="211"/>
  <c r="A469" i="211"/>
  <c r="N468" i="211"/>
  <c r="A468" i="211"/>
  <c r="N467" i="211"/>
  <c r="A467" i="211"/>
  <c r="N466" i="211"/>
  <c r="A466" i="211"/>
  <c r="N465" i="211"/>
  <c r="A465" i="211"/>
  <c r="P464" i="211"/>
  <c r="A464" i="211"/>
  <c r="N463" i="211"/>
  <c r="A463" i="211"/>
  <c r="N462" i="211"/>
  <c r="A462" i="211"/>
  <c r="N461" i="211"/>
  <c r="A461" i="211"/>
  <c r="N460" i="211"/>
  <c r="A460" i="211"/>
  <c r="N459" i="211"/>
  <c r="A459" i="211"/>
  <c r="N458" i="211"/>
  <c r="A458" i="211"/>
  <c r="N457" i="211"/>
  <c r="A457" i="211"/>
  <c r="N456" i="211"/>
  <c r="A456" i="211"/>
  <c r="P455" i="211"/>
  <c r="O455" i="211"/>
  <c r="A455" i="211"/>
  <c r="N454" i="211"/>
  <c r="A454" i="211"/>
  <c r="N453" i="211"/>
  <c r="A453" i="211"/>
  <c r="N452" i="211"/>
  <c r="A452" i="211"/>
  <c r="N451" i="211"/>
  <c r="A451" i="211"/>
  <c r="N450" i="211"/>
  <c r="A450" i="211"/>
  <c r="P449" i="211"/>
  <c r="O449" i="211"/>
  <c r="A449" i="211"/>
  <c r="N448" i="211"/>
  <c r="A448" i="211"/>
  <c r="N447" i="211"/>
  <c r="A447" i="211"/>
  <c r="N446" i="211"/>
  <c r="A446" i="211"/>
  <c r="P445" i="211"/>
  <c r="O445" i="211"/>
  <c r="A445" i="211"/>
  <c r="A444" i="211"/>
  <c r="A443" i="211"/>
  <c r="A442" i="211"/>
  <c r="A441" i="211"/>
  <c r="N94" i="211"/>
  <c r="A94" i="211"/>
  <c r="P93" i="211"/>
  <c r="O93" i="211"/>
  <c r="A93" i="211"/>
  <c r="N429" i="211"/>
  <c r="A429" i="211"/>
  <c r="P428" i="211"/>
  <c r="O428" i="211"/>
  <c r="A428" i="211"/>
  <c r="N440" i="211"/>
  <c r="A440" i="211"/>
  <c r="P439" i="211"/>
  <c r="O439" i="211"/>
  <c r="A439" i="211"/>
  <c r="N438" i="211"/>
  <c r="A438" i="211"/>
  <c r="P437" i="211"/>
  <c r="O437" i="211"/>
  <c r="A437" i="211"/>
  <c r="N436" i="211"/>
  <c r="A436" i="211"/>
  <c r="N435" i="211"/>
  <c r="A435" i="211"/>
  <c r="N434" i="211"/>
  <c r="A434" i="211"/>
  <c r="P433" i="211"/>
  <c r="O433" i="211"/>
  <c r="A433" i="211"/>
  <c r="N432" i="211"/>
  <c r="A432" i="211"/>
  <c r="N431" i="211"/>
  <c r="A431" i="211"/>
  <c r="P430" i="211"/>
  <c r="O430" i="211"/>
  <c r="A430" i="211"/>
  <c r="A427" i="211"/>
  <c r="A426" i="211"/>
  <c r="A425" i="211"/>
  <c r="A424" i="211"/>
  <c r="N417" i="211"/>
  <c r="N416" i="211" s="1"/>
  <c r="P416" i="211"/>
  <c r="O416" i="211"/>
  <c r="P414" i="211"/>
  <c r="O414" i="211"/>
  <c r="N413" i="211"/>
  <c r="A413" i="211"/>
  <c r="P412" i="211"/>
  <c r="O412" i="211"/>
  <c r="A412" i="211"/>
  <c r="N302" i="211"/>
  <c r="A302" i="211"/>
  <c r="N301" i="211"/>
  <c r="A301" i="211"/>
  <c r="P300" i="211"/>
  <c r="A300" i="211"/>
  <c r="A411" i="211"/>
  <c r="A410" i="211"/>
  <c r="A409" i="211"/>
  <c r="A408" i="211"/>
  <c r="A407" i="211"/>
  <c r="P402" i="211"/>
  <c r="O402" i="211"/>
  <c r="N401" i="211"/>
  <c r="A401" i="211"/>
  <c r="N400" i="211"/>
  <c r="A400" i="211"/>
  <c r="N399" i="211"/>
  <c r="A399" i="211"/>
  <c r="P398" i="211"/>
  <c r="O398" i="211"/>
  <c r="A398" i="211"/>
  <c r="N394" i="211"/>
  <c r="A394" i="211"/>
  <c r="A393" i="211"/>
  <c r="N397" i="211"/>
  <c r="A397" i="211"/>
  <c r="P396" i="211"/>
  <c r="O396" i="211"/>
  <c r="A396" i="211"/>
  <c r="N392" i="211"/>
  <c r="A392" i="211"/>
  <c r="P391" i="211"/>
  <c r="O391" i="211"/>
  <c r="A391" i="211"/>
  <c r="N390" i="211"/>
  <c r="A390" i="211"/>
  <c r="P389" i="211"/>
  <c r="O389" i="211"/>
  <c r="A389" i="211"/>
  <c r="N388" i="211"/>
  <c r="A388" i="211"/>
  <c r="N387" i="211"/>
  <c r="A387" i="211"/>
  <c r="N386" i="211"/>
  <c r="A386" i="211"/>
  <c r="N385" i="211"/>
  <c r="A385" i="211"/>
  <c r="N384" i="211"/>
  <c r="A384" i="211"/>
  <c r="N383" i="211"/>
  <c r="A383" i="211"/>
  <c r="N382" i="211"/>
  <c r="A382" i="211"/>
  <c r="P381" i="211"/>
  <c r="O381" i="211"/>
  <c r="A381" i="211"/>
  <c r="A380" i="211"/>
  <c r="A379" i="211"/>
  <c r="A378" i="211"/>
  <c r="A377" i="211"/>
  <c r="O372" i="211"/>
  <c r="A373" i="211"/>
  <c r="A372" i="211"/>
  <c r="A371" i="211"/>
  <c r="A370" i="211"/>
  <c r="N369" i="211"/>
  <c r="A369" i="211"/>
  <c r="N368" i="211"/>
  <c r="N367" i="211"/>
  <c r="P366" i="211"/>
  <c r="P364" i="211" s="1"/>
  <c r="P362" i="211" s="1"/>
  <c r="O366" i="211"/>
  <c r="O364" i="211" s="1"/>
  <c r="O362" i="211" s="1"/>
  <c r="A366" i="211"/>
  <c r="A365" i="211"/>
  <c r="A364" i="211"/>
  <c r="A363" i="211"/>
  <c r="A362" i="211"/>
  <c r="N361" i="211"/>
  <c r="A361" i="211"/>
  <c r="P360" i="211"/>
  <c r="O360" i="211"/>
  <c r="A360" i="211"/>
  <c r="N359" i="211"/>
  <c r="A359" i="211"/>
  <c r="N358" i="211"/>
  <c r="A358" i="211"/>
  <c r="N357" i="211"/>
  <c r="A357" i="211"/>
  <c r="N356" i="211"/>
  <c r="A356" i="211"/>
  <c r="N355" i="211"/>
  <c r="A355" i="211"/>
  <c r="N354" i="211"/>
  <c r="A354" i="211"/>
  <c r="N353" i="211"/>
  <c r="N352" i="211"/>
  <c r="A352" i="211"/>
  <c r="N351" i="211"/>
  <c r="A351" i="211"/>
  <c r="N350" i="211"/>
  <c r="A350" i="211"/>
  <c r="N349" i="211"/>
  <c r="A349" i="211"/>
  <c r="N348" i="211"/>
  <c r="A348" i="211"/>
  <c r="N347" i="211"/>
  <c r="A347" i="211"/>
  <c r="N346" i="211"/>
  <c r="A346" i="211"/>
  <c r="N345" i="211"/>
  <c r="A345" i="211"/>
  <c r="N344" i="211"/>
  <c r="A344" i="211"/>
  <c r="N343" i="211"/>
  <c r="A343" i="211"/>
  <c r="N342" i="211"/>
  <c r="A342" i="211"/>
  <c r="N341" i="211"/>
  <c r="A341" i="211"/>
  <c r="N340" i="211"/>
  <c r="A340" i="211"/>
  <c r="N339" i="211"/>
  <c r="A339" i="211"/>
  <c r="N338" i="211"/>
  <c r="A338" i="211"/>
  <c r="P337" i="211"/>
  <c r="O337" i="211"/>
  <c r="A337" i="211"/>
  <c r="N336" i="211"/>
  <c r="A336" i="211"/>
  <c r="P335" i="211"/>
  <c r="O335" i="211"/>
  <c r="A335" i="211"/>
  <c r="N334" i="211"/>
  <c r="A334" i="211"/>
  <c r="N333" i="211"/>
  <c r="A333" i="211"/>
  <c r="N332" i="211"/>
  <c r="A332" i="211"/>
  <c r="N331" i="211"/>
  <c r="N330" i="211"/>
  <c r="A330" i="211"/>
  <c r="N329" i="211"/>
  <c r="A329" i="211"/>
  <c r="N328" i="211"/>
  <c r="A328" i="211"/>
  <c r="N326" i="211"/>
  <c r="A326" i="211"/>
  <c r="P325" i="211"/>
  <c r="A325" i="211"/>
  <c r="A324" i="211"/>
  <c r="A323" i="211"/>
  <c r="A322" i="211"/>
  <c r="A321" i="211"/>
  <c r="A320" i="211"/>
  <c r="A319" i="211"/>
  <c r="A314" i="211"/>
  <c r="N313" i="211"/>
  <c r="A313" i="211"/>
  <c r="P311" i="211"/>
  <c r="N311" i="211" s="1"/>
  <c r="A311" i="211"/>
  <c r="N310" i="211"/>
  <c r="A310" i="211"/>
  <c r="N309" i="211"/>
  <c r="A309" i="211"/>
  <c r="N308" i="211"/>
  <c r="A308" i="211"/>
  <c r="P307" i="211"/>
  <c r="O307" i="211"/>
  <c r="A307" i="211"/>
  <c r="N306" i="211"/>
  <c r="A306" i="211"/>
  <c r="N305" i="211"/>
  <c r="A305" i="211"/>
  <c r="N304" i="211"/>
  <c r="A304" i="211"/>
  <c r="P303" i="211"/>
  <c r="O303" i="211"/>
  <c r="A303" i="211"/>
  <c r="N299" i="211"/>
  <c r="A299" i="211"/>
  <c r="N296" i="211"/>
  <c r="A296" i="211"/>
  <c r="P295" i="211"/>
  <c r="O295" i="211"/>
  <c r="A295" i="211"/>
  <c r="N294" i="211"/>
  <c r="N293" i="211"/>
  <c r="N292" i="211"/>
  <c r="P291" i="211"/>
  <c r="O291" i="211"/>
  <c r="N290" i="211"/>
  <c r="N289" i="211"/>
  <c r="N288" i="211"/>
  <c r="N287" i="211"/>
  <c r="N286" i="211"/>
  <c r="P285" i="211"/>
  <c r="O285" i="211"/>
  <c r="N284" i="211"/>
  <c r="P283" i="211"/>
  <c r="O283" i="211"/>
  <c r="N281" i="211"/>
  <c r="N280" i="211"/>
  <c r="N278" i="211"/>
  <c r="N277" i="211"/>
  <c r="P276" i="211"/>
  <c r="O276" i="211"/>
  <c r="N271" i="211"/>
  <c r="N270" i="211"/>
  <c r="N269" i="211"/>
  <c r="N268" i="211"/>
  <c r="N267" i="211"/>
  <c r="A267" i="211"/>
  <c r="N266" i="211"/>
  <c r="A266" i="211"/>
  <c r="N265" i="211"/>
  <c r="A265" i="211"/>
  <c r="P264" i="211"/>
  <c r="P262" i="211" s="1"/>
  <c r="P260" i="211" s="1"/>
  <c r="O264" i="211"/>
  <c r="A264" i="211"/>
  <c r="A263" i="211"/>
  <c r="A262" i="211"/>
  <c r="A261" i="211"/>
  <c r="A260" i="211"/>
  <c r="N259" i="211"/>
  <c r="A259" i="211"/>
  <c r="P258" i="211"/>
  <c r="O258" i="211"/>
  <c r="A258" i="211"/>
  <c r="N257" i="211"/>
  <c r="A257" i="211"/>
  <c r="N256" i="211"/>
  <c r="A256" i="211"/>
  <c r="P255" i="211"/>
  <c r="O255" i="211"/>
  <c r="A255" i="211"/>
  <c r="N254" i="211"/>
  <c r="A254" i="211"/>
  <c r="P253" i="211"/>
  <c r="O253" i="211"/>
  <c r="A253" i="211"/>
  <c r="N252" i="211"/>
  <c r="P251" i="211"/>
  <c r="O251" i="211"/>
  <c r="N250" i="211"/>
  <c r="N249" i="211"/>
  <c r="P248" i="211"/>
  <c r="O248" i="211"/>
  <c r="A246" i="211"/>
  <c r="N243" i="211"/>
  <c r="N242" i="211"/>
  <c r="N240" i="211"/>
  <c r="N235" i="211"/>
  <c r="A235" i="211"/>
  <c r="P234" i="211"/>
  <c r="O234" i="211"/>
  <c r="A234" i="211"/>
  <c r="N233" i="211"/>
  <c r="A233" i="211"/>
  <c r="A231" i="211"/>
  <c r="N230" i="211"/>
  <c r="A230" i="211"/>
  <c r="N229" i="211"/>
  <c r="A229" i="211"/>
  <c r="N228" i="211"/>
  <c r="A228" i="211"/>
  <c r="N227" i="211"/>
  <c r="A227" i="211"/>
  <c r="N226" i="211"/>
  <c r="A226" i="211"/>
  <c r="N225" i="211"/>
  <c r="A225" i="211"/>
  <c r="A224" i="211"/>
  <c r="N223" i="211"/>
  <c r="A223" i="211"/>
  <c r="N222" i="211"/>
  <c r="A222" i="211"/>
  <c r="N221" i="211"/>
  <c r="A221" i="211"/>
  <c r="P220" i="211"/>
  <c r="O220" i="211"/>
  <c r="A220" i="211"/>
  <c r="N219" i="211"/>
  <c r="A219" i="211"/>
  <c r="N218" i="211"/>
  <c r="A218" i="211"/>
  <c r="P217" i="211"/>
  <c r="O217" i="211"/>
  <c r="A217" i="211"/>
  <c r="N216" i="211"/>
  <c r="A216" i="211"/>
  <c r="N214" i="211"/>
  <c r="A214" i="211"/>
  <c r="A213" i="211"/>
  <c r="N212" i="211"/>
  <c r="A212" i="211"/>
  <c r="N211" i="211"/>
  <c r="A211" i="211"/>
  <c r="N210" i="211"/>
  <c r="A210" i="211"/>
  <c r="N209" i="211"/>
  <c r="A209" i="211"/>
  <c r="P206" i="211"/>
  <c r="O206" i="211"/>
  <c r="A206" i="211"/>
  <c r="N204" i="211"/>
  <c r="A204" i="211"/>
  <c r="N203" i="211"/>
  <c r="A203" i="211"/>
  <c r="N202" i="211"/>
  <c r="A202" i="211"/>
  <c r="N201" i="211"/>
  <c r="A201" i="211"/>
  <c r="A200" i="211"/>
  <c r="N199" i="211"/>
  <c r="A199" i="211"/>
  <c r="P198" i="211"/>
  <c r="O198" i="211"/>
  <c r="A198" i="211"/>
  <c r="N197" i="211"/>
  <c r="N196" i="211"/>
  <c r="A196" i="211"/>
  <c r="N195" i="211"/>
  <c r="A195" i="211"/>
  <c r="P194" i="211"/>
  <c r="O194" i="211"/>
  <c r="A194" i="211"/>
  <c r="N192" i="211"/>
  <c r="A192" i="211"/>
  <c r="N191" i="211"/>
  <c r="A191" i="211"/>
  <c r="N190" i="211"/>
  <c r="A190" i="211"/>
  <c r="A189" i="211"/>
  <c r="N188" i="211"/>
  <c r="A188" i="211"/>
  <c r="N187" i="211"/>
  <c r="A187" i="211"/>
  <c r="N186" i="211"/>
  <c r="A186" i="211"/>
  <c r="P185" i="211"/>
  <c r="O185" i="211"/>
  <c r="A185" i="211"/>
  <c r="N184" i="211"/>
  <c r="A184" i="211"/>
  <c r="N183" i="211"/>
  <c r="A183" i="211"/>
  <c r="N182" i="211"/>
  <c r="A182" i="211"/>
  <c r="P181" i="211"/>
  <c r="O181" i="211"/>
  <c r="A181" i="211"/>
  <c r="N180" i="211"/>
  <c r="A180" i="211"/>
  <c r="P179" i="211"/>
  <c r="O179" i="211"/>
  <c r="A179" i="211"/>
  <c r="N178" i="211"/>
  <c r="A178" i="211"/>
  <c r="N177" i="211"/>
  <c r="A177" i="211"/>
  <c r="P176" i="211"/>
  <c r="O176" i="211"/>
  <c r="A176" i="211"/>
  <c r="A175" i="211"/>
  <c r="A174" i="211"/>
  <c r="A173" i="211"/>
  <c r="A172" i="211"/>
  <c r="N162" i="211"/>
  <c r="A162" i="211"/>
  <c r="P161" i="211"/>
  <c r="O161" i="211"/>
  <c r="A161" i="211"/>
  <c r="N160" i="211"/>
  <c r="A160" i="211"/>
  <c r="P159" i="211"/>
  <c r="O159" i="211"/>
  <c r="A159" i="211"/>
  <c r="N158" i="211"/>
  <c r="A158" i="211"/>
  <c r="P157" i="211"/>
  <c r="O157" i="211"/>
  <c r="A157" i="211"/>
  <c r="N156" i="211"/>
  <c r="A156" i="211"/>
  <c r="N155" i="211"/>
  <c r="A155" i="211"/>
  <c r="P154" i="211"/>
  <c r="O154" i="211"/>
  <c r="A154" i="211"/>
  <c r="N153" i="211"/>
  <c r="N152" i="211"/>
  <c r="A152" i="211"/>
  <c r="P151" i="211"/>
  <c r="O151" i="211"/>
  <c r="N171" i="211"/>
  <c r="A171" i="211"/>
  <c r="N170" i="211"/>
  <c r="A170" i="211"/>
  <c r="P169" i="211"/>
  <c r="P167" i="211" s="1"/>
  <c r="P165" i="211" s="1"/>
  <c r="O169" i="211"/>
  <c r="A169" i="211"/>
  <c r="A168" i="211"/>
  <c r="A167" i="211"/>
  <c r="A166" i="211"/>
  <c r="A165" i="211"/>
  <c r="N150" i="211"/>
  <c r="A150" i="211"/>
  <c r="P149" i="211"/>
  <c r="O149" i="211"/>
  <c r="A149" i="211"/>
  <c r="N148" i="211"/>
  <c r="A148" i="211"/>
  <c r="P147" i="211"/>
  <c r="O147" i="211"/>
  <c r="A147" i="211"/>
  <c r="A146" i="211"/>
  <c r="A145" i="211"/>
  <c r="A144" i="211"/>
  <c r="A142" i="211"/>
  <c r="A141" i="211"/>
  <c r="N140" i="211"/>
  <c r="A140" i="211"/>
  <c r="N139" i="211"/>
  <c r="A139" i="211"/>
  <c r="P138" i="211"/>
  <c r="O138" i="211"/>
  <c r="A138" i="211"/>
  <c r="N137" i="211"/>
  <c r="A137" i="211"/>
  <c r="N136" i="211"/>
  <c r="A136" i="211"/>
  <c r="N135" i="211"/>
  <c r="A135" i="211"/>
  <c r="N134" i="211"/>
  <c r="A134" i="211"/>
  <c r="N133" i="211"/>
  <c r="A133" i="211"/>
  <c r="P132" i="211"/>
  <c r="O132" i="211"/>
  <c r="A132" i="211"/>
  <c r="A131" i="211"/>
  <c r="A130" i="211"/>
  <c r="A129" i="211"/>
  <c r="A128" i="211"/>
  <c r="N127" i="211"/>
  <c r="A127" i="211"/>
  <c r="N126" i="211"/>
  <c r="A126" i="211"/>
  <c r="N125" i="211"/>
  <c r="A125" i="211"/>
  <c r="N124" i="211"/>
  <c r="A124" i="211"/>
  <c r="N123" i="211"/>
  <c r="A123" i="211"/>
  <c r="N122" i="211"/>
  <c r="A122" i="211"/>
  <c r="N121" i="211"/>
  <c r="A121" i="211"/>
  <c r="N120" i="211"/>
  <c r="A120" i="211"/>
  <c r="N119" i="211"/>
  <c r="A119" i="211"/>
  <c r="N118" i="211"/>
  <c r="A118" i="211"/>
  <c r="N116" i="211"/>
  <c r="A116" i="211"/>
  <c r="P115" i="211"/>
  <c r="A115" i="211"/>
  <c r="A114" i="211"/>
  <c r="A113" i="211"/>
  <c r="A112" i="211"/>
  <c r="A111" i="211"/>
  <c r="A110" i="211"/>
  <c r="A109" i="211"/>
  <c r="N108" i="211"/>
  <c r="A108" i="211"/>
  <c r="N107" i="211"/>
  <c r="A107" i="211"/>
  <c r="P106" i="211"/>
  <c r="O106" i="211"/>
  <c r="A106" i="211"/>
  <c r="N105" i="211"/>
  <c r="A105" i="211"/>
  <c r="N104" i="211"/>
  <c r="A104" i="211"/>
  <c r="P103" i="211"/>
  <c r="O103" i="211"/>
  <c r="A103" i="211"/>
  <c r="A102" i="211"/>
  <c r="A101" i="211"/>
  <c r="A100" i="211"/>
  <c r="A99" i="211"/>
  <c r="N98" i="211"/>
  <c r="A98" i="211"/>
  <c r="P97" i="211"/>
  <c r="O97" i="211"/>
  <c r="A97" i="211"/>
  <c r="N96" i="211"/>
  <c r="A96" i="211"/>
  <c r="P95" i="211"/>
  <c r="O95" i="211"/>
  <c r="A95" i="211"/>
  <c r="N92" i="211"/>
  <c r="A92" i="211"/>
  <c r="P91" i="211"/>
  <c r="O91" i="211"/>
  <c r="A91" i="211"/>
  <c r="N90" i="211"/>
  <c r="A90" i="211"/>
  <c r="N89" i="211"/>
  <c r="P88" i="211"/>
  <c r="O88" i="211"/>
  <c r="A88" i="211"/>
  <c r="A87" i="211"/>
  <c r="A86" i="211"/>
  <c r="A85" i="211"/>
  <c r="A84" i="211"/>
  <c r="N83" i="211"/>
  <c r="A83" i="211"/>
  <c r="N82" i="211"/>
  <c r="A82" i="211"/>
  <c r="N81" i="211"/>
  <c r="A81" i="211"/>
  <c r="N80" i="211"/>
  <c r="A80" i="211"/>
  <c r="N79" i="211"/>
  <c r="A79" i="211"/>
  <c r="N78" i="211"/>
  <c r="A78" i="211"/>
  <c r="N77" i="211"/>
  <c r="A77" i="211"/>
  <c r="N76" i="211"/>
  <c r="A76" i="211"/>
  <c r="N75" i="211"/>
  <c r="A75" i="211"/>
  <c r="N74" i="211"/>
  <c r="A74" i="211"/>
  <c r="N73" i="211"/>
  <c r="A73" i="211"/>
  <c r="N72" i="211"/>
  <c r="A72" i="211"/>
  <c r="N71" i="211"/>
  <c r="A71" i="211"/>
  <c r="P70" i="211"/>
  <c r="P68" i="211" s="1"/>
  <c r="P66" i="211" s="1"/>
  <c r="O70" i="211"/>
  <c r="A70" i="211"/>
  <c r="A69" i="211"/>
  <c r="A68" i="211"/>
  <c r="A67" i="211"/>
  <c r="A66" i="211"/>
  <c r="N63" i="211"/>
  <c r="N61" i="211" s="1"/>
  <c r="A63" i="211"/>
  <c r="P62" i="211"/>
  <c r="O62" i="211"/>
  <c r="O60" i="211" s="1"/>
  <c r="A62" i="211"/>
  <c r="A61" i="211"/>
  <c r="A60" i="211"/>
  <c r="N59" i="211"/>
  <c r="N58" i="211"/>
  <c r="A58" i="211"/>
  <c r="N57" i="211"/>
  <c r="A57" i="211"/>
  <c r="N56" i="211"/>
  <c r="A56" i="211"/>
  <c r="P55" i="211"/>
  <c r="O55" i="211"/>
  <c r="A55" i="211"/>
  <c r="N54" i="211"/>
  <c r="A54" i="211"/>
  <c r="N53" i="211"/>
  <c r="A53" i="211"/>
  <c r="N52" i="211"/>
  <c r="A52" i="211"/>
  <c r="N51" i="211"/>
  <c r="A51" i="211"/>
  <c r="N50" i="211"/>
  <c r="A50" i="211"/>
  <c r="N49" i="211"/>
  <c r="A49" i="211"/>
  <c r="N48" i="211"/>
  <c r="A48" i="211"/>
  <c r="A46" i="211"/>
  <c r="N45" i="211"/>
  <c r="A45" i="211"/>
  <c r="N44" i="211"/>
  <c r="N43" i="211"/>
  <c r="A43" i="211"/>
  <c r="N42" i="211"/>
  <c r="A42" i="211"/>
  <c r="N41" i="211"/>
  <c r="A41" i="211"/>
  <c r="N40" i="211"/>
  <c r="A40" i="211"/>
  <c r="N39" i="211"/>
  <c r="A39" i="211"/>
  <c r="N38" i="211"/>
  <c r="A38" i="211"/>
  <c r="N37" i="211"/>
  <c r="A37" i="211"/>
  <c r="N36" i="211"/>
  <c r="A36" i="211"/>
  <c r="N35" i="211"/>
  <c r="A35" i="211"/>
  <c r="N34" i="211"/>
  <c r="N33" i="211"/>
  <c r="A33" i="211"/>
  <c r="N32" i="211"/>
  <c r="A32" i="211"/>
  <c r="N31" i="211"/>
  <c r="A31" i="211"/>
  <c r="N30" i="211"/>
  <c r="A30" i="211"/>
  <c r="N29" i="211"/>
  <c r="A29" i="211"/>
  <c r="N28" i="211"/>
  <c r="A28" i="211"/>
  <c r="N27" i="211"/>
  <c r="A27" i="211"/>
  <c r="N26" i="211"/>
  <c r="A26" i="211"/>
  <c r="N25" i="211"/>
  <c r="A25" i="211"/>
  <c r="N24" i="211"/>
  <c r="A24" i="211"/>
  <c r="N23" i="211"/>
  <c r="A23" i="211"/>
  <c r="N22" i="211"/>
  <c r="A22" i="211"/>
  <c r="N21" i="211"/>
  <c r="A21" i="211"/>
  <c r="P20" i="211"/>
  <c r="O20" i="211"/>
  <c r="A20" i="211"/>
  <c r="A19" i="211"/>
  <c r="A18" i="211"/>
  <c r="A17" i="211"/>
  <c r="A16" i="211"/>
  <c r="A15" i="211"/>
  <c r="A14" i="211"/>
  <c r="A13" i="211"/>
  <c r="N766" i="212"/>
  <c r="P761" i="212"/>
  <c r="P759" i="212" s="1"/>
  <c r="O761" i="212"/>
  <c r="O759" i="212" s="1"/>
  <c r="N758" i="212"/>
  <c r="P757" i="212"/>
  <c r="O757" i="212"/>
  <c r="N756" i="212"/>
  <c r="P755" i="212"/>
  <c r="O755" i="212"/>
  <c r="N750" i="212"/>
  <c r="N749" i="212" s="1"/>
  <c r="P749" i="212"/>
  <c r="O749" i="212"/>
  <c r="N744" i="212"/>
  <c r="N743" i="212" s="1"/>
  <c r="N742" i="212"/>
  <c r="N741" i="212"/>
  <c r="N740" i="212"/>
  <c r="N738" i="212"/>
  <c r="N737" i="212"/>
  <c r="N736" i="212"/>
  <c r="P735" i="212"/>
  <c r="O735" i="212"/>
  <c r="N734" i="212"/>
  <c r="N733" i="212"/>
  <c r="N732" i="212"/>
  <c r="P731" i="212"/>
  <c r="O731" i="212"/>
  <c r="N729" i="212"/>
  <c r="N726" i="212"/>
  <c r="N725" i="212"/>
  <c r="P724" i="212"/>
  <c r="O724" i="212"/>
  <c r="N723" i="212"/>
  <c r="N721" i="212"/>
  <c r="N720" i="212"/>
  <c r="N719" i="212"/>
  <c r="P718" i="212"/>
  <c r="N717" i="212"/>
  <c r="P716" i="212"/>
  <c r="O716" i="212"/>
  <c r="N715" i="212"/>
  <c r="N713" i="212"/>
  <c r="N712" i="212"/>
  <c r="N711" i="212"/>
  <c r="P710" i="212"/>
  <c r="N709" i="212"/>
  <c r="N708" i="212"/>
  <c r="N707" i="212"/>
  <c r="N706" i="212"/>
  <c r="N705" i="212"/>
  <c r="N704" i="212"/>
  <c r="N703" i="212"/>
  <c r="P702" i="212"/>
  <c r="O702" i="212"/>
  <c r="N697" i="212"/>
  <c r="N696" i="212"/>
  <c r="P695" i="212"/>
  <c r="O695" i="212"/>
  <c r="N694" i="212"/>
  <c r="N693" i="212"/>
  <c r="P692" i="212"/>
  <c r="O692" i="212"/>
  <c r="N691" i="212"/>
  <c r="N690" i="212"/>
  <c r="P689" i="212"/>
  <c r="O689" i="212"/>
  <c r="N688" i="212"/>
  <c r="N683" i="212"/>
  <c r="N682" i="212"/>
  <c r="P681" i="212"/>
  <c r="O681" i="212"/>
  <c r="N676" i="212"/>
  <c r="P675" i="212"/>
  <c r="O675" i="212"/>
  <c r="O673" i="212" s="1"/>
  <c r="O671" i="212" s="1"/>
  <c r="N666" i="212"/>
  <c r="P665" i="212"/>
  <c r="O665" i="212"/>
  <c r="N664" i="212"/>
  <c r="N663" i="212"/>
  <c r="P662" i="212"/>
  <c r="O662" i="212"/>
  <c r="N661" i="212"/>
  <c r="P660" i="212"/>
  <c r="O660" i="212"/>
  <c r="N659" i="212"/>
  <c r="P658" i="212"/>
  <c r="O658" i="212"/>
  <c r="N657" i="212"/>
  <c r="P656" i="212"/>
  <c r="O656" i="212"/>
  <c r="N655" i="212"/>
  <c r="N654" i="212"/>
  <c r="N653" i="212"/>
  <c r="N652" i="212"/>
  <c r="P651" i="212"/>
  <c r="O651" i="212"/>
  <c r="N645" i="212"/>
  <c r="N644" i="212" s="1"/>
  <c r="N643" i="212"/>
  <c r="N642" i="212"/>
  <c r="N641" i="212"/>
  <c r="N640" i="212"/>
  <c r="P639" i="212"/>
  <c r="O639" i="212"/>
  <c r="N638" i="212"/>
  <c r="P637" i="212"/>
  <c r="O637" i="212"/>
  <c r="N636" i="212"/>
  <c r="N635" i="212"/>
  <c r="P634" i="212"/>
  <c r="O634" i="212"/>
  <c r="N633" i="212"/>
  <c r="N632" i="212"/>
  <c r="P631" i="212"/>
  <c r="O631" i="212"/>
  <c r="N630" i="212"/>
  <c r="N629" i="212"/>
  <c r="N628" i="212"/>
  <c r="N627" i="212"/>
  <c r="P626" i="212"/>
  <c r="O626" i="212"/>
  <c r="N621" i="212"/>
  <c r="N620" i="212"/>
  <c r="P619" i="212"/>
  <c r="P617" i="212" s="1"/>
  <c r="O619" i="212"/>
  <c r="O617" i="212" s="1"/>
  <c r="N614" i="212"/>
  <c r="P613" i="212"/>
  <c r="O613" i="212"/>
  <c r="A613" i="212"/>
  <c r="N612" i="212"/>
  <c r="N611" i="212"/>
  <c r="P610" i="212"/>
  <c r="P608" i="212" s="1"/>
  <c r="O610" i="212"/>
  <c r="A610" i="212"/>
  <c r="A609" i="212"/>
  <c r="A608" i="212"/>
  <c r="A607" i="212"/>
  <c r="A606" i="212"/>
  <c r="N605" i="212"/>
  <c r="A605" i="212"/>
  <c r="N604" i="212"/>
  <c r="A604" i="212"/>
  <c r="P603" i="212"/>
  <c r="P601" i="212" s="1"/>
  <c r="O603" i="212"/>
  <c r="O601" i="212" s="1"/>
  <c r="A603" i="212"/>
  <c r="A602" i="212"/>
  <c r="A601" i="212"/>
  <c r="N600" i="212"/>
  <c r="N599" i="212" s="1"/>
  <c r="P599" i="212"/>
  <c r="O599" i="212"/>
  <c r="N598" i="212"/>
  <c r="P597" i="212"/>
  <c r="O597" i="212"/>
  <c r="N596" i="212"/>
  <c r="P595" i="212"/>
  <c r="O595" i="212"/>
  <c r="N594" i="212"/>
  <c r="P593" i="212"/>
  <c r="O593" i="212"/>
  <c r="N592" i="212"/>
  <c r="A592" i="212"/>
  <c r="N590" i="212"/>
  <c r="A590" i="212"/>
  <c r="P589" i="212"/>
  <c r="O589" i="212"/>
  <c r="A589" i="212"/>
  <c r="N588" i="212"/>
  <c r="A588" i="212"/>
  <c r="N586" i="212"/>
  <c r="A586" i="212"/>
  <c r="P585" i="212"/>
  <c r="O585" i="212"/>
  <c r="A585" i="212"/>
  <c r="N584" i="212"/>
  <c r="A584" i="212"/>
  <c r="N583" i="212"/>
  <c r="A583" i="212"/>
  <c r="N582" i="212"/>
  <c r="A582" i="212"/>
  <c r="N581" i="212"/>
  <c r="A581" i="212"/>
  <c r="P580" i="212"/>
  <c r="O580" i="212"/>
  <c r="A580" i="212"/>
  <c r="A579" i="212"/>
  <c r="A578" i="212"/>
  <c r="A577" i="212"/>
  <c r="A576" i="212"/>
  <c r="A575" i="212"/>
  <c r="A574" i="212"/>
  <c r="N65" i="212"/>
  <c r="N64" i="212" s="1"/>
  <c r="A65" i="212"/>
  <c r="P64" i="212"/>
  <c r="P572" i="212" s="1"/>
  <c r="A64" i="212"/>
  <c r="A573" i="212"/>
  <c r="A572" i="212"/>
  <c r="N570" i="212"/>
  <c r="N569" i="212" s="1"/>
  <c r="A570" i="212"/>
  <c r="P567" i="212"/>
  <c r="A569" i="212"/>
  <c r="A568" i="212"/>
  <c r="A567" i="212"/>
  <c r="A566" i="212"/>
  <c r="A565" i="212"/>
  <c r="N563" i="212"/>
  <c r="A563" i="212"/>
  <c r="N562" i="212"/>
  <c r="A562" i="212"/>
  <c r="N561" i="212"/>
  <c r="A561" i="212"/>
  <c r="P558" i="212"/>
  <c r="O558" i="212"/>
  <c r="A560" i="212"/>
  <c r="A559" i="212"/>
  <c r="A558" i="212"/>
  <c r="N557" i="212"/>
  <c r="A557" i="212"/>
  <c r="N556" i="212"/>
  <c r="A556" i="212"/>
  <c r="P555" i="212"/>
  <c r="O555" i="212"/>
  <c r="A555" i="212"/>
  <c r="N554" i="212"/>
  <c r="A554" i="212"/>
  <c r="P553" i="212"/>
  <c r="O553" i="212"/>
  <c r="A553" i="212"/>
  <c r="N552" i="212"/>
  <c r="A552" i="212"/>
  <c r="P551" i="212"/>
  <c r="O551" i="212"/>
  <c r="A551" i="212"/>
  <c r="A550" i="212"/>
  <c r="A549" i="212"/>
  <c r="A546" i="212"/>
  <c r="N545" i="212"/>
  <c r="A545" i="212"/>
  <c r="P544" i="212"/>
  <c r="O544" i="212"/>
  <c r="A544" i="212"/>
  <c r="N543" i="212"/>
  <c r="A543" i="212"/>
  <c r="N541" i="212"/>
  <c r="A541" i="212"/>
  <c r="N540" i="212"/>
  <c r="A540" i="212"/>
  <c r="A539" i="212"/>
  <c r="A538" i="212"/>
  <c r="A537" i="212"/>
  <c r="A535" i="212"/>
  <c r="A534" i="212"/>
  <c r="A533" i="212"/>
  <c r="N532" i="212"/>
  <c r="A532" i="212"/>
  <c r="P531" i="212"/>
  <c r="O531" i="212"/>
  <c r="O529" i="212" s="1"/>
  <c r="N528" i="212"/>
  <c r="A528" i="212"/>
  <c r="N527" i="212"/>
  <c r="A527" i="212"/>
  <c r="P526" i="212"/>
  <c r="P524" i="212" s="1"/>
  <c r="O526" i="212"/>
  <c r="O524" i="212" s="1"/>
  <c r="A526" i="212"/>
  <c r="A525" i="212"/>
  <c r="A524" i="212"/>
  <c r="N523" i="212"/>
  <c r="A523" i="212"/>
  <c r="P522" i="212"/>
  <c r="O522" i="212"/>
  <c r="A522" i="212"/>
  <c r="N521" i="212"/>
  <c r="A521" i="212"/>
  <c r="P520" i="212"/>
  <c r="O520" i="212"/>
  <c r="A520" i="212"/>
  <c r="A519" i="212"/>
  <c r="A518" i="212"/>
  <c r="A517" i="212"/>
  <c r="A516" i="212"/>
  <c r="P514" i="212"/>
  <c r="O514" i="212"/>
  <c r="A514" i="212"/>
  <c r="N513" i="212"/>
  <c r="A513" i="212"/>
  <c r="N512" i="212"/>
  <c r="A512" i="212"/>
  <c r="N511" i="212"/>
  <c r="A511" i="212"/>
  <c r="P510" i="212"/>
  <c r="O510" i="212"/>
  <c r="A510" i="212"/>
  <c r="N509" i="212"/>
  <c r="A509" i="212"/>
  <c r="N508" i="212"/>
  <c r="A508" i="212"/>
  <c r="N507" i="212"/>
  <c r="A507" i="212"/>
  <c r="N506" i="212"/>
  <c r="A506" i="212"/>
  <c r="N505" i="212"/>
  <c r="A505" i="212"/>
  <c r="N504" i="212"/>
  <c r="A504" i="212"/>
  <c r="N503" i="212"/>
  <c r="A503" i="212"/>
  <c r="N502" i="212"/>
  <c r="A502" i="212"/>
  <c r="N501" i="212"/>
  <c r="A501" i="212"/>
  <c r="P500" i="212"/>
  <c r="O500" i="212"/>
  <c r="A500" i="212"/>
  <c r="N497" i="212"/>
  <c r="A497" i="212"/>
  <c r="N496" i="212"/>
  <c r="A496" i="212"/>
  <c r="A495" i="212"/>
  <c r="A494" i="212"/>
  <c r="A493" i="212"/>
  <c r="A492" i="212"/>
  <c r="A491" i="212"/>
  <c r="A490" i="212"/>
  <c r="A489" i="212"/>
  <c r="N486" i="212"/>
  <c r="A486" i="212"/>
  <c r="P485" i="212"/>
  <c r="O485" i="212"/>
  <c r="O480" i="212" s="1"/>
  <c r="A485" i="212"/>
  <c r="N484" i="212"/>
  <c r="A484" i="212"/>
  <c r="N483" i="212"/>
  <c r="A483" i="212"/>
  <c r="A482" i="212"/>
  <c r="A481" i="212"/>
  <c r="A480" i="212"/>
  <c r="A479" i="212"/>
  <c r="A478" i="212"/>
  <c r="A477" i="212"/>
  <c r="A476" i="212"/>
  <c r="N475" i="212"/>
  <c r="A475" i="212"/>
  <c r="N474" i="212"/>
  <c r="A474" i="212"/>
  <c r="P473" i="212"/>
  <c r="O473" i="212"/>
  <c r="A473" i="212"/>
  <c r="N472" i="212"/>
  <c r="N471" i="212"/>
  <c r="N469" i="212"/>
  <c r="A469" i="212"/>
  <c r="N468" i="212"/>
  <c r="A468" i="212"/>
  <c r="N467" i="212"/>
  <c r="A467" i="212"/>
  <c r="N466" i="212"/>
  <c r="A466" i="212"/>
  <c r="N465" i="212"/>
  <c r="A465" i="212"/>
  <c r="P464" i="212"/>
  <c r="A464" i="212"/>
  <c r="N463" i="212"/>
  <c r="A463" i="212"/>
  <c r="N462" i="212"/>
  <c r="A462" i="212"/>
  <c r="N461" i="212"/>
  <c r="A461" i="212"/>
  <c r="N460" i="212"/>
  <c r="A460" i="212"/>
  <c r="N459" i="212"/>
  <c r="A459" i="212"/>
  <c r="N458" i="212"/>
  <c r="A458" i="212"/>
  <c r="N457" i="212"/>
  <c r="A457" i="212"/>
  <c r="N456" i="212"/>
  <c r="A456" i="212"/>
  <c r="P455" i="212"/>
  <c r="O455" i="212"/>
  <c r="A455" i="212"/>
  <c r="N454" i="212"/>
  <c r="A454" i="212"/>
  <c r="N453" i="212"/>
  <c r="A453" i="212"/>
  <c r="N452" i="212"/>
  <c r="A452" i="212"/>
  <c r="N451" i="212"/>
  <c r="A451" i="212"/>
  <c r="N450" i="212"/>
  <c r="A450" i="212"/>
  <c r="P449" i="212"/>
  <c r="O449" i="212"/>
  <c r="A449" i="212"/>
  <c r="N448" i="212"/>
  <c r="A448" i="212"/>
  <c r="N447" i="212"/>
  <c r="A447" i="212"/>
  <c r="N446" i="212"/>
  <c r="A446" i="212"/>
  <c r="P445" i="212"/>
  <c r="O445" i="212"/>
  <c r="A445" i="212"/>
  <c r="A444" i="212"/>
  <c r="A443" i="212"/>
  <c r="A442" i="212"/>
  <c r="A441" i="212"/>
  <c r="N94" i="212"/>
  <c r="A94" i="212"/>
  <c r="P93" i="212"/>
  <c r="O93" i="212"/>
  <c r="A93" i="212"/>
  <c r="N429" i="212"/>
  <c r="A429" i="212"/>
  <c r="P428" i="212"/>
  <c r="O428" i="212"/>
  <c r="A428" i="212"/>
  <c r="N440" i="212"/>
  <c r="A440" i="212"/>
  <c r="P439" i="212"/>
  <c r="O439" i="212"/>
  <c r="A439" i="212"/>
  <c r="N438" i="212"/>
  <c r="A438" i="212"/>
  <c r="P437" i="212"/>
  <c r="O437" i="212"/>
  <c r="A437" i="212"/>
  <c r="N436" i="212"/>
  <c r="A436" i="212"/>
  <c r="N435" i="212"/>
  <c r="A435" i="212"/>
  <c r="N434" i="212"/>
  <c r="A434" i="212"/>
  <c r="P433" i="212"/>
  <c r="O433" i="212"/>
  <c r="A433" i="212"/>
  <c r="N432" i="212"/>
  <c r="A432" i="212"/>
  <c r="N431" i="212"/>
  <c r="A431" i="212"/>
  <c r="P430" i="212"/>
  <c r="O430" i="212"/>
  <c r="A430" i="212"/>
  <c r="A427" i="212"/>
  <c r="A426" i="212"/>
  <c r="A425" i="212"/>
  <c r="A424" i="212"/>
  <c r="N417" i="212"/>
  <c r="N416" i="212" s="1"/>
  <c r="P416" i="212"/>
  <c r="O416" i="212"/>
  <c r="P414" i="212"/>
  <c r="O414" i="212"/>
  <c r="N413" i="212"/>
  <c r="A413" i="212"/>
  <c r="P412" i="212"/>
  <c r="O412" i="212"/>
  <c r="A412" i="212"/>
  <c r="N302" i="212"/>
  <c r="A302" i="212"/>
  <c r="N301" i="212"/>
  <c r="A301" i="212"/>
  <c r="P300" i="212"/>
  <c r="O300" i="212" s="1"/>
  <c r="A300" i="212"/>
  <c r="A411" i="212"/>
  <c r="A410" i="212"/>
  <c r="A409" i="212"/>
  <c r="A408" i="212"/>
  <c r="A407" i="212"/>
  <c r="P402" i="212"/>
  <c r="O402" i="212"/>
  <c r="N401" i="212"/>
  <c r="A401" i="212"/>
  <c r="N400" i="212"/>
  <c r="A400" i="212"/>
  <c r="N399" i="212"/>
  <c r="A399" i="212"/>
  <c r="P398" i="212"/>
  <c r="O398" i="212"/>
  <c r="A398" i="212"/>
  <c r="N394" i="212"/>
  <c r="A394" i="212"/>
  <c r="A393" i="212"/>
  <c r="N397" i="212"/>
  <c r="A397" i="212"/>
  <c r="P396" i="212"/>
  <c r="O396" i="212"/>
  <c r="A396" i="212"/>
  <c r="N392" i="212"/>
  <c r="A392" i="212"/>
  <c r="P391" i="212"/>
  <c r="O391" i="212"/>
  <c r="A391" i="212"/>
  <c r="N390" i="212"/>
  <c r="A390" i="212"/>
  <c r="P389" i="212"/>
  <c r="O389" i="212"/>
  <c r="A389" i="212"/>
  <c r="N388" i="212"/>
  <c r="A388" i="212"/>
  <c r="N387" i="212"/>
  <c r="A387" i="212"/>
  <c r="N386" i="212"/>
  <c r="A386" i="212"/>
  <c r="N385" i="212"/>
  <c r="A385" i="212"/>
  <c r="N384" i="212"/>
  <c r="A384" i="212"/>
  <c r="N383" i="212"/>
  <c r="A383" i="212"/>
  <c r="N382" i="212"/>
  <c r="A382" i="212"/>
  <c r="P381" i="212"/>
  <c r="O381" i="212"/>
  <c r="A381" i="212"/>
  <c r="A380" i="212"/>
  <c r="A379" i="212"/>
  <c r="A378" i="212"/>
  <c r="A377" i="212"/>
  <c r="P372" i="212"/>
  <c r="O372" i="212"/>
  <c r="A373" i="212"/>
  <c r="A372" i="212"/>
  <c r="A371" i="212"/>
  <c r="A370" i="212"/>
  <c r="N369" i="212"/>
  <c r="A369" i="212"/>
  <c r="N368" i="212"/>
  <c r="N367" i="212"/>
  <c r="P366" i="212"/>
  <c r="P364" i="212" s="1"/>
  <c r="P362" i="212" s="1"/>
  <c r="O366" i="212"/>
  <c r="A366" i="212"/>
  <c r="A365" i="212"/>
  <c r="A364" i="212"/>
  <c r="A363" i="212"/>
  <c r="A362" i="212"/>
  <c r="N361" i="212"/>
  <c r="A361" i="212"/>
  <c r="P360" i="212"/>
  <c r="O360" i="212"/>
  <c r="A360" i="212"/>
  <c r="N359" i="212"/>
  <c r="A359" i="212"/>
  <c r="N358" i="212"/>
  <c r="A358" i="212"/>
  <c r="N357" i="212"/>
  <c r="A357" i="212"/>
  <c r="N356" i="212"/>
  <c r="A356" i="212"/>
  <c r="N355" i="212"/>
  <c r="A355" i="212"/>
  <c r="N354" i="212"/>
  <c r="A354" i="212"/>
  <c r="N353" i="212"/>
  <c r="N352" i="212"/>
  <c r="A352" i="212"/>
  <c r="N351" i="212"/>
  <c r="A351" i="212"/>
  <c r="N350" i="212"/>
  <c r="A350" i="212"/>
  <c r="N349" i="212"/>
  <c r="A349" i="212"/>
  <c r="N348" i="212"/>
  <c r="A348" i="212"/>
  <c r="N347" i="212"/>
  <c r="A347" i="212"/>
  <c r="N346" i="212"/>
  <c r="A346" i="212"/>
  <c r="N345" i="212"/>
  <c r="A345" i="212"/>
  <c r="N344" i="212"/>
  <c r="A344" i="212"/>
  <c r="N343" i="212"/>
  <c r="A343" i="212"/>
  <c r="N342" i="212"/>
  <c r="A342" i="212"/>
  <c r="N341" i="212"/>
  <c r="A341" i="212"/>
  <c r="N340" i="212"/>
  <c r="A340" i="212"/>
  <c r="N339" i="212"/>
  <c r="A339" i="212"/>
  <c r="N338" i="212"/>
  <c r="A338" i="212"/>
  <c r="P337" i="212"/>
  <c r="O337" i="212"/>
  <c r="A337" i="212"/>
  <c r="N336" i="212"/>
  <c r="A336" i="212"/>
  <c r="P335" i="212"/>
  <c r="O335" i="212"/>
  <c r="A335" i="212"/>
  <c r="N334" i="212"/>
  <c r="A334" i="212"/>
  <c r="N333" i="212"/>
  <c r="A333" i="212"/>
  <c r="N332" i="212"/>
  <c r="A332" i="212"/>
  <c r="N331" i="212"/>
  <c r="N330" i="212"/>
  <c r="A330" i="212"/>
  <c r="N329" i="212"/>
  <c r="A329" i="212"/>
  <c r="N328" i="212"/>
  <c r="A328" i="212"/>
  <c r="N326" i="212"/>
  <c r="A326" i="212"/>
  <c r="P325" i="212"/>
  <c r="A325" i="212"/>
  <c r="A324" i="212"/>
  <c r="A323" i="212"/>
  <c r="A322" i="212"/>
  <c r="A321" i="212"/>
  <c r="A320" i="212"/>
  <c r="A319" i="212"/>
  <c r="A314" i="212"/>
  <c r="N313" i="212"/>
  <c r="A313" i="212"/>
  <c r="P311" i="212"/>
  <c r="N311" i="212" s="1"/>
  <c r="A311" i="212"/>
  <c r="N310" i="212"/>
  <c r="A310" i="212"/>
  <c r="N309" i="212"/>
  <c r="A309" i="212"/>
  <c r="N308" i="212"/>
  <c r="A308" i="212"/>
  <c r="P307" i="212"/>
  <c r="O307" i="212"/>
  <c r="A307" i="212"/>
  <c r="N306" i="212"/>
  <c r="A306" i="212"/>
  <c r="N305" i="212"/>
  <c r="A305" i="212"/>
  <c r="N304" i="212"/>
  <c r="A304" i="212"/>
  <c r="P303" i="212"/>
  <c r="O303" i="212"/>
  <c r="A303" i="212"/>
  <c r="N299" i="212"/>
  <c r="A299" i="212"/>
  <c r="N296" i="212"/>
  <c r="A296" i="212"/>
  <c r="P295" i="212"/>
  <c r="O295" i="212"/>
  <c r="A295" i="212"/>
  <c r="N294" i="212"/>
  <c r="N293" i="212"/>
  <c r="N292" i="212"/>
  <c r="P291" i="212"/>
  <c r="O291" i="212"/>
  <c r="N290" i="212"/>
  <c r="N289" i="212"/>
  <c r="N288" i="212"/>
  <c r="N287" i="212"/>
  <c r="N286" i="212"/>
  <c r="P285" i="212"/>
  <c r="O285" i="212"/>
  <c r="N284" i="212"/>
  <c r="P283" i="212"/>
  <c r="O283" i="212"/>
  <c r="N281" i="212"/>
  <c r="N280" i="212"/>
  <c r="N278" i="212"/>
  <c r="N277" i="212"/>
  <c r="P276" i="212"/>
  <c r="O276" i="212"/>
  <c r="N271" i="212"/>
  <c r="N270" i="212"/>
  <c r="N269" i="212"/>
  <c r="N268" i="212"/>
  <c r="N267" i="212"/>
  <c r="A267" i="212"/>
  <c r="N266" i="212"/>
  <c r="A266" i="212"/>
  <c r="N265" i="212"/>
  <c r="A265" i="212"/>
  <c r="P264" i="212"/>
  <c r="P262" i="212" s="1"/>
  <c r="P260" i="212" s="1"/>
  <c r="O264" i="212"/>
  <c r="A264" i="212"/>
  <c r="A263" i="212"/>
  <c r="A262" i="212"/>
  <c r="A261" i="212"/>
  <c r="A260" i="212"/>
  <c r="N259" i="212"/>
  <c r="A259" i="212"/>
  <c r="P258" i="212"/>
  <c r="O258" i="212"/>
  <c r="A258" i="212"/>
  <c r="N257" i="212"/>
  <c r="A257" i="212"/>
  <c r="N256" i="212"/>
  <c r="A256" i="212"/>
  <c r="P255" i="212"/>
  <c r="O255" i="212"/>
  <c r="A255" i="212"/>
  <c r="N254" i="212"/>
  <c r="A254" i="212"/>
  <c r="P253" i="212"/>
  <c r="O253" i="212"/>
  <c r="A253" i="212"/>
  <c r="N252" i="212"/>
  <c r="P251" i="212"/>
  <c r="O251" i="212"/>
  <c r="N250" i="212"/>
  <c r="N249" i="212"/>
  <c r="P248" i="212"/>
  <c r="O248" i="212"/>
  <c r="A246" i="212"/>
  <c r="N243" i="212"/>
  <c r="N242" i="212"/>
  <c r="N240" i="212"/>
  <c r="N235" i="212"/>
  <c r="A235" i="212"/>
  <c r="P234" i="212"/>
  <c r="O234" i="212"/>
  <c r="A234" i="212"/>
  <c r="N233" i="212"/>
  <c r="A233" i="212"/>
  <c r="A231" i="212"/>
  <c r="N230" i="212"/>
  <c r="A230" i="212"/>
  <c r="N229" i="212"/>
  <c r="A229" i="212"/>
  <c r="N228" i="212"/>
  <c r="A228" i="212"/>
  <c r="N227" i="212"/>
  <c r="A227" i="212"/>
  <c r="N226" i="212"/>
  <c r="A226" i="212"/>
  <c r="N225" i="212"/>
  <c r="A225" i="212"/>
  <c r="A224" i="212"/>
  <c r="N223" i="212"/>
  <c r="A223" i="212"/>
  <c r="N222" i="212"/>
  <c r="A222" i="212"/>
  <c r="N221" i="212"/>
  <c r="A221" i="212"/>
  <c r="P220" i="212"/>
  <c r="O220" i="212"/>
  <c r="A220" i="212"/>
  <c r="N219" i="212"/>
  <c r="A219" i="212"/>
  <c r="N218" i="212"/>
  <c r="A218" i="212"/>
  <c r="P217" i="212"/>
  <c r="O217" i="212"/>
  <c r="A217" i="212"/>
  <c r="N216" i="212"/>
  <c r="A216" i="212"/>
  <c r="N214" i="212"/>
  <c r="A214" i="212"/>
  <c r="A213" i="212"/>
  <c r="N212" i="212"/>
  <c r="A212" i="212"/>
  <c r="N211" i="212"/>
  <c r="A211" i="212"/>
  <c r="N210" i="212"/>
  <c r="A210" i="212"/>
  <c r="N209" i="212"/>
  <c r="A209" i="212"/>
  <c r="P206" i="212"/>
  <c r="O206" i="212"/>
  <c r="A206" i="212"/>
  <c r="N204" i="212"/>
  <c r="A204" i="212"/>
  <c r="N203" i="212"/>
  <c r="A203" i="212"/>
  <c r="N202" i="212"/>
  <c r="A202" i="212"/>
  <c r="N201" i="212"/>
  <c r="A201" i="212"/>
  <c r="A200" i="212"/>
  <c r="N199" i="212"/>
  <c r="A199" i="212"/>
  <c r="P198" i="212"/>
  <c r="O198" i="212"/>
  <c r="A198" i="212"/>
  <c r="N197" i="212"/>
  <c r="N196" i="212"/>
  <c r="A196" i="212"/>
  <c r="N195" i="212"/>
  <c r="A195" i="212"/>
  <c r="P194" i="212"/>
  <c r="O194" i="212"/>
  <c r="A194" i="212"/>
  <c r="N192" i="212"/>
  <c r="A192" i="212"/>
  <c r="N191" i="212"/>
  <c r="A191" i="212"/>
  <c r="N190" i="212"/>
  <c r="A190" i="212"/>
  <c r="A189" i="212"/>
  <c r="N188" i="212"/>
  <c r="A188" i="212"/>
  <c r="N187" i="212"/>
  <c r="A187" i="212"/>
  <c r="N186" i="212"/>
  <c r="A186" i="212"/>
  <c r="P185" i="212"/>
  <c r="O185" i="212"/>
  <c r="A185" i="212"/>
  <c r="N184" i="212"/>
  <c r="A184" i="212"/>
  <c r="N183" i="212"/>
  <c r="A183" i="212"/>
  <c r="N182" i="212"/>
  <c r="A182" i="212"/>
  <c r="P181" i="212"/>
  <c r="O181" i="212"/>
  <c r="A181" i="212"/>
  <c r="N180" i="212"/>
  <c r="A180" i="212"/>
  <c r="P179" i="212"/>
  <c r="O179" i="212"/>
  <c r="A179" i="212"/>
  <c r="N178" i="212"/>
  <c r="A178" i="212"/>
  <c r="N177" i="212"/>
  <c r="A177" i="212"/>
  <c r="P176" i="212"/>
  <c r="O176" i="212"/>
  <c r="A176" i="212"/>
  <c r="A175" i="212"/>
  <c r="A174" i="212"/>
  <c r="A173" i="212"/>
  <c r="A172" i="212"/>
  <c r="N162" i="212"/>
  <c r="A162" i="212"/>
  <c r="P161" i="212"/>
  <c r="O161" i="212"/>
  <c r="A161" i="212"/>
  <c r="N160" i="212"/>
  <c r="A160" i="212"/>
  <c r="P159" i="212"/>
  <c r="O159" i="212"/>
  <c r="A159" i="212"/>
  <c r="N158" i="212"/>
  <c r="A158" i="212"/>
  <c r="P157" i="212"/>
  <c r="O157" i="212"/>
  <c r="A157" i="212"/>
  <c r="N156" i="212"/>
  <c r="A156" i="212"/>
  <c r="N155" i="212"/>
  <c r="A155" i="212"/>
  <c r="P154" i="212"/>
  <c r="O154" i="212"/>
  <c r="A154" i="212"/>
  <c r="N153" i="212"/>
  <c r="N152" i="212"/>
  <c r="A152" i="212"/>
  <c r="P151" i="212"/>
  <c r="O151" i="212"/>
  <c r="N171" i="212"/>
  <c r="A171" i="212"/>
  <c r="N170" i="212"/>
  <c r="A170" i="212"/>
  <c r="P169" i="212"/>
  <c r="P167" i="212" s="1"/>
  <c r="P165" i="212" s="1"/>
  <c r="O169" i="212"/>
  <c r="A169" i="212"/>
  <c r="A168" i="212"/>
  <c r="A167" i="212"/>
  <c r="A166" i="212"/>
  <c r="A165" i="212"/>
  <c r="N150" i="212"/>
  <c r="A150" i="212"/>
  <c r="P149" i="212"/>
  <c r="O149" i="212"/>
  <c r="A149" i="212"/>
  <c r="N148" i="212"/>
  <c r="A148" i="212"/>
  <c r="P147" i="212"/>
  <c r="O147" i="212"/>
  <c r="A147" i="212"/>
  <c r="A146" i="212"/>
  <c r="A145" i="212"/>
  <c r="A144" i="212"/>
  <c r="A142" i="212"/>
  <c r="A141" i="212"/>
  <c r="N140" i="212"/>
  <c r="A140" i="212"/>
  <c r="N139" i="212"/>
  <c r="A139" i="212"/>
  <c r="P138" i="212"/>
  <c r="O138" i="212"/>
  <c r="A138" i="212"/>
  <c r="N137" i="212"/>
  <c r="A137" i="212"/>
  <c r="N136" i="212"/>
  <c r="A136" i="212"/>
  <c r="N135" i="212"/>
  <c r="A135" i="212"/>
  <c r="N134" i="212"/>
  <c r="A134" i="212"/>
  <c r="N133" i="212"/>
  <c r="A133" i="212"/>
  <c r="P132" i="212"/>
  <c r="O132" i="212"/>
  <c r="A132" i="212"/>
  <c r="A131" i="212"/>
  <c r="A130" i="212"/>
  <c r="A129" i="212"/>
  <c r="A128" i="212"/>
  <c r="N127" i="212"/>
  <c r="A127" i="212"/>
  <c r="N126" i="212"/>
  <c r="A126" i="212"/>
  <c r="N125" i="212"/>
  <c r="A125" i="212"/>
  <c r="N124" i="212"/>
  <c r="A124" i="212"/>
  <c r="N123" i="212"/>
  <c r="A123" i="212"/>
  <c r="N122" i="212"/>
  <c r="A122" i="212"/>
  <c r="N121" i="212"/>
  <c r="A121" i="212"/>
  <c r="N120" i="212"/>
  <c r="A120" i="212"/>
  <c r="N119" i="212"/>
  <c r="A119" i="212"/>
  <c r="N118" i="212"/>
  <c r="A118" i="212"/>
  <c r="N116" i="212"/>
  <c r="A116" i="212"/>
  <c r="P115" i="212"/>
  <c r="A115" i="212"/>
  <c r="A114" i="212"/>
  <c r="A113" i="212"/>
  <c r="A112" i="212"/>
  <c r="A111" i="212"/>
  <c r="A110" i="212"/>
  <c r="A109" i="212"/>
  <c r="N108" i="212"/>
  <c r="A108" i="212"/>
  <c r="N107" i="212"/>
  <c r="A107" i="212"/>
  <c r="P106" i="212"/>
  <c r="O106" i="212"/>
  <c r="A106" i="212"/>
  <c r="N105" i="212"/>
  <c r="A105" i="212"/>
  <c r="N104" i="212"/>
  <c r="A104" i="212"/>
  <c r="P103" i="212"/>
  <c r="O103" i="212"/>
  <c r="A103" i="212"/>
  <c r="A102" i="212"/>
  <c r="A101" i="212"/>
  <c r="A100" i="212"/>
  <c r="A99" i="212"/>
  <c r="N98" i="212"/>
  <c r="A98" i="212"/>
  <c r="P97" i="212"/>
  <c r="O97" i="212"/>
  <c r="A97" i="212"/>
  <c r="N96" i="212"/>
  <c r="A96" i="212"/>
  <c r="P95" i="212"/>
  <c r="O95" i="212"/>
  <c r="A95" i="212"/>
  <c r="N92" i="212"/>
  <c r="A92" i="212"/>
  <c r="P91" i="212"/>
  <c r="O91" i="212"/>
  <c r="A91" i="212"/>
  <c r="N90" i="212"/>
  <c r="A90" i="212"/>
  <c r="N89" i="212"/>
  <c r="P88" i="212"/>
  <c r="O88" i="212"/>
  <c r="A88" i="212"/>
  <c r="A87" i="212"/>
  <c r="A86" i="212"/>
  <c r="A85" i="212"/>
  <c r="A84" i="212"/>
  <c r="N83" i="212"/>
  <c r="A83" i="212"/>
  <c r="N82" i="212"/>
  <c r="A82" i="212"/>
  <c r="N81" i="212"/>
  <c r="A81" i="212"/>
  <c r="N80" i="212"/>
  <c r="A80" i="212"/>
  <c r="N79" i="212"/>
  <c r="A79" i="212"/>
  <c r="N78" i="212"/>
  <c r="A78" i="212"/>
  <c r="N77" i="212"/>
  <c r="A77" i="212"/>
  <c r="N76" i="212"/>
  <c r="A76" i="212"/>
  <c r="N75" i="212"/>
  <c r="A75" i="212"/>
  <c r="N74" i="212"/>
  <c r="A74" i="212"/>
  <c r="N73" i="212"/>
  <c r="A73" i="212"/>
  <c r="N72" i="212"/>
  <c r="A72" i="212"/>
  <c r="N71" i="212"/>
  <c r="A71" i="212"/>
  <c r="P70" i="212"/>
  <c r="P68" i="212" s="1"/>
  <c r="P66" i="212" s="1"/>
  <c r="O70" i="212"/>
  <c r="A70" i="212"/>
  <c r="A69" i="212"/>
  <c r="A68" i="212"/>
  <c r="A67" i="212"/>
  <c r="A66" i="212"/>
  <c r="N63" i="212"/>
  <c r="N61" i="212" s="1"/>
  <c r="A63" i="212"/>
  <c r="P62" i="212"/>
  <c r="O62" i="212"/>
  <c r="O60" i="212" s="1"/>
  <c r="A62" i="212"/>
  <c r="A61" i="212"/>
  <c r="A60" i="212"/>
  <c r="N59" i="212"/>
  <c r="N58" i="212"/>
  <c r="A58" i="212"/>
  <c r="N57" i="212"/>
  <c r="A57" i="212"/>
  <c r="N56" i="212"/>
  <c r="A56" i="212"/>
  <c r="P55" i="212"/>
  <c r="O55" i="212"/>
  <c r="A55" i="212"/>
  <c r="N54" i="212"/>
  <c r="A54" i="212"/>
  <c r="N53" i="212"/>
  <c r="A53" i="212"/>
  <c r="N52" i="212"/>
  <c r="A52" i="212"/>
  <c r="N51" i="212"/>
  <c r="A51" i="212"/>
  <c r="N50" i="212"/>
  <c r="A50" i="212"/>
  <c r="N49" i="212"/>
  <c r="A49" i="212"/>
  <c r="N48" i="212"/>
  <c r="A48" i="212"/>
  <c r="A46" i="212"/>
  <c r="N45" i="212"/>
  <c r="A45" i="212"/>
  <c r="N44" i="212"/>
  <c r="N43" i="212"/>
  <c r="A43" i="212"/>
  <c r="N42" i="212"/>
  <c r="A42" i="212"/>
  <c r="N41" i="212"/>
  <c r="A41" i="212"/>
  <c r="N40" i="212"/>
  <c r="A40" i="212"/>
  <c r="N39" i="212"/>
  <c r="A39" i="212"/>
  <c r="N38" i="212"/>
  <c r="A38" i="212"/>
  <c r="N37" i="212"/>
  <c r="A37" i="212"/>
  <c r="N36" i="212"/>
  <c r="A36" i="212"/>
  <c r="N35" i="212"/>
  <c r="A35" i="212"/>
  <c r="N34" i="212"/>
  <c r="N33" i="212"/>
  <c r="A33" i="212"/>
  <c r="N32" i="212"/>
  <c r="A32" i="212"/>
  <c r="N31" i="212"/>
  <c r="A31" i="212"/>
  <c r="N30" i="212"/>
  <c r="A30" i="212"/>
  <c r="N29" i="212"/>
  <c r="A29" i="212"/>
  <c r="N28" i="212"/>
  <c r="A28" i="212"/>
  <c r="N27" i="212"/>
  <c r="A27" i="212"/>
  <c r="N26" i="212"/>
  <c r="A26" i="212"/>
  <c r="N25" i="212"/>
  <c r="A25" i="212"/>
  <c r="N24" i="212"/>
  <c r="A24" i="212"/>
  <c r="N23" i="212"/>
  <c r="A23" i="212"/>
  <c r="N22" i="212"/>
  <c r="A22" i="212"/>
  <c r="N21" i="212"/>
  <c r="A21" i="212"/>
  <c r="P20" i="212"/>
  <c r="O20" i="212"/>
  <c r="A20" i="212"/>
  <c r="A19" i="212"/>
  <c r="A18" i="212"/>
  <c r="A17" i="212"/>
  <c r="A16" i="212"/>
  <c r="A15" i="212"/>
  <c r="A14" i="212"/>
  <c r="A13" i="212"/>
  <c r="N766" i="201"/>
  <c r="O761" i="201"/>
  <c r="O759" i="201" s="1"/>
  <c r="N758" i="201"/>
  <c r="P757" i="201"/>
  <c r="O757" i="201"/>
  <c r="N756" i="201"/>
  <c r="P755" i="201"/>
  <c r="O755" i="201"/>
  <c r="N750" i="201"/>
  <c r="N749" i="201" s="1"/>
  <c r="P749" i="201"/>
  <c r="O749" i="201"/>
  <c r="N744" i="201"/>
  <c r="N743" i="201" s="1"/>
  <c r="N742" i="201"/>
  <c r="N741" i="201"/>
  <c r="N740" i="201"/>
  <c r="N738" i="201"/>
  <c r="N737" i="201"/>
  <c r="N736" i="201"/>
  <c r="P735" i="201"/>
  <c r="O735" i="201"/>
  <c r="N734" i="201"/>
  <c r="N733" i="201"/>
  <c r="N732" i="201"/>
  <c r="P731" i="201"/>
  <c r="O731" i="201"/>
  <c r="N729" i="201"/>
  <c r="N726" i="201"/>
  <c r="N725" i="201"/>
  <c r="P724" i="201"/>
  <c r="O724" i="201"/>
  <c r="N723" i="201"/>
  <c r="N721" i="201"/>
  <c r="N720" i="201"/>
  <c r="N719" i="201"/>
  <c r="P718" i="201"/>
  <c r="N717" i="201"/>
  <c r="P716" i="201"/>
  <c r="O716" i="201"/>
  <c r="N715" i="201"/>
  <c r="N713" i="201"/>
  <c r="N712" i="201"/>
  <c r="N711" i="201"/>
  <c r="P710" i="201"/>
  <c r="N709" i="201"/>
  <c r="N708" i="201"/>
  <c r="N707" i="201"/>
  <c r="N706" i="201"/>
  <c r="N705" i="201"/>
  <c r="N704" i="201"/>
  <c r="N703" i="201"/>
  <c r="P702" i="201"/>
  <c r="O702" i="201"/>
  <c r="N697" i="201"/>
  <c r="N696" i="201"/>
  <c r="P695" i="201"/>
  <c r="O695" i="201"/>
  <c r="N694" i="201"/>
  <c r="N693" i="201"/>
  <c r="P692" i="201"/>
  <c r="O692" i="201"/>
  <c r="N691" i="201"/>
  <c r="N690" i="201"/>
  <c r="P689" i="201"/>
  <c r="O689" i="201"/>
  <c r="N688" i="201"/>
  <c r="N683" i="201"/>
  <c r="N682" i="201"/>
  <c r="P681" i="201"/>
  <c r="O681" i="201"/>
  <c r="N676" i="201"/>
  <c r="P675" i="201"/>
  <c r="P673" i="201" s="1"/>
  <c r="P671" i="201" s="1"/>
  <c r="O675" i="201"/>
  <c r="O673" i="201" s="1"/>
  <c r="O671" i="201" s="1"/>
  <c r="N666" i="201"/>
  <c r="P665" i="201"/>
  <c r="O665" i="201"/>
  <c r="N664" i="201"/>
  <c r="N663" i="201"/>
  <c r="P662" i="201"/>
  <c r="O662" i="201"/>
  <c r="N661" i="201"/>
  <c r="P660" i="201"/>
  <c r="O660" i="201"/>
  <c r="N659" i="201"/>
  <c r="P658" i="201"/>
  <c r="O658" i="201"/>
  <c r="N657" i="201"/>
  <c r="P656" i="201"/>
  <c r="O656" i="201"/>
  <c r="N655" i="201"/>
  <c r="N654" i="201"/>
  <c r="N653" i="201"/>
  <c r="N652" i="201"/>
  <c r="P651" i="201"/>
  <c r="O651" i="201"/>
  <c r="N645" i="201"/>
  <c r="N644" i="201" s="1"/>
  <c r="N643" i="201"/>
  <c r="N642" i="201"/>
  <c r="N641" i="201"/>
  <c r="N640" i="201"/>
  <c r="P639" i="201"/>
  <c r="O639" i="201"/>
  <c r="N638" i="201"/>
  <c r="P637" i="201"/>
  <c r="O637" i="201"/>
  <c r="N636" i="201"/>
  <c r="N635" i="201"/>
  <c r="P634" i="201"/>
  <c r="O634" i="201"/>
  <c r="N633" i="201"/>
  <c r="N632" i="201"/>
  <c r="P631" i="201"/>
  <c r="O631" i="201"/>
  <c r="N630" i="201"/>
  <c r="N629" i="201"/>
  <c r="N628" i="201"/>
  <c r="N627" i="201"/>
  <c r="P626" i="201"/>
  <c r="O626" i="201"/>
  <c r="N621" i="201"/>
  <c r="N620" i="201"/>
  <c r="P619" i="201"/>
  <c r="O619" i="201"/>
  <c r="O617" i="201" s="1"/>
  <c r="N614" i="201"/>
  <c r="P613" i="201"/>
  <c r="O613" i="201"/>
  <c r="A613" i="201"/>
  <c r="N612" i="201"/>
  <c r="N611" i="201"/>
  <c r="P610" i="201"/>
  <c r="P608" i="201" s="1"/>
  <c r="O610" i="201"/>
  <c r="O608" i="201" s="1"/>
  <c r="A610" i="201"/>
  <c r="A609" i="201"/>
  <c r="A608" i="201"/>
  <c r="A607" i="201"/>
  <c r="A606" i="201"/>
  <c r="N605" i="201"/>
  <c r="A605" i="201"/>
  <c r="N604" i="201"/>
  <c r="A604" i="201"/>
  <c r="P603" i="201"/>
  <c r="P601" i="201" s="1"/>
  <c r="O603" i="201"/>
  <c r="O601" i="201" s="1"/>
  <c r="A603" i="201"/>
  <c r="A602" i="201"/>
  <c r="A601" i="201"/>
  <c r="N600" i="201"/>
  <c r="N599" i="201" s="1"/>
  <c r="P599" i="201"/>
  <c r="O599" i="201"/>
  <c r="N598" i="201"/>
  <c r="P597" i="201"/>
  <c r="O597" i="201"/>
  <c r="N596" i="201"/>
  <c r="P595" i="201"/>
  <c r="O595" i="201"/>
  <c r="N594" i="201"/>
  <c r="P593" i="201"/>
  <c r="O593" i="201"/>
  <c r="N592" i="201"/>
  <c r="A592" i="201"/>
  <c r="N590" i="201"/>
  <c r="A590" i="201"/>
  <c r="P589" i="201"/>
  <c r="O589" i="201"/>
  <c r="A589" i="201"/>
  <c r="N588" i="201"/>
  <c r="A588" i="201"/>
  <c r="N586" i="201"/>
  <c r="A586" i="201"/>
  <c r="P585" i="201"/>
  <c r="O585" i="201"/>
  <c r="A585" i="201"/>
  <c r="N584" i="201"/>
  <c r="A584" i="201"/>
  <c r="N583" i="201"/>
  <c r="A583" i="201"/>
  <c r="N582" i="201"/>
  <c r="A582" i="201"/>
  <c r="N581" i="201"/>
  <c r="A581" i="201"/>
  <c r="P580" i="201"/>
  <c r="O580" i="201"/>
  <c r="A580" i="201"/>
  <c r="A579" i="201"/>
  <c r="A578" i="201"/>
  <c r="A577" i="201"/>
  <c r="A576" i="201"/>
  <c r="A575" i="201"/>
  <c r="A574" i="201"/>
  <c r="N65" i="201"/>
  <c r="N64" i="201" s="1"/>
  <c r="A65" i="201"/>
  <c r="P64" i="201"/>
  <c r="P572" i="201" s="1"/>
  <c r="A64" i="201"/>
  <c r="A573" i="201"/>
  <c r="A572" i="201"/>
  <c r="N570" i="201"/>
  <c r="N569" i="201" s="1"/>
  <c r="A570" i="201"/>
  <c r="P567" i="201"/>
  <c r="O567" i="201"/>
  <c r="A569" i="201"/>
  <c r="A568" i="201"/>
  <c r="A567" i="201"/>
  <c r="A566" i="201"/>
  <c r="A565" i="201"/>
  <c r="N563" i="201"/>
  <c r="A563" i="201"/>
  <c r="N562" i="201"/>
  <c r="A562" i="201"/>
  <c r="N561" i="201"/>
  <c r="A561" i="201"/>
  <c r="P558" i="201"/>
  <c r="O558" i="201"/>
  <c r="A560" i="201"/>
  <c r="A559" i="201"/>
  <c r="A558" i="201"/>
  <c r="N557" i="201"/>
  <c r="A557" i="201"/>
  <c r="N556" i="201"/>
  <c r="A556" i="201"/>
  <c r="P555" i="201"/>
  <c r="O555" i="201"/>
  <c r="A555" i="201"/>
  <c r="N554" i="201"/>
  <c r="A554" i="201"/>
  <c r="P553" i="201"/>
  <c r="O553" i="201"/>
  <c r="A553" i="201"/>
  <c r="N552" i="201"/>
  <c r="A552" i="201"/>
  <c r="P551" i="201"/>
  <c r="O551" i="201"/>
  <c r="A551" i="201"/>
  <c r="A550" i="201"/>
  <c r="A549" i="201"/>
  <c r="A546" i="201"/>
  <c r="N545" i="201"/>
  <c r="A545" i="201"/>
  <c r="P544" i="201"/>
  <c r="O544" i="201"/>
  <c r="A544" i="201"/>
  <c r="N543" i="201"/>
  <c r="A543" i="201"/>
  <c r="N541" i="201"/>
  <c r="A541" i="201"/>
  <c r="N540" i="201"/>
  <c r="A540" i="201"/>
  <c r="A539" i="201"/>
  <c r="A538" i="201"/>
  <c r="A537" i="201"/>
  <c r="A535" i="201"/>
  <c r="A534" i="201"/>
  <c r="A533" i="201"/>
  <c r="N532" i="201"/>
  <c r="A532" i="201"/>
  <c r="P531" i="201"/>
  <c r="P529" i="201" s="1"/>
  <c r="O531" i="201"/>
  <c r="O529" i="201" s="1"/>
  <c r="N528" i="201"/>
  <c r="A528" i="201"/>
  <c r="N527" i="201"/>
  <c r="A527" i="201"/>
  <c r="P526" i="201"/>
  <c r="P524" i="201" s="1"/>
  <c r="O526" i="201"/>
  <c r="O524" i="201" s="1"/>
  <c r="A526" i="201"/>
  <c r="A525" i="201"/>
  <c r="A524" i="201"/>
  <c r="N523" i="201"/>
  <c r="A523" i="201"/>
  <c r="P522" i="201"/>
  <c r="O522" i="201"/>
  <c r="A522" i="201"/>
  <c r="N521" i="201"/>
  <c r="A521" i="201"/>
  <c r="P520" i="201"/>
  <c r="O520" i="201"/>
  <c r="A520" i="201"/>
  <c r="A519" i="201"/>
  <c r="A518" i="201"/>
  <c r="A517" i="201"/>
  <c r="A516" i="201"/>
  <c r="P514" i="201"/>
  <c r="O514" i="201"/>
  <c r="A514" i="201"/>
  <c r="N513" i="201"/>
  <c r="A513" i="201"/>
  <c r="N512" i="201"/>
  <c r="A512" i="201"/>
  <c r="N511" i="201"/>
  <c r="A511" i="201"/>
  <c r="P510" i="201"/>
  <c r="O510" i="201"/>
  <c r="A510" i="201"/>
  <c r="N509" i="201"/>
  <c r="A509" i="201"/>
  <c r="N508" i="201"/>
  <c r="A508" i="201"/>
  <c r="N507" i="201"/>
  <c r="A507" i="201"/>
  <c r="N506" i="201"/>
  <c r="A506" i="201"/>
  <c r="N505" i="201"/>
  <c r="A505" i="201"/>
  <c r="N504" i="201"/>
  <c r="A504" i="201"/>
  <c r="N503" i="201"/>
  <c r="A503" i="201"/>
  <c r="N502" i="201"/>
  <c r="A502" i="201"/>
  <c r="N501" i="201"/>
  <c r="A501" i="201"/>
  <c r="P500" i="201"/>
  <c r="O500" i="201"/>
  <c r="A500" i="201"/>
  <c r="N497" i="201"/>
  <c r="A497" i="201"/>
  <c r="N496" i="201"/>
  <c r="A496" i="201"/>
  <c r="A495" i="201"/>
  <c r="A494" i="201"/>
  <c r="A493" i="201"/>
  <c r="A492" i="201"/>
  <c r="A491" i="201"/>
  <c r="A490" i="201"/>
  <c r="A489" i="201"/>
  <c r="N486" i="201"/>
  <c r="A486" i="201"/>
  <c r="P485" i="201"/>
  <c r="P480" i="201" s="1"/>
  <c r="O485" i="201"/>
  <c r="O480" i="201" s="1"/>
  <c r="A485" i="201"/>
  <c r="N484" i="201"/>
  <c r="A484" i="201"/>
  <c r="N483" i="201"/>
  <c r="A483" i="201"/>
  <c r="A482" i="201"/>
  <c r="A481" i="201"/>
  <c r="A480" i="201"/>
  <c r="A479" i="201"/>
  <c r="A478" i="201"/>
  <c r="A477" i="201"/>
  <c r="A476" i="201"/>
  <c r="N475" i="201"/>
  <c r="A475" i="201"/>
  <c r="N474" i="201"/>
  <c r="A474" i="201"/>
  <c r="P473" i="201"/>
  <c r="O473" i="201"/>
  <c r="A473" i="201"/>
  <c r="N472" i="201"/>
  <c r="N471" i="201"/>
  <c r="N469" i="201"/>
  <c r="A469" i="201"/>
  <c r="N468" i="201"/>
  <c r="A468" i="201"/>
  <c r="N467" i="201"/>
  <c r="A467" i="201"/>
  <c r="N466" i="201"/>
  <c r="A466" i="201"/>
  <c r="N465" i="201"/>
  <c r="A465" i="201"/>
  <c r="P464" i="201"/>
  <c r="A464" i="201"/>
  <c r="N463" i="201"/>
  <c r="A463" i="201"/>
  <c r="N462" i="201"/>
  <c r="A462" i="201"/>
  <c r="N461" i="201"/>
  <c r="A461" i="201"/>
  <c r="N460" i="201"/>
  <c r="A460" i="201"/>
  <c r="N459" i="201"/>
  <c r="A459" i="201"/>
  <c r="N458" i="201"/>
  <c r="A458" i="201"/>
  <c r="N457" i="201"/>
  <c r="A457" i="201"/>
  <c r="N456" i="201"/>
  <c r="A456" i="201"/>
  <c r="P455" i="201"/>
  <c r="O455" i="201"/>
  <c r="A455" i="201"/>
  <c r="N454" i="201"/>
  <c r="A454" i="201"/>
  <c r="N453" i="201"/>
  <c r="A453" i="201"/>
  <c r="N452" i="201"/>
  <c r="A452" i="201"/>
  <c r="N451" i="201"/>
  <c r="A451" i="201"/>
  <c r="N450" i="201"/>
  <c r="A450" i="201"/>
  <c r="P449" i="201"/>
  <c r="O449" i="201"/>
  <c r="A449" i="201"/>
  <c r="N448" i="201"/>
  <c r="A448" i="201"/>
  <c r="N447" i="201"/>
  <c r="A447" i="201"/>
  <c r="N446" i="201"/>
  <c r="A446" i="201"/>
  <c r="P445" i="201"/>
  <c r="O445" i="201"/>
  <c r="A445" i="201"/>
  <c r="A444" i="201"/>
  <c r="A443" i="201"/>
  <c r="A442" i="201"/>
  <c r="A441" i="201"/>
  <c r="N94" i="201"/>
  <c r="A94" i="201"/>
  <c r="P93" i="201"/>
  <c r="O93" i="201"/>
  <c r="A93" i="201"/>
  <c r="N429" i="201"/>
  <c r="A429" i="201"/>
  <c r="P428" i="201"/>
  <c r="O428" i="201"/>
  <c r="A428" i="201"/>
  <c r="N440" i="201"/>
  <c r="A440" i="201"/>
  <c r="P439" i="201"/>
  <c r="O439" i="201"/>
  <c r="A439" i="201"/>
  <c r="N438" i="201"/>
  <c r="A438" i="201"/>
  <c r="P437" i="201"/>
  <c r="O437" i="201"/>
  <c r="A437" i="201"/>
  <c r="N436" i="201"/>
  <c r="A436" i="201"/>
  <c r="N435" i="201"/>
  <c r="A435" i="201"/>
  <c r="N434" i="201"/>
  <c r="A434" i="201"/>
  <c r="P433" i="201"/>
  <c r="O433" i="201"/>
  <c r="A433" i="201"/>
  <c r="N432" i="201"/>
  <c r="A432" i="201"/>
  <c r="N431" i="201"/>
  <c r="A431" i="201"/>
  <c r="P430" i="201"/>
  <c r="O430" i="201"/>
  <c r="A430" i="201"/>
  <c r="A427" i="201"/>
  <c r="A426" i="201"/>
  <c r="A425" i="201"/>
  <c r="A424" i="201"/>
  <c r="N417" i="201"/>
  <c r="N416" i="201" s="1"/>
  <c r="P416" i="201"/>
  <c r="O416" i="201"/>
  <c r="P414" i="201"/>
  <c r="O414" i="201"/>
  <c r="N413" i="201"/>
  <c r="A413" i="201"/>
  <c r="P412" i="201"/>
  <c r="O412" i="201"/>
  <c r="A412" i="201"/>
  <c r="N302" i="201"/>
  <c r="A302" i="201"/>
  <c r="N301" i="201"/>
  <c r="A301" i="201"/>
  <c r="P300" i="201"/>
  <c r="O300" i="201" s="1"/>
  <c r="A300" i="201"/>
  <c r="A411" i="201"/>
  <c r="A410" i="201"/>
  <c r="A409" i="201"/>
  <c r="A408" i="201"/>
  <c r="A407" i="201"/>
  <c r="P402" i="201"/>
  <c r="O402" i="201"/>
  <c r="N401" i="201"/>
  <c r="A401" i="201"/>
  <c r="N400" i="201"/>
  <c r="A400" i="201"/>
  <c r="N399" i="201"/>
  <c r="A399" i="201"/>
  <c r="P398" i="201"/>
  <c r="O398" i="201"/>
  <c r="A398" i="201"/>
  <c r="N394" i="201"/>
  <c r="A394" i="201"/>
  <c r="A393" i="201"/>
  <c r="N397" i="201"/>
  <c r="A397" i="201"/>
  <c r="P396" i="201"/>
  <c r="O396" i="201"/>
  <c r="A396" i="201"/>
  <c r="N392" i="201"/>
  <c r="A392" i="201"/>
  <c r="P391" i="201"/>
  <c r="O391" i="201"/>
  <c r="A391" i="201"/>
  <c r="N390" i="201"/>
  <c r="A390" i="201"/>
  <c r="P389" i="201"/>
  <c r="O389" i="201"/>
  <c r="A389" i="201"/>
  <c r="N388" i="201"/>
  <c r="A388" i="201"/>
  <c r="N387" i="201"/>
  <c r="A387" i="201"/>
  <c r="N386" i="201"/>
  <c r="A386" i="201"/>
  <c r="N385" i="201"/>
  <c r="A385" i="201"/>
  <c r="N384" i="201"/>
  <c r="A384" i="201"/>
  <c r="N383" i="201"/>
  <c r="A383" i="201"/>
  <c r="N382" i="201"/>
  <c r="A382" i="201"/>
  <c r="P381" i="201"/>
  <c r="O381" i="201"/>
  <c r="A381" i="201"/>
  <c r="A380" i="201"/>
  <c r="A379" i="201"/>
  <c r="A378" i="201"/>
  <c r="A377" i="201"/>
  <c r="P372" i="201"/>
  <c r="P370" i="201" s="1"/>
  <c r="O372" i="201"/>
  <c r="A373" i="201"/>
  <c r="A372" i="201"/>
  <c r="A371" i="201"/>
  <c r="A370" i="201"/>
  <c r="N369" i="201"/>
  <c r="A369" i="201"/>
  <c r="N368" i="201"/>
  <c r="N367" i="201"/>
  <c r="P366" i="201"/>
  <c r="P364" i="201" s="1"/>
  <c r="P362" i="201" s="1"/>
  <c r="O366" i="201"/>
  <c r="A366" i="201"/>
  <c r="A365" i="201"/>
  <c r="A364" i="201"/>
  <c r="A363" i="201"/>
  <c r="A362" i="201"/>
  <c r="N361" i="201"/>
  <c r="A361" i="201"/>
  <c r="P360" i="201"/>
  <c r="O360" i="201"/>
  <c r="A360" i="201"/>
  <c r="N359" i="201"/>
  <c r="A359" i="201"/>
  <c r="N358" i="201"/>
  <c r="A358" i="201"/>
  <c r="N357" i="201"/>
  <c r="A357" i="201"/>
  <c r="N356" i="201"/>
  <c r="A356" i="201"/>
  <c r="N355" i="201"/>
  <c r="A355" i="201"/>
  <c r="N354" i="201"/>
  <c r="A354" i="201"/>
  <c r="N353" i="201"/>
  <c r="N352" i="201"/>
  <c r="A352" i="201"/>
  <c r="N351" i="201"/>
  <c r="A351" i="201"/>
  <c r="N350" i="201"/>
  <c r="A350" i="201"/>
  <c r="N349" i="201"/>
  <c r="A349" i="201"/>
  <c r="N348" i="201"/>
  <c r="A348" i="201"/>
  <c r="N347" i="201"/>
  <c r="A347" i="201"/>
  <c r="N346" i="201"/>
  <c r="A346" i="201"/>
  <c r="N345" i="201"/>
  <c r="A345" i="201"/>
  <c r="N344" i="201"/>
  <c r="A344" i="201"/>
  <c r="N343" i="201"/>
  <c r="A343" i="201"/>
  <c r="N342" i="201"/>
  <c r="A342" i="201"/>
  <c r="N341" i="201"/>
  <c r="A341" i="201"/>
  <c r="N340" i="201"/>
  <c r="A340" i="201"/>
  <c r="N339" i="201"/>
  <c r="A339" i="201"/>
  <c r="N338" i="201"/>
  <c r="A338" i="201"/>
  <c r="P337" i="201"/>
  <c r="O337" i="201"/>
  <c r="A337" i="201"/>
  <c r="N336" i="201"/>
  <c r="A336" i="201"/>
  <c r="P335" i="201"/>
  <c r="O335" i="201"/>
  <c r="A335" i="201"/>
  <c r="N334" i="201"/>
  <c r="A334" i="201"/>
  <c r="N333" i="201"/>
  <c r="A333" i="201"/>
  <c r="N332" i="201"/>
  <c r="A332" i="201"/>
  <c r="N331" i="201"/>
  <c r="N330" i="201"/>
  <c r="A330" i="201"/>
  <c r="N329" i="201"/>
  <c r="A329" i="201"/>
  <c r="N328" i="201"/>
  <c r="A328" i="201"/>
  <c r="N326" i="201"/>
  <c r="A326" i="201"/>
  <c r="P325" i="201"/>
  <c r="A325" i="201"/>
  <c r="A324" i="201"/>
  <c r="A323" i="201"/>
  <c r="A322" i="201"/>
  <c r="A321" i="201"/>
  <c r="A320" i="201"/>
  <c r="A319" i="201"/>
  <c r="A314" i="201"/>
  <c r="N313" i="201"/>
  <c r="A313" i="201"/>
  <c r="P311" i="201"/>
  <c r="N311" i="201" s="1"/>
  <c r="A311" i="201"/>
  <c r="N310" i="201"/>
  <c r="A310" i="201"/>
  <c r="N309" i="201"/>
  <c r="A309" i="201"/>
  <c r="N308" i="201"/>
  <c r="A308" i="201"/>
  <c r="P307" i="201"/>
  <c r="O307" i="201"/>
  <c r="A307" i="201"/>
  <c r="N306" i="201"/>
  <c r="A306" i="201"/>
  <c r="N305" i="201"/>
  <c r="A305" i="201"/>
  <c r="N304" i="201"/>
  <c r="A304" i="201"/>
  <c r="P303" i="201"/>
  <c r="O303" i="201"/>
  <c r="A303" i="201"/>
  <c r="N299" i="201"/>
  <c r="A299" i="201"/>
  <c r="N296" i="201"/>
  <c r="A296" i="201"/>
  <c r="P295" i="201"/>
  <c r="O295" i="201"/>
  <c r="A295" i="201"/>
  <c r="N294" i="201"/>
  <c r="N293" i="201"/>
  <c r="N292" i="201"/>
  <c r="P291" i="201"/>
  <c r="O291" i="201"/>
  <c r="N290" i="201"/>
  <c r="N289" i="201"/>
  <c r="N288" i="201"/>
  <c r="N287" i="201"/>
  <c r="N286" i="201"/>
  <c r="P285" i="201"/>
  <c r="O285" i="201"/>
  <c r="N284" i="201"/>
  <c r="P283" i="201"/>
  <c r="O283" i="201"/>
  <c r="N281" i="201"/>
  <c r="N280" i="201"/>
  <c r="N278" i="201"/>
  <c r="N277" i="201"/>
  <c r="P276" i="201"/>
  <c r="O276" i="201"/>
  <c r="N271" i="201"/>
  <c r="N270" i="201"/>
  <c r="N269" i="201"/>
  <c r="N268" i="201"/>
  <c r="N267" i="201"/>
  <c r="A267" i="201"/>
  <c r="N266" i="201"/>
  <c r="A266" i="201"/>
  <c r="N265" i="201"/>
  <c r="A265" i="201"/>
  <c r="P264" i="201"/>
  <c r="P262" i="201" s="1"/>
  <c r="P260" i="201" s="1"/>
  <c r="O264" i="201"/>
  <c r="A264" i="201"/>
  <c r="A263" i="201"/>
  <c r="A262" i="201"/>
  <c r="A261" i="201"/>
  <c r="A260" i="201"/>
  <c r="N259" i="201"/>
  <c r="A259" i="201"/>
  <c r="P258" i="201"/>
  <c r="O258" i="201"/>
  <c r="A258" i="201"/>
  <c r="N257" i="201"/>
  <c r="A257" i="201"/>
  <c r="N256" i="201"/>
  <c r="A256" i="201"/>
  <c r="P255" i="201"/>
  <c r="O255" i="201"/>
  <c r="A255" i="201"/>
  <c r="N254" i="201"/>
  <c r="A254" i="201"/>
  <c r="P253" i="201"/>
  <c r="O253" i="201"/>
  <c r="A253" i="201"/>
  <c r="N252" i="201"/>
  <c r="P251" i="201"/>
  <c r="O251" i="201"/>
  <c r="N250" i="201"/>
  <c r="N249" i="201"/>
  <c r="P248" i="201"/>
  <c r="O248" i="201"/>
  <c r="A246" i="201"/>
  <c r="N243" i="201"/>
  <c r="N242" i="201"/>
  <c r="N240" i="201"/>
  <c r="N235" i="201"/>
  <c r="A235" i="201"/>
  <c r="P234" i="201"/>
  <c r="O234" i="201"/>
  <c r="A234" i="201"/>
  <c r="N233" i="201"/>
  <c r="A233" i="201"/>
  <c r="A231" i="201"/>
  <c r="N230" i="201"/>
  <c r="A230" i="201"/>
  <c r="N229" i="201"/>
  <c r="A229" i="201"/>
  <c r="N228" i="201"/>
  <c r="A228" i="201"/>
  <c r="N227" i="201"/>
  <c r="A227" i="201"/>
  <c r="N226" i="201"/>
  <c r="A226" i="201"/>
  <c r="N225" i="201"/>
  <c r="A225" i="201"/>
  <c r="A224" i="201"/>
  <c r="N223" i="201"/>
  <c r="A223" i="201"/>
  <c r="N222" i="201"/>
  <c r="A222" i="201"/>
  <c r="N221" i="201"/>
  <c r="A221" i="201"/>
  <c r="P220" i="201"/>
  <c r="O220" i="201"/>
  <c r="A220" i="201"/>
  <c r="N219" i="201"/>
  <c r="A219" i="201"/>
  <c r="N218" i="201"/>
  <c r="A218" i="201"/>
  <c r="P217" i="201"/>
  <c r="O217" i="201"/>
  <c r="A217" i="201"/>
  <c r="N216" i="201"/>
  <c r="A216" i="201"/>
  <c r="N214" i="201"/>
  <c r="A214" i="201"/>
  <c r="A213" i="201"/>
  <c r="N212" i="201"/>
  <c r="A212" i="201"/>
  <c r="N211" i="201"/>
  <c r="A211" i="201"/>
  <c r="N210" i="201"/>
  <c r="A210" i="201"/>
  <c r="N209" i="201"/>
  <c r="A209" i="201"/>
  <c r="P206" i="201"/>
  <c r="O206" i="201"/>
  <c r="A206" i="201"/>
  <c r="N204" i="201"/>
  <c r="A204" i="201"/>
  <c r="N203" i="201"/>
  <c r="A203" i="201"/>
  <c r="N202" i="201"/>
  <c r="A202" i="201"/>
  <c r="N201" i="201"/>
  <c r="A201" i="201"/>
  <c r="A200" i="201"/>
  <c r="N199" i="201"/>
  <c r="A199" i="201"/>
  <c r="P198" i="201"/>
  <c r="O198" i="201"/>
  <c r="A198" i="201"/>
  <c r="N197" i="201"/>
  <c r="N196" i="201"/>
  <c r="A196" i="201"/>
  <c r="N195" i="201"/>
  <c r="A195" i="201"/>
  <c r="P194" i="201"/>
  <c r="O194" i="201"/>
  <c r="A194" i="201"/>
  <c r="N192" i="201"/>
  <c r="A192" i="201"/>
  <c r="N191" i="201"/>
  <c r="A191" i="201"/>
  <c r="N190" i="201"/>
  <c r="A190" i="201"/>
  <c r="A189" i="201"/>
  <c r="N188" i="201"/>
  <c r="A188" i="201"/>
  <c r="N187" i="201"/>
  <c r="A187" i="201"/>
  <c r="N186" i="201"/>
  <c r="A186" i="201"/>
  <c r="P185" i="201"/>
  <c r="O185" i="201"/>
  <c r="A185" i="201"/>
  <c r="N184" i="201"/>
  <c r="A184" i="201"/>
  <c r="N183" i="201"/>
  <c r="A183" i="201"/>
  <c r="N182" i="201"/>
  <c r="A182" i="201"/>
  <c r="P181" i="201"/>
  <c r="O181" i="201"/>
  <c r="A181" i="201"/>
  <c r="N180" i="201"/>
  <c r="A180" i="201"/>
  <c r="P179" i="201"/>
  <c r="O179" i="201"/>
  <c r="A179" i="201"/>
  <c r="N178" i="201"/>
  <c r="A178" i="201"/>
  <c r="N177" i="201"/>
  <c r="A177" i="201"/>
  <c r="P176" i="201"/>
  <c r="A176" i="201"/>
  <c r="A175" i="201"/>
  <c r="A174" i="201"/>
  <c r="A173" i="201"/>
  <c r="A172" i="201"/>
  <c r="N162" i="201"/>
  <c r="A162" i="201"/>
  <c r="P161" i="201"/>
  <c r="O161" i="201"/>
  <c r="A161" i="201"/>
  <c r="N160" i="201"/>
  <c r="A160" i="201"/>
  <c r="P159" i="201"/>
  <c r="O159" i="201"/>
  <c r="A159" i="201"/>
  <c r="N158" i="201"/>
  <c r="A158" i="201"/>
  <c r="P157" i="201"/>
  <c r="O157" i="201"/>
  <c r="A157" i="201"/>
  <c r="N156" i="201"/>
  <c r="A156" i="201"/>
  <c r="N155" i="201"/>
  <c r="A155" i="201"/>
  <c r="P154" i="201"/>
  <c r="O154" i="201"/>
  <c r="A154" i="201"/>
  <c r="N153" i="201"/>
  <c r="N152" i="201"/>
  <c r="A152" i="201"/>
  <c r="P151" i="201"/>
  <c r="O151" i="201"/>
  <c r="N171" i="201"/>
  <c r="A171" i="201"/>
  <c r="N170" i="201"/>
  <c r="A170" i="201"/>
  <c r="P169" i="201"/>
  <c r="P167" i="201" s="1"/>
  <c r="P165" i="201" s="1"/>
  <c r="O169" i="201"/>
  <c r="A169" i="201"/>
  <c r="A168" i="201"/>
  <c r="A167" i="201"/>
  <c r="A166" i="201"/>
  <c r="A165" i="201"/>
  <c r="N150" i="201"/>
  <c r="A150" i="201"/>
  <c r="P149" i="201"/>
  <c r="O149" i="201"/>
  <c r="A149" i="201"/>
  <c r="N148" i="201"/>
  <c r="A148" i="201"/>
  <c r="P147" i="201"/>
  <c r="O147" i="201"/>
  <c r="A147" i="201"/>
  <c r="A146" i="201"/>
  <c r="A145" i="201"/>
  <c r="A144" i="201"/>
  <c r="A142" i="201"/>
  <c r="A141" i="201"/>
  <c r="N140" i="201"/>
  <c r="A140" i="201"/>
  <c r="N139" i="201"/>
  <c r="A139" i="201"/>
  <c r="P138" i="201"/>
  <c r="O138" i="201"/>
  <c r="A138" i="201"/>
  <c r="N137" i="201"/>
  <c r="A137" i="201"/>
  <c r="N136" i="201"/>
  <c r="A136" i="201"/>
  <c r="N135" i="201"/>
  <c r="A135" i="201"/>
  <c r="N134" i="201"/>
  <c r="A134" i="201"/>
  <c r="N133" i="201"/>
  <c r="A133" i="201"/>
  <c r="P132" i="201"/>
  <c r="O132" i="201"/>
  <c r="A132" i="201"/>
  <c r="A131" i="201"/>
  <c r="A130" i="201"/>
  <c r="A129" i="201"/>
  <c r="A128" i="201"/>
  <c r="N127" i="201"/>
  <c r="A127" i="201"/>
  <c r="N126" i="201"/>
  <c r="A126" i="201"/>
  <c r="N125" i="201"/>
  <c r="A125" i="201"/>
  <c r="N124" i="201"/>
  <c r="A124" i="201"/>
  <c r="N123" i="201"/>
  <c r="A123" i="201"/>
  <c r="N122" i="201"/>
  <c r="A122" i="201"/>
  <c r="N121" i="201"/>
  <c r="A121" i="201"/>
  <c r="N120" i="201"/>
  <c r="A120" i="201"/>
  <c r="N119" i="201"/>
  <c r="A119" i="201"/>
  <c r="N118" i="201"/>
  <c r="A118" i="201"/>
  <c r="N116" i="201"/>
  <c r="A116" i="201"/>
  <c r="P115" i="201"/>
  <c r="A115" i="201"/>
  <c r="A114" i="201"/>
  <c r="A113" i="201"/>
  <c r="A112" i="201"/>
  <c r="A111" i="201"/>
  <c r="A110" i="201"/>
  <c r="A109" i="201"/>
  <c r="N108" i="201"/>
  <c r="A108" i="201"/>
  <c r="N107" i="201"/>
  <c r="A107" i="201"/>
  <c r="P106" i="201"/>
  <c r="O106" i="201"/>
  <c r="A106" i="201"/>
  <c r="N105" i="201"/>
  <c r="A105" i="201"/>
  <c r="N104" i="201"/>
  <c r="A104" i="201"/>
  <c r="P103" i="201"/>
  <c r="O103" i="201"/>
  <c r="A103" i="201"/>
  <c r="A102" i="201"/>
  <c r="A101" i="201"/>
  <c r="A100" i="201"/>
  <c r="A99" i="201"/>
  <c r="N98" i="201"/>
  <c r="A98" i="201"/>
  <c r="P97" i="201"/>
  <c r="O97" i="201"/>
  <c r="A97" i="201"/>
  <c r="N96" i="201"/>
  <c r="A96" i="201"/>
  <c r="P95" i="201"/>
  <c r="O95" i="201"/>
  <c r="A95" i="201"/>
  <c r="N92" i="201"/>
  <c r="A92" i="201"/>
  <c r="P91" i="201"/>
  <c r="O91" i="201"/>
  <c r="A91" i="201"/>
  <c r="N90" i="201"/>
  <c r="A90" i="201"/>
  <c r="N89" i="201"/>
  <c r="P88" i="201"/>
  <c r="O88" i="201"/>
  <c r="A88" i="201"/>
  <c r="A87" i="201"/>
  <c r="A86" i="201"/>
  <c r="A85" i="201"/>
  <c r="A84" i="201"/>
  <c r="N83" i="201"/>
  <c r="A83" i="201"/>
  <c r="N82" i="201"/>
  <c r="A82" i="201"/>
  <c r="N81" i="201"/>
  <c r="A81" i="201"/>
  <c r="N80" i="201"/>
  <c r="A80" i="201"/>
  <c r="N79" i="201"/>
  <c r="A79" i="201"/>
  <c r="N78" i="201"/>
  <c r="A78" i="201"/>
  <c r="N77" i="201"/>
  <c r="A77" i="201"/>
  <c r="N76" i="201"/>
  <c r="A76" i="201"/>
  <c r="N75" i="201"/>
  <c r="A75" i="201"/>
  <c r="N74" i="201"/>
  <c r="A74" i="201"/>
  <c r="N73" i="201"/>
  <c r="A73" i="201"/>
  <c r="N72" i="201"/>
  <c r="A72" i="201"/>
  <c r="N71" i="201"/>
  <c r="A71" i="201"/>
  <c r="P70" i="201"/>
  <c r="P68" i="201" s="1"/>
  <c r="P66" i="201" s="1"/>
  <c r="O70" i="201"/>
  <c r="A70" i="201"/>
  <c r="A69" i="201"/>
  <c r="A68" i="201"/>
  <c r="A67" i="201"/>
  <c r="A66" i="201"/>
  <c r="N63" i="201"/>
  <c r="N61" i="201" s="1"/>
  <c r="A63" i="201"/>
  <c r="P62" i="201"/>
  <c r="O62" i="201"/>
  <c r="O60" i="201" s="1"/>
  <c r="A62" i="201"/>
  <c r="A61" i="201"/>
  <c r="A60" i="201"/>
  <c r="N59" i="201"/>
  <c r="N58" i="201"/>
  <c r="A58" i="201"/>
  <c r="N57" i="201"/>
  <c r="A57" i="201"/>
  <c r="N56" i="201"/>
  <c r="A56" i="201"/>
  <c r="P55" i="201"/>
  <c r="O55" i="201"/>
  <c r="A55" i="201"/>
  <c r="N54" i="201"/>
  <c r="A54" i="201"/>
  <c r="N53" i="201"/>
  <c r="A53" i="201"/>
  <c r="N52" i="201"/>
  <c r="A52" i="201"/>
  <c r="N51" i="201"/>
  <c r="A51" i="201"/>
  <c r="N50" i="201"/>
  <c r="A50" i="201"/>
  <c r="N49" i="201"/>
  <c r="A49" i="201"/>
  <c r="N48" i="201"/>
  <c r="A48" i="201"/>
  <c r="A46" i="201"/>
  <c r="N45" i="201"/>
  <c r="A45" i="201"/>
  <c r="N44" i="201"/>
  <c r="N43" i="201"/>
  <c r="A43" i="201"/>
  <c r="N42" i="201"/>
  <c r="A42" i="201"/>
  <c r="N41" i="201"/>
  <c r="A41" i="201"/>
  <c r="N40" i="201"/>
  <c r="A40" i="201"/>
  <c r="N39" i="201"/>
  <c r="A39" i="201"/>
  <c r="N38" i="201"/>
  <c r="A38" i="201"/>
  <c r="N37" i="201"/>
  <c r="A37" i="201"/>
  <c r="N36" i="201"/>
  <c r="A36" i="201"/>
  <c r="N35" i="201"/>
  <c r="A35" i="201"/>
  <c r="N34" i="201"/>
  <c r="N33" i="201"/>
  <c r="A33" i="201"/>
  <c r="N32" i="201"/>
  <c r="A32" i="201"/>
  <c r="N31" i="201"/>
  <c r="A31" i="201"/>
  <c r="N30" i="201"/>
  <c r="A30" i="201"/>
  <c r="N29" i="201"/>
  <c r="A29" i="201"/>
  <c r="N28" i="201"/>
  <c r="A28" i="201"/>
  <c r="N27" i="201"/>
  <c r="A27" i="201"/>
  <c r="N26" i="201"/>
  <c r="A26" i="201"/>
  <c r="N25" i="201"/>
  <c r="A25" i="201"/>
  <c r="N24" i="201"/>
  <c r="A24" i="201"/>
  <c r="N23" i="201"/>
  <c r="A23" i="201"/>
  <c r="N22" i="201"/>
  <c r="A22" i="201"/>
  <c r="N21" i="201"/>
  <c r="A21" i="201"/>
  <c r="P20" i="201"/>
  <c r="O20" i="201"/>
  <c r="A20" i="201"/>
  <c r="A19" i="201"/>
  <c r="A18" i="201"/>
  <c r="A17" i="201"/>
  <c r="A16" i="201"/>
  <c r="A15" i="201"/>
  <c r="A14" i="201"/>
  <c r="A13" i="201"/>
  <c r="N766" i="200"/>
  <c r="P761" i="200"/>
  <c r="P759" i="200" s="1"/>
  <c r="O761" i="200"/>
  <c r="O759" i="200" s="1"/>
  <c r="N758" i="200"/>
  <c r="P757" i="200"/>
  <c r="O757" i="200"/>
  <c r="N756" i="200"/>
  <c r="P755" i="200"/>
  <c r="O755" i="200"/>
  <c r="N750" i="200"/>
  <c r="N749" i="200" s="1"/>
  <c r="P749" i="200"/>
  <c r="O749" i="200"/>
  <c r="N744" i="200"/>
  <c r="N743" i="200" s="1"/>
  <c r="N742" i="200"/>
  <c r="N741" i="200"/>
  <c r="N740" i="200"/>
  <c r="N738" i="200"/>
  <c r="N737" i="200"/>
  <c r="N736" i="200"/>
  <c r="P735" i="200"/>
  <c r="O735" i="200"/>
  <c r="N734" i="200"/>
  <c r="N733" i="200"/>
  <c r="N732" i="200"/>
  <c r="P731" i="200"/>
  <c r="O731" i="200"/>
  <c r="N729" i="200"/>
  <c r="N726" i="200"/>
  <c r="N725" i="200"/>
  <c r="P724" i="200"/>
  <c r="O724" i="200"/>
  <c r="N723" i="200"/>
  <c r="N721" i="200"/>
  <c r="N720" i="200"/>
  <c r="N719" i="200"/>
  <c r="P718" i="200"/>
  <c r="N717" i="200"/>
  <c r="P716" i="200"/>
  <c r="O716" i="200"/>
  <c r="N715" i="200"/>
  <c r="N713" i="200"/>
  <c r="N712" i="200"/>
  <c r="N711" i="200"/>
  <c r="P710" i="200"/>
  <c r="N709" i="200"/>
  <c r="N708" i="200"/>
  <c r="N707" i="200"/>
  <c r="N706" i="200"/>
  <c r="N705" i="200"/>
  <c r="N704" i="200"/>
  <c r="N703" i="200"/>
  <c r="P702" i="200"/>
  <c r="O702" i="200"/>
  <c r="N697" i="200"/>
  <c r="N696" i="200"/>
  <c r="P695" i="200"/>
  <c r="O695" i="200"/>
  <c r="N694" i="200"/>
  <c r="N693" i="200"/>
  <c r="P692" i="200"/>
  <c r="O692" i="200"/>
  <c r="N691" i="200"/>
  <c r="N690" i="200"/>
  <c r="P689" i="200"/>
  <c r="O689" i="200"/>
  <c r="N688" i="200"/>
  <c r="N683" i="200"/>
  <c r="N682" i="200"/>
  <c r="P681" i="200"/>
  <c r="O681" i="200"/>
  <c r="N676" i="200"/>
  <c r="P675" i="200"/>
  <c r="O675" i="200"/>
  <c r="O673" i="200" s="1"/>
  <c r="O671" i="200" s="1"/>
  <c r="N666" i="200"/>
  <c r="P665" i="200"/>
  <c r="O665" i="200"/>
  <c r="N664" i="200"/>
  <c r="N663" i="200"/>
  <c r="P662" i="200"/>
  <c r="O662" i="200"/>
  <c r="N661" i="200"/>
  <c r="P660" i="200"/>
  <c r="O660" i="200"/>
  <c r="N659" i="200"/>
  <c r="P658" i="200"/>
  <c r="O658" i="200"/>
  <c r="N657" i="200"/>
  <c r="P656" i="200"/>
  <c r="O656" i="200"/>
  <c r="N655" i="200"/>
  <c r="N654" i="200"/>
  <c r="N653" i="200"/>
  <c r="N652" i="200"/>
  <c r="P651" i="200"/>
  <c r="O651" i="200"/>
  <c r="N645" i="200"/>
  <c r="N644" i="200" s="1"/>
  <c r="N643" i="200"/>
  <c r="N642" i="200"/>
  <c r="N641" i="200"/>
  <c r="N640" i="200"/>
  <c r="P639" i="200"/>
  <c r="O639" i="200"/>
  <c r="N638" i="200"/>
  <c r="P637" i="200"/>
  <c r="O637" i="200"/>
  <c r="N636" i="200"/>
  <c r="N635" i="200"/>
  <c r="P634" i="200"/>
  <c r="O634" i="200"/>
  <c r="N633" i="200"/>
  <c r="N632" i="200"/>
  <c r="P631" i="200"/>
  <c r="O631" i="200"/>
  <c r="N630" i="200"/>
  <c r="N629" i="200"/>
  <c r="N628" i="200"/>
  <c r="N627" i="200"/>
  <c r="P626" i="200"/>
  <c r="O626" i="200"/>
  <c r="N621" i="200"/>
  <c r="N620" i="200"/>
  <c r="P619" i="200"/>
  <c r="P617" i="200" s="1"/>
  <c r="O619" i="200"/>
  <c r="O617" i="200" s="1"/>
  <c r="N614" i="200"/>
  <c r="P613" i="200"/>
  <c r="O613" i="200"/>
  <c r="A613" i="200"/>
  <c r="N612" i="200"/>
  <c r="N611" i="200"/>
  <c r="P610" i="200"/>
  <c r="O610" i="200"/>
  <c r="O608" i="200" s="1"/>
  <c r="A610" i="200"/>
  <c r="A609" i="200"/>
  <c r="A608" i="200"/>
  <c r="A607" i="200"/>
  <c r="A606" i="200"/>
  <c r="N605" i="200"/>
  <c r="A605" i="200"/>
  <c r="N604" i="200"/>
  <c r="A604" i="200"/>
  <c r="P603" i="200"/>
  <c r="P601" i="200" s="1"/>
  <c r="O603" i="200"/>
  <c r="O601" i="200" s="1"/>
  <c r="A603" i="200"/>
  <c r="A602" i="200"/>
  <c r="A601" i="200"/>
  <c r="N600" i="200"/>
  <c r="N599" i="200" s="1"/>
  <c r="P599" i="200"/>
  <c r="O599" i="200"/>
  <c r="N598" i="200"/>
  <c r="P597" i="200"/>
  <c r="O597" i="200"/>
  <c r="N596" i="200"/>
  <c r="P595" i="200"/>
  <c r="O595" i="200"/>
  <c r="N594" i="200"/>
  <c r="P593" i="200"/>
  <c r="O593" i="200"/>
  <c r="N592" i="200"/>
  <c r="A592" i="200"/>
  <c r="N590" i="200"/>
  <c r="A590" i="200"/>
  <c r="P589" i="200"/>
  <c r="O589" i="200"/>
  <c r="A589" i="200"/>
  <c r="N588" i="200"/>
  <c r="A588" i="200"/>
  <c r="N586" i="200"/>
  <c r="A586" i="200"/>
  <c r="P585" i="200"/>
  <c r="O585" i="200"/>
  <c r="A585" i="200"/>
  <c r="N584" i="200"/>
  <c r="A584" i="200"/>
  <c r="N583" i="200"/>
  <c r="A583" i="200"/>
  <c r="N582" i="200"/>
  <c r="A582" i="200"/>
  <c r="N581" i="200"/>
  <c r="A581" i="200"/>
  <c r="P580" i="200"/>
  <c r="O580" i="200"/>
  <c r="A580" i="200"/>
  <c r="A579" i="200"/>
  <c r="A578" i="200"/>
  <c r="A577" i="200"/>
  <c r="A576" i="200"/>
  <c r="A575" i="200"/>
  <c r="A574" i="200"/>
  <c r="N65" i="200"/>
  <c r="N64" i="200" s="1"/>
  <c r="A65" i="200"/>
  <c r="P64" i="200"/>
  <c r="P572" i="200" s="1"/>
  <c r="A64" i="200"/>
  <c r="A573" i="200"/>
  <c r="A572" i="200"/>
  <c r="N570" i="200"/>
  <c r="N569" i="200" s="1"/>
  <c r="A570" i="200"/>
  <c r="P567" i="200"/>
  <c r="O567" i="200"/>
  <c r="A569" i="200"/>
  <c r="A568" i="200"/>
  <c r="A567" i="200"/>
  <c r="A566" i="200"/>
  <c r="A565" i="200"/>
  <c r="N563" i="200"/>
  <c r="A563" i="200"/>
  <c r="N562" i="200"/>
  <c r="A562" i="200"/>
  <c r="N561" i="200"/>
  <c r="A561" i="200"/>
  <c r="P558" i="200"/>
  <c r="O558" i="200"/>
  <c r="A560" i="200"/>
  <c r="A559" i="200"/>
  <c r="A558" i="200"/>
  <c r="N557" i="200"/>
  <c r="A557" i="200"/>
  <c r="N556" i="200"/>
  <c r="A556" i="200"/>
  <c r="P555" i="200"/>
  <c r="O555" i="200"/>
  <c r="A555" i="200"/>
  <c r="N554" i="200"/>
  <c r="A554" i="200"/>
  <c r="P553" i="200"/>
  <c r="O553" i="200"/>
  <c r="A553" i="200"/>
  <c r="N552" i="200"/>
  <c r="A552" i="200"/>
  <c r="P551" i="200"/>
  <c r="O551" i="200"/>
  <c r="A551" i="200"/>
  <c r="A550" i="200"/>
  <c r="A549" i="200"/>
  <c r="A546" i="200"/>
  <c r="N545" i="200"/>
  <c r="A545" i="200"/>
  <c r="P544" i="200"/>
  <c r="O544" i="200"/>
  <c r="A544" i="200"/>
  <c r="N543" i="200"/>
  <c r="A543" i="200"/>
  <c r="N541" i="200"/>
  <c r="A541" i="200"/>
  <c r="N540" i="200"/>
  <c r="A540" i="200"/>
  <c r="A539" i="200"/>
  <c r="A538" i="200"/>
  <c r="A537" i="200"/>
  <c r="A535" i="200"/>
  <c r="A534" i="200"/>
  <c r="A533" i="200"/>
  <c r="N532" i="200"/>
  <c r="A532" i="200"/>
  <c r="P531" i="200"/>
  <c r="P529" i="200" s="1"/>
  <c r="O531" i="200"/>
  <c r="N528" i="200"/>
  <c r="A528" i="200"/>
  <c r="N527" i="200"/>
  <c r="A527" i="200"/>
  <c r="P526" i="200"/>
  <c r="P524" i="200" s="1"/>
  <c r="O526" i="200"/>
  <c r="O524" i="200" s="1"/>
  <c r="A526" i="200"/>
  <c r="A525" i="200"/>
  <c r="A524" i="200"/>
  <c r="N523" i="200"/>
  <c r="A523" i="200"/>
  <c r="P522" i="200"/>
  <c r="O522" i="200"/>
  <c r="A522" i="200"/>
  <c r="N521" i="200"/>
  <c r="A521" i="200"/>
  <c r="P520" i="200"/>
  <c r="O520" i="200"/>
  <c r="A520" i="200"/>
  <c r="A519" i="200"/>
  <c r="A518" i="200"/>
  <c r="A517" i="200"/>
  <c r="A516" i="200"/>
  <c r="P514" i="200"/>
  <c r="O514" i="200"/>
  <c r="A514" i="200"/>
  <c r="N513" i="200"/>
  <c r="A513" i="200"/>
  <c r="N512" i="200"/>
  <c r="A512" i="200"/>
  <c r="N511" i="200"/>
  <c r="A511" i="200"/>
  <c r="P510" i="200"/>
  <c r="O510" i="200"/>
  <c r="A510" i="200"/>
  <c r="F113" i="219" l="1"/>
  <c r="P608" i="210"/>
  <c r="O608" i="205"/>
  <c r="P608" i="200"/>
  <c r="O608" i="212"/>
  <c r="P608" i="211"/>
  <c r="O608" i="208"/>
  <c r="O608" i="207"/>
  <c r="O608" i="206"/>
  <c r="P608" i="205"/>
  <c r="O608" i="203"/>
  <c r="O608" i="202"/>
  <c r="P649" i="202"/>
  <c r="O649" i="200"/>
  <c r="O647" i="200" s="1"/>
  <c r="P649" i="201"/>
  <c r="O649" i="211"/>
  <c r="O647" i="211" s="1"/>
  <c r="P649" i="210"/>
  <c r="O649" i="205"/>
  <c r="P649" i="200"/>
  <c r="O649" i="212"/>
  <c r="O647" i="212" s="1"/>
  <c r="P649" i="211"/>
  <c r="P647" i="211" s="1"/>
  <c r="O649" i="208"/>
  <c r="O649" i="207"/>
  <c r="O649" i="206"/>
  <c r="P649" i="205"/>
  <c r="P647" i="205" s="1"/>
  <c r="O649" i="203"/>
  <c r="O647" i="203" s="1"/>
  <c r="P649" i="212"/>
  <c r="P649" i="208"/>
  <c r="P647" i="208" s="1"/>
  <c r="P649" i="207"/>
  <c r="P647" i="207" s="1"/>
  <c r="P649" i="206"/>
  <c r="O649" i="204"/>
  <c r="P649" i="203"/>
  <c r="P647" i="203" s="1"/>
  <c r="O649" i="201"/>
  <c r="O647" i="201" s="1"/>
  <c r="O649" i="210"/>
  <c r="P649" i="204"/>
  <c r="O649" i="202"/>
  <c r="O647" i="202" s="1"/>
  <c r="N402" i="207"/>
  <c r="N402" i="212"/>
  <c r="N402" i="211"/>
  <c r="P379" i="210"/>
  <c r="P377" i="210" s="1"/>
  <c r="E28" i="219"/>
  <c r="O518" i="206"/>
  <c r="O379" i="203"/>
  <c r="O377" i="203" s="1"/>
  <c r="O518" i="211"/>
  <c r="P379" i="207"/>
  <c r="P379" i="212"/>
  <c r="N402" i="210"/>
  <c r="P174" i="208"/>
  <c r="N402" i="203"/>
  <c r="P274" i="203"/>
  <c r="E44" i="219"/>
  <c r="E88" i="219"/>
  <c r="E47" i="219"/>
  <c r="E62" i="219"/>
  <c r="E57" i="219"/>
  <c r="E66" i="219"/>
  <c r="E76" i="219"/>
  <c r="F118" i="219"/>
  <c r="F121" i="219"/>
  <c r="E26" i="219"/>
  <c r="E96" i="219"/>
  <c r="E40" i="219"/>
  <c r="E74" i="219"/>
  <c r="E75" i="219"/>
  <c r="E41" i="219"/>
  <c r="E29" i="219"/>
  <c r="E50" i="219"/>
  <c r="E97" i="219"/>
  <c r="E30" i="219"/>
  <c r="E56" i="219"/>
  <c r="F117" i="219"/>
  <c r="E87" i="219"/>
  <c r="D87" i="219" s="1"/>
  <c r="F123" i="219"/>
  <c r="E55" i="219"/>
  <c r="E63" i="219"/>
  <c r="F116" i="219"/>
  <c r="F126" i="219"/>
  <c r="E27" i="219"/>
  <c r="E93" i="219"/>
  <c r="D93" i="219" s="1"/>
  <c r="E103" i="219"/>
  <c r="O364" i="201"/>
  <c r="P174" i="211"/>
  <c r="O274" i="206"/>
  <c r="O272" i="206" s="1"/>
  <c r="P379" i="208"/>
  <c r="P174" i="206"/>
  <c r="P274" i="206"/>
  <c r="P272" i="206" s="1"/>
  <c r="P480" i="206"/>
  <c r="P478" i="206" s="1"/>
  <c r="P476" i="206" s="1"/>
  <c r="P480" i="205"/>
  <c r="P478" i="205" s="1"/>
  <c r="P476" i="205" s="1"/>
  <c r="P379" i="202"/>
  <c r="O379" i="208"/>
  <c r="O377" i="208" s="1"/>
  <c r="O379" i="202"/>
  <c r="O377" i="202" s="1"/>
  <c r="O379" i="201"/>
  <c r="P379" i="201"/>
  <c r="P377" i="201" s="1"/>
  <c r="O274" i="210"/>
  <c r="P174" i="204"/>
  <c r="P274" i="204"/>
  <c r="P272" i="204" s="1"/>
  <c r="P480" i="204"/>
  <c r="P478" i="204" s="1"/>
  <c r="P476" i="204" s="1"/>
  <c r="P274" i="211"/>
  <c r="P272" i="211" s="1"/>
  <c r="O700" i="208"/>
  <c r="O698" i="208" s="1"/>
  <c r="P700" i="201"/>
  <c r="P174" i="210"/>
  <c r="P274" i="210"/>
  <c r="P272" i="210" s="1"/>
  <c r="P480" i="210"/>
  <c r="P478" i="210" s="1"/>
  <c r="P476" i="210" s="1"/>
  <c r="O443" i="208"/>
  <c r="O441" i="208" s="1"/>
  <c r="N402" i="206"/>
  <c r="O274" i="205"/>
  <c r="O272" i="205" s="1"/>
  <c r="P174" i="202"/>
  <c r="O274" i="202"/>
  <c r="O700" i="202"/>
  <c r="O698" i="202" s="1"/>
  <c r="P480" i="211"/>
  <c r="P478" i="211" s="1"/>
  <c r="P476" i="211" s="1"/>
  <c r="O379" i="212"/>
  <c r="O377" i="212" s="1"/>
  <c r="O274" i="208"/>
  <c r="O272" i="208" s="1"/>
  <c r="O379" i="207"/>
  <c r="P174" i="205"/>
  <c r="P274" i="205"/>
  <c r="P272" i="205" s="1"/>
  <c r="N402" i="205"/>
  <c r="N402" i="204"/>
  <c r="P274" i="202"/>
  <c r="P272" i="202" s="1"/>
  <c r="O480" i="202"/>
  <c r="O478" i="202" s="1"/>
  <c r="O476" i="202" s="1"/>
  <c r="O274" i="201"/>
  <c r="O272" i="201" s="1"/>
  <c r="P480" i="208"/>
  <c r="P478" i="208" s="1"/>
  <c r="P476" i="208" s="1"/>
  <c r="O379" i="211"/>
  <c r="P379" i="203"/>
  <c r="P377" i="203" s="1"/>
  <c r="P379" i="211"/>
  <c r="P377" i="211" s="1"/>
  <c r="N402" i="208"/>
  <c r="P606" i="208"/>
  <c r="P700" i="207"/>
  <c r="P698" i="207" s="1"/>
  <c r="P174" i="203"/>
  <c r="N402" i="202"/>
  <c r="P274" i="208"/>
  <c r="N402" i="201"/>
  <c r="O274" i="212"/>
  <c r="O272" i="212" s="1"/>
  <c r="P174" i="207"/>
  <c r="O274" i="207"/>
  <c r="O272" i="207" s="1"/>
  <c r="O379" i="206"/>
  <c r="O377" i="206" s="1"/>
  <c r="O700" i="205"/>
  <c r="O698" i="205" s="1"/>
  <c r="O443" i="203"/>
  <c r="P700" i="203"/>
  <c r="P274" i="201"/>
  <c r="P174" i="212"/>
  <c r="P274" i="212"/>
  <c r="P272" i="212" s="1"/>
  <c r="P480" i="212"/>
  <c r="P478" i="212" s="1"/>
  <c r="P476" i="212" s="1"/>
  <c r="P274" i="207"/>
  <c r="P480" i="207"/>
  <c r="P478" i="207" s="1"/>
  <c r="P476" i="207" s="1"/>
  <c r="P379" i="206"/>
  <c r="P377" i="206" s="1"/>
  <c r="O379" i="205"/>
  <c r="O377" i="205" s="1"/>
  <c r="P700" i="205"/>
  <c r="O379" i="204"/>
  <c r="O377" i="204" s="1"/>
  <c r="O145" i="202"/>
  <c r="O143" i="202" s="1"/>
  <c r="P174" i="201"/>
  <c r="O379" i="210"/>
  <c r="O377" i="210" s="1"/>
  <c r="P379" i="205"/>
  <c r="P377" i="205" s="1"/>
  <c r="P379" i="204"/>
  <c r="P480" i="203"/>
  <c r="P478" i="203" s="1"/>
  <c r="P476" i="203" s="1"/>
  <c r="P443" i="205"/>
  <c r="P441" i="205" s="1"/>
  <c r="O443" i="211"/>
  <c r="O441" i="211" s="1"/>
  <c r="O443" i="202"/>
  <c r="P478" i="201"/>
  <c r="P476" i="201" s="1"/>
  <c r="O700" i="200"/>
  <c r="O698" i="200" s="1"/>
  <c r="O443" i="201"/>
  <c r="O443" i="212"/>
  <c r="O441" i="212" s="1"/>
  <c r="O700" i="212"/>
  <c r="O698" i="212" s="1"/>
  <c r="P443" i="211"/>
  <c r="P441" i="211" s="1"/>
  <c r="O700" i="211"/>
  <c r="O698" i="211" s="1"/>
  <c r="O443" i="210"/>
  <c r="O441" i="210" s="1"/>
  <c r="O700" i="210"/>
  <c r="O698" i="210" s="1"/>
  <c r="P443" i="208"/>
  <c r="P441" i="208" s="1"/>
  <c r="P700" i="208"/>
  <c r="O443" i="207"/>
  <c r="O441" i="207" s="1"/>
  <c r="O443" i="204"/>
  <c r="P443" i="203"/>
  <c r="P443" i="202"/>
  <c r="P700" i="200"/>
  <c r="P698" i="200" s="1"/>
  <c r="P443" i="201"/>
  <c r="P441" i="201" s="1"/>
  <c r="O700" i="201"/>
  <c r="O698" i="201" s="1"/>
  <c r="P443" i="212"/>
  <c r="P700" i="212"/>
  <c r="P698" i="212" s="1"/>
  <c r="P700" i="211"/>
  <c r="P698" i="211" s="1"/>
  <c r="P443" i="210"/>
  <c r="P441" i="210" s="1"/>
  <c r="P700" i="210"/>
  <c r="P698" i="210" s="1"/>
  <c r="P443" i="207"/>
  <c r="P441" i="207" s="1"/>
  <c r="O443" i="206"/>
  <c r="O441" i="206" s="1"/>
  <c r="O700" i="206"/>
  <c r="O698" i="206" s="1"/>
  <c r="P443" i="204"/>
  <c r="O700" i="204"/>
  <c r="O698" i="204" s="1"/>
  <c r="O700" i="203"/>
  <c r="O698" i="203" s="1"/>
  <c r="O700" i="207"/>
  <c r="O698" i="207" s="1"/>
  <c r="P443" i="206"/>
  <c r="P441" i="206" s="1"/>
  <c r="P700" i="206"/>
  <c r="P698" i="206" s="1"/>
  <c r="O443" i="205"/>
  <c r="O441" i="205" s="1"/>
  <c r="P700" i="204"/>
  <c r="P698" i="204" s="1"/>
  <c r="P700" i="202"/>
  <c r="P698" i="202" s="1"/>
  <c r="O518" i="200"/>
  <c r="O518" i="203"/>
  <c r="O518" i="212"/>
  <c r="O518" i="210"/>
  <c r="P518" i="205"/>
  <c r="N535" i="207"/>
  <c r="N535" i="204"/>
  <c r="N535" i="205"/>
  <c r="N535" i="201"/>
  <c r="P518" i="207"/>
  <c r="N535" i="211"/>
  <c r="N535" i="206"/>
  <c r="N535" i="200"/>
  <c r="P493" i="201"/>
  <c r="P491" i="201" s="1"/>
  <c r="O518" i="201"/>
  <c r="N535" i="212"/>
  <c r="N535" i="210"/>
  <c r="P518" i="208"/>
  <c r="N535" i="208"/>
  <c r="O518" i="204"/>
  <c r="N535" i="203"/>
  <c r="P518" i="202"/>
  <c r="N535" i="202"/>
  <c r="P518" i="200"/>
  <c r="O493" i="211"/>
  <c r="O491" i="211" s="1"/>
  <c r="P518" i="210"/>
  <c r="O518" i="208"/>
  <c r="O493" i="206"/>
  <c r="O491" i="206" s="1"/>
  <c r="O518" i="205"/>
  <c r="P518" i="201"/>
  <c r="P518" i="212"/>
  <c r="P518" i="211"/>
  <c r="P493" i="207"/>
  <c r="P491" i="207" s="1"/>
  <c r="O518" i="207"/>
  <c r="P518" i="206"/>
  <c r="P518" i="204"/>
  <c r="P518" i="203"/>
  <c r="O518" i="202"/>
  <c r="N495" i="201"/>
  <c r="O493" i="201"/>
  <c r="O491" i="201" s="1"/>
  <c r="P493" i="212"/>
  <c r="P491" i="212" s="1"/>
  <c r="P493" i="210"/>
  <c r="P491" i="210" s="1"/>
  <c r="P493" i="208"/>
  <c r="P491" i="208" s="1"/>
  <c r="O493" i="207"/>
  <c r="O491" i="207" s="1"/>
  <c r="O493" i="205"/>
  <c r="O491" i="205" s="1"/>
  <c r="N495" i="204"/>
  <c r="O493" i="204"/>
  <c r="O491" i="204" s="1"/>
  <c r="P493" i="203"/>
  <c r="P491" i="203" s="1"/>
  <c r="P493" i="202"/>
  <c r="P491" i="202" s="1"/>
  <c r="P493" i="205"/>
  <c r="P491" i="205" s="1"/>
  <c r="P493" i="204"/>
  <c r="P491" i="204" s="1"/>
  <c r="O493" i="212"/>
  <c r="O491" i="212" s="1"/>
  <c r="P493" i="211"/>
  <c r="P491" i="211" s="1"/>
  <c r="O493" i="210"/>
  <c r="O493" i="208"/>
  <c r="O491" i="208" s="1"/>
  <c r="P493" i="206"/>
  <c r="P491" i="206" s="1"/>
  <c r="O493" i="203"/>
  <c r="O491" i="203" s="1"/>
  <c r="O493" i="202"/>
  <c r="O491" i="202" s="1"/>
  <c r="N495" i="212"/>
  <c r="N495" i="210"/>
  <c r="N495" i="203"/>
  <c r="N495" i="207"/>
  <c r="N495" i="206"/>
  <c r="N495" i="205"/>
  <c r="N495" i="211"/>
  <c r="N495" i="208"/>
  <c r="N495" i="202"/>
  <c r="P426" i="212"/>
  <c r="O426" i="208"/>
  <c r="O424" i="208" s="1"/>
  <c r="P426" i="207"/>
  <c r="P424" i="207" s="1"/>
  <c r="P418" i="207" s="1"/>
  <c r="O426" i="206"/>
  <c r="O424" i="206" s="1"/>
  <c r="O426" i="204"/>
  <c r="O426" i="210"/>
  <c r="O424" i="210" s="1"/>
  <c r="O426" i="212"/>
  <c r="O424" i="212" s="1"/>
  <c r="P426" i="205"/>
  <c r="P424" i="205" s="1"/>
  <c r="P418" i="205" s="1"/>
  <c r="O426" i="203"/>
  <c r="P426" i="202"/>
  <c r="P424" i="202" s="1"/>
  <c r="P418" i="202" s="1"/>
  <c r="O426" i="207"/>
  <c r="O424" i="207" s="1"/>
  <c r="P426" i="203"/>
  <c r="P424" i="203" s="1"/>
  <c r="P418" i="203" s="1"/>
  <c r="O426" i="211"/>
  <c r="P426" i="208"/>
  <c r="P424" i="208" s="1"/>
  <c r="P418" i="208" s="1"/>
  <c r="O426" i="201"/>
  <c r="O424" i="201" s="1"/>
  <c r="P426" i="201"/>
  <c r="P424" i="201" s="1"/>
  <c r="P418" i="201" s="1"/>
  <c r="P426" i="211"/>
  <c r="P426" i="210"/>
  <c r="P424" i="210" s="1"/>
  <c r="P418" i="210" s="1"/>
  <c r="P426" i="206"/>
  <c r="P424" i="206" s="1"/>
  <c r="P418" i="206" s="1"/>
  <c r="O426" i="205"/>
  <c r="O424" i="205" s="1"/>
  <c r="P426" i="204"/>
  <c r="O426" i="202"/>
  <c r="O424" i="202" s="1"/>
  <c r="P377" i="207"/>
  <c r="O323" i="203"/>
  <c r="O321" i="203" s="1"/>
  <c r="P323" i="212"/>
  <c r="P321" i="212" s="1"/>
  <c r="O323" i="208"/>
  <c r="O321" i="208" s="1"/>
  <c r="P323" i="201"/>
  <c r="P323" i="210"/>
  <c r="P321" i="210" s="1"/>
  <c r="O323" i="207"/>
  <c r="O321" i="207" s="1"/>
  <c r="O323" i="211"/>
  <c r="O321" i="211" s="1"/>
  <c r="O323" i="204"/>
  <c r="O321" i="204" s="1"/>
  <c r="P323" i="202"/>
  <c r="P321" i="202" s="1"/>
  <c r="O372" i="206"/>
  <c r="O370" i="206" s="1"/>
  <c r="O372" i="205"/>
  <c r="O370" i="205" s="1"/>
  <c r="P372" i="203"/>
  <c r="P370" i="203" s="1"/>
  <c r="P372" i="211"/>
  <c r="P370" i="211" s="1"/>
  <c r="P372" i="205"/>
  <c r="P370" i="205" s="1"/>
  <c r="O323" i="210"/>
  <c r="O321" i="210" s="1"/>
  <c r="P323" i="208"/>
  <c r="P321" i="208" s="1"/>
  <c r="O323" i="202"/>
  <c r="O321" i="202" s="1"/>
  <c r="P323" i="206"/>
  <c r="P321" i="206" s="1"/>
  <c r="P323" i="205"/>
  <c r="P321" i="205" s="1"/>
  <c r="O323" i="201"/>
  <c r="O321" i="201" s="1"/>
  <c r="O323" i="212"/>
  <c r="O321" i="212" s="1"/>
  <c r="P323" i="211"/>
  <c r="P321" i="211" s="1"/>
  <c r="P323" i="207"/>
  <c r="P321" i="207" s="1"/>
  <c r="O323" i="206"/>
  <c r="O321" i="206" s="1"/>
  <c r="O323" i="205"/>
  <c r="P323" i="204"/>
  <c r="P321" i="204" s="1"/>
  <c r="P323" i="203"/>
  <c r="P321" i="203" s="1"/>
  <c r="P246" i="212"/>
  <c r="O246" i="207"/>
  <c r="P246" i="205"/>
  <c r="P272" i="208"/>
  <c r="P246" i="201"/>
  <c r="P246" i="206"/>
  <c r="P246" i="211"/>
  <c r="P246" i="208"/>
  <c r="P246" i="204"/>
  <c r="N93" i="212"/>
  <c r="P246" i="210"/>
  <c r="P246" i="207"/>
  <c r="P246" i="203"/>
  <c r="O246" i="202"/>
  <c r="O246" i="201"/>
  <c r="O246" i="212"/>
  <c r="O246" i="210"/>
  <c r="O246" i="203"/>
  <c r="O246" i="206"/>
  <c r="N206" i="205"/>
  <c r="O246" i="205"/>
  <c r="O246" i="211"/>
  <c r="O246" i="208"/>
  <c r="O246" i="204"/>
  <c r="P246" i="202"/>
  <c r="N206" i="206"/>
  <c r="N206" i="207"/>
  <c r="N93" i="205"/>
  <c r="N206" i="211"/>
  <c r="N206" i="203"/>
  <c r="N206" i="202"/>
  <c r="N206" i="212"/>
  <c r="P60" i="211"/>
  <c r="N206" i="208"/>
  <c r="N206" i="204"/>
  <c r="N206" i="201"/>
  <c r="O145" i="211"/>
  <c r="O143" i="211" s="1"/>
  <c r="N206" i="210"/>
  <c r="N93" i="210"/>
  <c r="P145" i="207"/>
  <c r="P143" i="207" s="1"/>
  <c r="O86" i="204"/>
  <c r="O84" i="204" s="1"/>
  <c r="P145" i="208"/>
  <c r="P143" i="208" s="1"/>
  <c r="O145" i="206"/>
  <c r="O143" i="206" s="1"/>
  <c r="P145" i="205"/>
  <c r="P143" i="205" s="1"/>
  <c r="P145" i="204"/>
  <c r="P143" i="204" s="1"/>
  <c r="N93" i="203"/>
  <c r="P145" i="202"/>
  <c r="P143" i="202" s="1"/>
  <c r="P145" i="206"/>
  <c r="P143" i="206" s="1"/>
  <c r="O145" i="201"/>
  <c r="P145" i="211"/>
  <c r="P143" i="211" s="1"/>
  <c r="P145" i="201"/>
  <c r="O145" i="212"/>
  <c r="O143" i="212" s="1"/>
  <c r="O145" i="210"/>
  <c r="O143" i="210" s="1"/>
  <c r="O145" i="203"/>
  <c r="O143" i="203" s="1"/>
  <c r="P145" i="212"/>
  <c r="P143" i="212" s="1"/>
  <c r="P145" i="210"/>
  <c r="P143" i="210" s="1"/>
  <c r="O145" i="208"/>
  <c r="O143" i="208" s="1"/>
  <c r="O145" i="205"/>
  <c r="O143" i="205" s="1"/>
  <c r="O145" i="204"/>
  <c r="O143" i="204" s="1"/>
  <c r="P145" i="203"/>
  <c r="P143" i="203" s="1"/>
  <c r="O145" i="207"/>
  <c r="O143" i="207" s="1"/>
  <c r="N93" i="208"/>
  <c r="P60" i="203"/>
  <c r="P86" i="201"/>
  <c r="P84" i="201" s="1"/>
  <c r="P113" i="210"/>
  <c r="P111" i="210" s="1"/>
  <c r="N93" i="202"/>
  <c r="P113" i="207"/>
  <c r="P111" i="207" s="1"/>
  <c r="P370" i="212"/>
  <c r="O86" i="210"/>
  <c r="O84" i="210" s="1"/>
  <c r="P60" i="202"/>
  <c r="N93" i="201"/>
  <c r="P60" i="208"/>
  <c r="N93" i="207"/>
  <c r="N93" i="206"/>
  <c r="N93" i="204"/>
  <c r="P113" i="201"/>
  <c r="P111" i="201" s="1"/>
  <c r="N115" i="201"/>
  <c r="N113" i="201" s="1"/>
  <c r="N111" i="201" s="1"/>
  <c r="P86" i="210"/>
  <c r="P84" i="210" s="1"/>
  <c r="O86" i="208"/>
  <c r="O84" i="208" s="1"/>
  <c r="P60" i="206"/>
  <c r="P113" i="206"/>
  <c r="P111" i="206" s="1"/>
  <c r="O86" i="205"/>
  <c r="O84" i="205" s="1"/>
  <c r="P86" i="204"/>
  <c r="P84" i="204" s="1"/>
  <c r="P113" i="204"/>
  <c r="P111" i="204" s="1"/>
  <c r="N115" i="204"/>
  <c r="N113" i="204" s="1"/>
  <c r="N111" i="204" s="1"/>
  <c r="O86" i="203"/>
  <c r="O84" i="203" s="1"/>
  <c r="P60" i="201"/>
  <c r="P86" i="212"/>
  <c r="P84" i="212" s="1"/>
  <c r="P113" i="212"/>
  <c r="P111" i="212" s="1"/>
  <c r="N115" i="212"/>
  <c r="N113" i="212" s="1"/>
  <c r="N111" i="212" s="1"/>
  <c r="O86" i="211"/>
  <c r="O84" i="211" s="1"/>
  <c r="P86" i="208"/>
  <c r="P84" i="208" s="1"/>
  <c r="P113" i="208"/>
  <c r="P111" i="208" s="1"/>
  <c r="N115" i="208"/>
  <c r="N113" i="208" s="1"/>
  <c r="N111" i="208" s="1"/>
  <c r="O86" i="207"/>
  <c r="O84" i="207" s="1"/>
  <c r="O86" i="206"/>
  <c r="O84" i="206" s="1"/>
  <c r="P86" i="205"/>
  <c r="P84" i="205" s="1"/>
  <c r="P113" i="205"/>
  <c r="P111" i="205" s="1"/>
  <c r="N115" i="205"/>
  <c r="N113" i="205" s="1"/>
  <c r="N111" i="205" s="1"/>
  <c r="P86" i="203"/>
  <c r="P84" i="203" s="1"/>
  <c r="O86" i="202"/>
  <c r="O84" i="202" s="1"/>
  <c r="O86" i="212"/>
  <c r="O84" i="212" s="1"/>
  <c r="P565" i="200"/>
  <c r="O86" i="201"/>
  <c r="O84" i="201" s="1"/>
  <c r="P86" i="211"/>
  <c r="P84" i="211" s="1"/>
  <c r="P113" i="211"/>
  <c r="P111" i="211" s="1"/>
  <c r="N115" i="211"/>
  <c r="N113" i="211" s="1"/>
  <c r="N111" i="211" s="1"/>
  <c r="N93" i="211"/>
  <c r="P60" i="210"/>
  <c r="P86" i="207"/>
  <c r="P84" i="207" s="1"/>
  <c r="P86" i="206"/>
  <c r="P84" i="206" s="1"/>
  <c r="P60" i="205"/>
  <c r="P60" i="204"/>
  <c r="P113" i="203"/>
  <c r="P111" i="203" s="1"/>
  <c r="N115" i="203"/>
  <c r="N113" i="203" s="1"/>
  <c r="N111" i="203" s="1"/>
  <c r="P86" i="202"/>
  <c r="P113" i="202"/>
  <c r="P111" i="202" s="1"/>
  <c r="N115" i="202"/>
  <c r="N113" i="202" s="1"/>
  <c r="N111" i="202" s="1"/>
  <c r="P565" i="202"/>
  <c r="P60" i="207"/>
  <c r="N396" i="207"/>
  <c r="P60" i="212"/>
  <c r="N692" i="202"/>
  <c r="P753" i="206"/>
  <c r="P751" i="206" s="1"/>
  <c r="N681" i="202"/>
  <c r="N658" i="202"/>
  <c r="N660" i="202"/>
  <c r="P565" i="201"/>
  <c r="P565" i="212"/>
  <c r="P565" i="207"/>
  <c r="N718" i="202"/>
  <c r="P753" i="202"/>
  <c r="P751" i="202" s="1"/>
  <c r="N276" i="212"/>
  <c r="N389" i="212"/>
  <c r="P18" i="208"/>
  <c r="O18" i="206"/>
  <c r="O16" i="206" s="1"/>
  <c r="P565" i="205"/>
  <c r="O130" i="210"/>
  <c r="O128" i="210" s="1"/>
  <c r="N558" i="201"/>
  <c r="N597" i="201"/>
  <c r="P18" i="211"/>
  <c r="N428" i="203"/>
  <c r="N95" i="211"/>
  <c r="N716" i="202"/>
  <c r="N689" i="201"/>
  <c r="O101" i="206"/>
  <c r="O99" i="206" s="1"/>
  <c r="N689" i="205"/>
  <c r="N595" i="204"/>
  <c r="N613" i="200"/>
  <c r="N660" i="200"/>
  <c r="N695" i="200"/>
  <c r="O679" i="201"/>
  <c r="O677" i="201" s="1"/>
  <c r="P101" i="211"/>
  <c r="P99" i="211" s="1"/>
  <c r="N553" i="208"/>
  <c r="N510" i="210"/>
  <c r="N154" i="207"/>
  <c r="N161" i="205"/>
  <c r="N520" i="205"/>
  <c r="N551" i="205"/>
  <c r="N735" i="204"/>
  <c r="N194" i="201"/>
  <c r="N555" i="201"/>
  <c r="N449" i="211"/>
  <c r="N572" i="211"/>
  <c r="N665" i="211"/>
  <c r="N731" i="211"/>
  <c r="N757" i="211"/>
  <c r="N138" i="210"/>
  <c r="N147" i="210"/>
  <c r="N169" i="207"/>
  <c r="N167" i="207" s="1"/>
  <c r="N165" i="207" s="1"/>
  <c r="N439" i="206"/>
  <c r="N372" i="204"/>
  <c r="N531" i="203"/>
  <c r="N529" i="203" s="1"/>
  <c r="N414" i="211"/>
  <c r="N619" i="211"/>
  <c r="N617" i="211" s="1"/>
  <c r="N660" i="211"/>
  <c r="N735" i="211"/>
  <c r="P753" i="211"/>
  <c r="P751" i="211" s="1"/>
  <c r="N55" i="208"/>
  <c r="N70" i="208"/>
  <c r="N68" i="208" s="1"/>
  <c r="N66" i="208" s="1"/>
  <c r="N198" i="208"/>
  <c r="N255" i="208"/>
  <c r="N264" i="208"/>
  <c r="N262" i="208" s="1"/>
  <c r="N260" i="208" s="1"/>
  <c r="N303" i="208"/>
  <c r="N337" i="208"/>
  <c r="O753" i="208"/>
  <c r="O751" i="208" s="1"/>
  <c r="N757" i="208"/>
  <c r="P130" i="207"/>
  <c r="P128" i="207" s="1"/>
  <c r="P533" i="207"/>
  <c r="N580" i="207"/>
  <c r="N593" i="207"/>
  <c r="N181" i="205"/>
  <c r="N258" i="205"/>
  <c r="N20" i="204"/>
  <c r="N220" i="204"/>
  <c r="N485" i="202"/>
  <c r="N603" i="202"/>
  <c r="N601" i="202" s="1"/>
  <c r="N157" i="201"/>
  <c r="N161" i="201"/>
  <c r="N631" i="201"/>
  <c r="N637" i="201"/>
  <c r="N660" i="201"/>
  <c r="P753" i="201"/>
  <c r="P751" i="201" s="1"/>
  <c r="O18" i="212"/>
  <c r="N55" i="212"/>
  <c r="N555" i="204"/>
  <c r="O753" i="212"/>
  <c r="O751" i="212" s="1"/>
  <c r="N603" i="206"/>
  <c r="N601" i="206" s="1"/>
  <c r="N159" i="205"/>
  <c r="N91" i="203"/>
  <c r="N154" i="203"/>
  <c r="N279" i="203"/>
  <c r="N62" i="201"/>
  <c r="N60" i="201" s="1"/>
  <c r="N366" i="212"/>
  <c r="N364" i="212" s="1"/>
  <c r="N362" i="212" s="1"/>
  <c r="P377" i="212"/>
  <c r="N414" i="212"/>
  <c r="N449" i="212"/>
  <c r="N464" i="212"/>
  <c r="N589" i="212"/>
  <c r="N437" i="208"/>
  <c r="N526" i="208"/>
  <c r="N524" i="208" s="1"/>
  <c r="N603" i="208"/>
  <c r="N601" i="208" s="1"/>
  <c r="N485" i="205"/>
  <c r="N603" i="201"/>
  <c r="N601" i="201" s="1"/>
  <c r="N731" i="201"/>
  <c r="O753" i="201"/>
  <c r="O751" i="201" s="1"/>
  <c r="N97" i="212"/>
  <c r="O101" i="212"/>
  <c r="O99" i="212" s="1"/>
  <c r="P130" i="212"/>
  <c r="P128" i="212" s="1"/>
  <c r="N161" i="212"/>
  <c r="N500" i="212"/>
  <c r="O18" i="211"/>
  <c r="O16" i="211" s="1"/>
  <c r="N194" i="211"/>
  <c r="N716" i="211"/>
  <c r="N70" i="210"/>
  <c r="N68" i="210" s="1"/>
  <c r="N66" i="210" s="1"/>
  <c r="N95" i="210"/>
  <c r="N113" i="210"/>
  <c r="N111" i="210" s="1"/>
  <c r="N255" i="210"/>
  <c r="N307" i="210"/>
  <c r="N522" i="210"/>
  <c r="N589" i="210"/>
  <c r="N138" i="208"/>
  <c r="N433" i="208"/>
  <c r="N97" i="207"/>
  <c r="N106" i="207"/>
  <c r="N613" i="207"/>
  <c r="N675" i="207"/>
  <c r="N673" i="207" s="1"/>
  <c r="N671" i="207" s="1"/>
  <c r="N194" i="206"/>
  <c r="N255" i="206"/>
  <c r="N279" i="206"/>
  <c r="N285" i="206"/>
  <c r="N295" i="206"/>
  <c r="N412" i="206"/>
  <c r="N430" i="206"/>
  <c r="N224" i="205"/>
  <c r="N234" i="205"/>
  <c r="N88" i="204"/>
  <c r="N97" i="204"/>
  <c r="N437" i="204"/>
  <c r="N181" i="203"/>
  <c r="N220" i="203"/>
  <c r="N307" i="202"/>
  <c r="N314" i="202"/>
  <c r="N97" i="201"/>
  <c r="N234" i="204"/>
  <c r="N546" i="204"/>
  <c r="P578" i="202"/>
  <c r="N589" i="200"/>
  <c r="P578" i="200"/>
  <c r="P679" i="200"/>
  <c r="P677" i="200" s="1"/>
  <c r="P18" i="201"/>
  <c r="N91" i="201"/>
  <c r="N220" i="201"/>
  <c r="N253" i="201"/>
  <c r="N258" i="201"/>
  <c r="N360" i="201"/>
  <c r="N97" i="210"/>
  <c r="O101" i="210"/>
  <c r="O99" i="210" s="1"/>
  <c r="N106" i="210"/>
  <c r="N253" i="210"/>
  <c r="N482" i="210"/>
  <c r="N603" i="210"/>
  <c r="N601" i="210" s="1"/>
  <c r="N710" i="210"/>
  <c r="N731" i="210"/>
  <c r="N735" i="210"/>
  <c r="O753" i="210"/>
  <c r="O751" i="210" s="1"/>
  <c r="N757" i="210"/>
  <c r="N91" i="208"/>
  <c r="N176" i="208"/>
  <c r="N398" i="208"/>
  <c r="N412" i="208"/>
  <c r="N445" i="208"/>
  <c r="N473" i="208"/>
  <c r="N151" i="207"/>
  <c r="N91" i="206"/>
  <c r="N255" i="205"/>
  <c r="N553" i="205"/>
  <c r="N580" i="205"/>
  <c r="N593" i="205"/>
  <c r="N603" i="205"/>
  <c r="N601" i="205" s="1"/>
  <c r="O753" i="205"/>
  <c r="O751" i="205" s="1"/>
  <c r="N449" i="204"/>
  <c r="N464" i="204"/>
  <c r="N522" i="203"/>
  <c r="P533" i="203"/>
  <c r="N455" i="202"/>
  <c r="N716" i="200"/>
  <c r="N248" i="201"/>
  <c r="N372" i="201"/>
  <c r="N381" i="201"/>
  <c r="P533" i="201"/>
  <c r="N610" i="201"/>
  <c r="N62" i="212"/>
  <c r="N60" i="212" s="1"/>
  <c r="N138" i="212"/>
  <c r="N224" i="212"/>
  <c r="N234" i="212"/>
  <c r="N253" i="212"/>
  <c r="N258" i="212"/>
  <c r="N428" i="212"/>
  <c r="N567" i="212"/>
  <c r="N572" i="212"/>
  <c r="N637" i="212"/>
  <c r="N62" i="211"/>
  <c r="N60" i="211" s="1"/>
  <c r="N445" i="211"/>
  <c r="N522" i="211"/>
  <c r="N544" i="211"/>
  <c r="N279" i="210"/>
  <c r="N295" i="210"/>
  <c r="N553" i="210"/>
  <c r="N360" i="208"/>
  <c r="N381" i="208"/>
  <c r="N428" i="208"/>
  <c r="N613" i="208"/>
  <c r="P698" i="208"/>
  <c r="N248" i="207"/>
  <c r="N251" i="207"/>
  <c r="N445" i="207"/>
  <c r="N544" i="207"/>
  <c r="N551" i="207"/>
  <c r="N637" i="207"/>
  <c r="N692" i="207"/>
  <c r="N695" i="207"/>
  <c r="N366" i="206"/>
  <c r="N364" i="206" s="1"/>
  <c r="N362" i="206" s="1"/>
  <c r="P549" i="206"/>
  <c r="N553" i="206"/>
  <c r="N580" i="206"/>
  <c r="N593" i="206"/>
  <c r="N613" i="206"/>
  <c r="N724" i="206"/>
  <c r="N169" i="205"/>
  <c r="N167" i="205" s="1"/>
  <c r="N165" i="205" s="1"/>
  <c r="N389" i="205"/>
  <c r="N396" i="205"/>
  <c r="N439" i="205"/>
  <c r="N651" i="205"/>
  <c r="N695" i="205"/>
  <c r="N735" i="205"/>
  <c r="N757" i="205"/>
  <c r="P130" i="204"/>
  <c r="P128" i="204" s="1"/>
  <c r="N151" i="204"/>
  <c r="N181" i="204"/>
  <c r="N200" i="204"/>
  <c r="P424" i="204"/>
  <c r="P418" i="204" s="1"/>
  <c r="N439" i="204"/>
  <c r="N558" i="204"/>
  <c r="N580" i="204"/>
  <c r="N702" i="204"/>
  <c r="N295" i="203"/>
  <c r="P753" i="203"/>
  <c r="P751" i="203" s="1"/>
  <c r="N531" i="200"/>
  <c r="N529" i="200" s="1"/>
  <c r="N585" i="200"/>
  <c r="N149" i="201"/>
  <c r="N264" i="212"/>
  <c r="N262" i="212" s="1"/>
  <c r="N260" i="212" s="1"/>
  <c r="N291" i="212"/>
  <c r="N360" i="212"/>
  <c r="N658" i="212"/>
  <c r="N132" i="211"/>
  <c r="N169" i="211"/>
  <c r="N167" i="211" s="1"/>
  <c r="N165" i="211" s="1"/>
  <c r="N157" i="211"/>
  <c r="N161" i="211"/>
  <c r="N248" i="211"/>
  <c r="N325" i="211"/>
  <c r="P533" i="211"/>
  <c r="P549" i="211"/>
  <c r="N656" i="210"/>
  <c r="P130" i="208"/>
  <c r="P128" i="208" s="1"/>
  <c r="N396" i="208"/>
  <c r="N637" i="208"/>
  <c r="N658" i="208"/>
  <c r="N660" i="208"/>
  <c r="N681" i="208"/>
  <c r="N20" i="207"/>
  <c r="N179" i="207"/>
  <c r="N546" i="207"/>
  <c r="N555" i="207"/>
  <c r="N55" i="206"/>
  <c r="N132" i="206"/>
  <c r="N176" i="206"/>
  <c r="N710" i="206"/>
  <c r="N757" i="206"/>
  <c r="N70" i="205"/>
  <c r="N68" i="205" s="1"/>
  <c r="N66" i="205" s="1"/>
  <c r="N285" i="205"/>
  <c r="N464" i="205"/>
  <c r="P549" i="205"/>
  <c r="N619" i="205"/>
  <c r="N617" i="205" s="1"/>
  <c r="N675" i="205"/>
  <c r="N673" i="205" s="1"/>
  <c r="N671" i="205" s="1"/>
  <c r="P753" i="205"/>
  <c r="P751" i="205" s="1"/>
  <c r="P101" i="204"/>
  <c r="P99" i="204" s="1"/>
  <c r="N154" i="204"/>
  <c r="N731" i="204"/>
  <c r="O753" i="204"/>
  <c r="O751" i="204" s="1"/>
  <c r="N757" i="204"/>
  <c r="N161" i="203"/>
  <c r="N430" i="203"/>
  <c r="N437" i="203"/>
  <c r="N514" i="203"/>
  <c r="N585" i="203"/>
  <c r="N626" i="203"/>
  <c r="P18" i="202"/>
  <c r="N217" i="202"/>
  <c r="N224" i="202"/>
  <c r="N234" i="202"/>
  <c r="N389" i="202"/>
  <c r="N520" i="202"/>
  <c r="N544" i="202"/>
  <c r="N551" i="202"/>
  <c r="N610" i="202"/>
  <c r="N603" i="200"/>
  <c r="N601" i="200" s="1"/>
  <c r="O753" i="200"/>
  <c r="O751" i="200" s="1"/>
  <c r="N55" i="201"/>
  <c r="N70" i="201"/>
  <c r="N68" i="201" s="1"/>
  <c r="N66" i="201" s="1"/>
  <c r="N551" i="201"/>
  <c r="P698" i="201"/>
  <c r="N132" i="212"/>
  <c r="N412" i="212"/>
  <c r="P533" i="212"/>
  <c r="N580" i="212"/>
  <c r="N603" i="212"/>
  <c r="N601" i="212" s="1"/>
  <c r="N613" i="212"/>
  <c r="N106" i="211"/>
  <c r="N220" i="211"/>
  <c r="N253" i="211"/>
  <c r="N291" i="211"/>
  <c r="N360" i="211"/>
  <c r="N391" i="211"/>
  <c r="N500" i="211"/>
  <c r="N558" i="211"/>
  <c r="P617" i="211"/>
  <c r="P606" i="211" s="1"/>
  <c r="N198" i="210"/>
  <c r="N291" i="210"/>
  <c r="N335" i="210"/>
  <c r="N544" i="210"/>
  <c r="N585" i="210"/>
  <c r="P578" i="210"/>
  <c r="P576" i="210" s="1"/>
  <c r="N595" i="210"/>
  <c r="N613" i="210"/>
  <c r="N665" i="210"/>
  <c r="P679" i="210"/>
  <c r="P677" i="210" s="1"/>
  <c r="N724" i="210"/>
  <c r="N763" i="210"/>
  <c r="N761" i="210" s="1"/>
  <c r="N759" i="210" s="1"/>
  <c r="N20" i="208"/>
  <c r="N88" i="208"/>
  <c r="N619" i="208"/>
  <c r="N617" i="208" s="1"/>
  <c r="N656" i="208"/>
  <c r="N283" i="207"/>
  <c r="N391" i="207"/>
  <c r="N398" i="207"/>
  <c r="N20" i="206"/>
  <c r="N97" i="206"/>
  <c r="N147" i="206"/>
  <c r="N185" i="206"/>
  <c r="N360" i="206"/>
  <c r="N381" i="206"/>
  <c r="O624" i="206"/>
  <c r="O622" i="206" s="1"/>
  <c r="N656" i="206"/>
  <c r="N681" i="206"/>
  <c r="N149" i="205"/>
  <c r="N381" i="205"/>
  <c r="N430" i="205"/>
  <c r="N437" i="205"/>
  <c r="N555" i="205"/>
  <c r="N665" i="205"/>
  <c r="N710" i="205"/>
  <c r="N276" i="204"/>
  <c r="P370" i="204"/>
  <c r="N396" i="204"/>
  <c r="P130" i="203"/>
  <c r="P128" i="203" s="1"/>
  <c r="N224" i="203"/>
  <c r="N255" i="203"/>
  <c r="N276" i="203"/>
  <c r="N285" i="203"/>
  <c r="N335" i="203"/>
  <c r="N366" i="203"/>
  <c r="N364" i="203" s="1"/>
  <c r="N362" i="203" s="1"/>
  <c r="N389" i="203"/>
  <c r="N396" i="203"/>
  <c r="N500" i="203"/>
  <c r="N603" i="203"/>
  <c r="N601" i="203" s="1"/>
  <c r="P698" i="203"/>
  <c r="N731" i="203"/>
  <c r="N757" i="203"/>
  <c r="N439" i="202"/>
  <c r="N526" i="202"/>
  <c r="N524" i="202" s="1"/>
  <c r="N546" i="202"/>
  <c r="N626" i="202"/>
  <c r="N755" i="200"/>
  <c r="N514" i="200"/>
  <c r="N526" i="200"/>
  <c r="N524" i="200" s="1"/>
  <c r="N544" i="200"/>
  <c r="N551" i="200"/>
  <c r="N567" i="200"/>
  <c r="N580" i="200"/>
  <c r="N593" i="200"/>
  <c r="N718" i="200"/>
  <c r="N763" i="200"/>
  <c r="N761" i="200" s="1"/>
  <c r="N759" i="200" s="1"/>
  <c r="N20" i="201"/>
  <c r="N106" i="201"/>
  <c r="N283" i="201"/>
  <c r="N295" i="201"/>
  <c r="N303" i="201"/>
  <c r="N464" i="201"/>
  <c r="N520" i="201"/>
  <c r="N710" i="201"/>
  <c r="N181" i="212"/>
  <c r="P424" i="212"/>
  <c r="P418" i="212" s="1"/>
  <c r="N716" i="212"/>
  <c r="N763" i="212"/>
  <c r="N761" i="212" s="1"/>
  <c r="N759" i="212" s="1"/>
  <c r="N626" i="210"/>
  <c r="O624" i="210"/>
  <c r="O622" i="210" s="1"/>
  <c r="N335" i="212"/>
  <c r="N264" i="206"/>
  <c r="N262" i="206" s="1"/>
  <c r="N260" i="206" s="1"/>
  <c r="O262" i="206"/>
  <c r="O260" i="206" s="1"/>
  <c r="P533" i="200"/>
  <c r="P101" i="201"/>
  <c r="P99" i="201" s="1"/>
  <c r="N154" i="201"/>
  <c r="N718" i="201"/>
  <c r="O364" i="212"/>
  <c r="O362" i="212" s="1"/>
  <c r="N553" i="212"/>
  <c r="N637" i="200"/>
  <c r="N692" i="200"/>
  <c r="N176" i="201"/>
  <c r="O370" i="201"/>
  <c r="N531" i="201"/>
  <c r="N529" i="201" s="1"/>
  <c r="N553" i="201"/>
  <c r="O578" i="201"/>
  <c r="O576" i="201" s="1"/>
  <c r="N585" i="201"/>
  <c r="N593" i="201"/>
  <c r="N619" i="201"/>
  <c r="N617" i="201" s="1"/>
  <c r="N656" i="201"/>
  <c r="N665" i="201"/>
  <c r="N681" i="201"/>
  <c r="N757" i="201"/>
  <c r="N70" i="212"/>
  <c r="N68" i="212" s="1"/>
  <c r="N66" i="212" s="1"/>
  <c r="N95" i="212"/>
  <c r="P101" i="212"/>
  <c r="P99" i="212" s="1"/>
  <c r="N154" i="212"/>
  <c r="N189" i="212"/>
  <c r="N198" i="212"/>
  <c r="N217" i="212"/>
  <c r="N430" i="212"/>
  <c r="N437" i="212"/>
  <c r="N514" i="211"/>
  <c r="N718" i="210"/>
  <c r="P578" i="208"/>
  <c r="P576" i="208" s="1"/>
  <c r="N157" i="207"/>
  <c r="N97" i="211"/>
  <c r="N634" i="211"/>
  <c r="N637" i="211"/>
  <c r="N656" i="211"/>
  <c r="N253" i="208"/>
  <c r="P533" i="208"/>
  <c r="N716" i="208"/>
  <c r="P18" i="207"/>
  <c r="N428" i="207"/>
  <c r="N522" i="207"/>
  <c r="N106" i="206"/>
  <c r="O533" i="206"/>
  <c r="N248" i="212"/>
  <c r="N307" i="212"/>
  <c r="N314" i="212"/>
  <c r="N662" i="212"/>
  <c r="N675" i="212"/>
  <c r="N673" i="212" s="1"/>
  <c r="N671" i="212" s="1"/>
  <c r="N91" i="211"/>
  <c r="P130" i="211"/>
  <c r="P128" i="211" s="1"/>
  <c r="N151" i="211"/>
  <c r="N176" i="211"/>
  <c r="N372" i="211"/>
  <c r="N398" i="211"/>
  <c r="N551" i="211"/>
  <c r="O578" i="211"/>
  <c r="O576" i="211" s="1"/>
  <c r="N589" i="211"/>
  <c r="N595" i="211"/>
  <c r="N613" i="211"/>
  <c r="N692" i="211"/>
  <c r="N224" i="210"/>
  <c r="N234" i="210"/>
  <c r="N391" i="210"/>
  <c r="N398" i="210"/>
  <c r="N439" i="210"/>
  <c r="N428" i="210"/>
  <c r="N445" i="210"/>
  <c r="N473" i="210"/>
  <c r="P647" i="210"/>
  <c r="N97" i="208"/>
  <c r="N234" i="208"/>
  <c r="N449" i="208"/>
  <c r="N464" i="208"/>
  <c r="N520" i="208"/>
  <c r="N567" i="208"/>
  <c r="N634" i="208"/>
  <c r="N639" i="208"/>
  <c r="N665" i="208"/>
  <c r="P101" i="207"/>
  <c r="P99" i="207" s="1"/>
  <c r="N291" i="207"/>
  <c r="N325" i="207"/>
  <c r="N360" i="207"/>
  <c r="P606" i="207"/>
  <c r="P101" i="206"/>
  <c r="P99" i="206" s="1"/>
  <c r="N372" i="212"/>
  <c r="N526" i="212"/>
  <c r="N524" i="212" s="1"/>
  <c r="O549" i="212"/>
  <c r="N585" i="212"/>
  <c r="N695" i="212"/>
  <c r="N718" i="212"/>
  <c r="N735" i="212"/>
  <c r="N755" i="212"/>
  <c r="N55" i="211"/>
  <c r="O101" i="211"/>
  <c r="O99" i="211" s="1"/>
  <c r="N283" i="211"/>
  <c r="N295" i="211"/>
  <c r="N303" i="211"/>
  <c r="N412" i="211"/>
  <c r="N437" i="211"/>
  <c r="N546" i="211"/>
  <c r="N603" i="211"/>
  <c r="N601" i="211" s="1"/>
  <c r="N200" i="210"/>
  <c r="N264" i="210"/>
  <c r="N262" i="210" s="1"/>
  <c r="N260" i="210" s="1"/>
  <c r="N276" i="210"/>
  <c r="N360" i="210"/>
  <c r="N372" i="210"/>
  <c r="P410" i="210"/>
  <c r="P408" i="210" s="1"/>
  <c r="N433" i="210"/>
  <c r="N464" i="210"/>
  <c r="N485" i="210"/>
  <c r="N555" i="210"/>
  <c r="N558" i="210"/>
  <c r="P606" i="210"/>
  <c r="N619" i="210"/>
  <c r="N617" i="210" s="1"/>
  <c r="N695" i="210"/>
  <c r="N103" i="208"/>
  <c r="N157" i="208"/>
  <c r="N251" i="208"/>
  <c r="N414" i="208"/>
  <c r="N510" i="208"/>
  <c r="N589" i="208"/>
  <c r="N597" i="208"/>
  <c r="N695" i="208"/>
  <c r="N194" i="207"/>
  <c r="N198" i="207"/>
  <c r="N224" i="207"/>
  <c r="N234" i="207"/>
  <c r="N285" i="207"/>
  <c r="N381" i="207"/>
  <c r="N439" i="207"/>
  <c r="N520" i="207"/>
  <c r="P549" i="207"/>
  <c r="N597" i="207"/>
  <c r="N619" i="207"/>
  <c r="N617" i="207" s="1"/>
  <c r="N702" i="207"/>
  <c r="N724" i="207"/>
  <c r="N113" i="206"/>
  <c r="N111" i="206" s="1"/>
  <c r="N154" i="206"/>
  <c r="N189" i="206"/>
  <c r="N220" i="206"/>
  <c r="N445" i="206"/>
  <c r="N335" i="206"/>
  <c r="N544" i="206"/>
  <c r="P578" i="206"/>
  <c r="P576" i="206" s="1"/>
  <c r="N157" i="205"/>
  <c r="N179" i="205"/>
  <c r="O533" i="205"/>
  <c r="N149" i="204"/>
  <c r="N157" i="204"/>
  <c r="N303" i="204"/>
  <c r="N307" i="204"/>
  <c r="N314" i="204"/>
  <c r="N510" i="204"/>
  <c r="N522" i="204"/>
  <c r="N551" i="204"/>
  <c r="N634" i="204"/>
  <c r="N159" i="203"/>
  <c r="N689" i="203"/>
  <c r="N724" i="203"/>
  <c r="N95" i="202"/>
  <c r="P130" i="202"/>
  <c r="P128" i="202" s="1"/>
  <c r="N159" i="202"/>
  <c r="N251" i="202"/>
  <c r="N264" i="202"/>
  <c r="N262" i="202" s="1"/>
  <c r="N260" i="202" s="1"/>
  <c r="N276" i="202"/>
  <c r="N279" i="202"/>
  <c r="N414" i="202"/>
  <c r="N428" i="202"/>
  <c r="P478" i="202"/>
  <c r="N567" i="202"/>
  <c r="N589" i="202"/>
  <c r="N597" i="202"/>
  <c r="P606" i="202"/>
  <c r="N619" i="202"/>
  <c r="N617" i="202" s="1"/>
  <c r="N695" i="202"/>
  <c r="N520" i="206"/>
  <c r="N631" i="206"/>
  <c r="N634" i="206"/>
  <c r="N637" i="206"/>
  <c r="N660" i="206"/>
  <c r="N675" i="206"/>
  <c r="N673" i="206" s="1"/>
  <c r="N671" i="206" s="1"/>
  <c r="N95" i="205"/>
  <c r="N248" i="205"/>
  <c r="N95" i="203"/>
  <c r="N595" i="203"/>
  <c r="N389" i="206"/>
  <c r="N396" i="206"/>
  <c r="P410" i="206"/>
  <c r="P408" i="206" s="1"/>
  <c r="P406" i="206" s="1"/>
  <c r="N428" i="206"/>
  <c r="N473" i="206"/>
  <c r="N510" i="206"/>
  <c r="N589" i="206"/>
  <c r="N597" i="206"/>
  <c r="N695" i="206"/>
  <c r="N718" i="206"/>
  <c r="N20" i="205"/>
  <c r="N103" i="205"/>
  <c r="N264" i="205"/>
  <c r="N262" i="205" s="1"/>
  <c r="N260" i="205" s="1"/>
  <c r="N276" i="205"/>
  <c r="N279" i="205"/>
  <c r="N428" i="205"/>
  <c r="N445" i="205"/>
  <c r="N558" i="205"/>
  <c r="N613" i="205"/>
  <c r="N631" i="205"/>
  <c r="N634" i="205"/>
  <c r="N637" i="205"/>
  <c r="N662" i="205"/>
  <c r="N716" i="205"/>
  <c r="N755" i="205"/>
  <c r="N62" i="204"/>
  <c r="N60" i="204" s="1"/>
  <c r="N70" i="204"/>
  <c r="N68" i="204" s="1"/>
  <c r="N66" i="204" s="1"/>
  <c r="N132" i="204"/>
  <c r="N159" i="204"/>
  <c r="N179" i="204"/>
  <c r="N194" i="204"/>
  <c r="N217" i="204"/>
  <c r="N285" i="204"/>
  <c r="N391" i="204"/>
  <c r="N485" i="204"/>
  <c r="N610" i="204"/>
  <c r="N626" i="204"/>
  <c r="O679" i="204"/>
  <c r="O677" i="204" s="1"/>
  <c r="N185" i="203"/>
  <c r="N248" i="203"/>
  <c r="N251" i="203"/>
  <c r="N314" i="203"/>
  <c r="N551" i="203"/>
  <c r="N103" i="202"/>
  <c r="N412" i="202"/>
  <c r="N558" i="202"/>
  <c r="N580" i="202"/>
  <c r="P679" i="202"/>
  <c r="P677" i="202" s="1"/>
  <c r="O753" i="202"/>
  <c r="O751" i="202" s="1"/>
  <c r="N662" i="200"/>
  <c r="N675" i="200"/>
  <c r="N673" i="200" s="1"/>
  <c r="N671" i="200" s="1"/>
  <c r="N735" i="200"/>
  <c r="O18" i="201"/>
  <c r="N132" i="201"/>
  <c r="N264" i="201"/>
  <c r="N262" i="201" s="1"/>
  <c r="N260" i="201" s="1"/>
  <c r="N285" i="201"/>
  <c r="N391" i="201"/>
  <c r="N396" i="201"/>
  <c r="N398" i="201"/>
  <c r="N433" i="201"/>
  <c r="N445" i="201"/>
  <c r="N473" i="201"/>
  <c r="N544" i="201"/>
  <c r="N572" i="201"/>
  <c r="P18" i="212"/>
  <c r="N279" i="212"/>
  <c r="N295" i="212"/>
  <c r="N303" i="212"/>
  <c r="N544" i="212"/>
  <c r="N558" i="212"/>
  <c r="N631" i="212"/>
  <c r="N660" i="212"/>
  <c r="N692" i="212"/>
  <c r="N710" i="212"/>
  <c r="N70" i="211"/>
  <c r="N68" i="211" s="1"/>
  <c r="N66" i="211" s="1"/>
  <c r="N103" i="211"/>
  <c r="N138" i="211"/>
  <c r="N147" i="211"/>
  <c r="N264" i="211"/>
  <c r="N262" i="211" s="1"/>
  <c r="N260" i="211" s="1"/>
  <c r="N285" i="211"/>
  <c r="N381" i="211"/>
  <c r="N433" i="211"/>
  <c r="N428" i="211"/>
  <c r="N526" i="211"/>
  <c r="N524" i="211" s="1"/>
  <c r="N597" i="211"/>
  <c r="N631" i="211"/>
  <c r="N681" i="211"/>
  <c r="N689" i="211"/>
  <c r="N520" i="200"/>
  <c r="N553" i="200"/>
  <c r="N631" i="200"/>
  <c r="N159" i="201"/>
  <c r="N337" i="201"/>
  <c r="N189" i="211"/>
  <c r="N658" i="200"/>
  <c r="N103" i="201"/>
  <c r="P130" i="201"/>
  <c r="P128" i="201" s="1"/>
  <c r="N179" i="201"/>
  <c r="N276" i="201"/>
  <c r="N412" i="201"/>
  <c r="N439" i="201"/>
  <c r="N455" i="201"/>
  <c r="N510" i="201"/>
  <c r="O549" i="201"/>
  <c r="O624" i="201"/>
  <c r="O622" i="201" s="1"/>
  <c r="N695" i="201"/>
  <c r="N755" i="201"/>
  <c r="N149" i="212"/>
  <c r="N159" i="212"/>
  <c r="N396" i="212"/>
  <c r="N514" i="212"/>
  <c r="N522" i="212"/>
  <c r="N531" i="212"/>
  <c r="N529" i="212" s="1"/>
  <c r="O567" i="212"/>
  <c r="N595" i="212"/>
  <c r="N639" i="212"/>
  <c r="P647" i="212"/>
  <c r="P679" i="212"/>
  <c r="P677" i="212" s="1"/>
  <c r="N179" i="211"/>
  <c r="N258" i="211"/>
  <c r="N276" i="211"/>
  <c r="N337" i="211"/>
  <c r="N389" i="211"/>
  <c r="N510" i="211"/>
  <c r="N520" i="211"/>
  <c r="N553" i="211"/>
  <c r="P565" i="211"/>
  <c r="O572" i="211"/>
  <c r="O565" i="211" s="1"/>
  <c r="N593" i="211"/>
  <c r="O624" i="211"/>
  <c r="O622" i="211" s="1"/>
  <c r="N724" i="211"/>
  <c r="O18" i="210"/>
  <c r="N597" i="200"/>
  <c r="N639" i="200"/>
  <c r="P647" i="200"/>
  <c r="N95" i="201"/>
  <c r="O101" i="201"/>
  <c r="O99" i="201" s="1"/>
  <c r="N185" i="201"/>
  <c r="N200" i="201"/>
  <c r="N291" i="201"/>
  <c r="N398" i="212"/>
  <c r="N185" i="211"/>
  <c r="N200" i="211"/>
  <c r="P578" i="211"/>
  <c r="P576" i="211" s="1"/>
  <c r="N154" i="210"/>
  <c r="N161" i="210"/>
  <c r="N258" i="210"/>
  <c r="N283" i="210"/>
  <c r="N366" i="210"/>
  <c r="N364" i="210" s="1"/>
  <c r="N362" i="210" s="1"/>
  <c r="N389" i="210"/>
  <c r="N430" i="210"/>
  <c r="N514" i="210"/>
  <c r="N526" i="210"/>
  <c r="N524" i="210" s="1"/>
  <c r="N531" i="210"/>
  <c r="N529" i="210" s="1"/>
  <c r="O533" i="210"/>
  <c r="P549" i="210"/>
  <c r="N62" i="208"/>
  <c r="N60" i="208" s="1"/>
  <c r="O68" i="208"/>
  <c r="O66" i="208" s="1"/>
  <c r="P101" i="208"/>
  <c r="P99" i="208" s="1"/>
  <c r="N151" i="208"/>
  <c r="N391" i="208"/>
  <c r="N544" i="208"/>
  <c r="O617" i="208"/>
  <c r="O647" i="208"/>
  <c r="N718" i="208"/>
  <c r="N735" i="208"/>
  <c r="N91" i="207"/>
  <c r="N103" i="207"/>
  <c r="N138" i="207"/>
  <c r="N147" i="207"/>
  <c r="N220" i="207"/>
  <c r="N430" i="207"/>
  <c r="N449" i="207"/>
  <c r="N510" i="207"/>
  <c r="N639" i="207"/>
  <c r="N656" i="207"/>
  <c r="N718" i="207"/>
  <c r="N757" i="207"/>
  <c r="N763" i="207"/>
  <c r="N761" i="207" s="1"/>
  <c r="N759" i="207" s="1"/>
  <c r="N62" i="206"/>
  <c r="N60" i="206" s="1"/>
  <c r="N157" i="206"/>
  <c r="N161" i="206"/>
  <c r="N200" i="206"/>
  <c r="N433" i="206"/>
  <c r="N132" i="210"/>
  <c r="N169" i="210"/>
  <c r="N167" i="210" s="1"/>
  <c r="N165" i="210" s="1"/>
  <c r="N220" i="210"/>
  <c r="N325" i="210"/>
  <c r="N337" i="210"/>
  <c r="N572" i="210"/>
  <c r="N580" i="210"/>
  <c r="N610" i="210"/>
  <c r="N634" i="210"/>
  <c r="N662" i="210"/>
  <c r="N681" i="210"/>
  <c r="N149" i="208"/>
  <c r="N276" i="208"/>
  <c r="N335" i="208"/>
  <c r="N482" i="208"/>
  <c r="N585" i="208"/>
  <c r="O101" i="207"/>
  <c r="O99" i="207" s="1"/>
  <c r="N276" i="207"/>
  <c r="N279" i="207"/>
  <c r="N303" i="207"/>
  <c r="N307" i="207"/>
  <c r="N585" i="207"/>
  <c r="N595" i="207"/>
  <c r="N248" i="206"/>
  <c r="N251" i="206"/>
  <c r="N291" i="206"/>
  <c r="N159" i="208"/>
  <c r="N220" i="208"/>
  <c r="N430" i="208"/>
  <c r="N580" i="208"/>
  <c r="N593" i="208"/>
  <c r="N662" i="208"/>
  <c r="N692" i="208"/>
  <c r="N62" i="207"/>
  <c r="N60" i="207" s="1"/>
  <c r="N412" i="207"/>
  <c r="N531" i="207"/>
  <c r="N529" i="207" s="1"/>
  <c r="N631" i="207"/>
  <c r="N660" i="207"/>
  <c r="N681" i="207"/>
  <c r="N755" i="207"/>
  <c r="N88" i="206"/>
  <c r="N95" i="206"/>
  <c r="O130" i="206"/>
  <c r="O128" i="206" s="1"/>
  <c r="N179" i="206"/>
  <c r="N391" i="206"/>
  <c r="N398" i="206"/>
  <c r="N91" i="210"/>
  <c r="N520" i="210"/>
  <c r="P565" i="210"/>
  <c r="N597" i="210"/>
  <c r="N651" i="210"/>
  <c r="N95" i="208"/>
  <c r="N147" i="208"/>
  <c r="N217" i="208"/>
  <c r="N285" i="208"/>
  <c r="N314" i="208"/>
  <c r="N325" i="208"/>
  <c r="N258" i="207"/>
  <c r="N335" i="207"/>
  <c r="O549" i="207"/>
  <c r="P578" i="207"/>
  <c r="P576" i="207" s="1"/>
  <c r="N103" i="206"/>
  <c r="N198" i="206"/>
  <c r="N224" i="206"/>
  <c r="N253" i="206"/>
  <c r="N258" i="206"/>
  <c r="N283" i="206"/>
  <c r="N314" i="206"/>
  <c r="N325" i="206"/>
  <c r="N337" i="206"/>
  <c r="N449" i="206"/>
  <c r="N482" i="206"/>
  <c r="N514" i="206"/>
  <c r="P565" i="206"/>
  <c r="P624" i="206"/>
  <c r="P622" i="206" s="1"/>
  <c r="N665" i="206"/>
  <c r="N689" i="206"/>
  <c r="N138" i="205"/>
  <c r="N189" i="205"/>
  <c r="N291" i="205"/>
  <c r="N335" i="205"/>
  <c r="N360" i="205"/>
  <c r="N572" i="205"/>
  <c r="O624" i="205"/>
  <c r="O622" i="205" s="1"/>
  <c r="P679" i="205"/>
  <c r="P677" i="205" s="1"/>
  <c r="N763" i="205"/>
  <c r="N761" i="205" s="1"/>
  <c r="N759" i="205" s="1"/>
  <c r="N138" i="204"/>
  <c r="N169" i="204"/>
  <c r="N167" i="204" s="1"/>
  <c r="N165" i="204" s="1"/>
  <c r="N151" i="203"/>
  <c r="N398" i="202"/>
  <c r="N430" i="202"/>
  <c r="N437" i="202"/>
  <c r="N449" i="202"/>
  <c r="N464" i="202"/>
  <c r="N514" i="202"/>
  <c r="N553" i="202"/>
  <c r="N585" i="202"/>
  <c r="N595" i="202"/>
  <c r="P624" i="202"/>
  <c r="P622" i="202" s="1"/>
  <c r="N757" i="202"/>
  <c r="N391" i="205"/>
  <c r="N398" i="205"/>
  <c r="N510" i="205"/>
  <c r="N514" i="205"/>
  <c r="N522" i="205"/>
  <c r="N544" i="205"/>
  <c r="N589" i="205"/>
  <c r="N597" i="205"/>
  <c r="N658" i="205"/>
  <c r="N702" i="205"/>
  <c r="N161" i="204"/>
  <c r="N185" i="204"/>
  <c r="N224" i="204"/>
  <c r="N253" i="204"/>
  <c r="N255" i="204"/>
  <c r="N264" i="204"/>
  <c r="N262" i="204" s="1"/>
  <c r="N260" i="204" s="1"/>
  <c r="N335" i="204"/>
  <c r="N389" i="204"/>
  <c r="N428" i="204"/>
  <c r="N514" i="204"/>
  <c r="O549" i="204"/>
  <c r="N593" i="204"/>
  <c r="N665" i="204"/>
  <c r="P679" i="204"/>
  <c r="P677" i="204" s="1"/>
  <c r="N689" i="204"/>
  <c r="N755" i="204"/>
  <c r="N253" i="203"/>
  <c r="N258" i="203"/>
  <c r="N439" i="203"/>
  <c r="O529" i="203"/>
  <c r="N546" i="203"/>
  <c r="O549" i="203"/>
  <c r="N553" i="203"/>
  <c r="N610" i="203"/>
  <c r="N631" i="203"/>
  <c r="N637" i="203"/>
  <c r="N681" i="203"/>
  <c r="N692" i="203"/>
  <c r="N695" i="203"/>
  <c r="N735" i="203"/>
  <c r="O753" i="203"/>
  <c r="O751" i="203" s="1"/>
  <c r="N55" i="202"/>
  <c r="N189" i="202"/>
  <c r="P533" i="206"/>
  <c r="N555" i="206"/>
  <c r="N572" i="206"/>
  <c r="N619" i="206"/>
  <c r="N617" i="206" s="1"/>
  <c r="N692" i="206"/>
  <c r="N731" i="206"/>
  <c r="N755" i="206"/>
  <c r="P101" i="205"/>
  <c r="P99" i="205" s="1"/>
  <c r="N194" i="205"/>
  <c r="N307" i="205"/>
  <c r="N95" i="204"/>
  <c r="N500" i="204"/>
  <c r="P549" i="204"/>
  <c r="N147" i="203"/>
  <c r="N181" i="202"/>
  <c r="N285" i="202"/>
  <c r="N295" i="202"/>
  <c r="N335" i="202"/>
  <c r="N656" i="202"/>
  <c r="N485" i="206"/>
  <c r="N531" i="206"/>
  <c r="N529" i="206" s="1"/>
  <c r="N88" i="205"/>
  <c r="N414" i="205"/>
  <c r="N531" i="205"/>
  <c r="N529" i="205" s="1"/>
  <c r="P578" i="205"/>
  <c r="P576" i="205" s="1"/>
  <c r="P18" i="204"/>
  <c r="N189" i="204"/>
  <c r="N198" i="204"/>
  <c r="N251" i="204"/>
  <c r="N279" i="204"/>
  <c r="N283" i="204"/>
  <c r="N295" i="204"/>
  <c r="N337" i="204"/>
  <c r="N381" i="204"/>
  <c r="N414" i="204"/>
  <c r="N430" i="204"/>
  <c r="P533" i="204"/>
  <c r="N597" i="204"/>
  <c r="N631" i="204"/>
  <c r="N658" i="204"/>
  <c r="N692" i="204"/>
  <c r="N695" i="204"/>
  <c r="N724" i="204"/>
  <c r="N372" i="203"/>
  <c r="N433" i="203"/>
  <c r="N544" i="203"/>
  <c r="N555" i="203"/>
  <c r="N580" i="203"/>
  <c r="N662" i="203"/>
  <c r="N665" i="203"/>
  <c r="N763" i="203"/>
  <c r="N761" i="203" s="1"/>
  <c r="N759" i="203" s="1"/>
  <c r="N91" i="202"/>
  <c r="N161" i="202"/>
  <c r="N253" i="202"/>
  <c r="N258" i="202"/>
  <c r="N337" i="202"/>
  <c r="O679" i="202"/>
  <c r="O677" i="202" s="1"/>
  <c r="N731" i="202"/>
  <c r="N555" i="200"/>
  <c r="N572" i="200"/>
  <c r="N595" i="200"/>
  <c r="N610" i="200"/>
  <c r="N634" i="200"/>
  <c r="N689" i="200"/>
  <c r="N702" i="200"/>
  <c r="N731" i="200"/>
  <c r="N757" i="200"/>
  <c r="N138" i="201"/>
  <c r="N169" i="201"/>
  <c r="N167" i="201" s="1"/>
  <c r="N165" i="201" s="1"/>
  <c r="N619" i="200"/>
  <c r="N617" i="200" s="1"/>
  <c r="N656" i="200"/>
  <c r="N681" i="200"/>
  <c r="N147" i="201"/>
  <c r="N151" i="201"/>
  <c r="N510" i="200"/>
  <c r="N522" i="200"/>
  <c r="O529" i="200"/>
  <c r="N546" i="200"/>
  <c r="P549" i="200"/>
  <c r="N558" i="200"/>
  <c r="O578" i="200"/>
  <c r="O576" i="200" s="1"/>
  <c r="N626" i="200"/>
  <c r="N665" i="200"/>
  <c r="N88" i="201"/>
  <c r="O679" i="200"/>
  <c r="O677" i="200" s="1"/>
  <c r="N189" i="201"/>
  <c r="N325" i="201"/>
  <c r="N389" i="201"/>
  <c r="N514" i="201"/>
  <c r="N522" i="201"/>
  <c r="N546" i="201"/>
  <c r="N589" i="201"/>
  <c r="N595" i="201"/>
  <c r="N613" i="201"/>
  <c r="P624" i="201"/>
  <c r="P622" i="201" s="1"/>
  <c r="N634" i="201"/>
  <c r="N639" i="201"/>
  <c r="N651" i="201"/>
  <c r="N662" i="201"/>
  <c r="N692" i="201"/>
  <c r="N716" i="201"/>
  <c r="N724" i="201"/>
  <c r="N735" i="201"/>
  <c r="N763" i="201"/>
  <c r="N761" i="201" s="1"/>
  <c r="N759" i="201" s="1"/>
  <c r="N157" i="212"/>
  <c r="N179" i="212"/>
  <c r="N220" i="212"/>
  <c r="N255" i="212"/>
  <c r="P441" i="212"/>
  <c r="N482" i="212"/>
  <c r="P549" i="212"/>
  <c r="P578" i="212"/>
  <c r="P576" i="212" s="1"/>
  <c r="P606" i="212"/>
  <c r="N619" i="212"/>
  <c r="N617" i="212" s="1"/>
  <c r="N656" i="212"/>
  <c r="N681" i="212"/>
  <c r="N482" i="211"/>
  <c r="O606" i="211"/>
  <c r="N610" i="211"/>
  <c r="P624" i="211"/>
  <c r="P622" i="211" s="1"/>
  <c r="P679" i="211"/>
  <c r="P677" i="211" s="1"/>
  <c r="N251" i="210"/>
  <c r="O262" i="210"/>
  <c r="O260" i="210" s="1"/>
  <c r="N303" i="210"/>
  <c r="P533" i="210"/>
  <c r="N631" i="210"/>
  <c r="N755" i="210"/>
  <c r="N106" i="208"/>
  <c r="N154" i="208"/>
  <c r="N161" i="208"/>
  <c r="N181" i="208"/>
  <c r="N200" i="208"/>
  <c r="N248" i="208"/>
  <c r="N258" i="208"/>
  <c r="N291" i="208"/>
  <c r="N389" i="208"/>
  <c r="N439" i="208"/>
  <c r="N551" i="208"/>
  <c r="N555" i="208"/>
  <c r="P567" i="208"/>
  <c r="P565" i="208" s="1"/>
  <c r="N595" i="208"/>
  <c r="P624" i="208"/>
  <c r="P622" i="208" s="1"/>
  <c r="N651" i="208"/>
  <c r="P272" i="207"/>
  <c r="N314" i="207"/>
  <c r="N372" i="207"/>
  <c r="N437" i="207"/>
  <c r="N181" i="201"/>
  <c r="N198" i="201"/>
  <c r="N217" i="201"/>
  <c r="N224" i="201"/>
  <c r="N234" i="201"/>
  <c r="N255" i="201"/>
  <c r="N428" i="201"/>
  <c r="N485" i="201"/>
  <c r="N391" i="212"/>
  <c r="N433" i="212"/>
  <c r="N445" i="212"/>
  <c r="N473" i="212"/>
  <c r="N510" i="212"/>
  <c r="N520" i="212"/>
  <c r="N593" i="212"/>
  <c r="N626" i="212"/>
  <c r="N665" i="212"/>
  <c r="N159" i="211"/>
  <c r="N181" i="211"/>
  <c r="N198" i="211"/>
  <c r="N224" i="211"/>
  <c r="N234" i="211"/>
  <c r="N255" i="211"/>
  <c r="N396" i="211"/>
  <c r="N555" i="211"/>
  <c r="N626" i="211"/>
  <c r="N639" i="211"/>
  <c r="N658" i="211"/>
  <c r="N675" i="211"/>
  <c r="N673" i="211" s="1"/>
  <c r="N671" i="211" s="1"/>
  <c r="N695" i="211"/>
  <c r="N710" i="211"/>
  <c r="N763" i="211"/>
  <c r="N761" i="211" s="1"/>
  <c r="N759" i="211" s="1"/>
  <c r="P101" i="210"/>
  <c r="P99" i="210" s="1"/>
  <c r="P130" i="210"/>
  <c r="P128" i="210" s="1"/>
  <c r="N151" i="210"/>
  <c r="N179" i="210"/>
  <c r="N181" i="210"/>
  <c r="N194" i="210"/>
  <c r="N412" i="210"/>
  <c r="N437" i="210"/>
  <c r="N449" i="210"/>
  <c r="N675" i="210"/>
  <c r="N673" i="210" s="1"/>
  <c r="N671" i="210" s="1"/>
  <c r="N689" i="210"/>
  <c r="O410" i="208"/>
  <c r="O408" i="208" s="1"/>
  <c r="N485" i="208"/>
  <c r="N149" i="207"/>
  <c r="N161" i="207"/>
  <c r="N181" i="207"/>
  <c r="N200" i="207"/>
  <c r="N253" i="207"/>
  <c r="N255" i="207"/>
  <c r="N337" i="207"/>
  <c r="O377" i="207"/>
  <c r="N473" i="207"/>
  <c r="N526" i="207"/>
  <c r="N524" i="207" s="1"/>
  <c r="N482" i="201"/>
  <c r="N500" i="201"/>
  <c r="P549" i="201"/>
  <c r="P578" i="201"/>
  <c r="P576" i="201" s="1"/>
  <c r="N658" i="201"/>
  <c r="N91" i="212"/>
  <c r="N106" i="212"/>
  <c r="N169" i="212"/>
  <c r="N167" i="212" s="1"/>
  <c r="N165" i="212" s="1"/>
  <c r="N151" i="212"/>
  <c r="N194" i="212"/>
  <c r="N200" i="212"/>
  <c r="N251" i="212"/>
  <c r="N285" i="212"/>
  <c r="N337" i="212"/>
  <c r="O679" i="212"/>
  <c r="O677" i="212" s="1"/>
  <c r="N154" i="211"/>
  <c r="P424" i="211"/>
  <c r="P418" i="211" s="1"/>
  <c r="N285" i="210"/>
  <c r="N314" i="210"/>
  <c r="N593" i="210"/>
  <c r="P624" i="210"/>
  <c r="P622" i="210" s="1"/>
  <c r="N639" i="210"/>
  <c r="O647" i="210"/>
  <c r="N660" i="210"/>
  <c r="N692" i="210"/>
  <c r="N702" i="210"/>
  <c r="N716" i="210"/>
  <c r="P753" i="210"/>
  <c r="P751" i="210" s="1"/>
  <c r="N132" i="208"/>
  <c r="N179" i="208"/>
  <c r="N189" i="208"/>
  <c r="N194" i="208"/>
  <c r="N279" i="208"/>
  <c r="N283" i="208"/>
  <c r="N295" i="208"/>
  <c r="O578" i="208"/>
  <c r="O576" i="208" s="1"/>
  <c r="N724" i="208"/>
  <c r="N264" i="207"/>
  <c r="N262" i="207" s="1"/>
  <c r="N260" i="207" s="1"/>
  <c r="N295" i="207"/>
  <c r="N366" i="207"/>
  <c r="N364" i="207" s="1"/>
  <c r="N362" i="207" s="1"/>
  <c r="N389" i="207"/>
  <c r="N414" i="207"/>
  <c r="N433" i="207"/>
  <c r="N464" i="207"/>
  <c r="N485" i="207"/>
  <c r="N553" i="207"/>
  <c r="N567" i="207"/>
  <c r="N251" i="201"/>
  <c r="N279" i="201"/>
  <c r="N307" i="201"/>
  <c r="N314" i="201"/>
  <c r="N335" i="201"/>
  <c r="N414" i="201"/>
  <c r="N430" i="201"/>
  <c r="N437" i="201"/>
  <c r="N449" i="201"/>
  <c r="N675" i="201"/>
  <c r="N673" i="201" s="1"/>
  <c r="N671" i="201" s="1"/>
  <c r="N147" i="212"/>
  <c r="N283" i="212"/>
  <c r="N439" i="212"/>
  <c r="N485" i="212"/>
  <c r="N546" i="212"/>
  <c r="N555" i="212"/>
  <c r="O578" i="212"/>
  <c r="O576" i="212" s="1"/>
  <c r="N597" i="212"/>
  <c r="N610" i="212"/>
  <c r="N634" i="212"/>
  <c r="N689" i="212"/>
  <c r="N702" i="212"/>
  <c r="N731" i="212"/>
  <c r="N757" i="212"/>
  <c r="N149" i="211"/>
  <c r="N251" i="211"/>
  <c r="N279" i="211"/>
  <c r="N307" i="211"/>
  <c r="N314" i="211"/>
  <c r="N335" i="211"/>
  <c r="N485" i="211"/>
  <c r="N531" i="211"/>
  <c r="N529" i="211" s="1"/>
  <c r="N585" i="211"/>
  <c r="N651" i="211"/>
  <c r="N662" i="211"/>
  <c r="N702" i="211"/>
  <c r="N718" i="211"/>
  <c r="N755" i="211"/>
  <c r="N55" i="210"/>
  <c r="N62" i="210"/>
  <c r="N60" i="210" s="1"/>
  <c r="O113" i="210"/>
  <c r="O111" i="210" s="1"/>
  <c r="N149" i="210"/>
  <c r="N157" i="210"/>
  <c r="N159" i="210"/>
  <c r="N185" i="210"/>
  <c r="N189" i="210"/>
  <c r="N217" i="210"/>
  <c r="N396" i="210"/>
  <c r="N414" i="210"/>
  <c r="N455" i="210"/>
  <c r="N546" i="210"/>
  <c r="N567" i="210"/>
  <c r="N637" i="210"/>
  <c r="N658" i="210"/>
  <c r="N372" i="208"/>
  <c r="N514" i="208"/>
  <c r="O679" i="208"/>
  <c r="O677" i="208" s="1"/>
  <c r="N763" i="208"/>
  <c r="N761" i="208" s="1"/>
  <c r="N759" i="208" s="1"/>
  <c r="N70" i="207"/>
  <c r="N68" i="207" s="1"/>
  <c r="N66" i="207" s="1"/>
  <c r="N482" i="207"/>
  <c r="N589" i="207"/>
  <c r="N610" i="207"/>
  <c r="N634" i="207"/>
  <c r="N658" i="207"/>
  <c r="N731" i="207"/>
  <c r="O761" i="207"/>
  <c r="O759" i="207" s="1"/>
  <c r="P130" i="206"/>
  <c r="P128" i="206" s="1"/>
  <c r="N169" i="206"/>
  <c r="N167" i="206" s="1"/>
  <c r="N165" i="206" s="1"/>
  <c r="N159" i="206"/>
  <c r="N181" i="206"/>
  <c r="N303" i="206"/>
  <c r="N372" i="206"/>
  <c r="N414" i="206"/>
  <c r="N437" i="206"/>
  <c r="N551" i="206"/>
  <c r="N283" i="205"/>
  <c r="O529" i="205"/>
  <c r="N546" i="205"/>
  <c r="N585" i="205"/>
  <c r="N595" i="205"/>
  <c r="N626" i="205"/>
  <c r="O647" i="205"/>
  <c r="N660" i="205"/>
  <c r="O673" i="205"/>
  <c r="O671" i="205" s="1"/>
  <c r="N718" i="205"/>
  <c r="O68" i="204"/>
  <c r="O66" i="204" s="1"/>
  <c r="N91" i="204"/>
  <c r="N106" i="204"/>
  <c r="N147" i="204"/>
  <c r="N176" i="204"/>
  <c r="N412" i="204"/>
  <c r="N433" i="204"/>
  <c r="N531" i="204"/>
  <c r="N529" i="204" s="1"/>
  <c r="N544" i="204"/>
  <c r="O624" i="204"/>
  <c r="O622" i="204" s="1"/>
  <c r="N639" i="204"/>
  <c r="N763" i="204"/>
  <c r="N761" i="204" s="1"/>
  <c r="N759" i="204" s="1"/>
  <c r="N97" i="203"/>
  <c r="N106" i="203"/>
  <c r="N157" i="203"/>
  <c r="N179" i="203"/>
  <c r="N217" i="203"/>
  <c r="N303" i="203"/>
  <c r="N412" i="203"/>
  <c r="N473" i="203"/>
  <c r="N510" i="203"/>
  <c r="N597" i="203"/>
  <c r="N151" i="202"/>
  <c r="N194" i="202"/>
  <c r="N200" i="202"/>
  <c r="N291" i="202"/>
  <c r="O578" i="202"/>
  <c r="O576" i="202" s="1"/>
  <c r="P647" i="202"/>
  <c r="N735" i="202"/>
  <c r="N763" i="202"/>
  <c r="N761" i="202" s="1"/>
  <c r="N759" i="202" s="1"/>
  <c r="N603" i="207"/>
  <c r="N601" i="207" s="1"/>
  <c r="O478" i="206"/>
  <c r="N522" i="206"/>
  <c r="N546" i="206"/>
  <c r="N558" i="206"/>
  <c r="N585" i="206"/>
  <c r="N595" i="206"/>
  <c r="N626" i="206"/>
  <c r="N658" i="206"/>
  <c r="P673" i="206"/>
  <c r="P671" i="206" s="1"/>
  <c r="N702" i="206"/>
  <c r="N716" i="206"/>
  <c r="O753" i="206"/>
  <c r="O751" i="206" s="1"/>
  <c r="N132" i="205"/>
  <c r="O167" i="205"/>
  <c r="O165" i="205" s="1"/>
  <c r="N154" i="205"/>
  <c r="P624" i="205"/>
  <c r="P622" i="205" s="1"/>
  <c r="N103" i="204"/>
  <c r="N248" i="204"/>
  <c r="N258" i="204"/>
  <c r="N325" i="204"/>
  <c r="N414" i="203"/>
  <c r="N589" i="203"/>
  <c r="N396" i="202"/>
  <c r="N639" i="202"/>
  <c r="O624" i="207"/>
  <c r="O622" i="207" s="1"/>
  <c r="O647" i="207"/>
  <c r="N662" i="207"/>
  <c r="N689" i="207"/>
  <c r="N716" i="207"/>
  <c r="N735" i="207"/>
  <c r="O113" i="206"/>
  <c r="O111" i="206" s="1"/>
  <c r="N234" i="206"/>
  <c r="N276" i="206"/>
  <c r="N307" i="206"/>
  <c r="P18" i="205"/>
  <c r="N62" i="205"/>
  <c r="N60" i="205" s="1"/>
  <c r="N97" i="205"/>
  <c r="P130" i="205"/>
  <c r="P128" i="205" s="1"/>
  <c r="N151" i="205"/>
  <c r="N220" i="205"/>
  <c r="N253" i="205"/>
  <c r="N412" i="205"/>
  <c r="N433" i="205"/>
  <c r="N567" i="205"/>
  <c r="N610" i="205"/>
  <c r="N639" i="205"/>
  <c r="N656" i="205"/>
  <c r="N681" i="205"/>
  <c r="N692" i="205"/>
  <c r="N55" i="204"/>
  <c r="N291" i="204"/>
  <c r="O370" i="204"/>
  <c r="N398" i="204"/>
  <c r="N473" i="204"/>
  <c r="N526" i="204"/>
  <c r="N524" i="204" s="1"/>
  <c r="N585" i="204"/>
  <c r="N660" i="204"/>
  <c r="N675" i="204"/>
  <c r="N673" i="204" s="1"/>
  <c r="N671" i="204" s="1"/>
  <c r="P753" i="204"/>
  <c r="P751" i="204" s="1"/>
  <c r="P101" i="203"/>
  <c r="P99" i="203" s="1"/>
  <c r="N198" i="203"/>
  <c r="N234" i="203"/>
  <c r="N283" i="203"/>
  <c r="N325" i="203"/>
  <c r="N337" i="203"/>
  <c r="P549" i="203"/>
  <c r="P565" i="203"/>
  <c r="N572" i="203"/>
  <c r="N593" i="203"/>
  <c r="N613" i="203"/>
  <c r="O624" i="203"/>
  <c r="O622" i="203" s="1"/>
  <c r="N634" i="203"/>
  <c r="N660" i="203"/>
  <c r="N675" i="203"/>
  <c r="N673" i="203" s="1"/>
  <c r="N671" i="203" s="1"/>
  <c r="O679" i="203"/>
  <c r="O677" i="203" s="1"/>
  <c r="N702" i="203"/>
  <c r="N755" i="203"/>
  <c r="O761" i="203"/>
  <c r="O759" i="203" s="1"/>
  <c r="N106" i="202"/>
  <c r="N157" i="202"/>
  <c r="N179" i="202"/>
  <c r="N220" i="202"/>
  <c r="N255" i="202"/>
  <c r="N283" i="202"/>
  <c r="N360" i="202"/>
  <c r="N391" i="202"/>
  <c r="N433" i="202"/>
  <c r="N510" i="202"/>
  <c r="N637" i="202"/>
  <c r="N662" i="202"/>
  <c r="P679" i="207"/>
  <c r="P677" i="207" s="1"/>
  <c r="N526" i="206"/>
  <c r="N524" i="206" s="1"/>
  <c r="N567" i="206"/>
  <c r="N610" i="206"/>
  <c r="N639" i="206"/>
  <c r="N662" i="206"/>
  <c r="P679" i="206"/>
  <c r="P677" i="206" s="1"/>
  <c r="N763" i="206"/>
  <c r="N761" i="206" s="1"/>
  <c r="N759" i="206" s="1"/>
  <c r="O68" i="205"/>
  <c r="O66" i="205" s="1"/>
  <c r="N91" i="205"/>
  <c r="N106" i="205"/>
  <c r="N147" i="205"/>
  <c r="N295" i="205"/>
  <c r="N303" i="205"/>
  <c r="N360" i="204"/>
  <c r="N572" i="204"/>
  <c r="N603" i="204"/>
  <c r="N601" i="204" s="1"/>
  <c r="P624" i="204"/>
  <c r="P622" i="204" s="1"/>
  <c r="N132" i="203"/>
  <c r="N264" i="203"/>
  <c r="N262" i="203" s="1"/>
  <c r="N260" i="203" s="1"/>
  <c r="O364" i="203"/>
  <c r="O362" i="203" s="1"/>
  <c r="N445" i="202"/>
  <c r="N473" i="202"/>
  <c r="N555" i="202"/>
  <c r="N651" i="202"/>
  <c r="N522" i="202"/>
  <c r="N531" i="202"/>
  <c r="N529" i="202" s="1"/>
  <c r="P549" i="202"/>
  <c r="N572" i="202"/>
  <c r="N702" i="202"/>
  <c r="N755" i="202"/>
  <c r="P533" i="202"/>
  <c r="O549" i="202"/>
  <c r="N593" i="202"/>
  <c r="N613" i="202"/>
  <c r="N631" i="202"/>
  <c r="N634" i="202"/>
  <c r="N665" i="202"/>
  <c r="N675" i="202"/>
  <c r="N673" i="202" s="1"/>
  <c r="N671" i="202" s="1"/>
  <c r="N710" i="202"/>
  <c r="N88" i="212"/>
  <c r="N185" i="212"/>
  <c r="N455" i="212"/>
  <c r="N88" i="211"/>
  <c r="N464" i="211"/>
  <c r="N217" i="211"/>
  <c r="N20" i="211"/>
  <c r="P18" i="210"/>
  <c r="N88" i="210"/>
  <c r="N248" i="210"/>
  <c r="N500" i="210"/>
  <c r="N307" i="208"/>
  <c r="N224" i="208"/>
  <c r="N185" i="208"/>
  <c r="O165" i="208"/>
  <c r="N169" i="208"/>
  <c r="P167" i="208"/>
  <c r="N710" i="208"/>
  <c r="N455" i="208"/>
  <c r="O18" i="207"/>
  <c r="O16" i="207" s="1"/>
  <c r="N55" i="207"/>
  <c r="N189" i="207"/>
  <c r="N185" i="207"/>
  <c r="N217" i="207"/>
  <c r="N88" i="207"/>
  <c r="N514" i="207"/>
  <c r="N455" i="207"/>
  <c r="N500" i="207"/>
  <c r="N176" i="207"/>
  <c r="N735" i="206"/>
  <c r="N651" i="206"/>
  <c r="N500" i="206"/>
  <c r="N464" i="206"/>
  <c r="N455" i="206"/>
  <c r="N217" i="206"/>
  <c r="P18" i="206"/>
  <c r="N724" i="200"/>
  <c r="N724" i="202"/>
  <c r="N724" i="212"/>
  <c r="N724" i="205"/>
  <c r="P533" i="205"/>
  <c r="N473" i="205"/>
  <c r="N455" i="205"/>
  <c r="N449" i="205"/>
  <c r="N200" i="205"/>
  <c r="N185" i="205"/>
  <c r="N55" i="205"/>
  <c r="N455" i="204"/>
  <c r="P624" i="203"/>
  <c r="N200" i="203"/>
  <c r="N464" i="203"/>
  <c r="N455" i="203"/>
  <c r="P18" i="203"/>
  <c r="N307" i="203"/>
  <c r="N449" i="203"/>
  <c r="N500" i="202"/>
  <c r="P362" i="202"/>
  <c r="N366" i="202"/>
  <c r="N364" i="202" s="1"/>
  <c r="O364" i="202"/>
  <c r="N185" i="202"/>
  <c r="N710" i="200"/>
  <c r="N300" i="201"/>
  <c r="O410" i="201"/>
  <c r="O408" i="201" s="1"/>
  <c r="N300" i="212"/>
  <c r="O410" i="212"/>
  <c r="O408" i="212" s="1"/>
  <c r="O300" i="211"/>
  <c r="P410" i="211"/>
  <c r="P408" i="211" s="1"/>
  <c r="P406" i="211" s="1"/>
  <c r="O68" i="201"/>
  <c r="O66" i="201" s="1"/>
  <c r="O167" i="201"/>
  <c r="O165" i="201" s="1"/>
  <c r="P272" i="201"/>
  <c r="O572" i="201"/>
  <c r="O565" i="201" s="1"/>
  <c r="O606" i="201"/>
  <c r="P617" i="201"/>
  <c r="P606" i="201" s="1"/>
  <c r="N626" i="201"/>
  <c r="P679" i="201"/>
  <c r="P677" i="201" s="1"/>
  <c r="N702" i="201"/>
  <c r="P761" i="201"/>
  <c r="P759" i="201" s="1"/>
  <c r="O113" i="212"/>
  <c r="O111" i="212" s="1"/>
  <c r="O130" i="212"/>
  <c r="O128" i="212" s="1"/>
  <c r="O262" i="212"/>
  <c r="O260" i="212" s="1"/>
  <c r="P410" i="212"/>
  <c r="P408" i="212" s="1"/>
  <c r="P529" i="212"/>
  <c r="O533" i="212"/>
  <c r="O624" i="212"/>
  <c r="O622" i="212" s="1"/>
  <c r="N651" i="212"/>
  <c r="P673" i="212"/>
  <c r="P671" i="212" s="1"/>
  <c r="P753" i="212"/>
  <c r="P751" i="212" s="1"/>
  <c r="O68" i="211"/>
  <c r="O66" i="211" s="1"/>
  <c r="O167" i="211"/>
  <c r="O165" i="211" s="1"/>
  <c r="N366" i="211"/>
  <c r="N364" i="211" s="1"/>
  <c r="N362" i="211" s="1"/>
  <c r="O370" i="211"/>
  <c r="N439" i="211"/>
  <c r="N473" i="211"/>
  <c r="N366" i="201"/>
  <c r="N364" i="201" s="1"/>
  <c r="N362" i="201" s="1"/>
  <c r="N526" i="201"/>
  <c r="N524" i="201" s="1"/>
  <c r="N567" i="201"/>
  <c r="N580" i="201"/>
  <c r="P647" i="201"/>
  <c r="N20" i="212"/>
  <c r="N103" i="212"/>
  <c r="N176" i="212"/>
  <c r="N325" i="212"/>
  <c r="O370" i="212"/>
  <c r="N381" i="212"/>
  <c r="N551" i="212"/>
  <c r="P624" i="212"/>
  <c r="P622" i="212" s="1"/>
  <c r="O113" i="201"/>
  <c r="O111" i="201" s="1"/>
  <c r="O130" i="201"/>
  <c r="O128" i="201" s="1"/>
  <c r="O262" i="201"/>
  <c r="O260" i="201" s="1"/>
  <c r="P410" i="201"/>
  <c r="P408" i="201" s="1"/>
  <c r="P406" i="201" s="1"/>
  <c r="O441" i="201"/>
  <c r="O533" i="201"/>
  <c r="O68" i="212"/>
  <c r="O66" i="212" s="1"/>
  <c r="O167" i="212"/>
  <c r="O165" i="212" s="1"/>
  <c r="O572" i="212"/>
  <c r="O606" i="212"/>
  <c r="O113" i="211"/>
  <c r="O111" i="211" s="1"/>
  <c r="O130" i="211"/>
  <c r="O128" i="211" s="1"/>
  <c r="O262" i="211"/>
  <c r="O260" i="211" s="1"/>
  <c r="O377" i="211"/>
  <c r="N430" i="211"/>
  <c r="N455" i="211"/>
  <c r="N522" i="208"/>
  <c r="N531" i="208"/>
  <c r="N529" i="208" s="1"/>
  <c r="P529" i="208"/>
  <c r="N626" i="208"/>
  <c r="O624" i="208"/>
  <c r="O622" i="208" s="1"/>
  <c r="P679" i="208"/>
  <c r="P677" i="208" s="1"/>
  <c r="N689" i="208"/>
  <c r="O529" i="211"/>
  <c r="N567" i="211"/>
  <c r="N580" i="211"/>
  <c r="O673" i="211"/>
  <c r="O671" i="211" s="1"/>
  <c r="O753" i="211"/>
  <c r="O751" i="211" s="1"/>
  <c r="N20" i="210"/>
  <c r="N103" i="210"/>
  <c r="N176" i="210"/>
  <c r="O272" i="210"/>
  <c r="O370" i="210"/>
  <c r="N381" i="210"/>
  <c r="O491" i="210"/>
  <c r="O549" i="210"/>
  <c r="N551" i="210"/>
  <c r="O617" i="210"/>
  <c r="O679" i="210"/>
  <c r="O677" i="210" s="1"/>
  <c r="O761" i="210"/>
  <c r="O759" i="210" s="1"/>
  <c r="N366" i="208"/>
  <c r="N364" i="208" s="1"/>
  <c r="N362" i="208" s="1"/>
  <c r="N755" i="208"/>
  <c r="P753" i="208"/>
  <c r="P751" i="208" s="1"/>
  <c r="N95" i="207"/>
  <c r="N113" i="207"/>
  <c r="N111" i="207" s="1"/>
  <c r="O113" i="207"/>
  <c r="O111" i="207" s="1"/>
  <c r="O478" i="211"/>
  <c r="O533" i="211"/>
  <c r="O68" i="210"/>
  <c r="O66" i="210" s="1"/>
  <c r="O167" i="210"/>
  <c r="O165" i="210" s="1"/>
  <c r="O572" i="210"/>
  <c r="O113" i="208"/>
  <c r="O111" i="208" s="1"/>
  <c r="O130" i="208"/>
  <c r="O128" i="208" s="1"/>
  <c r="O262" i="208"/>
  <c r="O260" i="208" s="1"/>
  <c r="P377" i="208"/>
  <c r="N546" i="208"/>
  <c r="O533" i="208"/>
  <c r="P549" i="208"/>
  <c r="N558" i="208"/>
  <c r="N572" i="208"/>
  <c r="O572" i="208"/>
  <c r="O565" i="208" s="1"/>
  <c r="N631" i="208"/>
  <c r="N675" i="208"/>
  <c r="N673" i="208" s="1"/>
  <c r="N671" i="208" s="1"/>
  <c r="P673" i="208"/>
  <c r="P671" i="208" s="1"/>
  <c r="N702" i="208"/>
  <c r="N300" i="207"/>
  <c r="O410" i="207"/>
  <c r="O408" i="207" s="1"/>
  <c r="O549" i="211"/>
  <c r="O679" i="211"/>
  <c r="O677" i="211" s="1"/>
  <c r="O364" i="210"/>
  <c r="O362" i="210" s="1"/>
  <c r="O410" i="210"/>
  <c r="O408" i="210" s="1"/>
  <c r="O567" i="210"/>
  <c r="O578" i="210"/>
  <c r="O576" i="210" s="1"/>
  <c r="O18" i="208"/>
  <c r="O101" i="208"/>
  <c r="O99" i="208" s="1"/>
  <c r="O370" i="208"/>
  <c r="N500" i="208"/>
  <c r="N610" i="208"/>
  <c r="N731" i="208"/>
  <c r="N132" i="207"/>
  <c r="O130" i="207"/>
  <c r="O128" i="207" s="1"/>
  <c r="P410" i="208"/>
  <c r="P408" i="208" s="1"/>
  <c r="O68" i="207"/>
  <c r="O66" i="207" s="1"/>
  <c r="O167" i="207"/>
  <c r="O165" i="207" s="1"/>
  <c r="P370" i="207"/>
  <c r="N558" i="207"/>
  <c r="N572" i="207"/>
  <c r="P624" i="207"/>
  <c r="P622" i="207" s="1"/>
  <c r="O549" i="208"/>
  <c r="N159" i="207"/>
  <c r="O364" i="207"/>
  <c r="O362" i="207" s="1"/>
  <c r="O567" i="207"/>
  <c r="O565" i="207" s="1"/>
  <c r="O578" i="207"/>
  <c r="O576" i="207" s="1"/>
  <c r="O606" i="207"/>
  <c r="N626" i="207"/>
  <c r="N665" i="207"/>
  <c r="O673" i="207"/>
  <c r="O671" i="207" s="1"/>
  <c r="O679" i="207"/>
  <c r="O677" i="207" s="1"/>
  <c r="P753" i="207"/>
  <c r="P751" i="207" s="1"/>
  <c r="N138" i="206"/>
  <c r="N300" i="205"/>
  <c r="O410" i="205"/>
  <c r="O262" i="207"/>
  <c r="O260" i="207" s="1"/>
  <c r="P410" i="207"/>
  <c r="P408" i="207" s="1"/>
  <c r="P406" i="207" s="1"/>
  <c r="O533" i="207"/>
  <c r="N651" i="207"/>
  <c r="N710" i="207"/>
  <c r="O753" i="207"/>
  <c r="O751" i="207" s="1"/>
  <c r="N70" i="206"/>
  <c r="N68" i="206" s="1"/>
  <c r="N66" i="206" s="1"/>
  <c r="N149" i="206"/>
  <c r="N151" i="206"/>
  <c r="P606" i="206"/>
  <c r="O549" i="206"/>
  <c r="O617" i="206"/>
  <c r="O679" i="206"/>
  <c r="O677" i="206" s="1"/>
  <c r="O761" i="206"/>
  <c r="O759" i="206" s="1"/>
  <c r="N366" i="205"/>
  <c r="N364" i="205" s="1"/>
  <c r="N362" i="205" s="1"/>
  <c r="O68" i="206"/>
  <c r="O66" i="206" s="1"/>
  <c r="O167" i="206"/>
  <c r="O165" i="206" s="1"/>
  <c r="O572" i="206"/>
  <c r="O113" i="205"/>
  <c r="O111" i="205" s="1"/>
  <c r="O130" i="205"/>
  <c r="O128" i="205" s="1"/>
  <c r="N176" i="205"/>
  <c r="N217" i="205"/>
  <c r="N251" i="205"/>
  <c r="N314" i="205"/>
  <c r="N325" i="205"/>
  <c r="N500" i="205"/>
  <c r="N526" i="205"/>
  <c r="N524" i="205" s="1"/>
  <c r="O364" i="206"/>
  <c r="O362" i="206" s="1"/>
  <c r="O410" i="206"/>
  <c r="O408" i="206" s="1"/>
  <c r="O406" i="206" s="1"/>
  <c r="O567" i="206"/>
  <c r="O578" i="206"/>
  <c r="O576" i="206" s="1"/>
  <c r="O18" i="205"/>
  <c r="O16" i="205" s="1"/>
  <c r="O101" i="205"/>
  <c r="O99" i="205" s="1"/>
  <c r="N198" i="205"/>
  <c r="O321" i="205"/>
  <c r="N337" i="205"/>
  <c r="N372" i="205"/>
  <c r="P410" i="205"/>
  <c r="P606" i="205"/>
  <c r="O533" i="204"/>
  <c r="N651" i="204"/>
  <c r="O647" i="204"/>
  <c r="N138" i="203"/>
  <c r="O130" i="203"/>
  <c r="O128" i="203" s="1"/>
  <c r="O109" i="203" s="1"/>
  <c r="N520" i="203"/>
  <c r="O549" i="205"/>
  <c r="O617" i="205"/>
  <c r="O679" i="205"/>
  <c r="O677" i="205" s="1"/>
  <c r="O761" i="205"/>
  <c r="O759" i="205" s="1"/>
  <c r="O300" i="204"/>
  <c r="O274" i="204" s="1"/>
  <c r="P410" i="204"/>
  <c r="P408" i="204" s="1"/>
  <c r="P647" i="204"/>
  <c r="N710" i="204"/>
  <c r="N70" i="203"/>
  <c r="N68" i="203" s="1"/>
  <c r="N66" i="203" s="1"/>
  <c r="O68" i="203"/>
  <c r="O66" i="203" s="1"/>
  <c r="N149" i="203"/>
  <c r="N485" i="203"/>
  <c r="O572" i="205"/>
  <c r="O113" i="204"/>
  <c r="O111" i="204" s="1"/>
  <c r="O130" i="204"/>
  <c r="O128" i="204" s="1"/>
  <c r="O262" i="204"/>
  <c r="O260" i="204" s="1"/>
  <c r="P377" i="204"/>
  <c r="O424" i="204"/>
  <c r="N445" i="204"/>
  <c r="N567" i="204"/>
  <c r="P578" i="204"/>
  <c r="P576" i="204" s="1"/>
  <c r="N637" i="204"/>
  <c r="N656" i="204"/>
  <c r="N718" i="204"/>
  <c r="N55" i="203"/>
  <c r="N103" i="203"/>
  <c r="N176" i="203"/>
  <c r="N360" i="203"/>
  <c r="N391" i="203"/>
  <c r="N445" i="203"/>
  <c r="O567" i="205"/>
  <c r="O578" i="205"/>
  <c r="O576" i="205" s="1"/>
  <c r="O18" i="204"/>
  <c r="O16" i="204" s="1"/>
  <c r="O101" i="204"/>
  <c r="O99" i="204" s="1"/>
  <c r="P364" i="204"/>
  <c r="P362" i="204" s="1"/>
  <c r="N366" i="204"/>
  <c r="N364" i="204" s="1"/>
  <c r="N362" i="204" s="1"/>
  <c r="N520" i="204"/>
  <c r="N553" i="204"/>
  <c r="P565" i="204"/>
  <c r="N589" i="204"/>
  <c r="P606" i="204"/>
  <c r="N613" i="204"/>
  <c r="O606" i="204"/>
  <c r="N619" i="204"/>
  <c r="N617" i="204" s="1"/>
  <c r="N662" i="204"/>
  <c r="N681" i="204"/>
  <c r="N716" i="204"/>
  <c r="N20" i="203"/>
  <c r="N62" i="203"/>
  <c r="N60" i="203" s="1"/>
  <c r="N88" i="203"/>
  <c r="N169" i="203"/>
  <c r="N167" i="203" s="1"/>
  <c r="N165" i="203" s="1"/>
  <c r="O167" i="203"/>
  <c r="O165" i="203" s="1"/>
  <c r="N194" i="203"/>
  <c r="N291" i="203"/>
  <c r="N381" i="203"/>
  <c r="N398" i="203"/>
  <c r="N70" i="202"/>
  <c r="N68" i="202" s="1"/>
  <c r="N66" i="202" s="1"/>
  <c r="O68" i="202"/>
  <c r="O66" i="202" s="1"/>
  <c r="N138" i="202"/>
  <c r="O130" i="202"/>
  <c r="O128" i="202" s="1"/>
  <c r="N149" i="202"/>
  <c r="N372" i="202"/>
  <c r="O370" i="202"/>
  <c r="N651" i="203"/>
  <c r="P679" i="203"/>
  <c r="P677" i="203" s="1"/>
  <c r="N710" i="203"/>
  <c r="N154" i="202"/>
  <c r="O567" i="204"/>
  <c r="O565" i="204" s="1"/>
  <c r="O578" i="204"/>
  <c r="O576" i="204" s="1"/>
  <c r="O18" i="203"/>
  <c r="O101" i="203"/>
  <c r="O99" i="203" s="1"/>
  <c r="O370" i="203"/>
  <c r="N526" i="203"/>
  <c r="N524" i="203" s="1"/>
  <c r="O533" i="203"/>
  <c r="N567" i="203"/>
  <c r="P578" i="203"/>
  <c r="P576" i="203" s="1"/>
  <c r="N658" i="203"/>
  <c r="N718" i="203"/>
  <c r="N20" i="202"/>
  <c r="N62" i="202"/>
  <c r="N60" i="202" s="1"/>
  <c r="N88" i="202"/>
  <c r="P101" i="202"/>
  <c r="P99" i="202" s="1"/>
  <c r="O300" i="203"/>
  <c r="P410" i="203"/>
  <c r="P408" i="203" s="1"/>
  <c r="O424" i="203"/>
  <c r="N619" i="203"/>
  <c r="N617" i="203" s="1"/>
  <c r="P617" i="203"/>
  <c r="P606" i="203" s="1"/>
  <c r="N639" i="203"/>
  <c r="N656" i="203"/>
  <c r="N716" i="203"/>
  <c r="N97" i="202"/>
  <c r="N558" i="203"/>
  <c r="O606" i="203"/>
  <c r="O113" i="202"/>
  <c r="O111" i="202" s="1"/>
  <c r="N132" i="202"/>
  <c r="N147" i="202"/>
  <c r="N176" i="202"/>
  <c r="N198" i="202"/>
  <c r="N303" i="202"/>
  <c r="P370" i="202"/>
  <c r="O567" i="203"/>
  <c r="O565" i="203" s="1"/>
  <c r="O578" i="203"/>
  <c r="O576" i="203" s="1"/>
  <c r="O18" i="202"/>
  <c r="O101" i="202"/>
  <c r="O99" i="202" s="1"/>
  <c r="N169" i="202"/>
  <c r="N167" i="202" s="1"/>
  <c r="N165" i="202" s="1"/>
  <c r="O167" i="202"/>
  <c r="O165" i="202" s="1"/>
  <c r="N325" i="202"/>
  <c r="P377" i="202"/>
  <c r="N381" i="202"/>
  <c r="N248" i="202"/>
  <c r="N300" i="202"/>
  <c r="O410" i="202"/>
  <c r="O408" i="202" s="1"/>
  <c r="O262" i="202"/>
  <c r="P410" i="202"/>
  <c r="P408" i="202" s="1"/>
  <c r="P529" i="202"/>
  <c r="O533" i="202"/>
  <c r="O624" i="202"/>
  <c r="O622" i="202" s="1"/>
  <c r="N689" i="202"/>
  <c r="O572" i="202"/>
  <c r="O565" i="202" s="1"/>
  <c r="O606" i="202"/>
  <c r="P606" i="200"/>
  <c r="O533" i="200"/>
  <c r="O624" i="200"/>
  <c r="O622" i="200" s="1"/>
  <c r="N651" i="200"/>
  <c r="P673" i="200"/>
  <c r="P671" i="200" s="1"/>
  <c r="P753" i="200"/>
  <c r="P751" i="200" s="1"/>
  <c r="O549" i="200"/>
  <c r="P624" i="200"/>
  <c r="P622" i="200" s="1"/>
  <c r="O572" i="200"/>
  <c r="O565" i="200" s="1"/>
  <c r="O606" i="200"/>
  <c r="P406" i="208" l="1"/>
  <c r="O406" i="210"/>
  <c r="O406" i="207"/>
  <c r="O406" i="208"/>
  <c r="P406" i="212"/>
  <c r="O406" i="212"/>
  <c r="P406" i="210"/>
  <c r="O406" i="201"/>
  <c r="N649" i="210"/>
  <c r="N649" i="203"/>
  <c r="N649" i="202"/>
  <c r="N647" i="202" s="1"/>
  <c r="N649" i="207"/>
  <c r="N649" i="212"/>
  <c r="N649" i="206"/>
  <c r="N649" i="201"/>
  <c r="N649" i="205"/>
  <c r="N647" i="205" s="1"/>
  <c r="N649" i="211"/>
  <c r="N647" i="211" s="1"/>
  <c r="N480" i="212"/>
  <c r="N649" i="208"/>
  <c r="N649" i="200"/>
  <c r="N647" i="200" s="1"/>
  <c r="N649" i="204"/>
  <c r="N518" i="211"/>
  <c r="E101" i="219"/>
  <c r="N379" i="212"/>
  <c r="N377" i="212" s="1"/>
  <c r="N518" i="210"/>
  <c r="N379" i="205"/>
  <c r="N377" i="205" s="1"/>
  <c r="N700" i="202"/>
  <c r="N698" i="202" s="1"/>
  <c r="P441" i="204"/>
  <c r="P406" i="204" s="1"/>
  <c r="O441" i="204"/>
  <c r="O272" i="202"/>
  <c r="O260" i="202"/>
  <c r="P576" i="200"/>
  <c r="O377" i="201"/>
  <c r="O362" i="201"/>
  <c r="P321" i="201"/>
  <c r="O143" i="201"/>
  <c r="P143" i="201"/>
  <c r="N274" i="207"/>
  <c r="N272" i="207" s="1"/>
  <c r="N480" i="211"/>
  <c r="N478" i="211" s="1"/>
  <c r="N476" i="211" s="1"/>
  <c r="O272" i="204"/>
  <c r="N274" i="205"/>
  <c r="N272" i="205" s="1"/>
  <c r="N274" i="202"/>
  <c r="N272" i="202" s="1"/>
  <c r="N379" i="204"/>
  <c r="N377" i="204" s="1"/>
  <c r="N274" i="208"/>
  <c r="N379" i="207"/>
  <c r="N377" i="207" s="1"/>
  <c r="N379" i="201"/>
  <c r="N377" i="201" s="1"/>
  <c r="N480" i="206"/>
  <c r="N478" i="206" s="1"/>
  <c r="N476" i="206" s="1"/>
  <c r="N379" i="211"/>
  <c r="N377" i="211" s="1"/>
  <c r="N274" i="210"/>
  <c r="N272" i="210" s="1"/>
  <c r="N379" i="202"/>
  <c r="N377" i="202" s="1"/>
  <c r="N379" i="203"/>
  <c r="N377" i="203" s="1"/>
  <c r="N379" i="210"/>
  <c r="N377" i="210" s="1"/>
  <c r="N700" i="211"/>
  <c r="N698" i="211" s="1"/>
  <c r="N700" i="200"/>
  <c r="N698" i="200" s="1"/>
  <c r="N379" i="206"/>
  <c r="N377" i="206" s="1"/>
  <c r="N379" i="208"/>
  <c r="N274" i="212"/>
  <c r="N272" i="212" s="1"/>
  <c r="O274" i="203"/>
  <c r="O272" i="203" s="1"/>
  <c r="N480" i="208"/>
  <c r="N478" i="208" s="1"/>
  <c r="N476" i="208" s="1"/>
  <c r="N443" i="204"/>
  <c r="N441" i="204" s="1"/>
  <c r="N274" i="206"/>
  <c r="N272" i="206" s="1"/>
  <c r="N700" i="206"/>
  <c r="N698" i="206" s="1"/>
  <c r="N274" i="201"/>
  <c r="N272" i="201" s="1"/>
  <c r="O274" i="211"/>
  <c r="O272" i="211" s="1"/>
  <c r="N480" i="210"/>
  <c r="N478" i="210" s="1"/>
  <c r="N476" i="210" s="1"/>
  <c r="N480" i="207"/>
  <c r="N478" i="207" s="1"/>
  <c r="N476" i="207" s="1"/>
  <c r="N480" i="201"/>
  <c r="N478" i="201" s="1"/>
  <c r="N476" i="201" s="1"/>
  <c r="N443" i="207"/>
  <c r="N441" i="207" s="1"/>
  <c r="N443" i="202"/>
  <c r="N700" i="205"/>
  <c r="N698" i="205" s="1"/>
  <c r="N443" i="201"/>
  <c r="N441" i="201" s="1"/>
  <c r="N443" i="208"/>
  <c r="N441" i="208" s="1"/>
  <c r="N700" i="208"/>
  <c r="N698" i="208" s="1"/>
  <c r="N700" i="201"/>
  <c r="N700" i="203"/>
  <c r="N698" i="203" s="1"/>
  <c r="N700" i="212"/>
  <c r="N700" i="210"/>
  <c r="N698" i="210" s="1"/>
  <c r="N443" i="210"/>
  <c r="N700" i="204"/>
  <c r="N698" i="204" s="1"/>
  <c r="N443" i="211"/>
  <c r="N441" i="211" s="1"/>
  <c r="N443" i="203"/>
  <c r="N518" i="203"/>
  <c r="N443" i="212"/>
  <c r="N441" i="212" s="1"/>
  <c r="N443" i="205"/>
  <c r="N441" i="205" s="1"/>
  <c r="N443" i="206"/>
  <c r="N441" i="206" s="1"/>
  <c r="N700" i="207"/>
  <c r="N698" i="207" s="1"/>
  <c r="N518" i="212"/>
  <c r="N518" i="204"/>
  <c r="N518" i="202"/>
  <c r="N518" i="207"/>
  <c r="N518" i="200"/>
  <c r="N518" i="206"/>
  <c r="N518" i="208"/>
  <c r="N518" i="201"/>
  <c r="N518" i="205"/>
  <c r="N493" i="208"/>
  <c r="N493" i="205"/>
  <c r="N491" i="205" s="1"/>
  <c r="N493" i="204"/>
  <c r="N491" i="204" s="1"/>
  <c r="N493" i="211"/>
  <c r="N491" i="211" s="1"/>
  <c r="N493" i="206"/>
  <c r="N491" i="206" s="1"/>
  <c r="N493" i="203"/>
  <c r="N491" i="203" s="1"/>
  <c r="N493" i="207"/>
  <c r="N491" i="207" s="1"/>
  <c r="N493" i="210"/>
  <c r="N491" i="210" s="1"/>
  <c r="N493" i="202"/>
  <c r="N491" i="202" s="1"/>
  <c r="N493" i="212"/>
  <c r="N491" i="212" s="1"/>
  <c r="N493" i="201"/>
  <c r="N491" i="201" s="1"/>
  <c r="O478" i="205"/>
  <c r="O476" i="205" s="1"/>
  <c r="O478" i="210"/>
  <c r="O476" i="210" s="1"/>
  <c r="O478" i="201"/>
  <c r="O478" i="207"/>
  <c r="O476" i="207" s="1"/>
  <c r="O478" i="212"/>
  <c r="O476" i="212" s="1"/>
  <c r="O478" i="208"/>
  <c r="O476" i="208" s="1"/>
  <c r="N478" i="212"/>
  <c r="N476" i="212" s="1"/>
  <c r="N426" i="211"/>
  <c r="N426" i="208"/>
  <c r="N424" i="208" s="1"/>
  <c r="N420" i="208" s="1"/>
  <c r="N418" i="208" s="1"/>
  <c r="N426" i="206"/>
  <c r="N424" i="206" s="1"/>
  <c r="N420" i="206" s="1"/>
  <c r="N418" i="206" s="1"/>
  <c r="N426" i="202"/>
  <c r="N424" i="202" s="1"/>
  <c r="N420" i="202" s="1"/>
  <c r="N418" i="202" s="1"/>
  <c r="N426" i="207"/>
  <c r="N424" i="207" s="1"/>
  <c r="N420" i="207" s="1"/>
  <c r="N418" i="207" s="1"/>
  <c r="N426" i="203"/>
  <c r="N424" i="203" s="1"/>
  <c r="N420" i="203" s="1"/>
  <c r="N418" i="203" s="1"/>
  <c r="N565" i="211"/>
  <c r="N426" i="201"/>
  <c r="N424" i="201" s="1"/>
  <c r="N420" i="201" s="1"/>
  <c r="N418" i="201" s="1"/>
  <c r="N426" i="204"/>
  <c r="N424" i="204" s="1"/>
  <c r="N420" i="204" s="1"/>
  <c r="N418" i="204" s="1"/>
  <c r="N426" i="210"/>
  <c r="N424" i="210" s="1"/>
  <c r="N420" i="210" s="1"/>
  <c r="N418" i="210" s="1"/>
  <c r="N426" i="212"/>
  <c r="N424" i="212" s="1"/>
  <c r="N420" i="212" s="1"/>
  <c r="N418" i="212" s="1"/>
  <c r="N426" i="205"/>
  <c r="N424" i="205" s="1"/>
  <c r="N420" i="205" s="1"/>
  <c r="N418" i="205" s="1"/>
  <c r="P109" i="206"/>
  <c r="P109" i="210"/>
  <c r="P109" i="205"/>
  <c r="P16" i="205"/>
  <c r="P14" i="205" s="1"/>
  <c r="P16" i="204"/>
  <c r="P14" i="204" s="1"/>
  <c r="P109" i="202"/>
  <c r="P16" i="210"/>
  <c r="P14" i="210" s="1"/>
  <c r="N323" i="208"/>
  <c r="N321" i="208" s="1"/>
  <c r="N323" i="202"/>
  <c r="N321" i="202" s="1"/>
  <c r="P109" i="208"/>
  <c r="P109" i="212"/>
  <c r="N323" i="206"/>
  <c r="N321" i="206" s="1"/>
  <c r="N323" i="212"/>
  <c r="N321" i="212" s="1"/>
  <c r="N323" i="211"/>
  <c r="N321" i="211" s="1"/>
  <c r="N323" i="204"/>
  <c r="N321" i="204" s="1"/>
  <c r="N323" i="210"/>
  <c r="N321" i="210" s="1"/>
  <c r="N323" i="205"/>
  <c r="N321" i="205" s="1"/>
  <c r="N323" i="201"/>
  <c r="N321" i="201" s="1"/>
  <c r="N323" i="203"/>
  <c r="N321" i="203" s="1"/>
  <c r="N323" i="207"/>
  <c r="N321" i="207" s="1"/>
  <c r="P16" i="206"/>
  <c r="P14" i="206" s="1"/>
  <c r="P109" i="211"/>
  <c r="P109" i="203"/>
  <c r="P16" i="202"/>
  <c r="N272" i="208"/>
  <c r="P109" i="204"/>
  <c r="P16" i="207"/>
  <c r="P14" i="207" s="1"/>
  <c r="P16" i="211"/>
  <c r="P14" i="211" s="1"/>
  <c r="P16" i="212"/>
  <c r="P14" i="212" s="1"/>
  <c r="P109" i="201"/>
  <c r="N246" i="202"/>
  <c r="N246" i="210"/>
  <c r="N608" i="201"/>
  <c r="N606" i="201" s="1"/>
  <c r="N246" i="204"/>
  <c r="N246" i="208"/>
  <c r="N246" i="211"/>
  <c r="N246" i="206"/>
  <c r="N246" i="212"/>
  <c r="N246" i="201"/>
  <c r="N246" i="203"/>
  <c r="N246" i="207"/>
  <c r="N246" i="205"/>
  <c r="P574" i="208"/>
  <c r="P109" i="207"/>
  <c r="N145" i="204"/>
  <c r="N143" i="204" s="1"/>
  <c r="N753" i="200"/>
  <c r="N751" i="200" s="1"/>
  <c r="N145" i="203"/>
  <c r="N143" i="203" s="1"/>
  <c r="N753" i="205"/>
  <c r="N751" i="205" s="1"/>
  <c r="N679" i="200"/>
  <c r="N677" i="200" s="1"/>
  <c r="P16" i="208"/>
  <c r="P14" i="208" s="1"/>
  <c r="N145" i="212"/>
  <c r="N143" i="212" s="1"/>
  <c r="N145" i="207"/>
  <c r="N143" i="207" s="1"/>
  <c r="N145" i="208"/>
  <c r="N143" i="208" s="1"/>
  <c r="N145" i="211"/>
  <c r="N143" i="211" s="1"/>
  <c r="N145" i="206"/>
  <c r="N143" i="206" s="1"/>
  <c r="N130" i="212"/>
  <c r="N128" i="212" s="1"/>
  <c r="N109" i="212" s="1"/>
  <c r="N145" i="202"/>
  <c r="N143" i="202" s="1"/>
  <c r="N145" i="205"/>
  <c r="N143" i="205" s="1"/>
  <c r="N145" i="201"/>
  <c r="N143" i="201" s="1"/>
  <c r="N753" i="207"/>
  <c r="N751" i="207" s="1"/>
  <c r="N145" i="210"/>
  <c r="N143" i="210" s="1"/>
  <c r="N18" i="212"/>
  <c r="N16" i="212" s="1"/>
  <c r="N86" i="210"/>
  <c r="N84" i="210" s="1"/>
  <c r="N18" i="208"/>
  <c r="N16" i="208" s="1"/>
  <c r="N130" i="210"/>
  <c r="N128" i="210" s="1"/>
  <c r="N109" i="210" s="1"/>
  <c r="N753" i="201"/>
  <c r="N751" i="201" s="1"/>
  <c r="N86" i="201"/>
  <c r="N84" i="201" s="1"/>
  <c r="N86" i="211"/>
  <c r="N84" i="211" s="1"/>
  <c r="N86" i="203"/>
  <c r="N84" i="203" s="1"/>
  <c r="N565" i="206"/>
  <c r="O476" i="211"/>
  <c r="N86" i="207"/>
  <c r="N84" i="207" s="1"/>
  <c r="N86" i="212"/>
  <c r="N84" i="212" s="1"/>
  <c r="N86" i="208"/>
  <c r="N84" i="208" s="1"/>
  <c r="N86" i="202"/>
  <c r="N86" i="205"/>
  <c r="N84" i="205" s="1"/>
  <c r="N565" i="203"/>
  <c r="N86" i="206"/>
  <c r="N84" i="206" s="1"/>
  <c r="P16" i="201"/>
  <c r="P14" i="201" s="1"/>
  <c r="N86" i="204"/>
  <c r="N84" i="204" s="1"/>
  <c r="O606" i="208"/>
  <c r="O574" i="208" s="1"/>
  <c r="N608" i="206"/>
  <c r="N606" i="206" s="1"/>
  <c r="N753" i="211"/>
  <c r="N751" i="211" s="1"/>
  <c r="N608" i="200"/>
  <c r="N606" i="200" s="1"/>
  <c r="N565" i="204"/>
  <c r="N753" i="208"/>
  <c r="N751" i="208" s="1"/>
  <c r="N18" i="210"/>
  <c r="N16" i="210" s="1"/>
  <c r="N753" i="212"/>
  <c r="N751" i="212" s="1"/>
  <c r="N370" i="212"/>
  <c r="N549" i="205"/>
  <c r="P319" i="205"/>
  <c r="P669" i="203"/>
  <c r="N608" i="208"/>
  <c r="N606" i="208" s="1"/>
  <c r="P319" i="206"/>
  <c r="P319" i="203"/>
  <c r="P319" i="211"/>
  <c r="N370" i="207"/>
  <c r="N130" i="205"/>
  <c r="N128" i="205" s="1"/>
  <c r="N109" i="205" s="1"/>
  <c r="N130" i="211"/>
  <c r="N128" i="211" s="1"/>
  <c r="N109" i="211" s="1"/>
  <c r="N101" i="206"/>
  <c r="N99" i="206" s="1"/>
  <c r="N101" i="205"/>
  <c r="N99" i="205" s="1"/>
  <c r="N608" i="202"/>
  <c r="N606" i="202" s="1"/>
  <c r="N130" i="206"/>
  <c r="N128" i="206" s="1"/>
  <c r="N109" i="206" s="1"/>
  <c r="P576" i="202"/>
  <c r="P574" i="202" s="1"/>
  <c r="N130" i="204"/>
  <c r="N128" i="204" s="1"/>
  <c r="N109" i="204" s="1"/>
  <c r="N608" i="211"/>
  <c r="N606" i="211" s="1"/>
  <c r="N18" i="204"/>
  <c r="N16" i="204" s="1"/>
  <c r="N370" i="210"/>
  <c r="N549" i="202"/>
  <c r="O109" i="210"/>
  <c r="N549" i="207"/>
  <c r="N565" i="205"/>
  <c r="N578" i="202"/>
  <c r="N576" i="202" s="1"/>
  <c r="P319" i="212"/>
  <c r="N410" i="207"/>
  <c r="N408" i="207" s="1"/>
  <c r="N533" i="206"/>
  <c r="N565" i="207"/>
  <c r="N410" i="210"/>
  <c r="N408" i="210" s="1"/>
  <c r="N624" i="203"/>
  <c r="N622" i="203" s="1"/>
  <c r="P172" i="211"/>
  <c r="P141" i="211" s="1"/>
  <c r="P516" i="210"/>
  <c r="P489" i="210" s="1"/>
  <c r="N608" i="207"/>
  <c r="N606" i="207" s="1"/>
  <c r="P516" i="207"/>
  <c r="P489" i="207" s="1"/>
  <c r="N753" i="210"/>
  <c r="N751" i="210" s="1"/>
  <c r="N549" i="203"/>
  <c r="P516" i="203"/>
  <c r="P489" i="203" s="1"/>
  <c r="N753" i="202"/>
  <c r="N751" i="202" s="1"/>
  <c r="N565" i="212"/>
  <c r="N370" i="204"/>
  <c r="O574" i="211"/>
  <c r="N578" i="205"/>
  <c r="N576" i="205" s="1"/>
  <c r="N624" i="207"/>
  <c r="N622" i="207" s="1"/>
  <c r="P172" i="212"/>
  <c r="P141" i="212" s="1"/>
  <c r="N565" i="200"/>
  <c r="N679" i="202"/>
  <c r="N677" i="202" s="1"/>
  <c r="N549" i="210"/>
  <c r="P516" i="204"/>
  <c r="P489" i="204" s="1"/>
  <c r="N549" i="200"/>
  <c r="N410" i="206"/>
  <c r="N408" i="206" s="1"/>
  <c r="P441" i="202"/>
  <c r="P406" i="202" s="1"/>
  <c r="P574" i="210"/>
  <c r="N624" i="210"/>
  <c r="N622" i="210" s="1"/>
  <c r="N549" i="204"/>
  <c r="N370" i="203"/>
  <c r="P172" i="206"/>
  <c r="P141" i="206" s="1"/>
  <c r="N565" i="210"/>
  <c r="N698" i="212"/>
  <c r="N578" i="212"/>
  <c r="N576" i="212" s="1"/>
  <c r="N679" i="210"/>
  <c r="N677" i="210" s="1"/>
  <c r="N647" i="201"/>
  <c r="P172" i="208"/>
  <c r="N549" i="211"/>
  <c r="P172" i="210"/>
  <c r="P141" i="210" s="1"/>
  <c r="N549" i="201"/>
  <c r="O669" i="200"/>
  <c r="P516" i="202"/>
  <c r="P489" i="202" s="1"/>
  <c r="N410" i="202"/>
  <c r="N408" i="202" s="1"/>
  <c r="P319" i="204"/>
  <c r="N130" i="207"/>
  <c r="N128" i="207" s="1"/>
  <c r="N109" i="207" s="1"/>
  <c r="O16" i="212"/>
  <c r="O14" i="212" s="1"/>
  <c r="P669" i="202"/>
  <c r="N608" i="205"/>
  <c r="N606" i="205" s="1"/>
  <c r="N624" i="200"/>
  <c r="N622" i="200" s="1"/>
  <c r="N608" i="210"/>
  <c r="N606" i="210" s="1"/>
  <c r="N565" i="208"/>
  <c r="N578" i="204"/>
  <c r="N576" i="204" s="1"/>
  <c r="O565" i="206"/>
  <c r="O109" i="206"/>
  <c r="N101" i="208"/>
  <c r="N99" i="208" s="1"/>
  <c r="P516" i="206"/>
  <c r="P489" i="206" s="1"/>
  <c r="N753" i="204"/>
  <c r="N751" i="204" s="1"/>
  <c r="P669" i="210"/>
  <c r="O16" i="201"/>
  <c r="O14" i="201" s="1"/>
  <c r="N533" i="202"/>
  <c r="O669" i="208"/>
  <c r="N647" i="210"/>
  <c r="P669" i="211"/>
  <c r="O669" i="212"/>
  <c r="N410" i="208"/>
  <c r="N408" i="208" s="1"/>
  <c r="O669" i="201"/>
  <c r="O669" i="203"/>
  <c r="N101" i="203"/>
  <c r="N99" i="203" s="1"/>
  <c r="N533" i="208"/>
  <c r="P172" i="205"/>
  <c r="P141" i="205" s="1"/>
  <c r="N578" i="206"/>
  <c r="N576" i="206" s="1"/>
  <c r="N533" i="210"/>
  <c r="N753" i="206"/>
  <c r="N751" i="206" s="1"/>
  <c r="N679" i="201"/>
  <c r="N677" i="201" s="1"/>
  <c r="N679" i="211"/>
  <c r="N677" i="211" s="1"/>
  <c r="N679" i="212"/>
  <c r="N677" i="212" s="1"/>
  <c r="N533" i="201"/>
  <c r="N101" i="202"/>
  <c r="N99" i="202" s="1"/>
  <c r="N18" i="205"/>
  <c r="N16" i="205" s="1"/>
  <c r="P172" i="204"/>
  <c r="P141" i="204" s="1"/>
  <c r="N18" i="206"/>
  <c r="N16" i="206" s="1"/>
  <c r="O669" i="204"/>
  <c r="N549" i="206"/>
  <c r="N679" i="207"/>
  <c r="N677" i="207" s="1"/>
  <c r="N533" i="207"/>
  <c r="N533" i="211"/>
  <c r="N370" i="201"/>
  <c r="N101" i="210"/>
  <c r="N99" i="210" s="1"/>
  <c r="O565" i="212"/>
  <c r="N565" i="201"/>
  <c r="N647" i="206"/>
  <c r="P669" i="206"/>
  <c r="N377" i="208"/>
  <c r="N130" i="201"/>
  <c r="N128" i="201" s="1"/>
  <c r="N109" i="201" s="1"/>
  <c r="N578" i="207"/>
  <c r="N576" i="207" s="1"/>
  <c r="N101" i="207"/>
  <c r="N99" i="207" s="1"/>
  <c r="P172" i="201"/>
  <c r="N679" i="206"/>
  <c r="N677" i="206" s="1"/>
  <c r="N578" i="210"/>
  <c r="N576" i="210" s="1"/>
  <c r="N578" i="203"/>
  <c r="N576" i="203" s="1"/>
  <c r="N441" i="210"/>
  <c r="O16" i="208"/>
  <c r="O14" i="208" s="1"/>
  <c r="N608" i="204"/>
  <c r="N606" i="204" s="1"/>
  <c r="P574" i="207"/>
  <c r="N578" i="211"/>
  <c r="N576" i="211" s="1"/>
  <c r="P574" i="212"/>
  <c r="P669" i="201"/>
  <c r="N533" i="205"/>
  <c r="N753" i="203"/>
  <c r="N751" i="203" s="1"/>
  <c r="P669" i="204"/>
  <c r="P476" i="202"/>
  <c r="N608" i="212"/>
  <c r="N606" i="212" s="1"/>
  <c r="N130" i="208"/>
  <c r="N128" i="208" s="1"/>
  <c r="N109" i="208" s="1"/>
  <c r="N370" i="211"/>
  <c r="N482" i="202"/>
  <c r="N480" i="202" s="1"/>
  <c r="N18" i="201"/>
  <c r="N16" i="201" s="1"/>
  <c r="N698" i="201"/>
  <c r="O669" i="202"/>
  <c r="N679" i="204"/>
  <c r="N677" i="204" s="1"/>
  <c r="N624" i="204"/>
  <c r="N622" i="204" s="1"/>
  <c r="N130" i="203"/>
  <c r="N128" i="203" s="1"/>
  <c r="N109" i="203" s="1"/>
  <c r="N533" i="204"/>
  <c r="P574" i="205"/>
  <c r="O319" i="207"/>
  <c r="P319" i="208"/>
  <c r="P516" i="211"/>
  <c r="P489" i="211" s="1"/>
  <c r="N549" i="212"/>
  <c r="P516" i="212"/>
  <c r="P489" i="212" s="1"/>
  <c r="N410" i="212"/>
  <c r="N408" i="212" s="1"/>
  <c r="N18" i="211"/>
  <c r="N16" i="211" s="1"/>
  <c r="N565" i="202"/>
  <c r="N578" i="208"/>
  <c r="N576" i="208" s="1"/>
  <c r="N533" i="200"/>
  <c r="N578" i="200"/>
  <c r="N482" i="205"/>
  <c r="N480" i="205" s="1"/>
  <c r="N101" i="211"/>
  <c r="N99" i="211" s="1"/>
  <c r="O669" i="206"/>
  <c r="N101" i="212"/>
  <c r="N99" i="212" s="1"/>
  <c r="N578" i="201"/>
  <c r="N576" i="201" s="1"/>
  <c r="P574" i="211"/>
  <c r="N410" i="201"/>
  <c r="N408" i="201" s="1"/>
  <c r="P172" i="207"/>
  <c r="P141" i="207" s="1"/>
  <c r="O476" i="206"/>
  <c r="O669" i="205"/>
  <c r="P669" i="207"/>
  <c r="O669" i="210"/>
  <c r="O16" i="210"/>
  <c r="O14" i="210" s="1"/>
  <c r="N679" i="208"/>
  <c r="N677" i="208" s="1"/>
  <c r="N624" i="201"/>
  <c r="N622" i="201" s="1"/>
  <c r="N18" i="207"/>
  <c r="N16" i="207" s="1"/>
  <c r="N608" i="203"/>
  <c r="N606" i="203" s="1"/>
  <c r="N647" i="208"/>
  <c r="N101" i="201"/>
  <c r="N99" i="201" s="1"/>
  <c r="P574" i="200"/>
  <c r="O516" i="202"/>
  <c r="O489" i="202" s="1"/>
  <c r="O319" i="204"/>
  <c r="O14" i="204"/>
  <c r="N679" i="203"/>
  <c r="N677" i="203" s="1"/>
  <c r="O14" i="207"/>
  <c r="N624" i="202"/>
  <c r="N622" i="202" s="1"/>
  <c r="N679" i="205"/>
  <c r="N677" i="205" s="1"/>
  <c r="N624" i="211"/>
  <c r="N622" i="211" s="1"/>
  <c r="O14" i="205"/>
  <c r="N370" i="205"/>
  <c r="O516" i="206"/>
  <c r="O574" i="207"/>
  <c r="O606" i="210"/>
  <c r="O574" i="210" s="1"/>
  <c r="O574" i="212"/>
  <c r="P516" i="201"/>
  <c r="P489" i="201" s="1"/>
  <c r="O14" i="211"/>
  <c r="N647" i="212"/>
  <c r="N101" i="204"/>
  <c r="N99" i="204" s="1"/>
  <c r="O574" i="202"/>
  <c r="O109" i="202"/>
  <c r="O516" i="210"/>
  <c r="O565" i="205"/>
  <c r="P574" i="204"/>
  <c r="O109" i="204"/>
  <c r="N370" i="206"/>
  <c r="N533" i="212"/>
  <c r="N647" i="204"/>
  <c r="O574" i="200"/>
  <c r="O574" i="203"/>
  <c r="O14" i="206"/>
  <c r="O109" i="211"/>
  <c r="O516" i="201"/>
  <c r="O489" i="201" s="1"/>
  <c r="P574" i="201"/>
  <c r="N370" i="208"/>
  <c r="N549" i="208"/>
  <c r="P319" i="210"/>
  <c r="O565" i="210"/>
  <c r="O516" i="208"/>
  <c r="O489" i="208" s="1"/>
  <c r="O109" i="201"/>
  <c r="O319" i="211"/>
  <c r="N624" i="212"/>
  <c r="N622" i="212" s="1"/>
  <c r="P516" i="200"/>
  <c r="O319" i="205"/>
  <c r="O516" i="205"/>
  <c r="N624" i="206"/>
  <c r="N622" i="206" s="1"/>
  <c r="N624" i="205"/>
  <c r="N622" i="205" s="1"/>
  <c r="O424" i="211"/>
  <c r="N167" i="208"/>
  <c r="N165" i="208" s="1"/>
  <c r="P165" i="208"/>
  <c r="O647" i="206"/>
  <c r="P647" i="206"/>
  <c r="P574" i="206" s="1"/>
  <c r="P408" i="205"/>
  <c r="P406" i="205" s="1"/>
  <c r="O408" i="205"/>
  <c r="O406" i="205" s="1"/>
  <c r="N410" i="205"/>
  <c r="P669" i="212"/>
  <c r="P698" i="205"/>
  <c r="P516" i="205"/>
  <c r="P622" i="203"/>
  <c r="P574" i="203" s="1"/>
  <c r="N533" i="203"/>
  <c r="P172" i="203"/>
  <c r="P16" i="203"/>
  <c r="P272" i="203"/>
  <c r="P441" i="203"/>
  <c r="P406" i="203" s="1"/>
  <c r="O441" i="203"/>
  <c r="O441" i="202"/>
  <c r="O406" i="202" s="1"/>
  <c r="N362" i="202"/>
  <c r="O362" i="202"/>
  <c r="P172" i="202"/>
  <c r="P141" i="202" s="1"/>
  <c r="P84" i="202"/>
  <c r="N18" i="202"/>
  <c r="N300" i="211"/>
  <c r="N410" i="211" s="1"/>
  <c r="N408" i="211" s="1"/>
  <c r="O410" i="211"/>
  <c r="O408" i="211" s="1"/>
  <c r="O319" i="206"/>
  <c r="N370" i="202"/>
  <c r="N18" i="203"/>
  <c r="O109" i="205"/>
  <c r="N647" i="207"/>
  <c r="P319" i="207"/>
  <c r="O319" i="212"/>
  <c r="O516" i="212"/>
  <c r="O109" i="212"/>
  <c r="N647" i="203"/>
  <c r="N300" i="204"/>
  <c r="N410" i="204" s="1"/>
  <c r="N408" i="204" s="1"/>
  <c r="O410" i="204"/>
  <c r="O408" i="204" s="1"/>
  <c r="O406" i="204" s="1"/>
  <c r="O606" i="205"/>
  <c r="O574" i="205" s="1"/>
  <c r="P319" i="202"/>
  <c r="O16" i="203"/>
  <c r="O516" i="204"/>
  <c r="O489" i="204" s="1"/>
  <c r="O516" i="203"/>
  <c r="O606" i="206"/>
  <c r="O319" i="208"/>
  <c r="P669" i="208"/>
  <c r="O109" i="208"/>
  <c r="O516" i="211"/>
  <c r="O489" i="211" s="1"/>
  <c r="P516" i="208"/>
  <c r="P489" i="208" s="1"/>
  <c r="N491" i="208"/>
  <c r="O574" i="201"/>
  <c r="N482" i="203"/>
  <c r="N480" i="203" s="1"/>
  <c r="O410" i="203"/>
  <c r="O408" i="203" s="1"/>
  <c r="N300" i="203"/>
  <c r="N410" i="203" s="1"/>
  <c r="N408" i="203" s="1"/>
  <c r="O16" i="202"/>
  <c r="N130" i="202"/>
  <c r="N128" i="202" s="1"/>
  <c r="N109" i="202" s="1"/>
  <c r="O319" i="203"/>
  <c r="O574" i="204"/>
  <c r="N482" i="204"/>
  <c r="N480" i="204" s="1"/>
  <c r="O516" i="207"/>
  <c r="O489" i="207" s="1"/>
  <c r="O669" i="207"/>
  <c r="O109" i="207"/>
  <c r="O319" i="210"/>
  <c r="O669" i="211"/>
  <c r="N624" i="208"/>
  <c r="N622" i="208" s="1"/>
  <c r="P669" i="200"/>
  <c r="O516" i="200"/>
  <c r="O406" i="211" l="1"/>
  <c r="O406" i="203"/>
  <c r="O319" i="201"/>
  <c r="N406" i="210"/>
  <c r="N406" i="212"/>
  <c r="P141" i="208"/>
  <c r="P13" i="208" s="1"/>
  <c r="P13" i="207"/>
  <c r="N576" i="200"/>
  <c r="N574" i="200" s="1"/>
  <c r="O476" i="201"/>
  <c r="P319" i="201"/>
  <c r="P141" i="201"/>
  <c r="N406" i="204"/>
  <c r="N406" i="206"/>
  <c r="N274" i="204"/>
  <c r="N272" i="204" s="1"/>
  <c r="N406" i="208"/>
  <c r="N274" i="211"/>
  <c r="N272" i="211" s="1"/>
  <c r="N274" i="203"/>
  <c r="N272" i="203" s="1"/>
  <c r="N406" i="207"/>
  <c r="P141" i="203"/>
  <c r="N406" i="201"/>
  <c r="O478" i="204"/>
  <c r="O476" i="204" s="1"/>
  <c r="O478" i="203"/>
  <c r="O476" i="203" s="1"/>
  <c r="N478" i="205"/>
  <c r="N476" i="205" s="1"/>
  <c r="N478" i="203"/>
  <c r="N476" i="203" s="1"/>
  <c r="N669" i="200"/>
  <c r="N516" i="211"/>
  <c r="N489" i="211" s="1"/>
  <c r="N14" i="210"/>
  <c r="O489" i="205"/>
  <c r="O489" i="206"/>
  <c r="N574" i="210"/>
  <c r="N14" i="201"/>
  <c r="N319" i="212"/>
  <c r="N516" i="205"/>
  <c r="N489" i="205" s="1"/>
  <c r="N574" i="202"/>
  <c r="N516" i="206"/>
  <c r="N489" i="206" s="1"/>
  <c r="N319" i="204"/>
  <c r="N516" i="204"/>
  <c r="N489" i="204" s="1"/>
  <c r="N14" i="212"/>
  <c r="N516" i="208"/>
  <c r="N489" i="208" s="1"/>
  <c r="N516" i="210"/>
  <c r="N489" i="210" s="1"/>
  <c r="N516" i="207"/>
  <c r="N489" i="207" s="1"/>
  <c r="N516" i="202"/>
  <c r="N489" i="202" s="1"/>
  <c r="N516" i="201"/>
  <c r="N489" i="201" s="1"/>
  <c r="N574" i="208"/>
  <c r="N669" i="207"/>
  <c r="P13" i="211"/>
  <c r="N319" i="211"/>
  <c r="N14" i="204"/>
  <c r="N516" i="203"/>
  <c r="N489" i="203" s="1"/>
  <c r="N319" i="206"/>
  <c r="N669" i="201"/>
  <c r="N319" i="210"/>
  <c r="N14" i="207"/>
  <c r="P13" i="212"/>
  <c r="N574" i="205"/>
  <c r="P13" i="210"/>
  <c r="N516" i="212"/>
  <c r="N489" i="212" s="1"/>
  <c r="N669" i="208"/>
  <c r="N669" i="202"/>
  <c r="N319" i="207"/>
  <c r="N319" i="201"/>
  <c r="N14" i="206"/>
  <c r="N669" i="211"/>
  <c r="N14" i="208"/>
  <c r="N441" i="202"/>
  <c r="N406" i="202" s="1"/>
  <c r="N574" i="201"/>
  <c r="O489" i="212"/>
  <c r="N669" i="210"/>
  <c r="N319" i="208"/>
  <c r="N319" i="205"/>
  <c r="N669" i="212"/>
  <c r="N574" i="207"/>
  <c r="N574" i="204"/>
  <c r="N574" i="203"/>
  <c r="N669" i="204"/>
  <c r="N14" i="211"/>
  <c r="N574" i="212"/>
  <c r="N516" i="200"/>
  <c r="N669" i="206"/>
  <c r="N669" i="203"/>
  <c r="P13" i="206"/>
  <c r="O574" i="206"/>
  <c r="N574" i="211"/>
  <c r="O489" i="210"/>
  <c r="N574" i="206"/>
  <c r="N319" i="203"/>
  <c r="N424" i="211"/>
  <c r="N408" i="205"/>
  <c r="N406" i="205" s="1"/>
  <c r="P669" i="205"/>
  <c r="N669" i="205"/>
  <c r="P489" i="205"/>
  <c r="N14" i="205"/>
  <c r="O489" i="203"/>
  <c r="P14" i="203"/>
  <c r="N16" i="203"/>
  <c r="O14" i="203"/>
  <c r="N441" i="203"/>
  <c r="N406" i="203" s="1"/>
  <c r="O319" i="202"/>
  <c r="P14" i="202"/>
  <c r="P13" i="202" s="1"/>
  <c r="N84" i="202"/>
  <c r="O14" i="202"/>
  <c r="N16" i="202"/>
  <c r="N319" i="202"/>
  <c r="N406" i="211" l="1"/>
  <c r="N420" i="211"/>
  <c r="N418" i="211" s="1"/>
  <c r="P13" i="205"/>
  <c r="P13" i="203"/>
  <c r="P13" i="204"/>
  <c r="P13" i="201"/>
  <c r="N478" i="204"/>
  <c r="N476" i="204" s="1"/>
  <c r="N478" i="202"/>
  <c r="N476" i="202" s="1"/>
  <c r="N14" i="203"/>
  <c r="N14" i="202"/>
  <c r="O416" i="200" l="1"/>
  <c r="P416" i="200"/>
  <c r="N417" i="200"/>
  <c r="P300" i="200"/>
  <c r="O300" i="200" s="1"/>
  <c r="N416" i="200" l="1"/>
  <c r="N353" i="200" l="1"/>
  <c r="N354" i="200"/>
  <c r="N89" i="200" l="1"/>
  <c r="O88" i="200"/>
  <c r="N155" i="200" l="1"/>
  <c r="F84" i="219" l="1"/>
  <c r="D86" i="219" l="1"/>
  <c r="P402" i="200"/>
  <c r="O402" i="200"/>
  <c r="N402" i="200" l="1"/>
  <c r="N280" i="200"/>
  <c r="N242" i="200"/>
  <c r="P398" i="200" l="1"/>
  <c r="O398" i="200"/>
  <c r="N399" i="200"/>
  <c r="A399" i="200"/>
  <c r="N361" i="200" l="1"/>
  <c r="A361" i="200"/>
  <c r="P360" i="200"/>
  <c r="O360" i="200"/>
  <c r="A360" i="200"/>
  <c r="N359" i="200"/>
  <c r="A359" i="200"/>
  <c r="N358" i="200"/>
  <c r="A358" i="200"/>
  <c r="N357" i="200"/>
  <c r="A357" i="200"/>
  <c r="N356" i="200"/>
  <c r="N355" i="200"/>
  <c r="A355" i="200"/>
  <c r="A354" i="200"/>
  <c r="N352" i="200"/>
  <c r="A352" i="200"/>
  <c r="N351" i="200"/>
  <c r="A351" i="200"/>
  <c r="N350" i="200"/>
  <c r="A350" i="200"/>
  <c r="N349" i="200"/>
  <c r="A349" i="200"/>
  <c r="N348" i="200"/>
  <c r="A348" i="200"/>
  <c r="N347" i="200"/>
  <c r="A347" i="200"/>
  <c r="N346" i="200"/>
  <c r="A346" i="200"/>
  <c r="N345" i="200"/>
  <c r="A345" i="200"/>
  <c r="N344" i="200"/>
  <c r="A344" i="200"/>
  <c r="N343" i="200"/>
  <c r="A343" i="200"/>
  <c r="N342" i="200"/>
  <c r="A342" i="200"/>
  <c r="N341" i="200"/>
  <c r="A341" i="200"/>
  <c r="N340" i="200"/>
  <c r="A340" i="200"/>
  <c r="N339" i="200"/>
  <c r="A339" i="200"/>
  <c r="N338" i="200"/>
  <c r="A338" i="200"/>
  <c r="P337" i="200"/>
  <c r="O337" i="200"/>
  <c r="A337" i="200"/>
  <c r="N337" i="200" l="1"/>
  <c r="N360" i="200"/>
  <c r="D76" i="221" l="1"/>
  <c r="F74" i="221"/>
  <c r="F72" i="221" s="1"/>
  <c r="F66" i="221" s="1"/>
  <c r="F64" i="221" s="1"/>
  <c r="E74" i="221"/>
  <c r="E72" i="221" s="1"/>
  <c r="D59" i="221"/>
  <c r="D58" i="221"/>
  <c r="F56" i="221"/>
  <c r="E56" i="221"/>
  <c r="D55" i="221"/>
  <c r="D54" i="221"/>
  <c r="F52" i="221"/>
  <c r="E52" i="221"/>
  <c r="D49" i="221"/>
  <c r="D48" i="221"/>
  <c r="F46" i="221"/>
  <c r="E46" i="221"/>
  <c r="D29" i="221"/>
  <c r="F24" i="221"/>
  <c r="F22" i="221" s="1"/>
  <c r="F16" i="221" s="1"/>
  <c r="E26" i="221"/>
  <c r="E50" i="221" l="1"/>
  <c r="F50" i="221"/>
  <c r="F44" i="221" s="1"/>
  <c r="F14" i="221" s="1"/>
  <c r="F12" i="221" s="1"/>
  <c r="D46" i="221"/>
  <c r="D56" i="221"/>
  <c r="D52" i="221"/>
  <c r="D26" i="221"/>
  <c r="E44" i="221"/>
  <c r="E24" i="221"/>
  <c r="D72" i="221"/>
  <c r="D66" i="221" s="1"/>
  <c r="E66" i="221"/>
  <c r="E64" i="221" s="1"/>
  <c r="D64" i="221" s="1"/>
  <c r="D74" i="221"/>
  <c r="D50" i="221" l="1"/>
  <c r="D44" i="221"/>
  <c r="D24" i="221"/>
  <c r="E22" i="221"/>
  <c r="E16" i="221" l="1"/>
  <c r="D22" i="221"/>
  <c r="D16" i="221" l="1"/>
  <c r="E14" i="221"/>
  <c r="E12" i="221" l="1"/>
  <c r="D12" i="221" s="1"/>
  <c r="D14" i="221"/>
  <c r="E77" i="219" l="1"/>
  <c r="O433" i="200" l="1"/>
  <c r="N25" i="200"/>
  <c r="N26" i="200"/>
  <c r="N27" i="200"/>
  <c r="N28" i="200"/>
  <c r="N29" i="200"/>
  <c r="N30" i="200"/>
  <c r="N31" i="200"/>
  <c r="N32" i="200"/>
  <c r="N33" i="200"/>
  <c r="N34" i="200"/>
  <c r="N35" i="200"/>
  <c r="N36" i="200"/>
  <c r="N37" i="200"/>
  <c r="N38" i="200"/>
  <c r="N39" i="200"/>
  <c r="N40" i="200"/>
  <c r="N41" i="200"/>
  <c r="N42" i="200"/>
  <c r="N43" i="200"/>
  <c r="N44" i="200"/>
  <c r="N45" i="200"/>
  <c r="N48" i="200"/>
  <c r="N49" i="200"/>
  <c r="N50" i="200"/>
  <c r="N51" i="200"/>
  <c r="N52" i="200"/>
  <c r="N58" i="200"/>
  <c r="N59" i="200"/>
  <c r="N90" i="200"/>
  <c r="N170" i="200"/>
  <c r="N171" i="200"/>
  <c r="N160" i="200"/>
  <c r="D41" i="219" l="1"/>
  <c r="D97" i="219"/>
  <c r="F94" i="219"/>
  <c r="E104" i="219"/>
  <c r="D104" i="219" l="1"/>
  <c r="N240" i="200"/>
  <c r="P372" i="200"/>
  <c r="O372" i="200"/>
  <c r="P55" i="200"/>
  <c r="O55" i="200"/>
  <c r="N243" i="200"/>
  <c r="N372" i="200" l="1"/>
  <c r="D96" i="219"/>
  <c r="E94" i="219" l="1"/>
  <c r="P414" i="200" l="1"/>
  <c r="O414" i="200"/>
  <c r="P485" i="200"/>
  <c r="O485" i="200"/>
  <c r="N484" i="200"/>
  <c r="N486" i="200"/>
  <c r="N483" i="200"/>
  <c r="D57" i="219"/>
  <c r="O480" i="200" l="1"/>
  <c r="P480" i="200"/>
  <c r="E20" i="219"/>
  <c r="D20" i="219" s="1"/>
  <c r="F131" i="219"/>
  <c r="D62" i="219"/>
  <c r="D76" i="219"/>
  <c r="D44" i="219"/>
  <c r="D40" i="219"/>
  <c r="D29" i="219"/>
  <c r="D47" i="219"/>
  <c r="D30" i="219"/>
  <c r="F103" i="219"/>
  <c r="D103" i="219" s="1"/>
  <c r="F111" i="219"/>
  <c r="D116" i="219"/>
  <c r="D117" i="219"/>
  <c r="N485" i="200"/>
  <c r="N414" i="200"/>
  <c r="N482" i="200"/>
  <c r="N63" i="200"/>
  <c r="N480" i="200" l="1"/>
  <c r="N478" i="200" s="1"/>
  <c r="P20" i="200" l="1"/>
  <c r="P62" i="200"/>
  <c r="P60" i="200" s="1"/>
  <c r="P70" i="200"/>
  <c r="P88" i="200"/>
  <c r="P91" i="200"/>
  <c r="P95" i="200"/>
  <c r="P97" i="200"/>
  <c r="P18" i="200" l="1"/>
  <c r="P68" i="200"/>
  <c r="P103" i="200"/>
  <c r="P106" i="200"/>
  <c r="P101" i="200" l="1"/>
  <c r="P99" i="200" s="1"/>
  <c r="P16" i="200"/>
  <c r="P66" i="200"/>
  <c r="P115" i="200"/>
  <c r="N115" i="200" l="1"/>
  <c r="P113" i="200"/>
  <c r="P111" i="200" s="1"/>
  <c r="P132" i="200"/>
  <c r="P138" i="200"/>
  <c r="P147" i="200"/>
  <c r="P149" i="200"/>
  <c r="P169" i="200"/>
  <c r="P151" i="200"/>
  <c r="P154" i="200"/>
  <c r="P157" i="200"/>
  <c r="P159" i="200"/>
  <c r="P161" i="200"/>
  <c r="P176" i="200"/>
  <c r="P179" i="200"/>
  <c r="P181" i="200"/>
  <c r="P185" i="200"/>
  <c r="P194" i="200"/>
  <c r="P198" i="200"/>
  <c r="P206" i="200"/>
  <c r="P217" i="200"/>
  <c r="P220" i="200"/>
  <c r="P248" i="200"/>
  <c r="P251" i="200"/>
  <c r="P253" i="200"/>
  <c r="P255" i="200"/>
  <c r="P264" i="200"/>
  <c r="P276" i="200"/>
  <c r="P283" i="200"/>
  <c r="P285" i="200"/>
  <c r="P291" i="200"/>
  <c r="P295" i="200"/>
  <c r="P303" i="200"/>
  <c r="P307" i="200"/>
  <c r="P311" i="200"/>
  <c r="N311" i="200" s="1"/>
  <c r="P325" i="200"/>
  <c r="P335" i="200"/>
  <c r="P366" i="200"/>
  <c r="P381" i="200"/>
  <c r="P389" i="200"/>
  <c r="P391" i="200"/>
  <c r="P396" i="200"/>
  <c r="P412" i="200"/>
  <c r="P430" i="200"/>
  <c r="P433" i="200"/>
  <c r="P437" i="200"/>
  <c r="P439" i="200"/>
  <c r="P428" i="200"/>
  <c r="P93" i="200"/>
  <c r="P445" i="200"/>
  <c r="P449" i="200"/>
  <c r="P455" i="200"/>
  <c r="P464" i="200"/>
  <c r="P473" i="200"/>
  <c r="P500" i="200"/>
  <c r="P167" i="200" l="1"/>
  <c r="P165" i="200" s="1"/>
  <c r="P493" i="200"/>
  <c r="P379" i="200"/>
  <c r="P174" i="200"/>
  <c r="P274" i="200"/>
  <c r="P443" i="200"/>
  <c r="P478" i="200"/>
  <c r="P476" i="200" s="1"/>
  <c r="P426" i="200"/>
  <c r="P424" i="200" s="1"/>
  <c r="P418" i="200" s="1"/>
  <c r="P323" i="200"/>
  <c r="P246" i="200"/>
  <c r="P145" i="200"/>
  <c r="P86" i="200"/>
  <c r="P130" i="200"/>
  <c r="P128" i="200" s="1"/>
  <c r="P410" i="200"/>
  <c r="P364" i="200"/>
  <c r="P262" i="200"/>
  <c r="P84" i="200" l="1"/>
  <c r="P491" i="200"/>
  <c r="P408" i="200"/>
  <c r="P260" i="200"/>
  <c r="P370" i="200"/>
  <c r="P272" i="200"/>
  <c r="P321" i="200"/>
  <c r="P377" i="200"/>
  <c r="P362" i="200"/>
  <c r="P172" i="200"/>
  <c r="P143" i="200"/>
  <c r="P109" i="200"/>
  <c r="P141" i="200" l="1"/>
  <c r="P489" i="200"/>
  <c r="P14" i="200"/>
  <c r="P319" i="200"/>
  <c r="P441" i="200" l="1"/>
  <c r="P406" i="200" l="1"/>
  <c r="P13" i="200" s="1"/>
  <c r="D113" i="219" l="1"/>
  <c r="O500" i="200" l="1"/>
  <c r="O493" i="200" s="1"/>
  <c r="O473" i="200"/>
  <c r="O455" i="200"/>
  <c r="O449" i="200"/>
  <c r="O445" i="200"/>
  <c r="O93" i="200"/>
  <c r="N93" i="200" s="1"/>
  <c r="O428" i="200"/>
  <c r="O439" i="200"/>
  <c r="O437" i="200"/>
  <c r="O430" i="200"/>
  <c r="O412" i="200"/>
  <c r="N398" i="200"/>
  <c r="O396" i="200"/>
  <c r="O391" i="200"/>
  <c r="O389" i="200"/>
  <c r="O381" i="200"/>
  <c r="O366" i="200"/>
  <c r="O335" i="200"/>
  <c r="O323" i="200" s="1"/>
  <c r="O307" i="200"/>
  <c r="O303" i="200"/>
  <c r="O295" i="200"/>
  <c r="O291" i="200"/>
  <c r="O285" i="200"/>
  <c r="O283" i="200"/>
  <c r="O276" i="200"/>
  <c r="O264" i="200"/>
  <c r="O258" i="200"/>
  <c r="O255" i="200"/>
  <c r="O253" i="200"/>
  <c r="O251" i="200"/>
  <c r="O248" i="200"/>
  <c r="O220" i="200"/>
  <c r="O217" i="200"/>
  <c r="O206" i="200"/>
  <c r="N206" i="200" s="1"/>
  <c r="O198" i="200"/>
  <c r="O194" i="200"/>
  <c r="O185" i="200"/>
  <c r="O181" i="200"/>
  <c r="O179" i="200"/>
  <c r="O176" i="200"/>
  <c r="O161" i="200"/>
  <c r="O159" i="200"/>
  <c r="N158" i="200"/>
  <c r="O157" i="200"/>
  <c r="O154" i="200"/>
  <c r="O151" i="200"/>
  <c r="O169" i="200"/>
  <c r="O149" i="200"/>
  <c r="O147" i="200"/>
  <c r="O138" i="200"/>
  <c r="O132" i="200"/>
  <c r="O106" i="200"/>
  <c r="O103" i="200"/>
  <c r="O97" i="200"/>
  <c r="O95" i="200"/>
  <c r="O91" i="200"/>
  <c r="O70" i="200"/>
  <c r="O62" i="200"/>
  <c r="O60" i="200" s="1"/>
  <c r="O20" i="200"/>
  <c r="N234" i="200"/>
  <c r="N502" i="200"/>
  <c r="N503" i="200"/>
  <c r="N504" i="200"/>
  <c r="N505" i="200"/>
  <c r="N506" i="200"/>
  <c r="N507" i="200"/>
  <c r="N508" i="200"/>
  <c r="N509" i="200"/>
  <c r="N501" i="200"/>
  <c r="N497" i="200"/>
  <c r="N496" i="200"/>
  <c r="N475" i="200"/>
  <c r="N474" i="200"/>
  <c r="N466" i="200"/>
  <c r="N467" i="200"/>
  <c r="N468" i="200"/>
  <c r="N469" i="200"/>
  <c r="N471" i="200"/>
  <c r="N472" i="200"/>
  <c r="N465" i="200"/>
  <c r="N463" i="200"/>
  <c r="N457" i="200"/>
  <c r="N458" i="200"/>
  <c r="N459" i="200"/>
  <c r="N460" i="200"/>
  <c r="N461" i="200"/>
  <c r="N462" i="200"/>
  <c r="N456" i="200"/>
  <c r="N451" i="200"/>
  <c r="N452" i="200"/>
  <c r="N453" i="200"/>
  <c r="N454" i="200"/>
  <c r="N450" i="200"/>
  <c r="N447" i="200"/>
  <c r="N448" i="200"/>
  <c r="N446" i="200"/>
  <c r="N94" i="200"/>
  <c r="N429" i="200"/>
  <c r="N440" i="200"/>
  <c r="N438" i="200"/>
  <c r="N435" i="200"/>
  <c r="N436" i="200"/>
  <c r="N434" i="200"/>
  <c r="N432" i="200"/>
  <c r="N431" i="200"/>
  <c r="N301" i="200"/>
  <c r="N413" i="200"/>
  <c r="N302" i="200"/>
  <c r="N401" i="200"/>
  <c r="N400" i="200"/>
  <c r="N394" i="200"/>
  <c r="N397" i="200"/>
  <c r="N392" i="200"/>
  <c r="N390" i="200"/>
  <c r="N383" i="200"/>
  <c r="N384" i="200"/>
  <c r="N385" i="200"/>
  <c r="N386" i="200"/>
  <c r="N387" i="200"/>
  <c r="N388" i="200"/>
  <c r="N382" i="200"/>
  <c r="N368" i="200"/>
  <c r="N369" i="200"/>
  <c r="N367" i="200"/>
  <c r="N336" i="200"/>
  <c r="N328" i="200"/>
  <c r="N329" i="200"/>
  <c r="N330" i="200"/>
  <c r="N331" i="200"/>
  <c r="N332" i="200"/>
  <c r="N333" i="200"/>
  <c r="N334" i="200"/>
  <c r="N326" i="200"/>
  <c r="N313" i="200"/>
  <c r="N309" i="200"/>
  <c r="N310" i="200"/>
  <c r="N308" i="200"/>
  <c r="N305" i="200"/>
  <c r="N306" i="200"/>
  <c r="N304" i="200"/>
  <c r="N299" i="200"/>
  <c r="N296" i="200"/>
  <c r="N293" i="200"/>
  <c r="N294" i="200"/>
  <c r="N292" i="200"/>
  <c r="N287" i="200"/>
  <c r="N288" i="200"/>
  <c r="N289" i="200"/>
  <c r="N290" i="200"/>
  <c r="N286" i="200"/>
  <c r="N284" i="200"/>
  <c r="N281" i="200"/>
  <c r="N278" i="200"/>
  <c r="N277" i="200"/>
  <c r="N266" i="200"/>
  <c r="N267" i="200"/>
  <c r="N268" i="200"/>
  <c r="N269" i="200"/>
  <c r="N270" i="200"/>
  <c r="N271" i="200"/>
  <c r="N265" i="200"/>
  <c r="N259" i="200"/>
  <c r="N257" i="200"/>
  <c r="N256" i="200"/>
  <c r="N254" i="200"/>
  <c r="N252" i="200"/>
  <c r="N250" i="200"/>
  <c r="N249" i="200"/>
  <c r="N235" i="200"/>
  <c r="N233" i="200"/>
  <c r="N226" i="200"/>
  <c r="N227" i="200"/>
  <c r="N228" i="200"/>
  <c r="N229" i="200"/>
  <c r="N230" i="200"/>
  <c r="N225" i="200"/>
  <c r="N223" i="200"/>
  <c r="N222" i="200"/>
  <c r="N221" i="200"/>
  <c r="N219" i="200"/>
  <c r="N218" i="200"/>
  <c r="N216" i="200"/>
  <c r="N214" i="200"/>
  <c r="N210" i="200"/>
  <c r="N211" i="200"/>
  <c r="N212" i="200"/>
  <c r="N209" i="200"/>
  <c r="N202" i="200"/>
  <c r="N203" i="200"/>
  <c r="N204" i="200"/>
  <c r="N201" i="200"/>
  <c r="N199" i="200"/>
  <c r="N196" i="200"/>
  <c r="N195" i="200"/>
  <c r="N191" i="200"/>
  <c r="N192" i="200"/>
  <c r="N190" i="200"/>
  <c r="N187" i="200"/>
  <c r="N188" i="200"/>
  <c r="N186" i="200"/>
  <c r="N184" i="200"/>
  <c r="N183" i="200"/>
  <c r="N182" i="200"/>
  <c r="N180" i="200"/>
  <c r="N178" i="200"/>
  <c r="N177" i="200"/>
  <c r="N162" i="200"/>
  <c r="N156" i="200"/>
  <c r="N153" i="200"/>
  <c r="N152" i="200"/>
  <c r="N150" i="200"/>
  <c r="N148" i="200"/>
  <c r="N140" i="200"/>
  <c r="N139" i="200"/>
  <c r="N134" i="200"/>
  <c r="N135" i="200"/>
  <c r="N136" i="200"/>
  <c r="N137" i="200"/>
  <c r="N133" i="200"/>
  <c r="N118" i="200"/>
  <c r="N119" i="200"/>
  <c r="N120" i="200"/>
  <c r="N121" i="200"/>
  <c r="N122" i="200"/>
  <c r="N123" i="200"/>
  <c r="N124" i="200"/>
  <c r="N125" i="200"/>
  <c r="N126" i="200"/>
  <c r="N127" i="200"/>
  <c r="N116" i="200"/>
  <c r="N108" i="200"/>
  <c r="N107" i="200"/>
  <c r="N104" i="200"/>
  <c r="N105" i="200"/>
  <c r="N98" i="200"/>
  <c r="N96" i="200"/>
  <c r="N92" i="200"/>
  <c r="N72" i="200"/>
  <c r="N73" i="200"/>
  <c r="N74" i="200"/>
  <c r="N75" i="200"/>
  <c r="N76" i="200"/>
  <c r="N77" i="200"/>
  <c r="N78" i="200"/>
  <c r="N79" i="200"/>
  <c r="N80" i="200"/>
  <c r="N81" i="200"/>
  <c r="N82" i="200"/>
  <c r="N83" i="200"/>
  <c r="N71" i="200"/>
  <c r="N57" i="200"/>
  <c r="N56" i="200"/>
  <c r="N22" i="200"/>
  <c r="N23" i="200"/>
  <c r="N24" i="200"/>
  <c r="N53" i="200"/>
  <c r="N54" i="200"/>
  <c r="N21" i="200"/>
  <c r="N439" i="200" l="1"/>
  <c r="O274" i="200"/>
  <c r="O379" i="200"/>
  <c r="O443" i="200"/>
  <c r="N495" i="200"/>
  <c r="O478" i="200"/>
  <c r="O476" i="200" s="1"/>
  <c r="O426" i="200"/>
  <c r="O246" i="200"/>
  <c r="O145" i="200"/>
  <c r="O143" i="200" s="1"/>
  <c r="O86" i="200"/>
  <c r="O130" i="200"/>
  <c r="N258" i="200"/>
  <c r="O410" i="200"/>
  <c r="O262" i="200"/>
  <c r="O364" i="200"/>
  <c r="O167" i="200"/>
  <c r="O113" i="200"/>
  <c r="O101" i="200"/>
  <c r="N62" i="200"/>
  <c r="N60" i="200" s="1"/>
  <c r="O18" i="200"/>
  <c r="O68" i="200"/>
  <c r="O408" i="200" l="1"/>
  <c r="O424" i="200"/>
  <c r="O321" i="200"/>
  <c r="O370" i="200"/>
  <c r="O272" i="200"/>
  <c r="O260" i="200"/>
  <c r="O362" i="200"/>
  <c r="O377" i="200"/>
  <c r="O165" i="200"/>
  <c r="O84" i="200"/>
  <c r="O16" i="200"/>
  <c r="O66" i="200"/>
  <c r="D88" i="219" l="1"/>
  <c r="E84" i="219"/>
  <c r="O319" i="200"/>
  <c r="O441" i="200" l="1"/>
  <c r="O406" i="200" l="1"/>
  <c r="N70" i="200" l="1"/>
  <c r="N68" i="200" l="1"/>
  <c r="O128" i="200"/>
  <c r="O111" i="200"/>
  <c r="O99" i="200"/>
  <c r="O14" i="200" s="1"/>
  <c r="N132" i="200"/>
  <c r="N103" i="200"/>
  <c r="N138" i="200"/>
  <c r="N106" i="200"/>
  <c r="N97" i="200"/>
  <c r="N95" i="200"/>
  <c r="N91" i="200"/>
  <c r="N88" i="200"/>
  <c r="N147" i="200"/>
  <c r="N149" i="200"/>
  <c r="N86" i="200" l="1"/>
  <c r="N130" i="200"/>
  <c r="N128" i="200" s="1"/>
  <c r="N101" i="200"/>
  <c r="N113" i="200"/>
  <c r="N66" i="200"/>
  <c r="O109" i="200"/>
  <c r="N111" i="200" l="1"/>
  <c r="N84" i="200"/>
  <c r="N99" i="200"/>
  <c r="N151" i="200"/>
  <c r="N154" i="200"/>
  <c r="N157" i="200"/>
  <c r="N159" i="200"/>
  <c r="N109" i="200" l="1"/>
  <c r="N194" i="200"/>
  <c r="N224" i="200"/>
  <c r="N217" i="200"/>
  <c r="N198" i="200"/>
  <c r="N176" i="200"/>
  <c r="N220" i="200"/>
  <c r="N200" i="200"/>
  <c r="N189" i="200"/>
  <c r="N185" i="200"/>
  <c r="N181" i="200"/>
  <c r="N179" i="200"/>
  <c r="N248" i="200" l="1"/>
  <c r="N264" i="200"/>
  <c r="N251" i="200"/>
  <c r="N295" i="200"/>
  <c r="N276" i="200"/>
  <c r="N279" i="200"/>
  <c r="N303" i="200"/>
  <c r="N283" i="200"/>
  <c r="N253" i="200"/>
  <c r="N307" i="200"/>
  <c r="N285" i="200"/>
  <c r="N255" i="200"/>
  <c r="N314" i="200"/>
  <c r="N291" i="200"/>
  <c r="N246" i="200" l="1"/>
  <c r="N262" i="200"/>
  <c r="N325" i="200"/>
  <c r="N335" i="200"/>
  <c r="N161" i="200"/>
  <c r="N145" i="200" l="1"/>
  <c r="N143" i="200" s="1"/>
  <c r="N323" i="200"/>
  <c r="N260" i="200"/>
  <c r="N300" i="200"/>
  <c r="N389" i="200"/>
  <c r="N412" i="200"/>
  <c r="N391" i="200"/>
  <c r="N381" i="200"/>
  <c r="N169" i="200"/>
  <c r="N366" i="200"/>
  <c r="N428" i="200"/>
  <c r="N379" i="200" l="1"/>
  <c r="N274" i="200"/>
  <c r="N272" i="200" s="1"/>
  <c r="N410" i="200"/>
  <c r="N364" i="200"/>
  <c r="N167" i="200"/>
  <c r="N473" i="200"/>
  <c r="N449" i="200"/>
  <c r="N430" i="200"/>
  <c r="N433" i="200"/>
  <c r="N437" i="200"/>
  <c r="N476" i="200"/>
  <c r="N464" i="200"/>
  <c r="N455" i="200"/>
  <c r="N445" i="200"/>
  <c r="N443" i="200" l="1"/>
  <c r="N426" i="200"/>
  <c r="N424" i="200" s="1"/>
  <c r="N420" i="200" s="1"/>
  <c r="N418" i="200" s="1"/>
  <c r="N408" i="200"/>
  <c r="N362" i="200"/>
  <c r="N321" i="200"/>
  <c r="N377" i="200"/>
  <c r="N165" i="200"/>
  <c r="N500" i="200"/>
  <c r="N493" i="200" l="1"/>
  <c r="N441" i="200"/>
  <c r="N406" i="200" s="1"/>
  <c r="N370" i="200"/>
  <c r="N319" i="200" l="1"/>
  <c r="A246" i="200" l="1"/>
  <c r="A253" i="200"/>
  <c r="A254" i="200"/>
  <c r="A255" i="200"/>
  <c r="A256" i="200"/>
  <c r="A257" i="200"/>
  <c r="A258" i="200"/>
  <c r="A259" i="200"/>
  <c r="A295" i="200"/>
  <c r="A296" i="200"/>
  <c r="A299" i="200"/>
  <c r="A303" i="200"/>
  <c r="A304" i="200"/>
  <c r="A305" i="200"/>
  <c r="A306" i="200"/>
  <c r="A307" i="200"/>
  <c r="A308" i="200"/>
  <c r="A309" i="200"/>
  <c r="A310" i="200"/>
  <c r="A311" i="200"/>
  <c r="A313" i="200"/>
  <c r="A314" i="200"/>
  <c r="A319" i="200"/>
  <c r="A320" i="200"/>
  <c r="A321" i="200"/>
  <c r="A322" i="200"/>
  <c r="A323" i="200"/>
  <c r="A324" i="200"/>
  <c r="A325" i="200"/>
  <c r="A326" i="200"/>
  <c r="A328" i="200"/>
  <c r="A329" i="200"/>
  <c r="A330" i="200"/>
  <c r="A332" i="200"/>
  <c r="A333" i="200"/>
  <c r="A334" i="200"/>
  <c r="A335" i="200"/>
  <c r="A336" i="200"/>
  <c r="A362" i="200"/>
  <c r="A363" i="200"/>
  <c r="A364" i="200"/>
  <c r="A365" i="200"/>
  <c r="A366" i="200"/>
  <c r="A371" i="200"/>
  <c r="A372" i="200"/>
  <c r="A373" i="200"/>
  <c r="A377" i="200"/>
  <c r="D42" i="219" l="1"/>
  <c r="A937" i="207" l="1"/>
  <c r="A938" i="207"/>
  <c r="A939" i="207"/>
  <c r="A940" i="207"/>
  <c r="A941" i="207"/>
  <c r="A942" i="207"/>
  <c r="A943" i="207"/>
  <c r="A944" i="207"/>
  <c r="A945" i="207"/>
  <c r="A946" i="207"/>
  <c r="A947" i="207"/>
  <c r="A948" i="207"/>
  <c r="A949" i="207"/>
  <c r="A950" i="207"/>
  <c r="A951" i="207"/>
  <c r="A952" i="207"/>
  <c r="A953" i="207"/>
  <c r="A954" i="207"/>
  <c r="A955" i="207"/>
  <c r="A956" i="207"/>
  <c r="A957" i="207"/>
  <c r="A958" i="207"/>
  <c r="A959" i="207"/>
  <c r="A960" i="207"/>
  <c r="A961" i="207"/>
  <c r="A962" i="207"/>
  <c r="A963" i="207"/>
  <c r="A964" i="207"/>
  <c r="A965" i="207"/>
  <c r="A966" i="207"/>
  <c r="A967" i="207"/>
  <c r="A968" i="207"/>
  <c r="A969" i="207"/>
  <c r="A970" i="207"/>
  <c r="A971" i="207"/>
  <c r="A972" i="207"/>
  <c r="A973" i="207"/>
  <c r="A974" i="207"/>
  <c r="A975" i="207"/>
  <c r="A976" i="207"/>
  <c r="A977" i="207"/>
  <c r="A978" i="207"/>
  <c r="A979" i="207"/>
  <c r="A980" i="207"/>
  <c r="A981" i="207"/>
  <c r="A982" i="207"/>
  <c r="A983" i="207"/>
  <c r="A984" i="207"/>
  <c r="A985" i="207"/>
  <c r="A986" i="207"/>
  <c r="A987" i="207"/>
  <c r="A988" i="207"/>
  <c r="A989" i="207"/>
  <c r="A990" i="207"/>
  <c r="A991" i="207"/>
  <c r="A992" i="207"/>
  <c r="A993" i="207"/>
  <c r="A994" i="207"/>
  <c r="A995" i="207"/>
  <c r="A996" i="207"/>
  <c r="A997" i="207"/>
  <c r="A998" i="207"/>
  <c r="A999" i="207"/>
  <c r="A1000" i="207"/>
  <c r="A1001" i="207"/>
  <c r="A1002" i="207"/>
  <c r="A1003" i="207"/>
  <c r="A1004" i="207"/>
  <c r="A1005" i="207"/>
  <c r="A1006" i="207"/>
  <c r="A1007" i="207"/>
  <c r="A1008" i="207"/>
  <c r="A1009" i="207"/>
  <c r="A1010" i="207"/>
  <c r="A1011" i="207"/>
  <c r="A1012" i="207"/>
  <c r="A1013" i="207"/>
  <c r="A1014" i="207"/>
  <c r="A1015" i="207"/>
  <c r="A1016" i="207"/>
  <c r="A1017" i="207"/>
  <c r="A1018" i="207"/>
  <c r="A1019" i="207"/>
  <c r="A1020" i="207"/>
  <c r="A1021" i="207"/>
  <c r="A1022" i="207"/>
  <c r="A1023" i="207"/>
  <c r="A1024" i="207"/>
  <c r="A1025" i="207"/>
  <c r="A1026" i="207"/>
  <c r="A1027" i="207"/>
  <c r="A1028" i="207"/>
  <c r="A1029" i="207"/>
  <c r="A1030" i="207"/>
  <c r="A1031" i="207"/>
  <c r="A1032" i="207"/>
  <c r="A1033" i="207"/>
  <c r="A1034" i="207"/>
  <c r="A1035" i="207"/>
  <c r="A1036" i="207"/>
  <c r="A1037" i="207"/>
  <c r="A1038" i="207"/>
  <c r="A1039" i="207"/>
  <c r="A1040" i="207"/>
  <c r="A1041" i="207"/>
  <c r="A1042" i="207"/>
  <c r="A1043" i="207"/>
  <c r="A1044" i="207"/>
  <c r="A1045" i="207"/>
  <c r="A1046" i="207"/>
  <c r="A1047" i="207"/>
  <c r="A1048" i="207"/>
  <c r="A1049" i="207"/>
  <c r="A1050" i="207"/>
  <c r="A1051" i="207"/>
  <c r="A1052" i="207"/>
  <c r="A1053" i="207"/>
  <c r="A1054" i="207"/>
  <c r="A1055" i="207"/>
  <c r="A1056" i="207"/>
  <c r="A1057" i="207"/>
  <c r="A1058" i="207"/>
  <c r="A1059" i="207"/>
  <c r="A1060" i="207"/>
  <c r="A1061" i="207"/>
  <c r="A1062" i="207"/>
  <c r="A1063" i="207"/>
  <c r="A1064" i="207"/>
  <c r="A1065" i="207"/>
  <c r="A1066" i="207"/>
  <c r="A1067" i="207"/>
  <c r="A1068" i="207"/>
  <c r="A1069" i="207"/>
  <c r="A1070" i="207"/>
  <c r="A1071" i="207"/>
  <c r="A1072" i="207"/>
  <c r="A1073" i="207"/>
  <c r="A1074" i="207"/>
  <c r="A1075" i="207"/>
  <c r="A1076" i="207"/>
  <c r="A1077" i="207"/>
  <c r="A1078" i="207"/>
  <c r="A1079" i="207"/>
  <c r="A1080" i="207"/>
  <c r="A1081" i="207"/>
  <c r="A1082" i="207"/>
  <c r="A1083" i="207"/>
  <c r="A1084" i="207"/>
  <c r="A1085" i="207"/>
  <c r="A1086" i="207"/>
  <c r="A1087" i="207"/>
  <c r="A1088" i="207"/>
  <c r="A1089" i="207"/>
  <c r="A1090" i="207"/>
  <c r="A1091" i="207"/>
  <c r="A1092" i="207"/>
  <c r="A1093" i="207"/>
  <c r="A1094" i="207"/>
  <c r="A1095" i="207"/>
  <c r="A1096" i="207"/>
  <c r="A1097" i="207"/>
  <c r="A1098" i="207"/>
  <c r="A1099" i="207"/>
  <c r="A1100" i="207"/>
  <c r="A1101" i="207"/>
  <c r="A1102" i="207"/>
  <c r="A1103" i="207"/>
  <c r="A1104" i="207"/>
  <c r="A1105" i="207"/>
  <c r="A1106" i="207"/>
  <c r="A1107" i="207"/>
  <c r="A1108" i="207"/>
  <c r="A1109" i="207"/>
  <c r="A1110" i="207"/>
  <c r="A1111" i="207"/>
  <c r="A1112" i="207"/>
  <c r="A1113" i="207"/>
  <c r="A1114" i="207"/>
  <c r="A1115" i="207"/>
  <c r="A1116" i="207"/>
  <c r="A1117" i="207"/>
  <c r="A1118" i="207"/>
  <c r="A1119" i="207"/>
  <c r="A1120" i="207"/>
  <c r="A1121" i="207"/>
  <c r="A1122" i="207"/>
  <c r="A1123" i="207"/>
  <c r="A1124" i="207"/>
  <c r="A1125" i="207"/>
  <c r="A1126" i="207"/>
  <c r="A1127" i="207"/>
  <c r="A1128" i="207"/>
  <c r="A1129" i="207"/>
  <c r="A1130" i="207"/>
  <c r="A1131" i="207"/>
  <c r="A1132" i="207"/>
  <c r="A1133" i="207"/>
  <c r="A1134" i="207"/>
  <c r="A1135" i="207"/>
  <c r="A1136" i="207"/>
  <c r="A1137" i="207"/>
  <c r="A1138" i="207"/>
  <c r="A1139" i="207"/>
  <c r="A1140" i="207"/>
  <c r="A1141" i="207"/>
  <c r="A1142" i="207"/>
  <c r="A1143" i="207"/>
  <c r="A1144" i="207"/>
  <c r="A1145" i="207"/>
  <c r="A1146" i="207"/>
  <c r="A1147" i="207"/>
  <c r="A1148" i="207"/>
  <c r="A1149" i="207"/>
  <c r="A1150" i="207"/>
  <c r="A1151" i="207"/>
  <c r="A1152" i="207"/>
  <c r="A1153" i="207"/>
  <c r="A1154" i="207"/>
  <c r="A1155" i="207"/>
  <c r="A1156" i="207"/>
  <c r="A1157" i="207"/>
  <c r="A1158" i="207"/>
  <c r="A1159" i="207"/>
  <c r="A1160" i="207"/>
  <c r="A1161" i="207"/>
  <c r="A1162" i="207"/>
  <c r="A1163" i="207"/>
  <c r="A1164" i="207"/>
  <c r="A1165" i="207"/>
  <c r="A1166" i="207"/>
  <c r="A1167" i="207"/>
  <c r="A1168" i="207"/>
  <c r="A1169" i="207"/>
  <c r="A1170" i="207"/>
  <c r="A1171" i="207"/>
  <c r="A1172" i="207"/>
  <c r="A1173" i="207"/>
  <c r="A1174" i="207"/>
  <c r="A1175" i="207"/>
  <c r="A1176" i="207"/>
  <c r="A1177" i="207"/>
  <c r="A1178" i="207"/>
  <c r="A1179" i="207"/>
  <c r="A1180" i="207"/>
  <c r="A1181" i="207"/>
  <c r="A1182" i="207"/>
  <c r="A1183" i="207"/>
  <c r="A1184" i="207"/>
  <c r="A1185" i="207"/>
  <c r="A1186" i="207"/>
  <c r="A1187" i="207"/>
  <c r="A1188" i="207"/>
  <c r="A1189" i="207"/>
  <c r="A1190" i="207"/>
  <c r="A1191" i="207"/>
  <c r="A1192" i="207"/>
  <c r="A1193" i="207"/>
  <c r="A1194" i="207"/>
  <c r="A1195" i="207"/>
  <c r="A1196" i="207"/>
  <c r="A1197" i="207"/>
  <c r="A1198" i="207"/>
  <c r="A1199" i="207"/>
  <c r="A1200" i="207"/>
  <c r="A1201" i="207"/>
  <c r="A1202" i="207"/>
  <c r="A1203" i="207"/>
  <c r="A1204" i="207"/>
  <c r="A1205" i="207"/>
  <c r="A1206" i="207"/>
  <c r="A1207" i="207"/>
  <c r="A1208" i="207"/>
  <c r="A1209" i="207"/>
  <c r="A1210" i="207"/>
  <c r="A1211" i="207"/>
  <c r="A1212" i="207"/>
  <c r="A1213" i="207"/>
  <c r="A1214" i="207"/>
  <c r="A1215" i="207"/>
  <c r="A1216" i="207"/>
  <c r="A1217" i="207"/>
  <c r="A1218" i="207"/>
  <c r="A1219" i="207"/>
  <c r="A1220" i="207"/>
  <c r="A1221" i="207"/>
  <c r="A1222" i="207"/>
  <c r="A1223" i="207"/>
  <c r="A1224" i="207"/>
  <c r="A1225" i="207"/>
  <c r="A1226" i="207"/>
  <c r="A1227" i="207"/>
  <c r="A1228" i="207"/>
  <c r="A1229" i="207"/>
  <c r="A1230" i="207"/>
  <c r="A1231" i="207"/>
  <c r="A1232" i="207"/>
  <c r="A1233" i="207"/>
  <c r="A1234" i="207"/>
  <c r="A1235" i="207"/>
  <c r="A1236" i="207"/>
  <c r="A1237" i="207"/>
  <c r="A1238" i="207"/>
  <c r="A1239" i="207"/>
  <c r="A1240" i="207"/>
  <c r="A1241" i="207"/>
  <c r="A1242" i="207"/>
  <c r="A1243" i="207"/>
  <c r="A1244" i="207"/>
  <c r="A1245" i="207"/>
  <c r="A1246" i="207"/>
  <c r="A1247" i="207"/>
  <c r="A1248" i="207"/>
  <c r="A1249" i="207"/>
  <c r="A1250" i="207"/>
  <c r="A1251" i="207"/>
  <c r="A1252" i="207"/>
  <c r="A1253" i="207"/>
  <c r="A1254" i="207"/>
  <c r="A1255" i="207"/>
  <c r="A1256" i="207"/>
  <c r="A1257" i="207"/>
  <c r="A1258" i="207"/>
  <c r="A1259" i="207"/>
  <c r="A1260" i="207"/>
  <c r="A1261" i="207"/>
  <c r="A1262" i="207"/>
  <c r="A1263" i="207"/>
  <c r="A1264" i="207"/>
  <c r="A1265" i="207"/>
  <c r="A1266" i="207"/>
  <c r="A1267" i="207"/>
  <c r="A1268" i="207"/>
  <c r="A1269" i="207"/>
  <c r="A1270" i="207"/>
  <c r="A1271" i="207"/>
  <c r="A1272" i="207"/>
  <c r="N599" i="19"/>
  <c r="A13" i="200"/>
  <c r="A14" i="200"/>
  <c r="A15" i="200"/>
  <c r="A16" i="200"/>
  <c r="A17" i="200"/>
  <c r="A18" i="200"/>
  <c r="A19" i="200"/>
  <c r="A20" i="200"/>
  <c r="A21" i="200"/>
  <c r="A22" i="200"/>
  <c r="A23" i="200"/>
  <c r="A24" i="200"/>
  <c r="A25" i="200"/>
  <c r="A26" i="200"/>
  <c r="A27" i="200"/>
  <c r="A28" i="200"/>
  <c r="A29" i="200"/>
  <c r="A30" i="200"/>
  <c r="A31" i="200"/>
  <c r="A32" i="200"/>
  <c r="A33" i="200"/>
  <c r="A35" i="200"/>
  <c r="A36" i="200"/>
  <c r="A37" i="200"/>
  <c r="A38" i="200"/>
  <c r="A39" i="200"/>
  <c r="A40" i="200"/>
  <c r="A41" i="200"/>
  <c r="A42" i="200"/>
  <c r="A43" i="200"/>
  <c r="A45" i="200"/>
  <c r="A46" i="200"/>
  <c r="A48" i="200"/>
  <c r="A49" i="200"/>
  <c r="A50" i="200"/>
  <c r="A51" i="200"/>
  <c r="A52" i="200"/>
  <c r="A53" i="200"/>
  <c r="A54" i="200"/>
  <c r="A55" i="200"/>
  <c r="A56" i="200"/>
  <c r="A62" i="200"/>
  <c r="A63" i="200"/>
  <c r="A66" i="200"/>
  <c r="A67" i="200"/>
  <c r="A68" i="200"/>
  <c r="A69" i="200"/>
  <c r="A70" i="200"/>
  <c r="A71" i="200"/>
  <c r="A72" i="200"/>
  <c r="A73" i="200"/>
  <c r="A74" i="200"/>
  <c r="A75" i="200"/>
  <c r="A76" i="200"/>
  <c r="A77" i="200"/>
  <c r="A78" i="200"/>
  <c r="A79" i="200"/>
  <c r="A80" i="200"/>
  <c r="A81" i="200"/>
  <c r="A82" i="200"/>
  <c r="A83" i="200"/>
  <c r="A84" i="200"/>
  <c r="A85" i="200"/>
  <c r="A86" i="200"/>
  <c r="A87" i="200"/>
  <c r="A88" i="200"/>
  <c r="A90" i="200"/>
  <c r="A91" i="200"/>
  <c r="A92" i="200"/>
  <c r="A95" i="200"/>
  <c r="A96" i="200"/>
  <c r="A97" i="200"/>
  <c r="A98" i="200"/>
  <c r="A99" i="200"/>
  <c r="A100" i="200"/>
  <c r="A101" i="200"/>
  <c r="A102" i="200"/>
  <c r="A103" i="200"/>
  <c r="A104" i="200"/>
  <c r="A105" i="200"/>
  <c r="A106" i="200"/>
  <c r="A107" i="200"/>
  <c r="A108" i="200"/>
  <c r="A109" i="200"/>
  <c r="A110" i="200"/>
  <c r="A111" i="200"/>
  <c r="A112" i="200"/>
  <c r="A113" i="200"/>
  <c r="A114" i="200"/>
  <c r="A115" i="200"/>
  <c r="A116" i="200"/>
  <c r="A118" i="200"/>
  <c r="A119" i="200"/>
  <c r="A120" i="200"/>
  <c r="A121" i="200"/>
  <c r="A122" i="200"/>
  <c r="A123" i="200"/>
  <c r="A124" i="200"/>
  <c r="A125" i="200"/>
  <c r="A128" i="200"/>
  <c r="A129" i="200"/>
  <c r="A130" i="200"/>
  <c r="A131" i="200"/>
  <c r="A132" i="200"/>
  <c r="A133" i="200"/>
  <c r="A134" i="200"/>
  <c r="A135" i="200"/>
  <c r="A136" i="200"/>
  <c r="A137" i="200"/>
  <c r="A138" i="200"/>
  <c r="A139" i="200"/>
  <c r="A140" i="200"/>
  <c r="A141" i="200"/>
  <c r="A142" i="200"/>
  <c r="A144" i="200"/>
  <c r="A145" i="200"/>
  <c r="A146" i="200"/>
  <c r="A147" i="200"/>
  <c r="A148" i="200"/>
  <c r="A149" i="200"/>
  <c r="A150" i="200"/>
  <c r="A165" i="200"/>
  <c r="A166" i="200"/>
  <c r="A167" i="200"/>
  <c r="A168" i="200"/>
  <c r="A169" i="200"/>
  <c r="A170" i="200"/>
  <c r="A171" i="200"/>
  <c r="A152" i="200"/>
  <c r="A154" i="200"/>
  <c r="A155" i="200"/>
  <c r="A156" i="200"/>
  <c r="A157" i="200"/>
  <c r="A158" i="200"/>
  <c r="A159" i="200"/>
  <c r="A160" i="200"/>
  <c r="A161" i="200"/>
  <c r="A162" i="200"/>
  <c r="A172" i="200"/>
  <c r="A173" i="200"/>
  <c r="A174" i="200"/>
  <c r="A175" i="200"/>
  <c r="A176" i="200"/>
  <c r="A177" i="200"/>
  <c r="A178" i="200"/>
  <c r="A179" i="200"/>
  <c r="A180" i="200"/>
  <c r="A181" i="200"/>
  <c r="A182" i="200"/>
  <c r="A183" i="200"/>
  <c r="A184" i="200"/>
  <c r="A185" i="200"/>
  <c r="A186" i="200"/>
  <c r="A187" i="200"/>
  <c r="A188" i="200"/>
  <c r="A189" i="200"/>
  <c r="A190" i="200"/>
  <c r="A191" i="200"/>
  <c r="A192" i="200"/>
  <c r="A194" i="200"/>
  <c r="A195" i="200"/>
  <c r="A196" i="200"/>
  <c r="A198" i="200"/>
  <c r="A199" i="200"/>
  <c r="A200" i="200"/>
  <c r="A201" i="200"/>
  <c r="A202" i="200"/>
  <c r="A203" i="200"/>
  <c r="A204" i="200"/>
  <c r="A206" i="200"/>
  <c r="A209" i="200"/>
  <c r="A210" i="200"/>
  <c r="A211" i="200"/>
  <c r="A212" i="200"/>
  <c r="A213" i="200"/>
  <c r="A214" i="200"/>
  <c r="A216" i="200"/>
  <c r="A217" i="200"/>
  <c r="A218" i="200"/>
  <c r="A219" i="200"/>
  <c r="A220" i="200"/>
  <c r="A221" i="200"/>
  <c r="A222" i="200"/>
  <c r="A223" i="200"/>
  <c r="A224" i="200"/>
  <c r="A225" i="200"/>
  <c r="A226" i="200"/>
  <c r="A227" i="200"/>
  <c r="A228" i="200"/>
  <c r="A230" i="200"/>
  <c r="A231" i="200"/>
  <c r="A233" i="200"/>
  <c r="A234" i="200"/>
  <c r="A235" i="200"/>
  <c r="A378" i="200"/>
  <c r="A379" i="200"/>
  <c r="A380" i="200"/>
  <c r="A381" i="200"/>
  <c r="A382" i="200"/>
  <c r="A383" i="200"/>
  <c r="A384" i="200"/>
  <c r="A385" i="200"/>
  <c r="A386" i="200"/>
  <c r="A387" i="200"/>
  <c r="A388" i="200"/>
  <c r="A389" i="200"/>
  <c r="A390" i="200"/>
  <c r="A391" i="200"/>
  <c r="A392" i="200"/>
  <c r="A396" i="200"/>
  <c r="A397" i="200"/>
  <c r="A393" i="200"/>
  <c r="A394" i="200"/>
  <c r="A398" i="200"/>
  <c r="A400" i="200"/>
  <c r="A401" i="200"/>
  <c r="A407" i="200"/>
  <c r="A408" i="200"/>
  <c r="A409" i="200"/>
  <c r="A410" i="200"/>
  <c r="A411" i="200"/>
  <c r="A300" i="200"/>
  <c r="A301" i="200"/>
  <c r="A302" i="200"/>
  <c r="A412" i="200"/>
  <c r="A413" i="200"/>
  <c r="A424" i="200"/>
  <c r="A425" i="200"/>
  <c r="A426" i="200"/>
  <c r="A427" i="200"/>
  <c r="A430" i="200"/>
  <c r="A431" i="200"/>
  <c r="A432" i="200"/>
  <c r="A433" i="200"/>
  <c r="A434" i="200"/>
  <c r="A435" i="200"/>
  <c r="A436" i="200"/>
  <c r="A438" i="200"/>
  <c r="A439" i="200"/>
  <c r="A440" i="200"/>
  <c r="A428" i="200"/>
  <c r="A429" i="200"/>
  <c r="A93" i="200"/>
  <c r="A94" i="200"/>
  <c r="A441" i="200"/>
  <c r="A442" i="200"/>
  <c r="A443" i="200"/>
  <c r="A444" i="200"/>
  <c r="A445" i="200"/>
  <c r="A446" i="200"/>
  <c r="A447" i="200"/>
  <c r="A448" i="200"/>
  <c r="A449" i="200"/>
  <c r="A450" i="200"/>
  <c r="A451" i="200"/>
  <c r="A452" i="200"/>
  <c r="A453" i="200"/>
  <c r="A454" i="200"/>
  <c r="A455" i="200"/>
  <c r="A456" i="200"/>
  <c r="A457" i="200"/>
  <c r="A458" i="200"/>
  <c r="A459" i="200"/>
  <c r="A460" i="200"/>
  <c r="A461" i="200"/>
  <c r="A462" i="200"/>
  <c r="A463" i="200"/>
  <c r="A464" i="200"/>
  <c r="A465" i="200"/>
  <c r="A466" i="200"/>
  <c r="A467" i="200"/>
  <c r="A468" i="200"/>
  <c r="A469" i="200"/>
  <c r="A473" i="200"/>
  <c r="A474" i="200"/>
  <c r="A475" i="200"/>
  <c r="A476" i="200"/>
  <c r="A477" i="200"/>
  <c r="A478" i="200"/>
  <c r="A479" i="200"/>
  <c r="A480" i="200"/>
  <c r="A481" i="200"/>
  <c r="A482" i="200"/>
  <c r="A483" i="200"/>
  <c r="A484" i="200"/>
  <c r="A485" i="200"/>
  <c r="A486" i="200"/>
  <c r="A489" i="200"/>
  <c r="A490" i="200"/>
  <c r="A491" i="200"/>
  <c r="A492" i="200"/>
  <c r="A493" i="200"/>
  <c r="A494" i="200"/>
  <c r="A495" i="200"/>
  <c r="A496" i="200"/>
  <c r="A497" i="200"/>
  <c r="A500" i="200"/>
  <c r="A501" i="200"/>
  <c r="A502" i="200"/>
  <c r="A503" i="200"/>
  <c r="A504" i="200"/>
  <c r="A505" i="200"/>
  <c r="A506" i="200"/>
  <c r="A507" i="200"/>
  <c r="A508" i="200"/>
  <c r="A509" i="200"/>
  <c r="F21" i="219"/>
  <c r="F34" i="219"/>
  <c r="F129" i="219"/>
  <c r="F134" i="219"/>
  <c r="F132" i="219" s="1"/>
  <c r="F45" i="219"/>
  <c r="F74" i="219"/>
  <c r="F51" i="219"/>
  <c r="F55" i="219"/>
  <c r="F56" i="219"/>
  <c r="F104" i="219"/>
  <c r="D28" i="219"/>
  <c r="E64" i="219"/>
  <c r="F64" i="219"/>
  <c r="E69" i="219"/>
  <c r="F69" i="219"/>
  <c r="D71" i="219"/>
  <c r="F77" i="219"/>
  <c r="D77" i="219" s="1"/>
  <c r="D80" i="219"/>
  <c r="D81" i="219"/>
  <c r="D111" i="219"/>
  <c r="D121" i="219"/>
  <c r="D122" i="219"/>
  <c r="E124" i="219"/>
  <c r="E129" i="219"/>
  <c r="E132" i="219"/>
  <c r="A8" i="19"/>
  <c r="Q8" i="19"/>
  <c r="S8" i="19"/>
  <c r="U8" i="19"/>
  <c r="X8" i="19"/>
  <c r="Z8" i="19"/>
  <c r="AB8" i="19"/>
  <c r="A10" i="19"/>
  <c r="Q10" i="19"/>
  <c r="S10" i="19"/>
  <c r="U10" i="19"/>
  <c r="X10" i="19"/>
  <c r="Z10" i="19"/>
  <c r="AB10" i="19"/>
  <c r="A11" i="19"/>
  <c r="A12" i="19"/>
  <c r="Q12" i="19"/>
  <c r="S12" i="19"/>
  <c r="U12" i="19"/>
  <c r="X12" i="19"/>
  <c r="Z12" i="19"/>
  <c r="AB12" i="19"/>
  <c r="A13" i="19"/>
  <c r="A14" i="19"/>
  <c r="Q14" i="19"/>
  <c r="S14" i="19"/>
  <c r="U14" i="19"/>
  <c r="X14" i="19"/>
  <c r="Z14" i="19"/>
  <c r="AB14" i="19"/>
  <c r="A15" i="19"/>
  <c r="A16" i="19"/>
  <c r="Q16" i="19"/>
  <c r="S16" i="19"/>
  <c r="U16" i="19"/>
  <c r="X16" i="19"/>
  <c r="Z16" i="19"/>
  <c r="AB16" i="19"/>
  <c r="A17" i="19"/>
  <c r="O17" i="19"/>
  <c r="Q17" i="19"/>
  <c r="S17" i="19"/>
  <c r="U17" i="19"/>
  <c r="V17" i="19"/>
  <c r="X17" i="19"/>
  <c r="Z17" i="19"/>
  <c r="AB17" i="19"/>
  <c r="A18" i="19"/>
  <c r="O18" i="19"/>
  <c r="Q18" i="19"/>
  <c r="S18" i="19"/>
  <c r="U18" i="19"/>
  <c r="V18" i="19"/>
  <c r="X18" i="19"/>
  <c r="Z18" i="19"/>
  <c r="AB18" i="19"/>
  <c r="A19" i="19"/>
  <c r="N19" i="19"/>
  <c r="O19" i="19"/>
  <c r="Q19" i="19"/>
  <c r="S19" i="19"/>
  <c r="U19" i="19"/>
  <c r="V19" i="19"/>
  <c r="X19" i="19"/>
  <c r="Z19" i="19"/>
  <c r="AB19" i="19"/>
  <c r="A20" i="19"/>
  <c r="N20" i="19"/>
  <c r="O20" i="19"/>
  <c r="Q20" i="19"/>
  <c r="S20" i="19"/>
  <c r="U20" i="19"/>
  <c r="V20" i="19"/>
  <c r="X20" i="19"/>
  <c r="Z20" i="19"/>
  <c r="AB20" i="19"/>
  <c r="A21" i="19"/>
  <c r="N21" i="19"/>
  <c r="O21" i="19"/>
  <c r="Q21" i="19"/>
  <c r="S21" i="19"/>
  <c r="U21" i="19"/>
  <c r="V21" i="19"/>
  <c r="X21" i="19"/>
  <c r="Z21" i="19"/>
  <c r="AB21" i="19"/>
  <c r="A22" i="19"/>
  <c r="O22" i="19"/>
  <c r="Q22" i="19"/>
  <c r="S22" i="19"/>
  <c r="U22" i="19"/>
  <c r="V22" i="19"/>
  <c r="X22" i="19"/>
  <c r="Z22" i="19"/>
  <c r="AB22" i="19"/>
  <c r="A23" i="19"/>
  <c r="N23" i="19"/>
  <c r="O23" i="19"/>
  <c r="Q23" i="19"/>
  <c r="S23" i="19"/>
  <c r="U23" i="19"/>
  <c r="V23" i="19"/>
  <c r="X23" i="19"/>
  <c r="Z23" i="19"/>
  <c r="AB23" i="19"/>
  <c r="A24" i="19"/>
  <c r="O24" i="19"/>
  <c r="Q24" i="19"/>
  <c r="S24" i="19"/>
  <c r="U24" i="19"/>
  <c r="V24" i="19"/>
  <c r="X24" i="19"/>
  <c r="Z24" i="19"/>
  <c r="AB24" i="19"/>
  <c r="A25" i="19"/>
  <c r="N25" i="19"/>
  <c r="O25" i="19"/>
  <c r="Q25" i="19"/>
  <c r="S25" i="19"/>
  <c r="U25" i="19"/>
  <c r="V25" i="19"/>
  <c r="X25" i="19"/>
  <c r="Z25" i="19"/>
  <c r="AB25" i="19"/>
  <c r="A26" i="19"/>
  <c r="O26" i="19"/>
  <c r="Q26" i="19"/>
  <c r="S26" i="19"/>
  <c r="U26" i="19"/>
  <c r="V26" i="19"/>
  <c r="X26" i="19"/>
  <c r="Z26" i="19"/>
  <c r="AB26" i="19"/>
  <c r="A27" i="19"/>
  <c r="N27" i="19"/>
  <c r="O27" i="19"/>
  <c r="Q27" i="19"/>
  <c r="S27" i="19"/>
  <c r="U27" i="19"/>
  <c r="V27" i="19"/>
  <c r="X27" i="19"/>
  <c r="Z27" i="19"/>
  <c r="AB27" i="19"/>
  <c r="A28" i="19"/>
  <c r="O28" i="19"/>
  <c r="Q28" i="19"/>
  <c r="S28" i="19"/>
  <c r="U28" i="19"/>
  <c r="V28" i="19"/>
  <c r="X28" i="19"/>
  <c r="Z28" i="19"/>
  <c r="AB28" i="19"/>
  <c r="A29" i="19"/>
  <c r="N29" i="19"/>
  <c r="O29" i="19"/>
  <c r="Q29" i="19"/>
  <c r="S29" i="19"/>
  <c r="U29" i="19"/>
  <c r="V29" i="19"/>
  <c r="X29" i="19"/>
  <c r="Z29" i="19"/>
  <c r="AB29" i="19"/>
  <c r="A30" i="19"/>
  <c r="O30" i="19"/>
  <c r="Q30" i="19"/>
  <c r="S30" i="19"/>
  <c r="U30" i="19"/>
  <c r="V30" i="19"/>
  <c r="X30" i="19"/>
  <c r="Z30" i="19"/>
  <c r="AB30" i="19"/>
  <c r="A31" i="19"/>
  <c r="N31" i="19"/>
  <c r="O31" i="19"/>
  <c r="Q31" i="19"/>
  <c r="S31" i="19"/>
  <c r="U31" i="19"/>
  <c r="V31" i="19"/>
  <c r="X31" i="19"/>
  <c r="Z31" i="19"/>
  <c r="AB31" i="19"/>
  <c r="A32" i="19"/>
  <c r="O32" i="19"/>
  <c r="Q32" i="19"/>
  <c r="S32" i="19"/>
  <c r="U32" i="19"/>
  <c r="V32" i="19"/>
  <c r="X32" i="19"/>
  <c r="Z32" i="19"/>
  <c r="AB32" i="19"/>
  <c r="A33" i="19"/>
  <c r="N33" i="19"/>
  <c r="O33" i="19"/>
  <c r="Q33" i="19"/>
  <c r="S33" i="19"/>
  <c r="U33" i="19"/>
  <c r="V33" i="19"/>
  <c r="X33" i="19"/>
  <c r="Z33" i="19"/>
  <c r="AB33" i="19"/>
  <c r="A34" i="19"/>
  <c r="O34" i="19"/>
  <c r="Q34" i="19"/>
  <c r="S34" i="19"/>
  <c r="U34" i="19"/>
  <c r="V34" i="19"/>
  <c r="X34" i="19"/>
  <c r="Z34" i="19"/>
  <c r="AB34" i="19"/>
  <c r="A35" i="19"/>
  <c r="O35" i="19"/>
  <c r="Q35" i="19"/>
  <c r="S35" i="19"/>
  <c r="U35" i="19"/>
  <c r="V35" i="19"/>
  <c r="X35" i="19"/>
  <c r="Z35" i="19"/>
  <c r="AB35" i="19"/>
  <c r="A36" i="19"/>
  <c r="N36" i="19"/>
  <c r="O36" i="19"/>
  <c r="Q36" i="19"/>
  <c r="S36" i="19"/>
  <c r="U36" i="19"/>
  <c r="V36" i="19"/>
  <c r="X36" i="19"/>
  <c r="Z36" i="19"/>
  <c r="AB36" i="19"/>
  <c r="A37" i="19"/>
  <c r="O37" i="19"/>
  <c r="Q37" i="19"/>
  <c r="S37" i="19"/>
  <c r="U37" i="19"/>
  <c r="V37" i="19"/>
  <c r="X37" i="19"/>
  <c r="Z37" i="19"/>
  <c r="AB37" i="19"/>
  <c r="A38" i="19"/>
  <c r="N38" i="19"/>
  <c r="O38" i="19"/>
  <c r="Q38" i="19"/>
  <c r="S38" i="19"/>
  <c r="U38" i="19"/>
  <c r="V38" i="19"/>
  <c r="X38" i="19"/>
  <c r="Z38" i="19"/>
  <c r="AB38" i="19"/>
  <c r="A39" i="19"/>
  <c r="O39" i="19"/>
  <c r="Q39" i="19"/>
  <c r="S39" i="19"/>
  <c r="U39" i="19"/>
  <c r="V39" i="19"/>
  <c r="X39" i="19"/>
  <c r="Z39" i="19"/>
  <c r="AB39" i="19"/>
  <c r="A40" i="19"/>
  <c r="O40" i="19"/>
  <c r="Q40" i="19"/>
  <c r="S40" i="19"/>
  <c r="U40" i="19"/>
  <c r="V40" i="19"/>
  <c r="X40" i="19"/>
  <c r="Z40" i="19"/>
  <c r="AB40" i="19"/>
  <c r="A41" i="19"/>
  <c r="O41" i="19"/>
  <c r="Q41" i="19"/>
  <c r="S41" i="19"/>
  <c r="U41" i="19"/>
  <c r="V41" i="19"/>
  <c r="X41" i="19"/>
  <c r="Z41" i="19"/>
  <c r="AB41" i="19"/>
  <c r="A42" i="19"/>
  <c r="N42" i="19"/>
  <c r="O42" i="19"/>
  <c r="Q42" i="19"/>
  <c r="S42" i="19"/>
  <c r="U42" i="19"/>
  <c r="V42" i="19"/>
  <c r="X42" i="19"/>
  <c r="Z42" i="19"/>
  <c r="AB42" i="19"/>
  <c r="A43" i="19"/>
  <c r="O43" i="19"/>
  <c r="Q43" i="19"/>
  <c r="S43" i="19"/>
  <c r="U43" i="19"/>
  <c r="V43" i="19"/>
  <c r="X43" i="19"/>
  <c r="Z43" i="19"/>
  <c r="AB43" i="19"/>
  <c r="A44" i="19"/>
  <c r="O44" i="19"/>
  <c r="Q44" i="19"/>
  <c r="S44" i="19"/>
  <c r="U44" i="19"/>
  <c r="V44" i="19"/>
  <c r="X44" i="19"/>
  <c r="Z44" i="19"/>
  <c r="AB44" i="19"/>
  <c r="A45" i="19"/>
  <c r="O45" i="19"/>
  <c r="Q45" i="19"/>
  <c r="S45" i="19"/>
  <c r="U45" i="19"/>
  <c r="V45" i="19"/>
  <c r="X45" i="19"/>
  <c r="Z45" i="19"/>
  <c r="AB45" i="19"/>
  <c r="A46" i="19"/>
  <c r="O46" i="19"/>
  <c r="Q46" i="19"/>
  <c r="S46" i="19"/>
  <c r="U46" i="19"/>
  <c r="V46" i="19"/>
  <c r="X46" i="19"/>
  <c r="Z46" i="19"/>
  <c r="AB46" i="19"/>
  <c r="A47" i="19"/>
  <c r="Q47" i="19"/>
  <c r="S47" i="19"/>
  <c r="U47" i="19"/>
  <c r="X47" i="19"/>
  <c r="Z47" i="19"/>
  <c r="AB47" i="19"/>
  <c r="A48" i="19"/>
  <c r="Q48" i="19"/>
  <c r="S48" i="19"/>
  <c r="U48" i="19"/>
  <c r="V48" i="19"/>
  <c r="X48" i="19"/>
  <c r="Z48" i="19"/>
  <c r="AB48" i="19"/>
  <c r="P49" i="19"/>
  <c r="R49" i="19"/>
  <c r="T49" i="19"/>
  <c r="W49" i="19"/>
  <c r="Y49" i="19"/>
  <c r="AA49" i="19"/>
  <c r="P50" i="19"/>
  <c r="R50" i="19"/>
  <c r="T50" i="19"/>
  <c r="W50" i="19"/>
  <c r="Y50" i="19"/>
  <c r="AA50" i="19"/>
  <c r="P51" i="19"/>
  <c r="R51" i="19"/>
  <c r="T51" i="19"/>
  <c r="W51" i="19"/>
  <c r="Y51" i="19"/>
  <c r="AA51" i="19"/>
  <c r="P52" i="19"/>
  <c r="R52" i="19"/>
  <c r="T52" i="19"/>
  <c r="W52" i="19"/>
  <c r="Y52" i="19"/>
  <c r="AA52" i="19"/>
  <c r="A53" i="19"/>
  <c r="O53" i="19"/>
  <c r="Q53" i="19"/>
  <c r="S53" i="19"/>
  <c r="U53" i="19"/>
  <c r="V53" i="19"/>
  <c r="X53" i="19"/>
  <c r="Z53" i="19"/>
  <c r="AB53" i="19"/>
  <c r="A54" i="19"/>
  <c r="Q54" i="19"/>
  <c r="S54" i="19"/>
  <c r="U54" i="19"/>
  <c r="X54" i="19"/>
  <c r="Z54" i="19"/>
  <c r="AB54" i="19"/>
  <c r="A55" i="19"/>
  <c r="N55" i="19"/>
  <c r="O55" i="19"/>
  <c r="Q55" i="19"/>
  <c r="S55" i="19"/>
  <c r="U55" i="19"/>
  <c r="V55" i="19"/>
  <c r="X55" i="19"/>
  <c r="Z55" i="19"/>
  <c r="AB55" i="19"/>
  <c r="A56" i="19"/>
  <c r="Q56" i="19"/>
  <c r="S56" i="19"/>
  <c r="U56" i="19"/>
  <c r="X56" i="19"/>
  <c r="Z56" i="19"/>
  <c r="AB56" i="19"/>
  <c r="A57" i="19"/>
  <c r="N57" i="19"/>
  <c r="O57" i="19"/>
  <c r="Q57" i="19"/>
  <c r="S57" i="19"/>
  <c r="U57" i="19"/>
  <c r="V57" i="19"/>
  <c r="X57" i="19"/>
  <c r="Z57" i="19"/>
  <c r="AB57" i="19"/>
  <c r="A58" i="19"/>
  <c r="Q58" i="19"/>
  <c r="S58" i="19"/>
  <c r="U58" i="19"/>
  <c r="X58" i="19"/>
  <c r="Z58" i="19"/>
  <c r="AB58" i="19"/>
  <c r="A59" i="19"/>
  <c r="N59" i="19"/>
  <c r="O59" i="19"/>
  <c r="Q59" i="19"/>
  <c r="S59" i="19"/>
  <c r="U59" i="19"/>
  <c r="V59" i="19"/>
  <c r="X59" i="19"/>
  <c r="Z59" i="19"/>
  <c r="AB59" i="19"/>
  <c r="A60" i="19"/>
  <c r="O60" i="19"/>
  <c r="Q60" i="19"/>
  <c r="S60" i="19"/>
  <c r="U60" i="19"/>
  <c r="V60" i="19"/>
  <c r="X60" i="19"/>
  <c r="Z60" i="19"/>
  <c r="AB60" i="19"/>
  <c r="A61" i="19"/>
  <c r="N61" i="19"/>
  <c r="O61" i="19"/>
  <c r="Q61" i="19"/>
  <c r="S61" i="19"/>
  <c r="U61" i="19"/>
  <c r="V61" i="19"/>
  <c r="X61" i="19"/>
  <c r="Z61" i="19"/>
  <c r="AB61" i="19"/>
  <c r="A62" i="19"/>
  <c r="N62" i="19"/>
  <c r="O62" i="19"/>
  <c r="Q62" i="19"/>
  <c r="S62" i="19"/>
  <c r="U62" i="19"/>
  <c r="V62" i="19"/>
  <c r="X62" i="19"/>
  <c r="Z62" i="19"/>
  <c r="AB62" i="19"/>
  <c r="A63" i="19"/>
  <c r="N63" i="19"/>
  <c r="O63" i="19"/>
  <c r="Q63" i="19"/>
  <c r="S63" i="19"/>
  <c r="U63" i="19"/>
  <c r="V63" i="19"/>
  <c r="X63" i="19"/>
  <c r="Z63" i="19"/>
  <c r="AB63" i="19"/>
  <c r="A64" i="19"/>
  <c r="N64" i="19"/>
  <c r="O64" i="19"/>
  <c r="Q64" i="19"/>
  <c r="S64" i="19"/>
  <c r="U64" i="19"/>
  <c r="V64" i="19"/>
  <c r="X64" i="19"/>
  <c r="Z64" i="19"/>
  <c r="AB64" i="19"/>
  <c r="A65" i="19"/>
  <c r="N65" i="19"/>
  <c r="O65" i="19"/>
  <c r="Q65" i="19"/>
  <c r="S65" i="19"/>
  <c r="U65" i="19"/>
  <c r="V65" i="19"/>
  <c r="X65" i="19"/>
  <c r="Z65" i="19"/>
  <c r="AB65" i="19"/>
  <c r="A66" i="19"/>
  <c r="N66" i="19"/>
  <c r="O66" i="19"/>
  <c r="Q66" i="19"/>
  <c r="S66" i="19"/>
  <c r="U66" i="19"/>
  <c r="V66" i="19"/>
  <c r="X66" i="19"/>
  <c r="Z66" i="19"/>
  <c r="AB66" i="19"/>
  <c r="A67" i="19"/>
  <c r="N67" i="19"/>
  <c r="O67" i="19"/>
  <c r="Q67" i="19"/>
  <c r="S67" i="19"/>
  <c r="U67" i="19"/>
  <c r="V67" i="19"/>
  <c r="X67" i="19"/>
  <c r="Z67" i="19"/>
  <c r="AB67" i="19"/>
  <c r="A68" i="19"/>
  <c r="N68" i="19"/>
  <c r="O68" i="19"/>
  <c r="Q68" i="19"/>
  <c r="S68" i="19"/>
  <c r="U68" i="19"/>
  <c r="V68" i="19"/>
  <c r="X68" i="19"/>
  <c r="Z68" i="19"/>
  <c r="AB68" i="19"/>
  <c r="A69" i="19"/>
  <c r="N69" i="19"/>
  <c r="O69" i="19"/>
  <c r="Q69" i="19"/>
  <c r="S69" i="19"/>
  <c r="U69" i="19"/>
  <c r="V69" i="19"/>
  <c r="X69" i="19"/>
  <c r="Z69" i="19"/>
  <c r="AB69" i="19"/>
  <c r="A70" i="19"/>
  <c r="Q70" i="19"/>
  <c r="S70" i="19"/>
  <c r="U70" i="19"/>
  <c r="X70" i="19"/>
  <c r="Z70" i="19"/>
  <c r="AB70" i="19"/>
  <c r="A71" i="19"/>
  <c r="N71" i="19"/>
  <c r="O71" i="19"/>
  <c r="Q71" i="19"/>
  <c r="S71" i="19"/>
  <c r="U71" i="19"/>
  <c r="V71" i="19"/>
  <c r="X71" i="19"/>
  <c r="Z71" i="19"/>
  <c r="AB71" i="19"/>
  <c r="A72" i="19"/>
  <c r="Q72" i="19"/>
  <c r="S72" i="19"/>
  <c r="U72" i="19"/>
  <c r="X72" i="19"/>
  <c r="Z72" i="19"/>
  <c r="AB72" i="19"/>
  <c r="A73" i="19"/>
  <c r="N73" i="19"/>
  <c r="O73" i="19"/>
  <c r="Q73" i="19"/>
  <c r="S73" i="19"/>
  <c r="U73" i="19"/>
  <c r="V73" i="19"/>
  <c r="X73" i="19"/>
  <c r="Z73" i="19"/>
  <c r="AB73" i="19"/>
  <c r="A74" i="19"/>
  <c r="Q74" i="19"/>
  <c r="S74" i="19"/>
  <c r="U74" i="19"/>
  <c r="X74" i="19"/>
  <c r="Z74" i="19"/>
  <c r="AB74" i="19"/>
  <c r="A75" i="19"/>
  <c r="O75" i="19"/>
  <c r="Q75" i="19"/>
  <c r="S75" i="19"/>
  <c r="U75" i="19"/>
  <c r="V75" i="19"/>
  <c r="X75" i="19"/>
  <c r="Z75" i="19"/>
  <c r="AB75" i="19"/>
  <c r="A76" i="19"/>
  <c r="Q76" i="19"/>
  <c r="S76" i="19"/>
  <c r="U76" i="19"/>
  <c r="X76" i="19"/>
  <c r="Z76" i="19"/>
  <c r="AB76" i="19"/>
  <c r="A77" i="19"/>
  <c r="N77" i="19"/>
  <c r="O77" i="19"/>
  <c r="Q77" i="19"/>
  <c r="S77" i="19"/>
  <c r="U77" i="19"/>
  <c r="V77" i="19"/>
  <c r="X77" i="19"/>
  <c r="Z77" i="19"/>
  <c r="AB77" i="19"/>
  <c r="A78" i="19"/>
  <c r="Q78" i="19"/>
  <c r="S78" i="19"/>
  <c r="U78" i="19"/>
  <c r="X78" i="19"/>
  <c r="Z78" i="19"/>
  <c r="AB78" i="19"/>
  <c r="A79" i="19"/>
  <c r="N79" i="19"/>
  <c r="O79" i="19"/>
  <c r="Q79" i="19"/>
  <c r="S79" i="19"/>
  <c r="U79" i="19"/>
  <c r="V79" i="19"/>
  <c r="X79" i="19"/>
  <c r="Z79" i="19"/>
  <c r="AB79" i="19"/>
  <c r="A80" i="19"/>
  <c r="Q80" i="19"/>
  <c r="S80" i="19"/>
  <c r="U80" i="19"/>
  <c r="X80" i="19"/>
  <c r="Z80" i="19"/>
  <c r="AB80" i="19"/>
  <c r="A81" i="19"/>
  <c r="N81" i="19"/>
  <c r="O81" i="19"/>
  <c r="Q81" i="19"/>
  <c r="S81" i="19"/>
  <c r="U81" i="19"/>
  <c r="V81" i="19"/>
  <c r="X81" i="19"/>
  <c r="Z81" i="19"/>
  <c r="AB81" i="19"/>
  <c r="A82" i="19"/>
  <c r="Q82" i="19"/>
  <c r="S82" i="19"/>
  <c r="U82" i="19"/>
  <c r="X82" i="19"/>
  <c r="Z82" i="19"/>
  <c r="AB82" i="19"/>
  <c r="A83" i="19"/>
  <c r="N83" i="19"/>
  <c r="O83" i="19"/>
  <c r="Q83" i="19"/>
  <c r="S83" i="19"/>
  <c r="U83" i="19"/>
  <c r="V83" i="19"/>
  <c r="X83" i="19"/>
  <c r="Z83" i="19"/>
  <c r="AB83" i="19"/>
  <c r="A84" i="19"/>
  <c r="Q84" i="19"/>
  <c r="S84" i="19"/>
  <c r="U84" i="19"/>
  <c r="X84" i="19"/>
  <c r="Z84" i="19"/>
  <c r="AB84" i="19"/>
  <c r="A85" i="19"/>
  <c r="N85" i="19"/>
  <c r="O85" i="19"/>
  <c r="Q85" i="19"/>
  <c r="S85" i="19"/>
  <c r="U85" i="19"/>
  <c r="V85" i="19"/>
  <c r="X85" i="19"/>
  <c r="Z85" i="19"/>
  <c r="AB85" i="19"/>
  <c r="A86" i="19"/>
  <c r="Q86" i="19"/>
  <c r="S86" i="19"/>
  <c r="U86" i="19"/>
  <c r="X86" i="19"/>
  <c r="Z86" i="19"/>
  <c r="AB86" i="19"/>
  <c r="A87" i="19"/>
  <c r="O87" i="19"/>
  <c r="Q87" i="19"/>
  <c r="S87" i="19"/>
  <c r="U87" i="19"/>
  <c r="V87" i="19"/>
  <c r="X87" i="19"/>
  <c r="Z87" i="19"/>
  <c r="AB87" i="19"/>
  <c r="A88" i="19"/>
  <c r="N88" i="19"/>
  <c r="O88" i="19"/>
  <c r="Q88" i="19"/>
  <c r="S88" i="19"/>
  <c r="U88" i="19"/>
  <c r="V88" i="19"/>
  <c r="X88" i="19"/>
  <c r="Z88" i="19"/>
  <c r="AB88" i="19"/>
  <c r="A89" i="19"/>
  <c r="Q89" i="19"/>
  <c r="S89" i="19"/>
  <c r="U89" i="19"/>
  <c r="X89" i="19"/>
  <c r="Z89" i="19"/>
  <c r="AB89" i="19"/>
  <c r="A90" i="19"/>
  <c r="N90" i="19"/>
  <c r="O90" i="19"/>
  <c r="Q90" i="19"/>
  <c r="S90" i="19"/>
  <c r="U90" i="19"/>
  <c r="V90" i="19"/>
  <c r="X90" i="19"/>
  <c r="Z90" i="19"/>
  <c r="AB90" i="19"/>
  <c r="A91" i="19"/>
  <c r="O91" i="19"/>
  <c r="Q91" i="19"/>
  <c r="S91" i="19"/>
  <c r="U91" i="19"/>
  <c r="V91" i="19"/>
  <c r="X91" i="19"/>
  <c r="Z91" i="19"/>
  <c r="AB91" i="19"/>
  <c r="A92" i="19"/>
  <c r="Q92" i="19"/>
  <c r="S92" i="19"/>
  <c r="U92" i="19"/>
  <c r="X92" i="19"/>
  <c r="Z92" i="19"/>
  <c r="AB92" i="19"/>
  <c r="A93" i="19"/>
  <c r="N93" i="19"/>
  <c r="O93" i="19"/>
  <c r="Q93" i="19"/>
  <c r="S93" i="19"/>
  <c r="U93" i="19"/>
  <c r="V93" i="19"/>
  <c r="X93" i="19"/>
  <c r="Z93" i="19"/>
  <c r="AB93" i="19"/>
  <c r="A94" i="19"/>
  <c r="Q94" i="19"/>
  <c r="S94" i="19"/>
  <c r="U94" i="19"/>
  <c r="X94" i="19"/>
  <c r="Z94" i="19"/>
  <c r="AB94" i="19"/>
  <c r="A95" i="19"/>
  <c r="N95" i="19"/>
  <c r="O95" i="19"/>
  <c r="Q95" i="19"/>
  <c r="S95" i="19"/>
  <c r="U95" i="19"/>
  <c r="V95" i="19"/>
  <c r="X95" i="19"/>
  <c r="Z95" i="19"/>
  <c r="AB95" i="19"/>
  <c r="A96" i="19"/>
  <c r="Q96" i="19"/>
  <c r="S96" i="19"/>
  <c r="U96" i="19"/>
  <c r="X96" i="19"/>
  <c r="Z96" i="19"/>
  <c r="AB96" i="19"/>
  <c r="A97" i="19"/>
  <c r="N97" i="19"/>
  <c r="O97" i="19"/>
  <c r="Q97" i="19"/>
  <c r="S97" i="19"/>
  <c r="U97" i="19"/>
  <c r="V97" i="19"/>
  <c r="X97" i="19"/>
  <c r="Z97" i="19"/>
  <c r="AB97" i="19"/>
  <c r="A98" i="19"/>
  <c r="Q98" i="19"/>
  <c r="S98" i="19"/>
  <c r="U98" i="19"/>
  <c r="X98" i="19"/>
  <c r="Z98" i="19"/>
  <c r="AB98" i="19"/>
  <c r="A99" i="19"/>
  <c r="O99" i="19"/>
  <c r="Q99" i="19"/>
  <c r="S99" i="19"/>
  <c r="U99" i="19"/>
  <c r="V99" i="19"/>
  <c r="X99" i="19"/>
  <c r="Z99" i="19"/>
  <c r="AB99" i="19"/>
  <c r="A100" i="19"/>
  <c r="N100" i="19"/>
  <c r="O100" i="19"/>
  <c r="Q100" i="19"/>
  <c r="S100" i="19"/>
  <c r="U100" i="19"/>
  <c r="V100" i="19"/>
  <c r="X100" i="19"/>
  <c r="Z100" i="19"/>
  <c r="AB100" i="19"/>
  <c r="A101" i="19"/>
  <c r="O101" i="19"/>
  <c r="Q101" i="19"/>
  <c r="S101" i="19"/>
  <c r="U101" i="19"/>
  <c r="V101" i="19"/>
  <c r="X101" i="19"/>
  <c r="Z101" i="19"/>
  <c r="AB101" i="19"/>
  <c r="A102" i="19"/>
  <c r="N102" i="19"/>
  <c r="O102" i="19"/>
  <c r="Q102" i="19"/>
  <c r="S102" i="19"/>
  <c r="U102" i="19"/>
  <c r="V102" i="19"/>
  <c r="X102" i="19"/>
  <c r="Z102" i="19"/>
  <c r="AB102" i="19"/>
  <c r="A103" i="19"/>
  <c r="Q103" i="19"/>
  <c r="S103" i="19"/>
  <c r="U103" i="19"/>
  <c r="X103" i="19"/>
  <c r="Z103" i="19"/>
  <c r="AB103" i="19"/>
  <c r="A104" i="19"/>
  <c r="N104" i="19"/>
  <c r="O104" i="19"/>
  <c r="Q104" i="19"/>
  <c r="S104" i="19"/>
  <c r="U104" i="19"/>
  <c r="V104" i="19"/>
  <c r="X104" i="19"/>
  <c r="Z104" i="19"/>
  <c r="AB104" i="19"/>
  <c r="A105" i="19"/>
  <c r="Q105" i="19"/>
  <c r="S105" i="19"/>
  <c r="U105" i="19"/>
  <c r="X105" i="19"/>
  <c r="Z105" i="19"/>
  <c r="AB105" i="19"/>
  <c r="A106" i="19"/>
  <c r="N106" i="19"/>
  <c r="O106" i="19"/>
  <c r="Q106" i="19"/>
  <c r="S106" i="19"/>
  <c r="U106" i="19"/>
  <c r="V106" i="19"/>
  <c r="X106" i="19"/>
  <c r="Z106" i="19"/>
  <c r="AB106" i="19"/>
  <c r="A107" i="19"/>
  <c r="Q107" i="19"/>
  <c r="S107" i="19"/>
  <c r="U107" i="19"/>
  <c r="X107" i="19"/>
  <c r="Z107" i="19"/>
  <c r="AB107" i="19"/>
  <c r="A108" i="19"/>
  <c r="N108" i="19"/>
  <c r="O108" i="19"/>
  <c r="Q108" i="19"/>
  <c r="S108" i="19"/>
  <c r="U108" i="19"/>
  <c r="V108" i="19"/>
  <c r="X108" i="19"/>
  <c r="Z108" i="19"/>
  <c r="AB108" i="19"/>
  <c r="A109" i="19"/>
  <c r="O109" i="19"/>
  <c r="Q109" i="19"/>
  <c r="S109" i="19"/>
  <c r="U109" i="19"/>
  <c r="V109" i="19"/>
  <c r="X109" i="19"/>
  <c r="Z109" i="19"/>
  <c r="AB109" i="19"/>
  <c r="A110" i="19"/>
  <c r="N110" i="19"/>
  <c r="O110" i="19"/>
  <c r="Q110" i="19"/>
  <c r="S110" i="19"/>
  <c r="U110" i="19"/>
  <c r="V110" i="19"/>
  <c r="X110" i="19"/>
  <c r="Z110" i="19"/>
  <c r="AB110" i="19"/>
  <c r="A111" i="19"/>
  <c r="O111" i="19"/>
  <c r="Q111" i="19"/>
  <c r="S111" i="19"/>
  <c r="U111" i="19"/>
  <c r="V111" i="19"/>
  <c r="X111" i="19"/>
  <c r="Z111" i="19"/>
  <c r="AB111" i="19"/>
  <c r="Q112" i="19"/>
  <c r="S112" i="19"/>
  <c r="U112" i="19"/>
  <c r="X112" i="19"/>
  <c r="Z112" i="19"/>
  <c r="AB112" i="19"/>
  <c r="O113" i="19"/>
  <c r="Q113" i="19"/>
  <c r="S113" i="19"/>
  <c r="U113" i="19"/>
  <c r="V113" i="19"/>
  <c r="X113" i="19"/>
  <c r="Z113" i="19"/>
  <c r="AB113" i="19"/>
  <c r="A114" i="19"/>
  <c r="A115" i="19"/>
  <c r="N115" i="19"/>
  <c r="O115" i="19"/>
  <c r="Q115" i="19"/>
  <c r="S115" i="19"/>
  <c r="U115" i="19"/>
  <c r="V115" i="19"/>
  <c r="X115" i="19"/>
  <c r="Z115" i="19"/>
  <c r="AB115" i="19"/>
  <c r="A116" i="19"/>
  <c r="Q116" i="19"/>
  <c r="S116" i="19"/>
  <c r="U116" i="19"/>
  <c r="X116" i="19"/>
  <c r="Z116" i="19"/>
  <c r="AB116" i="19"/>
  <c r="A117" i="19"/>
  <c r="N117" i="19"/>
  <c r="O117" i="19"/>
  <c r="Q117" i="19"/>
  <c r="S117" i="19"/>
  <c r="U117" i="19"/>
  <c r="V117" i="19"/>
  <c r="X117" i="19"/>
  <c r="Z117" i="19"/>
  <c r="AB117" i="19"/>
  <c r="A118" i="19"/>
  <c r="Q118" i="19"/>
  <c r="S118" i="19"/>
  <c r="U118" i="19"/>
  <c r="X118" i="19"/>
  <c r="Z118" i="19"/>
  <c r="AB118" i="19"/>
  <c r="A119" i="19"/>
  <c r="N119" i="19"/>
  <c r="O119" i="19"/>
  <c r="Q119" i="19"/>
  <c r="S119" i="19"/>
  <c r="U119" i="19"/>
  <c r="V119" i="19"/>
  <c r="X119" i="19"/>
  <c r="Z119" i="19"/>
  <c r="AB119" i="19"/>
  <c r="A120" i="19"/>
  <c r="Q120" i="19"/>
  <c r="S120" i="19"/>
  <c r="U120" i="19"/>
  <c r="X120" i="19"/>
  <c r="Z120" i="19"/>
  <c r="AB120" i="19"/>
  <c r="A121" i="19"/>
  <c r="N121" i="19"/>
  <c r="O121" i="19"/>
  <c r="Q121" i="19"/>
  <c r="S121" i="19"/>
  <c r="U121" i="19"/>
  <c r="V121" i="19"/>
  <c r="X121" i="19"/>
  <c r="Z121" i="19"/>
  <c r="AB121" i="19"/>
  <c r="A122" i="19"/>
  <c r="N122" i="19"/>
  <c r="O122" i="19"/>
  <c r="Q122" i="19"/>
  <c r="S122" i="19"/>
  <c r="U122" i="19"/>
  <c r="V122" i="19"/>
  <c r="X122" i="19"/>
  <c r="Z122" i="19"/>
  <c r="AB122" i="19"/>
  <c r="A123" i="19"/>
  <c r="Q123" i="19"/>
  <c r="S123" i="19"/>
  <c r="U123" i="19"/>
  <c r="X123" i="19"/>
  <c r="Z123" i="19"/>
  <c r="AB123" i="19"/>
  <c r="A124" i="19"/>
  <c r="N124" i="19"/>
  <c r="O124" i="19"/>
  <c r="Q124" i="19"/>
  <c r="S124" i="19"/>
  <c r="U124" i="19"/>
  <c r="V124" i="19"/>
  <c r="X124" i="19"/>
  <c r="Z124" i="19"/>
  <c r="AB124" i="19"/>
  <c r="A125" i="19"/>
  <c r="Q125" i="19"/>
  <c r="S125" i="19"/>
  <c r="U125" i="19"/>
  <c r="X125" i="19"/>
  <c r="Z125" i="19"/>
  <c r="AB125" i="19"/>
  <c r="A126" i="19"/>
  <c r="N126" i="19"/>
  <c r="O126" i="19"/>
  <c r="Q126" i="19"/>
  <c r="S126" i="19"/>
  <c r="U126" i="19"/>
  <c r="V126" i="19"/>
  <c r="X126" i="19"/>
  <c r="Z126" i="19"/>
  <c r="AB126" i="19"/>
  <c r="A127" i="19"/>
  <c r="Q127" i="19"/>
  <c r="S127" i="19"/>
  <c r="U127" i="19"/>
  <c r="X127" i="19"/>
  <c r="Z127" i="19"/>
  <c r="AB127" i="19"/>
  <c r="A128" i="19"/>
  <c r="N128" i="19"/>
  <c r="O128" i="19"/>
  <c r="Q128" i="19"/>
  <c r="S128" i="19"/>
  <c r="U128" i="19"/>
  <c r="V128" i="19"/>
  <c r="X128" i="19"/>
  <c r="Z128" i="19"/>
  <c r="AB128" i="19"/>
  <c r="A129" i="19"/>
  <c r="Q129" i="19"/>
  <c r="S129" i="19"/>
  <c r="U129" i="19"/>
  <c r="X129" i="19"/>
  <c r="Z129" i="19"/>
  <c r="AB129" i="19"/>
  <c r="A130" i="19"/>
  <c r="O130" i="19"/>
  <c r="Q130" i="19"/>
  <c r="S130" i="19"/>
  <c r="U130" i="19"/>
  <c r="V130" i="19"/>
  <c r="X130" i="19"/>
  <c r="Z130" i="19"/>
  <c r="AB130" i="19"/>
  <c r="A131" i="19"/>
  <c r="Q131" i="19"/>
  <c r="S131" i="19"/>
  <c r="U131" i="19"/>
  <c r="X131" i="19"/>
  <c r="Z131" i="19"/>
  <c r="AB131" i="19"/>
  <c r="A132" i="19"/>
  <c r="O132" i="19"/>
  <c r="Q132" i="19"/>
  <c r="S132" i="19"/>
  <c r="U132" i="19"/>
  <c r="V132" i="19"/>
  <c r="X132" i="19"/>
  <c r="Z132" i="19"/>
  <c r="AB132" i="19"/>
  <c r="A133" i="19"/>
  <c r="N133" i="19"/>
  <c r="O133" i="19"/>
  <c r="Q133" i="19"/>
  <c r="S133" i="19"/>
  <c r="U133" i="19"/>
  <c r="V133" i="19"/>
  <c r="X133" i="19"/>
  <c r="Z133" i="19"/>
  <c r="AB133" i="19"/>
  <c r="A134" i="19"/>
  <c r="Q134" i="19"/>
  <c r="S134" i="19"/>
  <c r="U134" i="19"/>
  <c r="X134" i="19"/>
  <c r="Z134" i="19"/>
  <c r="AB134" i="19"/>
  <c r="A135" i="19"/>
  <c r="O135" i="19"/>
  <c r="Q135" i="19"/>
  <c r="S135" i="19"/>
  <c r="U135" i="19"/>
  <c r="V135" i="19"/>
  <c r="X135" i="19"/>
  <c r="Z135" i="19"/>
  <c r="AB135" i="19"/>
  <c r="A136" i="19"/>
  <c r="N136" i="19"/>
  <c r="O136" i="19"/>
  <c r="Q136" i="19"/>
  <c r="S136" i="19"/>
  <c r="U136" i="19"/>
  <c r="V136" i="19"/>
  <c r="X136" i="19"/>
  <c r="Z136" i="19"/>
  <c r="AB136" i="19"/>
  <c r="A137" i="19"/>
  <c r="O137" i="19"/>
  <c r="Q137" i="19"/>
  <c r="S137" i="19"/>
  <c r="U137" i="19"/>
  <c r="V137" i="19"/>
  <c r="X137" i="19"/>
  <c r="Z137" i="19"/>
  <c r="AB137" i="19"/>
  <c r="A138" i="19"/>
  <c r="Q138" i="19"/>
  <c r="S138" i="19"/>
  <c r="U138" i="19"/>
  <c r="X138" i="19"/>
  <c r="Z138" i="19"/>
  <c r="AB138" i="19"/>
  <c r="A139" i="19"/>
  <c r="O139" i="19"/>
  <c r="Q139" i="19"/>
  <c r="S139" i="19"/>
  <c r="U139" i="19"/>
  <c r="V139" i="19"/>
  <c r="X139" i="19"/>
  <c r="Z139" i="19"/>
  <c r="AB139" i="19"/>
  <c r="A140" i="19"/>
  <c r="N140" i="19"/>
  <c r="O140" i="19"/>
  <c r="Q140" i="19"/>
  <c r="S140" i="19"/>
  <c r="U140" i="19"/>
  <c r="V140" i="19"/>
  <c r="X140" i="19"/>
  <c r="Z140" i="19"/>
  <c r="AB140" i="19"/>
  <c r="A141" i="19"/>
  <c r="O141" i="19"/>
  <c r="Q141" i="19"/>
  <c r="S141" i="19"/>
  <c r="U141" i="19"/>
  <c r="V141" i="19"/>
  <c r="X141" i="19"/>
  <c r="Z141" i="19"/>
  <c r="AB141" i="19"/>
  <c r="A142" i="19"/>
  <c r="Q142" i="19"/>
  <c r="S142" i="19"/>
  <c r="U142" i="19"/>
  <c r="X142" i="19"/>
  <c r="Z142" i="19"/>
  <c r="AB142" i="19"/>
  <c r="A143" i="19"/>
  <c r="N143" i="19"/>
  <c r="O143" i="19"/>
  <c r="Q143" i="19"/>
  <c r="S143" i="19"/>
  <c r="U143" i="19"/>
  <c r="V143" i="19"/>
  <c r="X143" i="19"/>
  <c r="Z143" i="19"/>
  <c r="AB143" i="19"/>
  <c r="A144" i="19"/>
  <c r="O144" i="19"/>
  <c r="Q144" i="19"/>
  <c r="S144" i="19"/>
  <c r="U144" i="19"/>
  <c r="V144" i="19"/>
  <c r="X144" i="19"/>
  <c r="Z144" i="19"/>
  <c r="AB144" i="19"/>
  <c r="A145" i="19"/>
  <c r="Q145" i="19"/>
  <c r="S145" i="19"/>
  <c r="U145" i="19"/>
  <c r="X145" i="19"/>
  <c r="Z145" i="19"/>
  <c r="AB145" i="19"/>
  <c r="A146" i="19"/>
  <c r="N146" i="19"/>
  <c r="O146" i="19"/>
  <c r="Q146" i="19"/>
  <c r="S146" i="19"/>
  <c r="U146" i="19"/>
  <c r="V146" i="19"/>
  <c r="X146" i="19"/>
  <c r="Z146" i="19"/>
  <c r="AB146" i="19"/>
  <c r="A147" i="19"/>
  <c r="Q147" i="19"/>
  <c r="S147" i="19"/>
  <c r="U147" i="19"/>
  <c r="X147" i="19"/>
  <c r="Z147" i="19"/>
  <c r="AB147" i="19"/>
  <c r="A148" i="19"/>
  <c r="N148" i="19"/>
  <c r="O148" i="19"/>
  <c r="Q148" i="19"/>
  <c r="S148" i="19"/>
  <c r="U148" i="19"/>
  <c r="V148" i="19"/>
  <c r="X148" i="19"/>
  <c r="Z148" i="19"/>
  <c r="AB148" i="19"/>
  <c r="A149" i="19"/>
  <c r="Q149" i="19"/>
  <c r="S149" i="19"/>
  <c r="U149" i="19"/>
  <c r="X149" i="19"/>
  <c r="Z149" i="19"/>
  <c r="AB149" i="19"/>
  <c r="A150" i="19"/>
  <c r="N150" i="19"/>
  <c r="O150" i="19"/>
  <c r="Q150" i="19"/>
  <c r="S150" i="19"/>
  <c r="U150" i="19"/>
  <c r="V150" i="19"/>
  <c r="X150" i="19"/>
  <c r="Z150" i="19"/>
  <c r="AB150" i="19"/>
  <c r="A151" i="19"/>
  <c r="N151" i="19"/>
  <c r="O151" i="19"/>
  <c r="Q151" i="19"/>
  <c r="S151" i="19"/>
  <c r="U151" i="19"/>
  <c r="V151" i="19"/>
  <c r="X151" i="19"/>
  <c r="Z151" i="19"/>
  <c r="AB151" i="19"/>
  <c r="A152" i="19"/>
  <c r="Q152" i="19"/>
  <c r="S152" i="19"/>
  <c r="U152" i="19"/>
  <c r="X152" i="19"/>
  <c r="Z152" i="19"/>
  <c r="AB152" i="19"/>
  <c r="A153" i="19"/>
  <c r="N153" i="19"/>
  <c r="O153" i="19"/>
  <c r="Q153" i="19"/>
  <c r="S153" i="19"/>
  <c r="U153" i="19"/>
  <c r="V153" i="19"/>
  <c r="X153" i="19"/>
  <c r="Z153" i="19"/>
  <c r="AB153" i="19"/>
  <c r="A154" i="19"/>
  <c r="Q154" i="19"/>
  <c r="S154" i="19"/>
  <c r="U154" i="19"/>
  <c r="X154" i="19"/>
  <c r="Z154" i="19"/>
  <c r="AB154" i="19"/>
  <c r="A155" i="19"/>
  <c r="N155" i="19"/>
  <c r="O155" i="19"/>
  <c r="Q155" i="19"/>
  <c r="S155" i="19"/>
  <c r="U155" i="19"/>
  <c r="V155" i="19"/>
  <c r="X155" i="19"/>
  <c r="Z155" i="19"/>
  <c r="AB155" i="19"/>
  <c r="A156" i="19"/>
  <c r="Q156" i="19"/>
  <c r="S156" i="19"/>
  <c r="U156" i="19"/>
  <c r="X156" i="19"/>
  <c r="Z156" i="19"/>
  <c r="AB156" i="19"/>
  <c r="A157" i="19"/>
  <c r="O157" i="19"/>
  <c r="Q157" i="19"/>
  <c r="S157" i="19"/>
  <c r="U157" i="19"/>
  <c r="V157" i="19"/>
  <c r="X157" i="19"/>
  <c r="Z157" i="19"/>
  <c r="AB157" i="19"/>
  <c r="A158" i="19"/>
  <c r="Q158" i="19"/>
  <c r="S158" i="19"/>
  <c r="U158" i="19"/>
  <c r="X158" i="19"/>
  <c r="Z158" i="19"/>
  <c r="AB158" i="19"/>
  <c r="A159" i="19"/>
  <c r="Q159" i="19"/>
  <c r="S159" i="19"/>
  <c r="U159" i="19"/>
  <c r="V159" i="19"/>
  <c r="X159" i="19"/>
  <c r="Z159" i="19"/>
  <c r="AB159" i="19"/>
  <c r="A160" i="19"/>
  <c r="N160" i="19"/>
  <c r="O160" i="19"/>
  <c r="Q160" i="19"/>
  <c r="S160" i="19"/>
  <c r="U160" i="19"/>
  <c r="V160" i="19"/>
  <c r="X160" i="19"/>
  <c r="Z160" i="19"/>
  <c r="AB160" i="19"/>
  <c r="A161" i="19"/>
  <c r="Q161" i="19"/>
  <c r="S161" i="19"/>
  <c r="U161" i="19"/>
  <c r="V161" i="19"/>
  <c r="X161" i="19"/>
  <c r="Z161" i="19"/>
  <c r="AB161" i="19"/>
  <c r="A162" i="19"/>
  <c r="Q162" i="19"/>
  <c r="S162" i="19"/>
  <c r="U162" i="19"/>
  <c r="X162" i="19"/>
  <c r="Z162" i="19"/>
  <c r="AB162" i="19"/>
  <c r="A163" i="19"/>
  <c r="N163" i="19"/>
  <c r="O163" i="19"/>
  <c r="Q163" i="19"/>
  <c r="S163" i="19"/>
  <c r="U163" i="19"/>
  <c r="V163" i="19"/>
  <c r="X163" i="19"/>
  <c r="Z163" i="19"/>
  <c r="AB163" i="19"/>
  <c r="A164" i="19"/>
  <c r="Q164" i="19"/>
  <c r="S164" i="19"/>
  <c r="U164" i="19"/>
  <c r="X164" i="19"/>
  <c r="Z164" i="19"/>
  <c r="AB164" i="19"/>
  <c r="A165" i="19"/>
  <c r="N165" i="19"/>
  <c r="O165" i="19"/>
  <c r="Q165" i="19"/>
  <c r="S165" i="19"/>
  <c r="U165" i="19"/>
  <c r="V165" i="19"/>
  <c r="X165" i="19"/>
  <c r="Z165" i="19"/>
  <c r="AB165" i="19"/>
  <c r="A166" i="19"/>
  <c r="O166" i="19"/>
  <c r="Q166" i="19"/>
  <c r="S166" i="19"/>
  <c r="U166" i="19"/>
  <c r="V166" i="19"/>
  <c r="X166" i="19"/>
  <c r="Z166" i="19"/>
  <c r="AB166" i="19"/>
  <c r="A167" i="19"/>
  <c r="N167" i="19"/>
  <c r="O167" i="19"/>
  <c r="Q167" i="19"/>
  <c r="S167" i="19"/>
  <c r="U167" i="19"/>
  <c r="V167" i="19"/>
  <c r="X167" i="19"/>
  <c r="Z167" i="19"/>
  <c r="AB167" i="19"/>
  <c r="A168" i="19"/>
  <c r="Q168" i="19"/>
  <c r="S168" i="19"/>
  <c r="U168" i="19"/>
  <c r="X168" i="19"/>
  <c r="Z168" i="19"/>
  <c r="AB168" i="19"/>
  <c r="A169" i="19"/>
  <c r="N169" i="19"/>
  <c r="O169" i="19"/>
  <c r="Q169" i="19"/>
  <c r="S169" i="19"/>
  <c r="U169" i="19"/>
  <c r="V169" i="19"/>
  <c r="X169" i="19"/>
  <c r="Z169" i="19"/>
  <c r="AB169" i="19"/>
  <c r="A170" i="19"/>
  <c r="Q170" i="19"/>
  <c r="S170" i="19"/>
  <c r="U170" i="19"/>
  <c r="X170" i="19"/>
  <c r="Z170" i="19"/>
  <c r="AB170" i="19"/>
  <c r="A171" i="19"/>
  <c r="O171" i="19"/>
  <c r="Q171" i="19"/>
  <c r="S171" i="19"/>
  <c r="U171" i="19"/>
  <c r="V171" i="19"/>
  <c r="X171" i="19"/>
  <c r="Z171" i="19"/>
  <c r="AB171" i="19"/>
  <c r="A172" i="19"/>
  <c r="Q172" i="19"/>
  <c r="S172" i="19"/>
  <c r="U172" i="19"/>
  <c r="X172" i="19"/>
  <c r="Z172" i="19"/>
  <c r="AB172" i="19"/>
  <c r="A173" i="19"/>
  <c r="N173" i="19"/>
  <c r="O173" i="19"/>
  <c r="Q173" i="19"/>
  <c r="S173" i="19"/>
  <c r="U173" i="19"/>
  <c r="V173" i="19"/>
  <c r="X173" i="19"/>
  <c r="Z173" i="19"/>
  <c r="AB173" i="19"/>
  <c r="A174" i="19"/>
  <c r="Q174" i="19"/>
  <c r="S174" i="19"/>
  <c r="U174" i="19"/>
  <c r="X174" i="19"/>
  <c r="Z174" i="19"/>
  <c r="AB174" i="19"/>
  <c r="A175" i="19"/>
  <c r="O175" i="19"/>
  <c r="Q175" i="19"/>
  <c r="S175" i="19"/>
  <c r="U175" i="19"/>
  <c r="V175" i="19"/>
  <c r="X175" i="19"/>
  <c r="Z175" i="19"/>
  <c r="AB175" i="19"/>
  <c r="A176" i="19"/>
  <c r="Q176" i="19"/>
  <c r="S176" i="19"/>
  <c r="U176" i="19"/>
  <c r="X176" i="19"/>
  <c r="Z176" i="19"/>
  <c r="AB176" i="19"/>
  <c r="A177" i="19"/>
  <c r="O177" i="19"/>
  <c r="Q177" i="19"/>
  <c r="S177" i="19"/>
  <c r="U177" i="19"/>
  <c r="V177" i="19"/>
  <c r="X177" i="19"/>
  <c r="Z177" i="19"/>
  <c r="AB177" i="19"/>
  <c r="A178" i="19"/>
  <c r="Q178" i="19"/>
  <c r="S178" i="19"/>
  <c r="U178" i="19"/>
  <c r="X178" i="19"/>
  <c r="Z178" i="19"/>
  <c r="AB178" i="19"/>
  <c r="A179" i="19"/>
  <c r="N179" i="19"/>
  <c r="O179" i="19"/>
  <c r="Q179" i="19"/>
  <c r="S179" i="19"/>
  <c r="U179" i="19"/>
  <c r="V179" i="19"/>
  <c r="X179" i="19"/>
  <c r="Z179" i="19"/>
  <c r="AB179" i="19"/>
  <c r="A180" i="19"/>
  <c r="Q180" i="19"/>
  <c r="S180" i="19"/>
  <c r="U180" i="19"/>
  <c r="X180" i="19"/>
  <c r="Z180" i="19"/>
  <c r="AB180" i="19"/>
  <c r="A181" i="19"/>
  <c r="N181" i="19"/>
  <c r="O181" i="19"/>
  <c r="Q181" i="19"/>
  <c r="S181" i="19"/>
  <c r="U181" i="19"/>
  <c r="V181" i="19"/>
  <c r="X181" i="19"/>
  <c r="Z181" i="19"/>
  <c r="AB181" i="19"/>
  <c r="A182" i="19"/>
  <c r="A183" i="19"/>
  <c r="P183" i="19"/>
  <c r="R183" i="19"/>
  <c r="T183" i="19"/>
  <c r="W183" i="19"/>
  <c r="Y183" i="19"/>
  <c r="AA183" i="19"/>
  <c r="A184" i="19"/>
  <c r="P184" i="19"/>
  <c r="R184" i="19"/>
  <c r="T184" i="19"/>
  <c r="W184" i="19"/>
  <c r="Y184" i="19"/>
  <c r="AA184" i="19"/>
  <c r="A185" i="19"/>
  <c r="P185" i="19"/>
  <c r="R185" i="19"/>
  <c r="T185" i="19"/>
  <c r="W185" i="19"/>
  <c r="Y185" i="19"/>
  <c r="AA185" i="19"/>
  <c r="A186" i="19"/>
  <c r="P186" i="19"/>
  <c r="R186" i="19"/>
  <c r="T186" i="19"/>
  <c r="W186" i="19"/>
  <c r="Y186" i="19"/>
  <c r="AA186" i="19"/>
  <c r="A187" i="19"/>
  <c r="P187" i="19"/>
  <c r="R187" i="19"/>
  <c r="T187" i="19"/>
  <c r="W187" i="19"/>
  <c r="Y187" i="19"/>
  <c r="AA187" i="19"/>
  <c r="A188" i="19"/>
  <c r="Q188" i="19"/>
  <c r="S188" i="19"/>
  <c r="U188" i="19"/>
  <c r="X188" i="19"/>
  <c r="Z188" i="19"/>
  <c r="AB188" i="19"/>
  <c r="A189" i="19"/>
  <c r="N189" i="19"/>
  <c r="O189" i="19"/>
  <c r="Q189" i="19"/>
  <c r="S189" i="19"/>
  <c r="U189" i="19"/>
  <c r="V189" i="19"/>
  <c r="X189" i="19"/>
  <c r="Z189" i="19"/>
  <c r="AB189" i="19"/>
  <c r="A190" i="19"/>
  <c r="Q190" i="19"/>
  <c r="S190" i="19"/>
  <c r="U190" i="19"/>
  <c r="X190" i="19"/>
  <c r="Z190" i="19"/>
  <c r="AB190" i="19"/>
  <c r="A191" i="19"/>
  <c r="N191" i="19"/>
  <c r="O191" i="19"/>
  <c r="Q191" i="19"/>
  <c r="S191" i="19"/>
  <c r="U191" i="19"/>
  <c r="V191" i="19"/>
  <c r="X191" i="19"/>
  <c r="Z191" i="19"/>
  <c r="AB191" i="19"/>
  <c r="A192" i="19"/>
  <c r="Q192" i="19"/>
  <c r="S192" i="19"/>
  <c r="U192" i="19"/>
  <c r="X192" i="19"/>
  <c r="Z192" i="19"/>
  <c r="AB192" i="19"/>
  <c r="A193" i="19"/>
  <c r="N193" i="19"/>
  <c r="O193" i="19"/>
  <c r="Q193" i="19"/>
  <c r="S193" i="19"/>
  <c r="U193" i="19"/>
  <c r="V193" i="19"/>
  <c r="X193" i="19"/>
  <c r="Z193" i="19"/>
  <c r="AB193" i="19"/>
  <c r="A194" i="19"/>
  <c r="Q194" i="19"/>
  <c r="S194" i="19"/>
  <c r="U194" i="19"/>
  <c r="X194" i="19"/>
  <c r="Z194" i="19"/>
  <c r="AB194" i="19"/>
  <c r="A195" i="19"/>
  <c r="N195" i="19"/>
  <c r="O195" i="19"/>
  <c r="Q195" i="19"/>
  <c r="S195" i="19"/>
  <c r="U195" i="19"/>
  <c r="V195" i="19"/>
  <c r="X195" i="19"/>
  <c r="Z195" i="19"/>
  <c r="AB195" i="19"/>
  <c r="A196" i="19"/>
  <c r="Q196" i="19"/>
  <c r="S196" i="19"/>
  <c r="U196" i="19"/>
  <c r="X196" i="19"/>
  <c r="Z196" i="19"/>
  <c r="AB196" i="19"/>
  <c r="A197" i="19"/>
  <c r="N197" i="19"/>
  <c r="O197" i="19"/>
  <c r="Q197" i="19"/>
  <c r="S197" i="19"/>
  <c r="U197" i="19"/>
  <c r="V197" i="19"/>
  <c r="X197" i="19"/>
  <c r="Z197" i="19"/>
  <c r="AB197" i="19"/>
  <c r="A198" i="19"/>
  <c r="Q198" i="19"/>
  <c r="S198" i="19"/>
  <c r="U198" i="19"/>
  <c r="X198" i="19"/>
  <c r="Z198" i="19"/>
  <c r="AB198" i="19"/>
  <c r="A199" i="19"/>
  <c r="N199" i="19"/>
  <c r="O199" i="19"/>
  <c r="Q199" i="19"/>
  <c r="S199" i="19"/>
  <c r="U199" i="19"/>
  <c r="V199" i="19"/>
  <c r="X199" i="19"/>
  <c r="Z199" i="19"/>
  <c r="AB199" i="19"/>
  <c r="A200" i="19"/>
  <c r="N200" i="19"/>
  <c r="O200" i="19"/>
  <c r="Q200" i="19"/>
  <c r="S200" i="19"/>
  <c r="U200" i="19"/>
  <c r="V200" i="19"/>
  <c r="X200" i="19"/>
  <c r="Z200" i="19"/>
  <c r="AB200" i="19"/>
  <c r="A201" i="19"/>
  <c r="Q201" i="19"/>
  <c r="S201" i="19"/>
  <c r="U201" i="19"/>
  <c r="X201" i="19"/>
  <c r="Z201" i="19"/>
  <c r="AB201" i="19"/>
  <c r="A202" i="19"/>
  <c r="N202" i="19"/>
  <c r="O202" i="19"/>
  <c r="Q202" i="19"/>
  <c r="S202" i="19"/>
  <c r="U202" i="19"/>
  <c r="V202" i="19"/>
  <c r="X202" i="19"/>
  <c r="Z202" i="19"/>
  <c r="AB202" i="19"/>
  <c r="A203" i="19"/>
  <c r="Q203" i="19"/>
  <c r="S203" i="19"/>
  <c r="U203" i="19"/>
  <c r="X203" i="19"/>
  <c r="Z203" i="19"/>
  <c r="AB203" i="19"/>
  <c r="A204" i="19"/>
  <c r="N204" i="19"/>
  <c r="O204" i="19"/>
  <c r="Q204" i="19"/>
  <c r="S204" i="19"/>
  <c r="U204" i="19"/>
  <c r="V204" i="19"/>
  <c r="X204" i="19"/>
  <c r="Z204" i="19"/>
  <c r="AB204" i="19"/>
  <c r="A205" i="19"/>
  <c r="Q205" i="19"/>
  <c r="S205" i="19"/>
  <c r="U205" i="19"/>
  <c r="X205" i="19"/>
  <c r="Z205" i="19"/>
  <c r="AB205" i="19"/>
  <c r="A206" i="19"/>
  <c r="N206" i="19"/>
  <c r="O206" i="19"/>
  <c r="Q206" i="19"/>
  <c r="S206" i="19"/>
  <c r="U206" i="19"/>
  <c r="V206" i="19"/>
  <c r="X206" i="19"/>
  <c r="Z206" i="19"/>
  <c r="AB206" i="19"/>
  <c r="A207" i="19"/>
  <c r="N207" i="19"/>
  <c r="O207" i="19"/>
  <c r="Q207" i="19"/>
  <c r="S207" i="19"/>
  <c r="U207" i="19"/>
  <c r="V207" i="19"/>
  <c r="X207" i="19"/>
  <c r="Z207" i="19"/>
  <c r="AB207" i="19"/>
  <c r="A208" i="19"/>
  <c r="Q208" i="19"/>
  <c r="S208" i="19"/>
  <c r="U208" i="19"/>
  <c r="X208" i="19"/>
  <c r="Z208" i="19"/>
  <c r="AB208" i="19"/>
  <c r="A209" i="19"/>
  <c r="N209" i="19"/>
  <c r="O209" i="19"/>
  <c r="Q209" i="19"/>
  <c r="S209" i="19"/>
  <c r="U209" i="19"/>
  <c r="V209" i="19"/>
  <c r="X209" i="19"/>
  <c r="Z209" i="19"/>
  <c r="AB209" i="19"/>
  <c r="A210" i="19"/>
  <c r="N210" i="19"/>
  <c r="O210" i="19"/>
  <c r="Q210" i="19"/>
  <c r="S210" i="19"/>
  <c r="U210" i="19"/>
  <c r="V210" i="19"/>
  <c r="X210" i="19"/>
  <c r="Z210" i="19"/>
  <c r="AB210" i="19"/>
  <c r="A211" i="19"/>
  <c r="Q211" i="19"/>
  <c r="S211" i="19"/>
  <c r="U211" i="19"/>
  <c r="X211" i="19"/>
  <c r="Z211" i="19"/>
  <c r="AB211" i="19"/>
  <c r="P212" i="19"/>
  <c r="R212" i="19"/>
  <c r="T212" i="19"/>
  <c r="W212" i="19"/>
  <c r="Y212" i="19"/>
  <c r="AA212" i="19"/>
  <c r="A213" i="19"/>
  <c r="N213" i="19"/>
  <c r="O213" i="19"/>
  <c r="Q213" i="19"/>
  <c r="S213" i="19"/>
  <c r="U213" i="19"/>
  <c r="V213" i="19"/>
  <c r="X213" i="19"/>
  <c r="Z213" i="19"/>
  <c r="AB213" i="19"/>
  <c r="A214" i="19"/>
  <c r="Q214" i="19"/>
  <c r="S214" i="19"/>
  <c r="U214" i="19"/>
  <c r="X214" i="19"/>
  <c r="Z214" i="19"/>
  <c r="AB214" i="19"/>
  <c r="A215" i="19"/>
  <c r="N215" i="19"/>
  <c r="O215" i="19"/>
  <c r="Q215" i="19"/>
  <c r="S215" i="19"/>
  <c r="U215" i="19"/>
  <c r="V215" i="19"/>
  <c r="X215" i="19"/>
  <c r="Z215" i="19"/>
  <c r="AB215" i="19"/>
  <c r="A216" i="19"/>
  <c r="Q216" i="19"/>
  <c r="S216" i="19"/>
  <c r="U216" i="19"/>
  <c r="X216" i="19"/>
  <c r="Z216" i="19"/>
  <c r="AB216" i="19"/>
  <c r="A217" i="19"/>
  <c r="N217" i="19"/>
  <c r="O217" i="19"/>
  <c r="Q217" i="19"/>
  <c r="S217" i="19"/>
  <c r="U217" i="19"/>
  <c r="V217" i="19"/>
  <c r="X217" i="19"/>
  <c r="Z217" i="19"/>
  <c r="AB217" i="19"/>
  <c r="A218" i="19"/>
  <c r="N218" i="19"/>
  <c r="O218" i="19"/>
  <c r="Q218" i="19"/>
  <c r="S218" i="19"/>
  <c r="U218" i="19"/>
  <c r="V218" i="19"/>
  <c r="X218" i="19"/>
  <c r="Z218" i="19"/>
  <c r="AB218" i="19"/>
  <c r="A219" i="19"/>
  <c r="Q219" i="19"/>
  <c r="S219" i="19"/>
  <c r="U219" i="19"/>
  <c r="X219" i="19"/>
  <c r="Z219" i="19"/>
  <c r="AB219" i="19"/>
  <c r="A220" i="19"/>
  <c r="N220" i="19"/>
  <c r="O220" i="19"/>
  <c r="Q220" i="19"/>
  <c r="S220" i="19"/>
  <c r="U220" i="19"/>
  <c r="V220" i="19"/>
  <c r="X220" i="19"/>
  <c r="Z220" i="19"/>
  <c r="AB220" i="19"/>
  <c r="A221" i="19"/>
  <c r="N221" i="19"/>
  <c r="O221" i="19"/>
  <c r="Q221" i="19"/>
  <c r="S221" i="19"/>
  <c r="U221" i="19"/>
  <c r="V221" i="19"/>
  <c r="X221" i="19"/>
  <c r="Z221" i="19"/>
  <c r="AB221" i="19"/>
  <c r="A222" i="19"/>
  <c r="N222" i="19"/>
  <c r="O222" i="19"/>
  <c r="Q222" i="19"/>
  <c r="S222" i="19"/>
  <c r="U222" i="19"/>
  <c r="V222" i="19"/>
  <c r="X222" i="19"/>
  <c r="Z222" i="19"/>
  <c r="AB222" i="19"/>
  <c r="A223" i="19"/>
  <c r="Q223" i="19"/>
  <c r="S223" i="19"/>
  <c r="U223" i="19"/>
  <c r="X223" i="19"/>
  <c r="Z223" i="19"/>
  <c r="AB223" i="19"/>
  <c r="A224" i="19"/>
  <c r="O224" i="19"/>
  <c r="Q224" i="19"/>
  <c r="S224" i="19"/>
  <c r="U224" i="19"/>
  <c r="V224" i="19"/>
  <c r="X224" i="19"/>
  <c r="Z224" i="19"/>
  <c r="AB224" i="19"/>
  <c r="A225" i="19"/>
  <c r="N225" i="19"/>
  <c r="O225" i="19"/>
  <c r="Q225" i="19"/>
  <c r="S225" i="19"/>
  <c r="U225" i="19"/>
  <c r="V225" i="19"/>
  <c r="X225" i="19"/>
  <c r="Z225" i="19"/>
  <c r="AB225" i="19"/>
  <c r="A226" i="19"/>
  <c r="Q226" i="19"/>
  <c r="S226" i="19"/>
  <c r="U226" i="19"/>
  <c r="X226" i="19"/>
  <c r="Z226" i="19"/>
  <c r="AB226" i="19"/>
  <c r="A227" i="19"/>
  <c r="N227" i="19"/>
  <c r="O227" i="19"/>
  <c r="Q227" i="19"/>
  <c r="S227" i="19"/>
  <c r="U227" i="19"/>
  <c r="V227" i="19"/>
  <c r="X227" i="19"/>
  <c r="Z227" i="19"/>
  <c r="AB227" i="19"/>
  <c r="A228" i="19"/>
  <c r="Q228" i="19"/>
  <c r="S228" i="19"/>
  <c r="U228" i="19"/>
  <c r="X228" i="19"/>
  <c r="Z228" i="19"/>
  <c r="AB228" i="19"/>
  <c r="A229" i="19"/>
  <c r="N229" i="19"/>
  <c r="O229" i="19"/>
  <c r="Q229" i="19"/>
  <c r="S229" i="19"/>
  <c r="U229" i="19"/>
  <c r="V229" i="19"/>
  <c r="X229" i="19"/>
  <c r="Z229" i="19"/>
  <c r="AB229" i="19"/>
  <c r="A230" i="19"/>
  <c r="Q230" i="19"/>
  <c r="S230" i="19"/>
  <c r="U230" i="19"/>
  <c r="X230" i="19"/>
  <c r="Z230" i="19"/>
  <c r="AB230" i="19"/>
  <c r="A231" i="19"/>
  <c r="N231" i="19"/>
  <c r="O231" i="19"/>
  <c r="Q231" i="19"/>
  <c r="S231" i="19"/>
  <c r="U231" i="19"/>
  <c r="V231" i="19"/>
  <c r="X231" i="19"/>
  <c r="Z231" i="19"/>
  <c r="AB231" i="19"/>
  <c r="A232" i="19"/>
  <c r="Q232" i="19"/>
  <c r="S232" i="19"/>
  <c r="U232" i="19"/>
  <c r="X232" i="19"/>
  <c r="Z232" i="19"/>
  <c r="AB232" i="19"/>
  <c r="A233" i="19"/>
  <c r="N233" i="19"/>
  <c r="O233" i="19"/>
  <c r="Q233" i="19"/>
  <c r="S233" i="19"/>
  <c r="U233" i="19"/>
  <c r="V233" i="19"/>
  <c r="X233" i="19"/>
  <c r="Z233" i="19"/>
  <c r="AB233" i="19"/>
  <c r="A234" i="19"/>
  <c r="Q234" i="19"/>
  <c r="S234" i="19"/>
  <c r="U234" i="19"/>
  <c r="X234" i="19"/>
  <c r="Z234" i="19"/>
  <c r="AB234" i="19"/>
  <c r="A235" i="19"/>
  <c r="N235" i="19"/>
  <c r="O235" i="19"/>
  <c r="Q235" i="19"/>
  <c r="S235" i="19"/>
  <c r="U235" i="19"/>
  <c r="V235" i="19"/>
  <c r="X235" i="19"/>
  <c r="Z235" i="19"/>
  <c r="AB235" i="19"/>
  <c r="A236" i="19"/>
  <c r="O236" i="19"/>
  <c r="Q236" i="19"/>
  <c r="S236" i="19"/>
  <c r="U236" i="19"/>
  <c r="V236" i="19"/>
  <c r="X236" i="19"/>
  <c r="Z236" i="19"/>
  <c r="AB236" i="19"/>
  <c r="A237" i="19"/>
  <c r="N237" i="19"/>
  <c r="O237" i="19"/>
  <c r="Q237" i="19"/>
  <c r="S237" i="19"/>
  <c r="U237" i="19"/>
  <c r="V237" i="19"/>
  <c r="X237" i="19"/>
  <c r="Z237" i="19"/>
  <c r="AB237" i="19"/>
  <c r="A238" i="19"/>
  <c r="Q238" i="19"/>
  <c r="S238" i="19"/>
  <c r="U238" i="19"/>
  <c r="X238" i="19"/>
  <c r="Z238" i="19"/>
  <c r="AB238" i="19"/>
  <c r="A239" i="19"/>
  <c r="N239" i="19"/>
  <c r="O239" i="19"/>
  <c r="Q239" i="19"/>
  <c r="S239" i="19"/>
  <c r="U239" i="19"/>
  <c r="V239" i="19"/>
  <c r="X239" i="19"/>
  <c r="Z239" i="19"/>
  <c r="AB239" i="19"/>
  <c r="A240" i="19"/>
  <c r="Q240" i="19"/>
  <c r="S240" i="19"/>
  <c r="U240" i="19"/>
  <c r="X240" i="19"/>
  <c r="Z240" i="19"/>
  <c r="AB240" i="19"/>
  <c r="P241" i="19"/>
  <c r="R241" i="19"/>
  <c r="T241" i="19"/>
  <c r="W241" i="19"/>
  <c r="Y241" i="19"/>
  <c r="AA241" i="19"/>
  <c r="P242" i="19"/>
  <c r="R242" i="19"/>
  <c r="T242" i="19"/>
  <c r="W242" i="19"/>
  <c r="Y242" i="19"/>
  <c r="AA242" i="19"/>
  <c r="P243" i="19"/>
  <c r="R243" i="19"/>
  <c r="T243" i="19"/>
  <c r="W243" i="19"/>
  <c r="Y243" i="19"/>
  <c r="AA243" i="19"/>
  <c r="P244" i="19"/>
  <c r="R244" i="19"/>
  <c r="T244" i="19"/>
  <c r="W244" i="19"/>
  <c r="Y244" i="19"/>
  <c r="AA244" i="19"/>
  <c r="P245" i="19"/>
  <c r="R245" i="19"/>
  <c r="T245" i="19"/>
  <c r="W245" i="19"/>
  <c r="Y245" i="19"/>
  <c r="AA245" i="19"/>
  <c r="P246" i="19"/>
  <c r="R246" i="19"/>
  <c r="T246" i="19"/>
  <c r="W246" i="19"/>
  <c r="Y246" i="19"/>
  <c r="AA246" i="19"/>
  <c r="P247" i="19"/>
  <c r="R247" i="19"/>
  <c r="T247" i="19"/>
  <c r="W247" i="19"/>
  <c r="Y247" i="19"/>
  <c r="AA247" i="19"/>
  <c r="P248" i="19"/>
  <c r="R248" i="19"/>
  <c r="T248" i="19"/>
  <c r="W248" i="19"/>
  <c r="Y248" i="19"/>
  <c r="AA248" i="19"/>
  <c r="A249" i="19"/>
  <c r="O249" i="19"/>
  <c r="Q249" i="19"/>
  <c r="S249" i="19"/>
  <c r="U249" i="19"/>
  <c r="V249" i="19"/>
  <c r="X249" i="19"/>
  <c r="Z249" i="19"/>
  <c r="AB249" i="19"/>
  <c r="A250" i="19"/>
  <c r="Q250" i="19"/>
  <c r="S250" i="19"/>
  <c r="U250" i="19"/>
  <c r="X250" i="19"/>
  <c r="Z250" i="19"/>
  <c r="AB250" i="19"/>
  <c r="A251" i="19"/>
  <c r="N251" i="19"/>
  <c r="O251" i="19"/>
  <c r="Q251" i="19"/>
  <c r="S251" i="19"/>
  <c r="U251" i="19"/>
  <c r="V251" i="19"/>
  <c r="X251" i="19"/>
  <c r="Z251" i="19"/>
  <c r="AB251" i="19"/>
  <c r="A252" i="19"/>
  <c r="Q252" i="19"/>
  <c r="S252" i="19"/>
  <c r="U252" i="19"/>
  <c r="X252" i="19"/>
  <c r="Z252" i="19"/>
  <c r="AB252" i="19"/>
  <c r="A253" i="19"/>
  <c r="N253" i="19"/>
  <c r="O253" i="19"/>
  <c r="Q253" i="19"/>
  <c r="S253" i="19"/>
  <c r="U253" i="19"/>
  <c r="V253" i="19"/>
  <c r="X253" i="19"/>
  <c r="Z253" i="19"/>
  <c r="AB253" i="19"/>
  <c r="A254" i="19"/>
  <c r="Q254" i="19"/>
  <c r="S254" i="19"/>
  <c r="U254" i="19"/>
  <c r="X254" i="19"/>
  <c r="Z254" i="19"/>
  <c r="AB254" i="19"/>
  <c r="A255" i="19"/>
  <c r="N255" i="19"/>
  <c r="O255" i="19"/>
  <c r="Q255" i="19"/>
  <c r="S255" i="19"/>
  <c r="U255" i="19"/>
  <c r="V255" i="19"/>
  <c r="X255" i="19"/>
  <c r="Z255" i="19"/>
  <c r="AB255" i="19"/>
  <c r="A256" i="19"/>
  <c r="Q256" i="19"/>
  <c r="S256" i="19"/>
  <c r="U256" i="19"/>
  <c r="X256" i="19"/>
  <c r="Z256" i="19"/>
  <c r="AB256" i="19"/>
  <c r="A257" i="19"/>
  <c r="N257" i="19"/>
  <c r="O257" i="19"/>
  <c r="Q257" i="19"/>
  <c r="S257" i="19"/>
  <c r="U257" i="19"/>
  <c r="V257" i="19"/>
  <c r="X257" i="19"/>
  <c r="Z257" i="19"/>
  <c r="AB257" i="19"/>
  <c r="A258" i="19"/>
  <c r="Q258" i="19"/>
  <c r="S258" i="19"/>
  <c r="U258" i="19"/>
  <c r="X258" i="19"/>
  <c r="Z258" i="19"/>
  <c r="AB258" i="19"/>
  <c r="A259" i="19"/>
  <c r="N259" i="19"/>
  <c r="O259" i="19"/>
  <c r="Q259" i="19"/>
  <c r="S259" i="19"/>
  <c r="U259" i="19"/>
  <c r="V259" i="19"/>
  <c r="X259" i="19"/>
  <c r="Z259" i="19"/>
  <c r="AB259" i="19"/>
  <c r="A260" i="19"/>
  <c r="Q260" i="19"/>
  <c r="S260" i="19"/>
  <c r="U260" i="19"/>
  <c r="X260" i="19"/>
  <c r="Z260" i="19"/>
  <c r="AB260" i="19"/>
  <c r="A261" i="19"/>
  <c r="N261" i="19"/>
  <c r="O261" i="19"/>
  <c r="Q261" i="19"/>
  <c r="S261" i="19"/>
  <c r="U261" i="19"/>
  <c r="V261" i="19"/>
  <c r="X261" i="19"/>
  <c r="Z261" i="19"/>
  <c r="AB261" i="19"/>
  <c r="A262" i="19"/>
  <c r="O262" i="19"/>
  <c r="Q262" i="19"/>
  <c r="S262" i="19"/>
  <c r="U262" i="19"/>
  <c r="V262" i="19"/>
  <c r="X262" i="19"/>
  <c r="Z262" i="19"/>
  <c r="AB262" i="19"/>
  <c r="A263" i="19"/>
  <c r="N263" i="19"/>
  <c r="O263" i="19"/>
  <c r="Q263" i="19"/>
  <c r="S263" i="19"/>
  <c r="U263" i="19"/>
  <c r="V263" i="19"/>
  <c r="X263" i="19"/>
  <c r="Z263" i="19"/>
  <c r="AB263" i="19"/>
  <c r="A264" i="19"/>
  <c r="O264" i="19"/>
  <c r="Q264" i="19"/>
  <c r="S264" i="19"/>
  <c r="U264" i="19"/>
  <c r="V264" i="19"/>
  <c r="X264" i="19"/>
  <c r="Z264" i="19"/>
  <c r="AB264" i="19"/>
  <c r="A265" i="19"/>
  <c r="N265" i="19"/>
  <c r="O265" i="19"/>
  <c r="Q265" i="19"/>
  <c r="S265" i="19"/>
  <c r="U265" i="19"/>
  <c r="V265" i="19"/>
  <c r="X265" i="19"/>
  <c r="Z265" i="19"/>
  <c r="AB265" i="19"/>
  <c r="A266" i="19"/>
  <c r="Q266" i="19"/>
  <c r="S266" i="19"/>
  <c r="U266" i="19"/>
  <c r="X266" i="19"/>
  <c r="Z266" i="19"/>
  <c r="AB266" i="19"/>
  <c r="A267" i="19"/>
  <c r="N267" i="19"/>
  <c r="O267" i="19"/>
  <c r="Q267" i="19"/>
  <c r="S267" i="19"/>
  <c r="U267" i="19"/>
  <c r="V267" i="19"/>
  <c r="X267" i="19"/>
  <c r="Z267" i="19"/>
  <c r="AB267" i="19"/>
  <c r="A268" i="19"/>
  <c r="Q268" i="19"/>
  <c r="S268" i="19"/>
  <c r="U268" i="19"/>
  <c r="X268" i="19"/>
  <c r="Z268" i="19"/>
  <c r="AB268" i="19"/>
  <c r="A269" i="19"/>
  <c r="O269" i="19"/>
  <c r="Q269" i="19"/>
  <c r="S269" i="19"/>
  <c r="U269" i="19"/>
  <c r="V269" i="19"/>
  <c r="X269" i="19"/>
  <c r="Z269" i="19"/>
  <c r="AB269" i="19"/>
  <c r="A270" i="19"/>
  <c r="Q270" i="19"/>
  <c r="S270" i="19"/>
  <c r="U270" i="19"/>
  <c r="X270" i="19"/>
  <c r="Z270" i="19"/>
  <c r="AB270" i="19"/>
  <c r="A271" i="19"/>
  <c r="N271" i="19"/>
  <c r="O271" i="19"/>
  <c r="Q271" i="19"/>
  <c r="S271" i="19"/>
  <c r="U271" i="19"/>
  <c r="V271" i="19"/>
  <c r="X271" i="19"/>
  <c r="Z271" i="19"/>
  <c r="AB271" i="19"/>
  <c r="A272" i="19"/>
  <c r="N272" i="19"/>
  <c r="O272" i="19"/>
  <c r="Q272" i="19"/>
  <c r="S272" i="19"/>
  <c r="U272" i="19"/>
  <c r="V272" i="19"/>
  <c r="X272" i="19"/>
  <c r="Z272" i="19"/>
  <c r="AB272" i="19"/>
  <c r="A273" i="19"/>
  <c r="N273" i="19"/>
  <c r="O273" i="19"/>
  <c r="Q273" i="19"/>
  <c r="S273" i="19"/>
  <c r="U273" i="19"/>
  <c r="V273" i="19"/>
  <c r="X273" i="19"/>
  <c r="Z273" i="19"/>
  <c r="AB273" i="19"/>
  <c r="A274" i="19"/>
  <c r="Q274" i="19"/>
  <c r="S274" i="19"/>
  <c r="U274" i="19"/>
  <c r="X274" i="19"/>
  <c r="Z274" i="19"/>
  <c r="AB274" i="19"/>
  <c r="A275" i="19"/>
  <c r="N275" i="19"/>
  <c r="O275" i="19"/>
  <c r="Q275" i="19"/>
  <c r="S275" i="19"/>
  <c r="U275" i="19"/>
  <c r="V275" i="19"/>
  <c r="X275" i="19"/>
  <c r="Z275" i="19"/>
  <c r="AB275" i="19"/>
  <c r="A276" i="19"/>
  <c r="Q276" i="19"/>
  <c r="S276" i="19"/>
  <c r="U276" i="19"/>
  <c r="X276" i="19"/>
  <c r="Z276" i="19"/>
  <c r="AB276" i="19"/>
  <c r="A277" i="19"/>
  <c r="P277" i="19"/>
  <c r="R277" i="19"/>
  <c r="T277" i="19"/>
  <c r="W277" i="19"/>
  <c r="Y277" i="19"/>
  <c r="AA277" i="19"/>
  <c r="A278" i="19"/>
  <c r="Q278" i="19"/>
  <c r="S278" i="19"/>
  <c r="U278" i="19"/>
  <c r="X278" i="19"/>
  <c r="Z278" i="19"/>
  <c r="AB278" i="19"/>
  <c r="A279" i="19"/>
  <c r="N279" i="19"/>
  <c r="O279" i="19"/>
  <c r="Q279" i="19"/>
  <c r="S279" i="19"/>
  <c r="U279" i="19"/>
  <c r="V279" i="19"/>
  <c r="X279" i="19"/>
  <c r="Z279" i="19"/>
  <c r="AB279" i="19"/>
  <c r="A280" i="19"/>
  <c r="Q280" i="19"/>
  <c r="S280" i="19"/>
  <c r="U280" i="19"/>
  <c r="X280" i="19"/>
  <c r="Z280" i="19"/>
  <c r="AB280" i="19"/>
  <c r="A281" i="19"/>
  <c r="P281" i="19"/>
  <c r="R281" i="19"/>
  <c r="T281" i="19"/>
  <c r="W281" i="19"/>
  <c r="Y281" i="19"/>
  <c r="AA281" i="19"/>
  <c r="A282" i="19"/>
  <c r="A283" i="19"/>
  <c r="N283" i="19"/>
  <c r="O283" i="19"/>
  <c r="Q283" i="19"/>
  <c r="S283" i="19"/>
  <c r="U283" i="19"/>
  <c r="V283" i="19"/>
  <c r="X283" i="19"/>
  <c r="Z283" i="19"/>
  <c r="AB283" i="19"/>
  <c r="A284" i="19"/>
  <c r="N284" i="19"/>
  <c r="N282" i="19" s="1"/>
  <c r="O284" i="19"/>
  <c r="O282" i="19" s="1"/>
  <c r="Q284" i="19"/>
  <c r="Q282" i="19" s="1"/>
  <c r="S284" i="19"/>
  <c r="S282" i="19" s="1"/>
  <c r="U284" i="19"/>
  <c r="U282" i="19" s="1"/>
  <c r="V284" i="19"/>
  <c r="X284" i="19"/>
  <c r="Z284" i="19"/>
  <c r="Z282" i="19" s="1"/>
  <c r="AB284" i="19"/>
  <c r="AB282" i="19" s="1"/>
  <c r="A285" i="19"/>
  <c r="Q285" i="19"/>
  <c r="S285" i="19"/>
  <c r="U285" i="19"/>
  <c r="X285" i="19"/>
  <c r="Z285" i="19"/>
  <c r="AB285" i="19"/>
  <c r="A286" i="19"/>
  <c r="O286" i="19"/>
  <c r="Q286" i="19"/>
  <c r="S286" i="19"/>
  <c r="U286" i="19"/>
  <c r="V286" i="19"/>
  <c r="X286" i="19"/>
  <c r="Z286" i="19"/>
  <c r="AB286" i="19"/>
  <c r="A287" i="19"/>
  <c r="N287" i="19"/>
  <c r="O287" i="19"/>
  <c r="Q287" i="19"/>
  <c r="S287" i="19"/>
  <c r="U287" i="19"/>
  <c r="V287" i="19"/>
  <c r="X287" i="19"/>
  <c r="Z287" i="19"/>
  <c r="AB287" i="19"/>
  <c r="A288" i="19"/>
  <c r="O288" i="19"/>
  <c r="Q288" i="19"/>
  <c r="S288" i="19"/>
  <c r="U288" i="19"/>
  <c r="V288" i="19"/>
  <c r="X288" i="19"/>
  <c r="Z288" i="19"/>
  <c r="AB288" i="19"/>
  <c r="A289" i="19"/>
  <c r="N289" i="19"/>
  <c r="O289" i="19"/>
  <c r="Q289" i="19"/>
  <c r="S289" i="19"/>
  <c r="U289" i="19"/>
  <c r="V289" i="19"/>
  <c r="X289" i="19"/>
  <c r="Z289" i="19"/>
  <c r="AB289" i="19"/>
  <c r="A290" i="19"/>
  <c r="Q290" i="19"/>
  <c r="S290" i="19"/>
  <c r="U290" i="19"/>
  <c r="X290" i="19"/>
  <c r="Z290" i="19"/>
  <c r="AB290" i="19"/>
  <c r="A291" i="19"/>
  <c r="N291" i="19"/>
  <c r="O291" i="19"/>
  <c r="Q291" i="19"/>
  <c r="S291" i="19"/>
  <c r="U291" i="19"/>
  <c r="V291" i="19"/>
  <c r="X291" i="19"/>
  <c r="Z291" i="19"/>
  <c r="AB291" i="19"/>
  <c r="A292" i="19"/>
  <c r="N292" i="19"/>
  <c r="O292" i="19"/>
  <c r="Q292" i="19"/>
  <c r="S292" i="19"/>
  <c r="U292" i="19"/>
  <c r="V292" i="19"/>
  <c r="X292" i="19"/>
  <c r="Z292" i="19"/>
  <c r="AB292" i="19"/>
  <c r="A293" i="19"/>
  <c r="N293" i="19"/>
  <c r="O293" i="19"/>
  <c r="Q293" i="19"/>
  <c r="S293" i="19"/>
  <c r="U293" i="19"/>
  <c r="V293" i="19"/>
  <c r="X293" i="19"/>
  <c r="Z293" i="19"/>
  <c r="AB293" i="19"/>
  <c r="A294" i="19"/>
  <c r="N294" i="19"/>
  <c r="O294" i="19"/>
  <c r="Q294" i="19"/>
  <c r="S294" i="19"/>
  <c r="U294" i="19"/>
  <c r="V294" i="19"/>
  <c r="X294" i="19"/>
  <c r="Z294" i="19"/>
  <c r="AB294" i="19"/>
  <c r="A295" i="19"/>
  <c r="Q295" i="19"/>
  <c r="S295" i="19"/>
  <c r="U295" i="19"/>
  <c r="X295" i="19"/>
  <c r="Z295" i="19"/>
  <c r="AB295" i="19"/>
  <c r="A296" i="19"/>
  <c r="N296" i="19"/>
  <c r="O296" i="19"/>
  <c r="Q296" i="19"/>
  <c r="S296" i="19"/>
  <c r="U296" i="19"/>
  <c r="V296" i="19"/>
  <c r="X296" i="19"/>
  <c r="Z296" i="19"/>
  <c r="AB296" i="19"/>
  <c r="A297" i="19"/>
  <c r="Q297" i="19"/>
  <c r="S297" i="19"/>
  <c r="U297" i="19"/>
  <c r="X297" i="19"/>
  <c r="Z297" i="19"/>
  <c r="AB297" i="19"/>
  <c r="A298" i="19"/>
  <c r="N298" i="19"/>
  <c r="O298" i="19"/>
  <c r="Q298" i="19"/>
  <c r="S298" i="19"/>
  <c r="U298" i="19"/>
  <c r="V298" i="19"/>
  <c r="X298" i="19"/>
  <c r="Z298" i="19"/>
  <c r="AB298" i="19"/>
  <c r="A299" i="19"/>
  <c r="Q299" i="19"/>
  <c r="S299" i="19"/>
  <c r="U299" i="19"/>
  <c r="X299" i="19"/>
  <c r="Z299" i="19"/>
  <c r="AB299" i="19"/>
  <c r="A300" i="19"/>
  <c r="N300" i="19"/>
  <c r="O300" i="19"/>
  <c r="Q300" i="19"/>
  <c r="S300" i="19"/>
  <c r="U300" i="19"/>
  <c r="V300" i="19"/>
  <c r="X300" i="19"/>
  <c r="Z300" i="19"/>
  <c r="AB300" i="19"/>
  <c r="A301" i="19"/>
  <c r="N301" i="19"/>
  <c r="O301" i="19"/>
  <c r="Q301" i="19"/>
  <c r="S301" i="19"/>
  <c r="U301" i="19"/>
  <c r="V301" i="19"/>
  <c r="X301" i="19"/>
  <c r="Z301" i="19"/>
  <c r="AB301" i="19"/>
  <c r="A302" i="19"/>
  <c r="N302" i="19"/>
  <c r="O302" i="19"/>
  <c r="Q302" i="19"/>
  <c r="S302" i="19"/>
  <c r="U302" i="19"/>
  <c r="V302" i="19"/>
  <c r="X302" i="19"/>
  <c r="Z302" i="19"/>
  <c r="AB302" i="19"/>
  <c r="A303" i="19"/>
  <c r="Q303" i="19"/>
  <c r="S303" i="19"/>
  <c r="U303" i="19"/>
  <c r="X303" i="19"/>
  <c r="Z303" i="19"/>
  <c r="AB303" i="19"/>
  <c r="A304" i="19"/>
  <c r="N304" i="19"/>
  <c r="O304" i="19"/>
  <c r="Q304" i="19"/>
  <c r="S304" i="19"/>
  <c r="U304" i="19"/>
  <c r="V304" i="19"/>
  <c r="X304" i="19"/>
  <c r="Z304" i="19"/>
  <c r="AB304" i="19"/>
  <c r="A305" i="19"/>
  <c r="Q305" i="19"/>
  <c r="S305" i="19"/>
  <c r="U305" i="19"/>
  <c r="X305" i="19"/>
  <c r="Z305" i="19"/>
  <c r="AB305" i="19"/>
  <c r="A306" i="19"/>
  <c r="N306" i="19"/>
  <c r="O306" i="19"/>
  <c r="Q306" i="19"/>
  <c r="S306" i="19"/>
  <c r="U306" i="19"/>
  <c r="V306" i="19"/>
  <c r="X306" i="19"/>
  <c r="Z306" i="19"/>
  <c r="AB306" i="19"/>
  <c r="A307" i="19"/>
  <c r="Q307" i="19"/>
  <c r="S307" i="19"/>
  <c r="U307" i="19"/>
  <c r="X307" i="19"/>
  <c r="Z307" i="19"/>
  <c r="AB307" i="19"/>
  <c r="A308" i="19"/>
  <c r="N308" i="19"/>
  <c r="O308" i="19"/>
  <c r="Q308" i="19"/>
  <c r="S308" i="19"/>
  <c r="U308" i="19"/>
  <c r="V308" i="19"/>
  <c r="X308" i="19"/>
  <c r="Z308" i="19"/>
  <c r="AB308" i="19"/>
  <c r="A309" i="19"/>
  <c r="Q309" i="19"/>
  <c r="S309" i="19"/>
  <c r="U309" i="19"/>
  <c r="X309" i="19"/>
  <c r="Z309" i="19"/>
  <c r="AB309" i="19"/>
  <c r="A310" i="19"/>
  <c r="N310" i="19"/>
  <c r="O310" i="19"/>
  <c r="Q310" i="19"/>
  <c r="S310" i="19"/>
  <c r="U310" i="19"/>
  <c r="V310" i="19"/>
  <c r="X310" i="19"/>
  <c r="Z310" i="19"/>
  <c r="AB310" i="19"/>
  <c r="A311" i="19"/>
  <c r="Q311" i="19"/>
  <c r="S311" i="19"/>
  <c r="U311" i="19"/>
  <c r="X311" i="19"/>
  <c r="Z311" i="19"/>
  <c r="AB311" i="19"/>
  <c r="A312" i="19"/>
  <c r="N312" i="19"/>
  <c r="O312" i="19"/>
  <c r="Q312" i="19"/>
  <c r="S312" i="19"/>
  <c r="U312" i="19"/>
  <c r="V312" i="19"/>
  <c r="X312" i="19"/>
  <c r="Z312" i="19"/>
  <c r="AB312" i="19"/>
  <c r="A313" i="19"/>
  <c r="Q313" i="19"/>
  <c r="S313" i="19"/>
  <c r="U313" i="19"/>
  <c r="X313" i="19"/>
  <c r="Z313" i="19"/>
  <c r="AB313" i="19"/>
  <c r="A314" i="19"/>
  <c r="N314" i="19"/>
  <c r="O314" i="19"/>
  <c r="Q314" i="19"/>
  <c r="S314" i="19"/>
  <c r="U314" i="19"/>
  <c r="V314" i="19"/>
  <c r="X314" i="19"/>
  <c r="Z314" i="19"/>
  <c r="AB314" i="19"/>
  <c r="A315" i="19"/>
  <c r="Q315" i="19"/>
  <c r="S315" i="19"/>
  <c r="U315" i="19"/>
  <c r="X315" i="19"/>
  <c r="Z315" i="19"/>
  <c r="AB315" i="19"/>
  <c r="A316" i="19"/>
  <c r="N316" i="19"/>
  <c r="O316" i="19"/>
  <c r="Q316" i="19"/>
  <c r="S316" i="19"/>
  <c r="U316" i="19"/>
  <c r="V316" i="19"/>
  <c r="X316" i="19"/>
  <c r="Z316" i="19"/>
  <c r="AB316" i="19"/>
  <c r="A317" i="19"/>
  <c r="N317" i="19"/>
  <c r="O317" i="19"/>
  <c r="Q317" i="19"/>
  <c r="S317" i="19"/>
  <c r="U317" i="19"/>
  <c r="V317" i="19"/>
  <c r="X317" i="19"/>
  <c r="Z317" i="19"/>
  <c r="AB317" i="19"/>
  <c r="N318" i="19"/>
  <c r="O318" i="19"/>
  <c r="Q318" i="19"/>
  <c r="S318" i="19"/>
  <c r="U318" i="19"/>
  <c r="V318" i="19"/>
  <c r="X318" i="19"/>
  <c r="Z318" i="19"/>
  <c r="AB318" i="19"/>
  <c r="A319" i="19"/>
  <c r="N319" i="19"/>
  <c r="O319" i="19"/>
  <c r="Q319" i="19"/>
  <c r="S319" i="19"/>
  <c r="U319" i="19"/>
  <c r="V319" i="19"/>
  <c r="X319" i="19"/>
  <c r="Z319" i="19"/>
  <c r="AB319" i="19"/>
  <c r="A320" i="19"/>
  <c r="Q320" i="19"/>
  <c r="S320" i="19"/>
  <c r="U320" i="19"/>
  <c r="X320" i="19"/>
  <c r="Z320" i="19"/>
  <c r="AB320" i="19"/>
  <c r="A321" i="19"/>
  <c r="N321" i="19"/>
  <c r="O321" i="19"/>
  <c r="Q321" i="19"/>
  <c r="S321" i="19"/>
  <c r="U321" i="19"/>
  <c r="V321" i="19"/>
  <c r="X321" i="19"/>
  <c r="Z321" i="19"/>
  <c r="AB321" i="19"/>
  <c r="A322" i="19"/>
  <c r="N322" i="19"/>
  <c r="O322" i="19"/>
  <c r="Q322" i="19"/>
  <c r="S322" i="19"/>
  <c r="U322" i="19"/>
  <c r="V322" i="19"/>
  <c r="X322" i="19"/>
  <c r="Z322" i="19"/>
  <c r="AB322" i="19"/>
  <c r="A323" i="19"/>
  <c r="Q323" i="19"/>
  <c r="S323" i="19"/>
  <c r="U323" i="19"/>
  <c r="X323" i="19"/>
  <c r="Z323" i="19"/>
  <c r="AB323" i="19"/>
  <c r="A324" i="19"/>
  <c r="N324" i="19"/>
  <c r="O324" i="19"/>
  <c r="Q324" i="19"/>
  <c r="S324" i="19"/>
  <c r="U324" i="19"/>
  <c r="V324" i="19"/>
  <c r="X324" i="19"/>
  <c r="Z324" i="19"/>
  <c r="AB324" i="19"/>
  <c r="A325" i="19"/>
  <c r="N325" i="19"/>
  <c r="O325" i="19"/>
  <c r="Q325" i="19"/>
  <c r="S325" i="19"/>
  <c r="U325" i="19"/>
  <c r="V325" i="19"/>
  <c r="X325" i="19"/>
  <c r="Z325" i="19"/>
  <c r="AB325" i="19"/>
  <c r="A326" i="19"/>
  <c r="N326" i="19"/>
  <c r="O326" i="19"/>
  <c r="Q326" i="19"/>
  <c r="S326" i="19"/>
  <c r="U326" i="19"/>
  <c r="V326" i="19"/>
  <c r="X326" i="19"/>
  <c r="Z326" i="19"/>
  <c r="AB326" i="19"/>
  <c r="A327" i="19"/>
  <c r="Q327" i="19"/>
  <c r="S327" i="19"/>
  <c r="U327" i="19"/>
  <c r="X327" i="19"/>
  <c r="Z327" i="19"/>
  <c r="AB327" i="19"/>
  <c r="P328" i="19"/>
  <c r="R328" i="19"/>
  <c r="T328" i="19"/>
  <c r="W328" i="19"/>
  <c r="Y328" i="19"/>
  <c r="AA328" i="19"/>
  <c r="P329" i="19"/>
  <c r="R329" i="19"/>
  <c r="T329" i="19"/>
  <c r="W329" i="19"/>
  <c r="Y329" i="19"/>
  <c r="AA329" i="19"/>
  <c r="A330" i="19"/>
  <c r="N330" i="19"/>
  <c r="O330" i="19"/>
  <c r="Q330" i="19"/>
  <c r="S330" i="19"/>
  <c r="U330" i="19"/>
  <c r="V330" i="19"/>
  <c r="X330" i="19"/>
  <c r="Z330" i="19"/>
  <c r="AB330" i="19"/>
  <c r="A331" i="19"/>
  <c r="Q331" i="19"/>
  <c r="S331" i="19"/>
  <c r="U331" i="19"/>
  <c r="X331" i="19"/>
  <c r="Z331" i="19"/>
  <c r="AB331" i="19"/>
  <c r="A332" i="19"/>
  <c r="Q332" i="19"/>
  <c r="S332" i="19"/>
  <c r="U332" i="19"/>
  <c r="X332" i="19"/>
  <c r="Z332" i="19"/>
  <c r="AB332" i="19"/>
  <c r="A333" i="19"/>
  <c r="Q333" i="19"/>
  <c r="S333" i="19"/>
  <c r="U333" i="19"/>
  <c r="X333" i="19"/>
  <c r="Z333" i="19"/>
  <c r="AB333" i="19"/>
  <c r="A334" i="19"/>
  <c r="Q334" i="19"/>
  <c r="S334" i="19"/>
  <c r="U334" i="19"/>
  <c r="X334" i="19"/>
  <c r="Z334" i="19"/>
  <c r="AB334" i="19"/>
  <c r="A335" i="19"/>
  <c r="Q335" i="19"/>
  <c r="S335" i="19"/>
  <c r="U335" i="19"/>
  <c r="X335" i="19"/>
  <c r="Z335" i="19"/>
  <c r="AB335" i="19"/>
  <c r="A336" i="19"/>
  <c r="Q336" i="19"/>
  <c r="S336" i="19"/>
  <c r="U336" i="19"/>
  <c r="X336" i="19"/>
  <c r="Z336" i="19"/>
  <c r="AB336" i="19"/>
  <c r="A337" i="19"/>
  <c r="Q337" i="19"/>
  <c r="S337" i="19"/>
  <c r="U337" i="19"/>
  <c r="X337" i="19"/>
  <c r="Z337" i="19"/>
  <c r="AB337" i="19"/>
  <c r="A338" i="19"/>
  <c r="Q338" i="19"/>
  <c r="S338" i="19"/>
  <c r="U338" i="19"/>
  <c r="X338" i="19"/>
  <c r="Z338" i="19"/>
  <c r="AB338" i="19"/>
  <c r="A339" i="19"/>
  <c r="Q339" i="19"/>
  <c r="S339" i="19"/>
  <c r="U339" i="19"/>
  <c r="X339" i="19"/>
  <c r="Z339" i="19"/>
  <c r="AB339" i="19"/>
  <c r="A340" i="19"/>
  <c r="N340" i="19"/>
  <c r="O340" i="19"/>
  <c r="Q340" i="19"/>
  <c r="S340" i="19"/>
  <c r="U340" i="19"/>
  <c r="V340" i="19"/>
  <c r="X340" i="19"/>
  <c r="Z340" i="19"/>
  <c r="AB340" i="19"/>
  <c r="A341" i="19"/>
  <c r="Q341" i="19"/>
  <c r="S341" i="19"/>
  <c r="U341" i="19"/>
  <c r="X341" i="19"/>
  <c r="Z341" i="19"/>
  <c r="AB341" i="19"/>
  <c r="A342" i="19"/>
  <c r="N342" i="19"/>
  <c r="O342" i="19"/>
  <c r="Q342" i="19"/>
  <c r="S342" i="19"/>
  <c r="U342" i="19"/>
  <c r="V342" i="19"/>
  <c r="X342" i="19"/>
  <c r="Z342" i="19"/>
  <c r="AB342" i="19"/>
  <c r="A343" i="19"/>
  <c r="N343" i="19"/>
  <c r="O343" i="19"/>
  <c r="Q343" i="19"/>
  <c r="S343" i="19"/>
  <c r="U343" i="19"/>
  <c r="V343" i="19"/>
  <c r="X343" i="19"/>
  <c r="Z343" i="19"/>
  <c r="AB343" i="19"/>
  <c r="A344" i="19"/>
  <c r="N344" i="19"/>
  <c r="O344" i="19"/>
  <c r="Q344" i="19"/>
  <c r="S344" i="19"/>
  <c r="U344" i="19"/>
  <c r="V344" i="19"/>
  <c r="X344" i="19"/>
  <c r="Z344" i="19"/>
  <c r="AB344" i="19"/>
  <c r="A345" i="19"/>
  <c r="Q345" i="19"/>
  <c r="S345" i="19"/>
  <c r="U345" i="19"/>
  <c r="X345" i="19"/>
  <c r="Z345" i="19"/>
  <c r="AB345" i="19"/>
  <c r="A346" i="19"/>
  <c r="N346" i="19"/>
  <c r="O346" i="19"/>
  <c r="Q346" i="19"/>
  <c r="S346" i="19"/>
  <c r="U346" i="19"/>
  <c r="V346" i="19"/>
  <c r="X346" i="19"/>
  <c r="Z346" i="19"/>
  <c r="AB346" i="19"/>
  <c r="A347" i="19"/>
  <c r="N347" i="19"/>
  <c r="O347" i="19"/>
  <c r="Q347" i="19"/>
  <c r="S347" i="19"/>
  <c r="U347" i="19"/>
  <c r="V347" i="19"/>
  <c r="X347" i="19"/>
  <c r="Z347" i="19"/>
  <c r="AB347" i="19"/>
  <c r="A348" i="19"/>
  <c r="Q348" i="19"/>
  <c r="S348" i="19"/>
  <c r="U348" i="19"/>
  <c r="X348" i="19"/>
  <c r="Z348" i="19"/>
  <c r="AB348" i="19"/>
  <c r="A349" i="19"/>
  <c r="N349" i="19"/>
  <c r="O349" i="19"/>
  <c r="Q349" i="19"/>
  <c r="S349" i="19"/>
  <c r="U349" i="19"/>
  <c r="V349" i="19"/>
  <c r="X349" i="19"/>
  <c r="Z349" i="19"/>
  <c r="AB349" i="19"/>
  <c r="A350" i="19"/>
  <c r="N350" i="19"/>
  <c r="O350" i="19"/>
  <c r="Q350" i="19"/>
  <c r="S350" i="19"/>
  <c r="U350" i="19"/>
  <c r="V350" i="19"/>
  <c r="X350" i="19"/>
  <c r="Z350" i="19"/>
  <c r="AB350" i="19"/>
  <c r="A351" i="19"/>
  <c r="N351" i="19"/>
  <c r="O351" i="19"/>
  <c r="Q351" i="19"/>
  <c r="S351" i="19"/>
  <c r="U351" i="19"/>
  <c r="V351" i="19"/>
  <c r="X351" i="19"/>
  <c r="Z351" i="19"/>
  <c r="AB351" i="19"/>
  <c r="A352" i="19"/>
  <c r="N352" i="19"/>
  <c r="O352" i="19"/>
  <c r="Q352" i="19"/>
  <c r="S352" i="19"/>
  <c r="U352" i="19"/>
  <c r="V352" i="19"/>
  <c r="X352" i="19"/>
  <c r="Z352" i="19"/>
  <c r="AB352" i="19"/>
  <c r="A353" i="19"/>
  <c r="N353" i="19"/>
  <c r="O353" i="19"/>
  <c r="Q353" i="19"/>
  <c r="S353" i="19"/>
  <c r="U353" i="19"/>
  <c r="V353" i="19"/>
  <c r="X353" i="19"/>
  <c r="Z353" i="19"/>
  <c r="AB353" i="19"/>
  <c r="A354" i="19"/>
  <c r="N354" i="19"/>
  <c r="O354" i="19"/>
  <c r="Q354" i="19"/>
  <c r="S354" i="19"/>
  <c r="U354" i="19"/>
  <c r="V354" i="19"/>
  <c r="X354" i="19"/>
  <c r="Z354" i="19"/>
  <c r="AB354" i="19"/>
  <c r="A355" i="19"/>
  <c r="N355" i="19"/>
  <c r="O355" i="19"/>
  <c r="Q355" i="19"/>
  <c r="S355" i="19"/>
  <c r="U355" i="19"/>
  <c r="V355" i="19"/>
  <c r="X355" i="19"/>
  <c r="Z355" i="19"/>
  <c r="AB355" i="19"/>
  <c r="A356" i="19"/>
  <c r="Q356" i="19"/>
  <c r="S356" i="19"/>
  <c r="U356" i="19"/>
  <c r="X356" i="19"/>
  <c r="Z356" i="19"/>
  <c r="AB356" i="19"/>
  <c r="A357" i="19"/>
  <c r="N357" i="19"/>
  <c r="O357" i="19"/>
  <c r="Q357" i="19"/>
  <c r="S357" i="19"/>
  <c r="U357" i="19"/>
  <c r="V357" i="19"/>
  <c r="X357" i="19"/>
  <c r="Z357" i="19"/>
  <c r="AB357" i="19"/>
  <c r="A358" i="19"/>
  <c r="N358" i="19"/>
  <c r="O358" i="19"/>
  <c r="Q358" i="19"/>
  <c r="S358" i="19"/>
  <c r="U358" i="19"/>
  <c r="V358" i="19"/>
  <c r="X358" i="19"/>
  <c r="Z358" i="19"/>
  <c r="AB358" i="19"/>
  <c r="A359" i="19"/>
  <c r="N359" i="19"/>
  <c r="O359" i="19"/>
  <c r="Q359" i="19"/>
  <c r="S359" i="19"/>
  <c r="U359" i="19"/>
  <c r="V359" i="19"/>
  <c r="X359" i="19"/>
  <c r="Z359" i="19"/>
  <c r="AB359" i="19"/>
  <c r="A360" i="19"/>
  <c r="N360" i="19"/>
  <c r="O360" i="19"/>
  <c r="Q360" i="19"/>
  <c r="S360" i="19"/>
  <c r="U360" i="19"/>
  <c r="V360" i="19"/>
  <c r="X360" i="19"/>
  <c r="Z360" i="19"/>
  <c r="AB360" i="19"/>
  <c r="A361" i="19"/>
  <c r="N361" i="19"/>
  <c r="O361" i="19"/>
  <c r="Q361" i="19"/>
  <c r="S361" i="19"/>
  <c r="U361" i="19"/>
  <c r="V361" i="19"/>
  <c r="X361" i="19"/>
  <c r="Z361" i="19"/>
  <c r="AB361" i="19"/>
  <c r="A362" i="19"/>
  <c r="N362" i="19"/>
  <c r="O362" i="19"/>
  <c r="Q362" i="19"/>
  <c r="S362" i="19"/>
  <c r="U362" i="19"/>
  <c r="V362" i="19"/>
  <c r="X362" i="19"/>
  <c r="Z362" i="19"/>
  <c r="AB362" i="19"/>
  <c r="A363" i="19"/>
  <c r="Q363" i="19"/>
  <c r="S363" i="19"/>
  <c r="U363" i="19"/>
  <c r="X363" i="19"/>
  <c r="Z363" i="19"/>
  <c r="AB363" i="19"/>
  <c r="A364" i="19"/>
  <c r="Q364" i="19"/>
  <c r="S364" i="19"/>
  <c r="U364" i="19"/>
  <c r="X364" i="19"/>
  <c r="Z364" i="19"/>
  <c r="AB364" i="19"/>
  <c r="A365" i="19"/>
  <c r="Q365" i="19"/>
  <c r="S365" i="19"/>
  <c r="U365" i="19"/>
  <c r="X365" i="19"/>
  <c r="Z365" i="19"/>
  <c r="AB365" i="19"/>
  <c r="A366" i="19"/>
  <c r="Q366" i="19"/>
  <c r="S366" i="19"/>
  <c r="U366" i="19"/>
  <c r="X366" i="19"/>
  <c r="Z366" i="19"/>
  <c r="AB366" i="19"/>
  <c r="A367" i="19"/>
  <c r="Q367" i="19"/>
  <c r="S367" i="19"/>
  <c r="U367" i="19"/>
  <c r="X367" i="19"/>
  <c r="Z367" i="19"/>
  <c r="AB367" i="19"/>
  <c r="A368" i="19"/>
  <c r="Q368" i="19"/>
  <c r="S368" i="19"/>
  <c r="U368" i="19"/>
  <c r="X368" i="19"/>
  <c r="Z368" i="19"/>
  <c r="AB368" i="19"/>
  <c r="A369" i="19"/>
  <c r="Q369" i="19"/>
  <c r="S369" i="19"/>
  <c r="U369" i="19"/>
  <c r="X369" i="19"/>
  <c r="Z369" i="19"/>
  <c r="AB369" i="19"/>
  <c r="A370" i="19"/>
  <c r="N370" i="19"/>
  <c r="O370" i="19"/>
  <c r="Q370" i="19"/>
  <c r="S370" i="19"/>
  <c r="U370" i="19"/>
  <c r="V370" i="19"/>
  <c r="X370" i="19"/>
  <c r="Z370" i="19"/>
  <c r="AB370" i="19"/>
  <c r="A371" i="19"/>
  <c r="N371" i="19"/>
  <c r="O371" i="19"/>
  <c r="Q371" i="19"/>
  <c r="S371" i="19"/>
  <c r="U371" i="19"/>
  <c r="V371" i="19"/>
  <c r="X371" i="19"/>
  <c r="Z371" i="19"/>
  <c r="AB371" i="19"/>
  <c r="A372" i="19"/>
  <c r="Q372" i="19"/>
  <c r="S372" i="19"/>
  <c r="U372" i="19"/>
  <c r="X372" i="19"/>
  <c r="Z372" i="19"/>
  <c r="AB372" i="19"/>
  <c r="A373" i="19"/>
  <c r="N373" i="19"/>
  <c r="O373" i="19"/>
  <c r="Q373" i="19"/>
  <c r="S373" i="19"/>
  <c r="U373" i="19"/>
  <c r="V373" i="19"/>
  <c r="X373" i="19"/>
  <c r="Z373" i="19"/>
  <c r="AB373" i="19"/>
  <c r="A374" i="19"/>
  <c r="N374" i="19"/>
  <c r="O374" i="19"/>
  <c r="Q374" i="19"/>
  <c r="S374" i="19"/>
  <c r="U374" i="19"/>
  <c r="V374" i="19"/>
  <c r="X374" i="19"/>
  <c r="Z374" i="19"/>
  <c r="AB374" i="19"/>
  <c r="A375" i="19"/>
  <c r="Q375" i="19"/>
  <c r="S375" i="19"/>
  <c r="U375" i="19"/>
  <c r="X375" i="19"/>
  <c r="Z375" i="19"/>
  <c r="AB375" i="19"/>
  <c r="A376" i="19"/>
  <c r="N376" i="19"/>
  <c r="O376" i="19"/>
  <c r="Q376" i="19"/>
  <c r="S376" i="19"/>
  <c r="U376" i="19"/>
  <c r="V376" i="19"/>
  <c r="X376" i="19"/>
  <c r="Z376" i="19"/>
  <c r="AB376" i="19"/>
  <c r="A377" i="19"/>
  <c r="Q377" i="19"/>
  <c r="S377" i="19"/>
  <c r="U377" i="19"/>
  <c r="X377" i="19"/>
  <c r="Z377" i="19"/>
  <c r="AB377" i="19"/>
  <c r="A378" i="19"/>
  <c r="N378" i="19"/>
  <c r="O378" i="19"/>
  <c r="Q378" i="19"/>
  <c r="S378" i="19"/>
  <c r="U378" i="19"/>
  <c r="V378" i="19"/>
  <c r="X378" i="19"/>
  <c r="Z378" i="19"/>
  <c r="AB378" i="19"/>
  <c r="A379" i="19"/>
  <c r="Q379" i="19"/>
  <c r="S379" i="19"/>
  <c r="U379" i="19"/>
  <c r="X379" i="19"/>
  <c r="Z379" i="19"/>
  <c r="AB379" i="19"/>
  <c r="A380" i="19"/>
  <c r="N380" i="19"/>
  <c r="O380" i="19"/>
  <c r="Q380" i="19"/>
  <c r="S380" i="19"/>
  <c r="U380" i="19"/>
  <c r="V380" i="19"/>
  <c r="X380" i="19"/>
  <c r="Z380" i="19"/>
  <c r="AB380" i="19"/>
  <c r="A381" i="19"/>
  <c r="Q381" i="19"/>
  <c r="S381" i="19"/>
  <c r="U381" i="19"/>
  <c r="X381" i="19"/>
  <c r="Z381" i="19"/>
  <c r="AB381" i="19"/>
  <c r="A382" i="19"/>
  <c r="N382" i="19"/>
  <c r="O382" i="19"/>
  <c r="Q382" i="19"/>
  <c r="S382" i="19"/>
  <c r="U382" i="19"/>
  <c r="V382" i="19"/>
  <c r="X382" i="19"/>
  <c r="Z382" i="19"/>
  <c r="AB382" i="19"/>
  <c r="A383" i="19"/>
  <c r="Q383" i="19"/>
  <c r="S383" i="19"/>
  <c r="U383" i="19"/>
  <c r="X383" i="19"/>
  <c r="Z383" i="19"/>
  <c r="AB383" i="19"/>
  <c r="A384" i="19"/>
  <c r="N384" i="19"/>
  <c r="O384" i="19"/>
  <c r="Q384" i="19"/>
  <c r="S384" i="19"/>
  <c r="U384" i="19"/>
  <c r="V384" i="19"/>
  <c r="X384" i="19"/>
  <c r="Z384" i="19"/>
  <c r="AB384" i="19"/>
  <c r="A385" i="19"/>
  <c r="Q385" i="19"/>
  <c r="S385" i="19"/>
  <c r="U385" i="19"/>
  <c r="X385" i="19"/>
  <c r="Z385" i="19"/>
  <c r="AB385" i="19"/>
  <c r="A386" i="19"/>
  <c r="N386" i="19"/>
  <c r="O386" i="19"/>
  <c r="Q386" i="19"/>
  <c r="S386" i="19"/>
  <c r="U386" i="19"/>
  <c r="V386" i="19"/>
  <c r="X386" i="19"/>
  <c r="Z386" i="19"/>
  <c r="AB386" i="19"/>
  <c r="A387" i="19"/>
  <c r="Q387" i="19"/>
  <c r="S387" i="19"/>
  <c r="U387" i="19"/>
  <c r="X387" i="19"/>
  <c r="Z387" i="19"/>
  <c r="AB387" i="19"/>
  <c r="A388" i="19"/>
  <c r="N388" i="19"/>
  <c r="O388" i="19"/>
  <c r="Q388" i="19"/>
  <c r="S388" i="19"/>
  <c r="U388" i="19"/>
  <c r="V388" i="19"/>
  <c r="X388" i="19"/>
  <c r="Z388" i="19"/>
  <c r="AB388" i="19"/>
  <c r="A389" i="19"/>
  <c r="N389" i="19"/>
  <c r="O389" i="19"/>
  <c r="Q389" i="19"/>
  <c r="S389" i="19"/>
  <c r="U389" i="19"/>
  <c r="V389" i="19"/>
  <c r="X389" i="19"/>
  <c r="Z389" i="19"/>
  <c r="AB389" i="19"/>
  <c r="A390" i="19"/>
  <c r="Q390" i="19"/>
  <c r="S390" i="19"/>
  <c r="U390" i="19"/>
  <c r="X390" i="19"/>
  <c r="Z390" i="19"/>
  <c r="AB390" i="19"/>
  <c r="A391" i="19"/>
  <c r="N391" i="19"/>
  <c r="O391" i="19"/>
  <c r="Q391" i="19"/>
  <c r="S391" i="19"/>
  <c r="U391" i="19"/>
  <c r="V391" i="19"/>
  <c r="X391" i="19"/>
  <c r="Z391" i="19"/>
  <c r="AB391" i="19"/>
  <c r="A392" i="19"/>
  <c r="Q392" i="19"/>
  <c r="S392" i="19"/>
  <c r="U392" i="19"/>
  <c r="X392" i="19"/>
  <c r="Z392" i="19"/>
  <c r="AB392" i="19"/>
  <c r="A393" i="19"/>
  <c r="N393" i="19"/>
  <c r="O393" i="19"/>
  <c r="Q393" i="19"/>
  <c r="S393" i="19"/>
  <c r="U393" i="19"/>
  <c r="V393" i="19"/>
  <c r="X393" i="19"/>
  <c r="Z393" i="19"/>
  <c r="AB393" i="19"/>
  <c r="P394" i="19"/>
  <c r="R394" i="19"/>
  <c r="T394" i="19"/>
  <c r="W394" i="19"/>
  <c r="Y394" i="19"/>
  <c r="AA394" i="19"/>
  <c r="A395" i="19"/>
  <c r="N395" i="19"/>
  <c r="O395" i="19"/>
  <c r="Q395" i="19"/>
  <c r="S395" i="19"/>
  <c r="U395" i="19"/>
  <c r="V395" i="19"/>
  <c r="X395" i="19"/>
  <c r="Z395" i="19"/>
  <c r="AB395" i="19"/>
  <c r="A396" i="19"/>
  <c r="Q396" i="19"/>
  <c r="S396" i="19"/>
  <c r="U396" i="19"/>
  <c r="X396" i="19"/>
  <c r="Z396" i="19"/>
  <c r="AB396" i="19"/>
  <c r="A397" i="19"/>
  <c r="N397" i="19"/>
  <c r="O397" i="19"/>
  <c r="Q397" i="19"/>
  <c r="S397" i="19"/>
  <c r="U397" i="19"/>
  <c r="V397" i="19"/>
  <c r="X397" i="19"/>
  <c r="Z397" i="19"/>
  <c r="AB397" i="19"/>
  <c r="A398" i="19"/>
  <c r="Q398" i="19"/>
  <c r="S398" i="19"/>
  <c r="U398" i="19"/>
  <c r="X398" i="19"/>
  <c r="Z398" i="19"/>
  <c r="AB398" i="19"/>
  <c r="A399" i="19"/>
  <c r="N399" i="19"/>
  <c r="O399" i="19"/>
  <c r="Q399" i="19"/>
  <c r="S399" i="19"/>
  <c r="U399" i="19"/>
  <c r="V399" i="19"/>
  <c r="X399" i="19"/>
  <c r="Z399" i="19"/>
  <c r="AB399" i="19"/>
  <c r="A400" i="19"/>
  <c r="Q400" i="19"/>
  <c r="S400" i="19"/>
  <c r="U400" i="19"/>
  <c r="X400" i="19"/>
  <c r="Z400" i="19"/>
  <c r="AB400" i="19"/>
  <c r="A401" i="19"/>
  <c r="N401" i="19"/>
  <c r="O401" i="19"/>
  <c r="Q401" i="19"/>
  <c r="S401" i="19"/>
  <c r="U401" i="19"/>
  <c r="V401" i="19"/>
  <c r="X401" i="19"/>
  <c r="Z401" i="19"/>
  <c r="AB401" i="19"/>
  <c r="A402" i="19"/>
  <c r="Q402" i="19"/>
  <c r="S402" i="19"/>
  <c r="U402" i="19"/>
  <c r="X402" i="19"/>
  <c r="Z402" i="19"/>
  <c r="AB402" i="19"/>
  <c r="A403" i="19"/>
  <c r="N403" i="19"/>
  <c r="O403" i="19"/>
  <c r="Q403" i="19"/>
  <c r="S403" i="19"/>
  <c r="U403" i="19"/>
  <c r="V403" i="19"/>
  <c r="X403" i="19"/>
  <c r="Z403" i="19"/>
  <c r="AB403" i="19"/>
  <c r="A404" i="19"/>
  <c r="N404" i="19"/>
  <c r="O404" i="19"/>
  <c r="Q404" i="19"/>
  <c r="S404" i="19"/>
  <c r="U404" i="19"/>
  <c r="V404" i="19"/>
  <c r="X404" i="19"/>
  <c r="Z404" i="19"/>
  <c r="AB404" i="19"/>
  <c r="A405" i="19"/>
  <c r="Q405" i="19"/>
  <c r="S405" i="19"/>
  <c r="U405" i="19"/>
  <c r="X405" i="19"/>
  <c r="Z405" i="19"/>
  <c r="AB405" i="19"/>
  <c r="A406" i="19"/>
  <c r="N406" i="19"/>
  <c r="O406" i="19"/>
  <c r="Q406" i="19"/>
  <c r="S406" i="19"/>
  <c r="U406" i="19"/>
  <c r="V406" i="19"/>
  <c r="X406" i="19"/>
  <c r="Z406" i="19"/>
  <c r="AB406" i="19"/>
  <c r="A407" i="19"/>
  <c r="N407" i="19"/>
  <c r="O407" i="19"/>
  <c r="Q407" i="19"/>
  <c r="S407" i="19"/>
  <c r="U407" i="19"/>
  <c r="V407" i="19"/>
  <c r="X407" i="19"/>
  <c r="Z407" i="19"/>
  <c r="AB407" i="19"/>
  <c r="A408" i="19"/>
  <c r="N408" i="19"/>
  <c r="O408" i="19"/>
  <c r="Q408" i="19"/>
  <c r="S408" i="19"/>
  <c r="U408" i="19"/>
  <c r="V408" i="19"/>
  <c r="X408" i="19"/>
  <c r="Z408" i="19"/>
  <c r="AB408" i="19"/>
  <c r="A409" i="19"/>
  <c r="N409" i="19"/>
  <c r="O409" i="19"/>
  <c r="Q409" i="19"/>
  <c r="S409" i="19"/>
  <c r="U409" i="19"/>
  <c r="V409" i="19"/>
  <c r="X409" i="19"/>
  <c r="Z409" i="19"/>
  <c r="AB409" i="19"/>
  <c r="A410" i="19"/>
  <c r="N410" i="19"/>
  <c r="O410" i="19"/>
  <c r="Q410" i="19"/>
  <c r="S410" i="19"/>
  <c r="U410" i="19"/>
  <c r="V410" i="19"/>
  <c r="X410" i="19"/>
  <c r="Z410" i="19"/>
  <c r="AB410" i="19"/>
  <c r="A411" i="19"/>
  <c r="Q411" i="19"/>
  <c r="S411" i="19"/>
  <c r="U411" i="19"/>
  <c r="X411" i="19"/>
  <c r="Z411" i="19"/>
  <c r="AB411" i="19"/>
  <c r="P412" i="19"/>
  <c r="R412" i="19"/>
  <c r="T412" i="19"/>
  <c r="W412" i="19"/>
  <c r="Y412" i="19"/>
  <c r="AA412" i="19"/>
  <c r="A413" i="19"/>
  <c r="N413" i="19"/>
  <c r="O413" i="19"/>
  <c r="Q413" i="19"/>
  <c r="S413" i="19"/>
  <c r="U413" i="19"/>
  <c r="V413" i="19"/>
  <c r="X413" i="19"/>
  <c r="Z413" i="19"/>
  <c r="AB413" i="19"/>
  <c r="A414" i="19"/>
  <c r="Q414" i="19"/>
  <c r="S414" i="19"/>
  <c r="U414" i="19"/>
  <c r="X414" i="19"/>
  <c r="Z414" i="19"/>
  <c r="AB414" i="19"/>
  <c r="A415" i="19"/>
  <c r="N415" i="19"/>
  <c r="O415" i="19"/>
  <c r="Q415" i="19"/>
  <c r="S415" i="19"/>
  <c r="U415" i="19"/>
  <c r="V415" i="19"/>
  <c r="X415" i="19"/>
  <c r="Z415" i="19"/>
  <c r="AB415" i="19"/>
  <c r="A416" i="19"/>
  <c r="Q416" i="19"/>
  <c r="S416" i="19"/>
  <c r="U416" i="19"/>
  <c r="X416" i="19"/>
  <c r="Z416" i="19"/>
  <c r="AB416" i="19"/>
  <c r="A417" i="19"/>
  <c r="N417" i="19"/>
  <c r="O417" i="19"/>
  <c r="Q417" i="19"/>
  <c r="S417" i="19"/>
  <c r="U417" i="19"/>
  <c r="V417" i="19"/>
  <c r="X417" i="19"/>
  <c r="Z417" i="19"/>
  <c r="AB417" i="19"/>
  <c r="A418" i="19"/>
  <c r="Q418" i="19"/>
  <c r="S418" i="19"/>
  <c r="U418" i="19"/>
  <c r="X418" i="19"/>
  <c r="Z418" i="19"/>
  <c r="AB418" i="19"/>
  <c r="A419" i="19"/>
  <c r="N419" i="19"/>
  <c r="O419" i="19"/>
  <c r="Q419" i="19"/>
  <c r="S419" i="19"/>
  <c r="U419" i="19"/>
  <c r="V419" i="19"/>
  <c r="X419" i="19"/>
  <c r="Z419" i="19"/>
  <c r="AB419" i="19"/>
  <c r="A420" i="19"/>
  <c r="Q420" i="19"/>
  <c r="S420" i="19"/>
  <c r="U420" i="19"/>
  <c r="X420" i="19"/>
  <c r="Z420" i="19"/>
  <c r="AB420" i="19"/>
  <c r="A421" i="19"/>
  <c r="N421" i="19"/>
  <c r="O421" i="19"/>
  <c r="Q421" i="19"/>
  <c r="S421" i="19"/>
  <c r="U421" i="19"/>
  <c r="V421" i="19"/>
  <c r="X421" i="19"/>
  <c r="Z421" i="19"/>
  <c r="AB421" i="19"/>
  <c r="A422" i="19"/>
  <c r="Q422" i="19"/>
  <c r="S422" i="19"/>
  <c r="U422" i="19"/>
  <c r="X422" i="19"/>
  <c r="Z422" i="19"/>
  <c r="AB422" i="19"/>
  <c r="A423" i="19"/>
  <c r="N423" i="19"/>
  <c r="O423" i="19"/>
  <c r="Q423" i="19"/>
  <c r="S423" i="19"/>
  <c r="U423" i="19"/>
  <c r="V423" i="19"/>
  <c r="X423" i="19"/>
  <c r="Z423" i="19"/>
  <c r="AB423" i="19"/>
  <c r="A424" i="19"/>
  <c r="Q424" i="19"/>
  <c r="S424" i="19"/>
  <c r="U424" i="19"/>
  <c r="X424" i="19"/>
  <c r="Z424" i="19"/>
  <c r="AB424" i="19"/>
  <c r="A425" i="19"/>
  <c r="N425" i="19"/>
  <c r="O425" i="19"/>
  <c r="Q425" i="19"/>
  <c r="S425" i="19"/>
  <c r="U425" i="19"/>
  <c r="V425" i="19"/>
  <c r="X425" i="19"/>
  <c r="Z425" i="19"/>
  <c r="AB425" i="19"/>
  <c r="A426" i="19"/>
  <c r="Q426" i="19"/>
  <c r="S426" i="19"/>
  <c r="U426" i="19"/>
  <c r="X426" i="19"/>
  <c r="Z426" i="19"/>
  <c r="AB426" i="19"/>
  <c r="A427" i="19"/>
  <c r="N427" i="19"/>
  <c r="O427" i="19"/>
  <c r="Q427" i="19"/>
  <c r="S427" i="19"/>
  <c r="U427" i="19"/>
  <c r="V427" i="19"/>
  <c r="X427" i="19"/>
  <c r="Z427" i="19"/>
  <c r="AB427" i="19"/>
  <c r="A428" i="19"/>
  <c r="N428" i="19"/>
  <c r="O428" i="19"/>
  <c r="Q428" i="19"/>
  <c r="S428" i="19"/>
  <c r="U428" i="19"/>
  <c r="V428" i="19"/>
  <c r="X428" i="19"/>
  <c r="Z428" i="19"/>
  <c r="AB428" i="19"/>
  <c r="A429" i="19"/>
  <c r="Q429" i="19"/>
  <c r="S429" i="19"/>
  <c r="U429" i="19"/>
  <c r="X429" i="19"/>
  <c r="Z429" i="19"/>
  <c r="AB429" i="19"/>
  <c r="A430" i="19"/>
  <c r="N430" i="19"/>
  <c r="O430" i="19"/>
  <c r="Q430" i="19"/>
  <c r="S430" i="19"/>
  <c r="U430" i="19"/>
  <c r="V430" i="19"/>
  <c r="X430" i="19"/>
  <c r="Z430" i="19"/>
  <c r="AB430" i="19"/>
  <c r="A431" i="19"/>
  <c r="Q431" i="19"/>
  <c r="S431" i="19"/>
  <c r="U431" i="19"/>
  <c r="X431" i="19"/>
  <c r="Z431" i="19"/>
  <c r="AB431" i="19"/>
  <c r="A432" i="19"/>
  <c r="N432" i="19"/>
  <c r="O432" i="19"/>
  <c r="Q432" i="19"/>
  <c r="S432" i="19"/>
  <c r="U432" i="19"/>
  <c r="V432" i="19"/>
  <c r="X432" i="19"/>
  <c r="Z432" i="19"/>
  <c r="AB432" i="19"/>
  <c r="A433" i="19"/>
  <c r="Q433" i="19"/>
  <c r="S433" i="19"/>
  <c r="U433" i="19"/>
  <c r="X433" i="19"/>
  <c r="Z433" i="19"/>
  <c r="AB433" i="19"/>
  <c r="A434" i="19"/>
  <c r="N434" i="19"/>
  <c r="O434" i="19"/>
  <c r="Q434" i="19"/>
  <c r="S434" i="19"/>
  <c r="U434" i="19"/>
  <c r="V434" i="19"/>
  <c r="X434" i="19"/>
  <c r="Z434" i="19"/>
  <c r="AB434" i="19"/>
  <c r="A435" i="19"/>
  <c r="N435" i="19"/>
  <c r="O435" i="19"/>
  <c r="Q435" i="19"/>
  <c r="S435" i="19"/>
  <c r="U435" i="19"/>
  <c r="V435" i="19"/>
  <c r="X435" i="19"/>
  <c r="Z435" i="19"/>
  <c r="AB435" i="19"/>
  <c r="A436" i="19"/>
  <c r="Q436" i="19"/>
  <c r="S436" i="19"/>
  <c r="U436" i="19"/>
  <c r="X436" i="19"/>
  <c r="Z436" i="19"/>
  <c r="AB436" i="19"/>
  <c r="A437" i="19"/>
  <c r="N437" i="19"/>
  <c r="O437" i="19"/>
  <c r="Q437" i="19"/>
  <c r="S437" i="19"/>
  <c r="U437" i="19"/>
  <c r="V437" i="19"/>
  <c r="X437" i="19"/>
  <c r="Z437" i="19"/>
  <c r="AB437" i="19"/>
  <c r="A438" i="19"/>
  <c r="Q438" i="19"/>
  <c r="S438" i="19"/>
  <c r="U438" i="19"/>
  <c r="X438" i="19"/>
  <c r="Z438" i="19"/>
  <c r="AB438" i="19"/>
  <c r="A439" i="19"/>
  <c r="N439" i="19"/>
  <c r="O439" i="19"/>
  <c r="Q439" i="19"/>
  <c r="S439" i="19"/>
  <c r="U439" i="19"/>
  <c r="V439" i="19"/>
  <c r="X439" i="19"/>
  <c r="Z439" i="19"/>
  <c r="AB439" i="19"/>
  <c r="A440" i="19"/>
  <c r="N440" i="19"/>
  <c r="O440" i="19"/>
  <c r="Q440" i="19"/>
  <c r="S440" i="19"/>
  <c r="U440" i="19"/>
  <c r="V440" i="19"/>
  <c r="X440" i="19"/>
  <c r="Z440" i="19"/>
  <c r="AB440" i="19"/>
  <c r="A441" i="19"/>
  <c r="N441" i="19"/>
  <c r="O441" i="19"/>
  <c r="Q441" i="19"/>
  <c r="S441" i="19"/>
  <c r="U441" i="19"/>
  <c r="V441" i="19"/>
  <c r="X441" i="19"/>
  <c r="Z441" i="19"/>
  <c r="AB441" i="19"/>
  <c r="A442" i="19"/>
  <c r="N442" i="19"/>
  <c r="O442" i="19"/>
  <c r="Q442" i="19"/>
  <c r="S442" i="19"/>
  <c r="U442" i="19"/>
  <c r="V442" i="19"/>
  <c r="X442" i="19"/>
  <c r="Z442" i="19"/>
  <c r="AB442" i="19"/>
  <c r="A443" i="19"/>
  <c r="N443" i="19"/>
  <c r="O443" i="19"/>
  <c r="Q443" i="19"/>
  <c r="S443" i="19"/>
  <c r="U443" i="19"/>
  <c r="V443" i="19"/>
  <c r="X443" i="19"/>
  <c r="Z443" i="19"/>
  <c r="AB443" i="19"/>
  <c r="A444" i="19"/>
  <c r="Q444" i="19"/>
  <c r="S444" i="19"/>
  <c r="U444" i="19"/>
  <c r="X444" i="19"/>
  <c r="Z444" i="19"/>
  <c r="AB444" i="19"/>
  <c r="A445" i="19"/>
  <c r="N445" i="19"/>
  <c r="O445" i="19"/>
  <c r="Q445" i="19"/>
  <c r="S445" i="19"/>
  <c r="U445" i="19"/>
  <c r="V445" i="19"/>
  <c r="X445" i="19"/>
  <c r="Z445" i="19"/>
  <c r="AB445" i="19"/>
  <c r="A446" i="19"/>
  <c r="Q446" i="19"/>
  <c r="S446" i="19"/>
  <c r="U446" i="19"/>
  <c r="X446" i="19"/>
  <c r="Z446" i="19"/>
  <c r="AB446" i="19"/>
  <c r="A447" i="19"/>
  <c r="N447" i="19"/>
  <c r="O447" i="19"/>
  <c r="Q447" i="19"/>
  <c r="S447" i="19"/>
  <c r="U447" i="19"/>
  <c r="V447" i="19"/>
  <c r="X447" i="19"/>
  <c r="Z447" i="19"/>
  <c r="AB447" i="19"/>
  <c r="A448" i="19"/>
  <c r="Q448" i="19"/>
  <c r="S448" i="19"/>
  <c r="U448" i="19"/>
  <c r="X448" i="19"/>
  <c r="Z448" i="19"/>
  <c r="AB448" i="19"/>
  <c r="A449" i="19"/>
  <c r="N449" i="19"/>
  <c r="O449" i="19"/>
  <c r="Q449" i="19"/>
  <c r="S449" i="19"/>
  <c r="U449" i="19"/>
  <c r="V449" i="19"/>
  <c r="X449" i="19"/>
  <c r="Z449" i="19"/>
  <c r="AB449" i="19"/>
  <c r="A450" i="19"/>
  <c r="Q450" i="19"/>
  <c r="S450" i="19"/>
  <c r="U450" i="19"/>
  <c r="X450" i="19"/>
  <c r="Z450" i="19"/>
  <c r="AB450" i="19"/>
  <c r="A451" i="19"/>
  <c r="N451" i="19"/>
  <c r="O451" i="19"/>
  <c r="Q451" i="19"/>
  <c r="S451" i="19"/>
  <c r="U451" i="19"/>
  <c r="V451" i="19"/>
  <c r="X451" i="19"/>
  <c r="Z451" i="19"/>
  <c r="AB451" i="19"/>
  <c r="A452" i="19"/>
  <c r="Q452" i="19"/>
  <c r="S452" i="19"/>
  <c r="U452" i="19"/>
  <c r="X452" i="19"/>
  <c r="Z452" i="19"/>
  <c r="AB452" i="19"/>
  <c r="A453" i="19"/>
  <c r="N453" i="19"/>
  <c r="O453" i="19"/>
  <c r="Q453" i="19"/>
  <c r="S453" i="19"/>
  <c r="U453" i="19"/>
  <c r="V453" i="19"/>
  <c r="X453" i="19"/>
  <c r="Z453" i="19"/>
  <c r="AB453" i="19"/>
  <c r="A454" i="19"/>
  <c r="Q454" i="19"/>
  <c r="S454" i="19"/>
  <c r="U454" i="19"/>
  <c r="X454" i="19"/>
  <c r="Z454" i="19"/>
  <c r="AB454" i="19"/>
  <c r="A455" i="19"/>
  <c r="N455" i="19"/>
  <c r="O455" i="19"/>
  <c r="Q455" i="19"/>
  <c r="S455" i="19"/>
  <c r="U455" i="19"/>
  <c r="V455" i="19"/>
  <c r="X455" i="19"/>
  <c r="Z455" i="19"/>
  <c r="AB455" i="19"/>
  <c r="A456" i="19"/>
  <c r="Q456" i="19"/>
  <c r="S456" i="19"/>
  <c r="U456" i="19"/>
  <c r="X456" i="19"/>
  <c r="Z456" i="19"/>
  <c r="AB456" i="19"/>
  <c r="A457" i="19"/>
  <c r="N457" i="19"/>
  <c r="O457" i="19"/>
  <c r="Q457" i="19"/>
  <c r="S457" i="19"/>
  <c r="U457" i="19"/>
  <c r="V457" i="19"/>
  <c r="X457" i="19"/>
  <c r="Z457" i="19"/>
  <c r="AB457" i="19"/>
  <c r="A458" i="19"/>
  <c r="N458" i="19"/>
  <c r="O458" i="19"/>
  <c r="Q458" i="19"/>
  <c r="S458" i="19"/>
  <c r="U458" i="19"/>
  <c r="V458" i="19"/>
  <c r="X458" i="19"/>
  <c r="Z458" i="19"/>
  <c r="AB458" i="19"/>
  <c r="A459" i="19"/>
  <c r="Q459" i="19"/>
  <c r="S459" i="19"/>
  <c r="U459" i="19"/>
  <c r="X459" i="19"/>
  <c r="Z459" i="19"/>
  <c r="AB459" i="19"/>
  <c r="A460" i="19"/>
  <c r="N460" i="19"/>
  <c r="O460" i="19"/>
  <c r="Q460" i="19"/>
  <c r="S460" i="19"/>
  <c r="U460" i="19"/>
  <c r="V460" i="19"/>
  <c r="X460" i="19"/>
  <c r="Z460" i="19"/>
  <c r="AB460" i="19"/>
  <c r="A461" i="19"/>
  <c r="Q461" i="19"/>
  <c r="S461" i="19"/>
  <c r="U461" i="19"/>
  <c r="X461" i="19"/>
  <c r="Z461" i="19"/>
  <c r="AB461" i="19"/>
  <c r="A462" i="19"/>
  <c r="N462" i="19"/>
  <c r="O462" i="19"/>
  <c r="Q462" i="19"/>
  <c r="S462" i="19"/>
  <c r="U462" i="19"/>
  <c r="V462" i="19"/>
  <c r="X462" i="19"/>
  <c r="Z462" i="19"/>
  <c r="AB462" i="19"/>
  <c r="A463" i="19"/>
  <c r="Q463" i="19"/>
  <c r="S463" i="19"/>
  <c r="U463" i="19"/>
  <c r="X463" i="19"/>
  <c r="Z463" i="19"/>
  <c r="AB463" i="19"/>
  <c r="A464" i="19"/>
  <c r="N464" i="19"/>
  <c r="O464" i="19"/>
  <c r="Q464" i="19"/>
  <c r="S464" i="19"/>
  <c r="U464" i="19"/>
  <c r="V464" i="19"/>
  <c r="X464" i="19"/>
  <c r="Z464" i="19"/>
  <c r="AB464" i="19"/>
  <c r="A465" i="19"/>
  <c r="Q465" i="19"/>
  <c r="S465" i="19"/>
  <c r="U465" i="19"/>
  <c r="X465" i="19"/>
  <c r="Z465" i="19"/>
  <c r="AB465" i="19"/>
  <c r="A466" i="19"/>
  <c r="N466" i="19"/>
  <c r="O466" i="19"/>
  <c r="Q466" i="19"/>
  <c r="S466" i="19"/>
  <c r="U466" i="19"/>
  <c r="V466" i="19"/>
  <c r="X466" i="19"/>
  <c r="Z466" i="19"/>
  <c r="AB466" i="19"/>
  <c r="A467" i="19"/>
  <c r="Q467" i="19"/>
  <c r="S467" i="19"/>
  <c r="U467" i="19"/>
  <c r="X467" i="19"/>
  <c r="Z467" i="19"/>
  <c r="AB467" i="19"/>
  <c r="A468" i="19"/>
  <c r="N468" i="19"/>
  <c r="O468" i="19"/>
  <c r="Q468" i="19"/>
  <c r="S468" i="19"/>
  <c r="U468" i="19"/>
  <c r="V468" i="19"/>
  <c r="X468" i="19"/>
  <c r="Z468" i="19"/>
  <c r="AB468" i="19"/>
  <c r="A469" i="19"/>
  <c r="Q469" i="19"/>
  <c r="S469" i="19"/>
  <c r="U469" i="19"/>
  <c r="X469" i="19"/>
  <c r="Z469" i="19"/>
  <c r="AB469" i="19"/>
  <c r="A470" i="19"/>
  <c r="N470" i="19"/>
  <c r="O470" i="19"/>
  <c r="Q470" i="19"/>
  <c r="S470" i="19"/>
  <c r="U470" i="19"/>
  <c r="V470" i="19"/>
  <c r="X470" i="19"/>
  <c r="Z470" i="19"/>
  <c r="AB470" i="19"/>
  <c r="A471" i="19"/>
  <c r="Q471" i="19"/>
  <c r="S471" i="19"/>
  <c r="U471" i="19"/>
  <c r="X471" i="19"/>
  <c r="Z471" i="19"/>
  <c r="AB471" i="19"/>
  <c r="A472" i="19"/>
  <c r="N472" i="19"/>
  <c r="O472" i="19"/>
  <c r="Q472" i="19"/>
  <c r="S472" i="19"/>
  <c r="U472" i="19"/>
  <c r="V472" i="19"/>
  <c r="X472" i="19"/>
  <c r="Z472" i="19"/>
  <c r="AB472" i="19"/>
  <c r="A473" i="19"/>
  <c r="Q473" i="19"/>
  <c r="S473" i="19"/>
  <c r="U473" i="19"/>
  <c r="X473" i="19"/>
  <c r="Z473" i="19"/>
  <c r="AB473" i="19"/>
  <c r="A474" i="19"/>
  <c r="N474" i="19"/>
  <c r="O474" i="19"/>
  <c r="Q474" i="19"/>
  <c r="S474" i="19"/>
  <c r="U474" i="19"/>
  <c r="V474" i="19"/>
  <c r="X474" i="19"/>
  <c r="Z474" i="19"/>
  <c r="AB474" i="19"/>
  <c r="A475" i="19"/>
  <c r="Q475" i="19"/>
  <c r="S475" i="19"/>
  <c r="U475" i="19"/>
  <c r="X475" i="19"/>
  <c r="Z475" i="19"/>
  <c r="AB475" i="19"/>
  <c r="A476" i="19"/>
  <c r="N476" i="19"/>
  <c r="O476" i="19"/>
  <c r="Q476" i="19"/>
  <c r="S476" i="19"/>
  <c r="U476" i="19"/>
  <c r="V476" i="19"/>
  <c r="X476" i="19"/>
  <c r="Z476" i="19"/>
  <c r="AB476" i="19"/>
  <c r="A477" i="19"/>
  <c r="Q477" i="19"/>
  <c r="S477" i="19"/>
  <c r="U477" i="19"/>
  <c r="X477" i="19"/>
  <c r="Z477" i="19"/>
  <c r="AB477" i="19"/>
  <c r="A478" i="19"/>
  <c r="N478" i="19"/>
  <c r="O478" i="19"/>
  <c r="Q478" i="19"/>
  <c r="S478" i="19"/>
  <c r="U478" i="19"/>
  <c r="V478" i="19"/>
  <c r="X478" i="19"/>
  <c r="Z478" i="19"/>
  <c r="AB478" i="19"/>
  <c r="A479" i="19"/>
  <c r="N479" i="19"/>
  <c r="O479" i="19"/>
  <c r="Q479" i="19"/>
  <c r="S479" i="19"/>
  <c r="U479" i="19"/>
  <c r="V479" i="19"/>
  <c r="X479" i="19"/>
  <c r="Z479" i="19"/>
  <c r="AB479" i="19"/>
  <c r="A480" i="19"/>
  <c r="Q480" i="19"/>
  <c r="S480" i="19"/>
  <c r="U480" i="19"/>
  <c r="X480" i="19"/>
  <c r="Z480" i="19"/>
  <c r="AB480" i="19"/>
  <c r="A481" i="19"/>
  <c r="N481" i="19"/>
  <c r="O481" i="19"/>
  <c r="Q481" i="19"/>
  <c r="S481" i="19"/>
  <c r="U481" i="19"/>
  <c r="V481" i="19"/>
  <c r="X481" i="19"/>
  <c r="Z481" i="19"/>
  <c r="AB481" i="19"/>
  <c r="A482" i="19"/>
  <c r="Q482" i="19"/>
  <c r="S482" i="19"/>
  <c r="U482" i="19"/>
  <c r="X482" i="19"/>
  <c r="Z482" i="19"/>
  <c r="AB482" i="19"/>
  <c r="A483" i="19"/>
  <c r="N483" i="19"/>
  <c r="O483" i="19"/>
  <c r="Q483" i="19"/>
  <c r="S483" i="19"/>
  <c r="U483" i="19"/>
  <c r="V483" i="19"/>
  <c r="X483" i="19"/>
  <c r="Z483" i="19"/>
  <c r="AB483" i="19"/>
  <c r="A484" i="19"/>
  <c r="N484" i="19"/>
  <c r="O484" i="19"/>
  <c r="Q484" i="19"/>
  <c r="S484" i="19"/>
  <c r="U484" i="19"/>
  <c r="V484" i="19"/>
  <c r="X484" i="19"/>
  <c r="Z484" i="19"/>
  <c r="AB484" i="19"/>
  <c r="A485" i="19"/>
  <c r="Q485" i="19"/>
  <c r="S485" i="19"/>
  <c r="U485" i="19"/>
  <c r="X485" i="19"/>
  <c r="Z485" i="19"/>
  <c r="AB485" i="19"/>
  <c r="A486" i="19"/>
  <c r="N486" i="19"/>
  <c r="O486" i="19"/>
  <c r="Q486" i="19"/>
  <c r="S486" i="19"/>
  <c r="U486" i="19"/>
  <c r="V486" i="19"/>
  <c r="X486" i="19"/>
  <c r="Z486" i="19"/>
  <c r="AB486" i="19"/>
  <c r="A487" i="19"/>
  <c r="Q487" i="19"/>
  <c r="S487" i="19"/>
  <c r="U487" i="19"/>
  <c r="X487" i="19"/>
  <c r="Z487" i="19"/>
  <c r="AB487" i="19"/>
  <c r="A488" i="19"/>
  <c r="N488" i="19"/>
  <c r="O488" i="19"/>
  <c r="Q488" i="19"/>
  <c r="S488" i="19"/>
  <c r="U488" i="19"/>
  <c r="V488" i="19"/>
  <c r="X488" i="19"/>
  <c r="Z488" i="19"/>
  <c r="AB488" i="19"/>
  <c r="A489" i="19"/>
  <c r="N489" i="19"/>
  <c r="O489" i="19"/>
  <c r="Q489" i="19"/>
  <c r="S489" i="19"/>
  <c r="U489" i="19"/>
  <c r="V489" i="19"/>
  <c r="X489" i="19"/>
  <c r="Z489" i="19"/>
  <c r="AB489" i="19"/>
  <c r="A490" i="19"/>
  <c r="Q490" i="19"/>
  <c r="S490" i="19"/>
  <c r="U490" i="19"/>
  <c r="X490" i="19"/>
  <c r="Z490" i="19"/>
  <c r="AB490" i="19"/>
  <c r="A491" i="19"/>
  <c r="N491" i="19"/>
  <c r="O491" i="19"/>
  <c r="Q491" i="19"/>
  <c r="S491" i="19"/>
  <c r="U491" i="19"/>
  <c r="V491" i="19"/>
  <c r="X491" i="19"/>
  <c r="Z491" i="19"/>
  <c r="AB491" i="19"/>
  <c r="A492" i="19"/>
  <c r="Q492" i="19"/>
  <c r="S492" i="19"/>
  <c r="U492" i="19"/>
  <c r="X492" i="19"/>
  <c r="Z492" i="19"/>
  <c r="AB492" i="19"/>
  <c r="A493" i="19"/>
  <c r="Q493" i="19"/>
  <c r="S493" i="19"/>
  <c r="U493" i="19"/>
  <c r="X493" i="19"/>
  <c r="Z493" i="19"/>
  <c r="AB493" i="19"/>
  <c r="A494" i="19"/>
  <c r="Q494" i="19"/>
  <c r="S494" i="19"/>
  <c r="U494" i="19"/>
  <c r="V494" i="19"/>
  <c r="X494" i="19"/>
  <c r="Z494" i="19"/>
  <c r="AB494" i="19"/>
  <c r="A495" i="19"/>
  <c r="N495" i="19"/>
  <c r="O495" i="19"/>
  <c r="Q495" i="19"/>
  <c r="S495" i="19"/>
  <c r="U495" i="19"/>
  <c r="V495" i="19"/>
  <c r="X495" i="19"/>
  <c r="Z495" i="19"/>
  <c r="AB495" i="19"/>
  <c r="A496" i="19"/>
  <c r="Q496" i="19"/>
  <c r="S496" i="19"/>
  <c r="U496" i="19"/>
  <c r="X496" i="19"/>
  <c r="Z496" i="19"/>
  <c r="AB496" i="19"/>
  <c r="A497" i="19"/>
  <c r="N497" i="19"/>
  <c r="O497" i="19"/>
  <c r="Q497" i="19"/>
  <c r="S497" i="19"/>
  <c r="U497" i="19"/>
  <c r="V497" i="19"/>
  <c r="X497" i="19"/>
  <c r="Z497" i="19"/>
  <c r="AB497" i="19"/>
  <c r="A498" i="19"/>
  <c r="Q498" i="19"/>
  <c r="S498" i="19"/>
  <c r="U498" i="19"/>
  <c r="X498" i="19"/>
  <c r="Z498" i="19"/>
  <c r="AB498" i="19"/>
  <c r="A499" i="19"/>
  <c r="N499" i="19"/>
  <c r="O499" i="19"/>
  <c r="Q499" i="19"/>
  <c r="S499" i="19"/>
  <c r="U499" i="19"/>
  <c r="V499" i="19"/>
  <c r="X499" i="19"/>
  <c r="Z499" i="19"/>
  <c r="AB499" i="19"/>
  <c r="A500" i="19"/>
  <c r="Q500" i="19"/>
  <c r="S500" i="19"/>
  <c r="U500" i="19"/>
  <c r="X500" i="19"/>
  <c r="Z500" i="19"/>
  <c r="AB500" i="19"/>
  <c r="A501" i="19"/>
  <c r="N501" i="19"/>
  <c r="O501" i="19"/>
  <c r="Q501" i="19"/>
  <c r="S501" i="19"/>
  <c r="U501" i="19"/>
  <c r="V501" i="19"/>
  <c r="X501" i="19"/>
  <c r="Z501" i="19"/>
  <c r="AB501" i="19"/>
  <c r="A502" i="19"/>
  <c r="N502" i="19"/>
  <c r="O502" i="19"/>
  <c r="Q502" i="19"/>
  <c r="S502" i="19"/>
  <c r="U502" i="19"/>
  <c r="V502" i="19"/>
  <c r="X502" i="19"/>
  <c r="Z502" i="19"/>
  <c r="AB502" i="19"/>
  <c r="A503" i="19"/>
  <c r="Q503" i="19"/>
  <c r="S503" i="19"/>
  <c r="U503" i="19"/>
  <c r="X503" i="19"/>
  <c r="Z503" i="19"/>
  <c r="AB503" i="19"/>
  <c r="A504" i="19"/>
  <c r="N504" i="19"/>
  <c r="O504" i="19"/>
  <c r="Q504" i="19"/>
  <c r="S504" i="19"/>
  <c r="U504" i="19"/>
  <c r="V504" i="19"/>
  <c r="X504" i="19"/>
  <c r="Z504" i="19"/>
  <c r="AB504" i="19"/>
  <c r="A505" i="19"/>
  <c r="N505" i="19"/>
  <c r="O505" i="19"/>
  <c r="Q505" i="19"/>
  <c r="S505" i="19"/>
  <c r="U505" i="19"/>
  <c r="V505" i="19"/>
  <c r="X505" i="19"/>
  <c r="Z505" i="19"/>
  <c r="AB505" i="19"/>
  <c r="A506" i="19"/>
  <c r="Q506" i="19"/>
  <c r="S506" i="19"/>
  <c r="U506" i="19"/>
  <c r="X506" i="19"/>
  <c r="Z506" i="19"/>
  <c r="AB506" i="19"/>
  <c r="A507" i="19"/>
  <c r="N507" i="19"/>
  <c r="O507" i="19"/>
  <c r="Q507" i="19"/>
  <c r="S507" i="19"/>
  <c r="U507" i="19"/>
  <c r="V507" i="19"/>
  <c r="X507" i="19"/>
  <c r="Z507" i="19"/>
  <c r="AB507" i="19"/>
  <c r="A508" i="19"/>
  <c r="N508" i="19"/>
  <c r="O508" i="19"/>
  <c r="Q508" i="19"/>
  <c r="S508" i="19"/>
  <c r="U508" i="19"/>
  <c r="V508" i="19"/>
  <c r="X508" i="19"/>
  <c r="Z508" i="19"/>
  <c r="AB508" i="19"/>
  <c r="A509" i="19"/>
  <c r="Q509" i="19"/>
  <c r="S509" i="19"/>
  <c r="U509" i="19"/>
  <c r="X509" i="19"/>
  <c r="Z509" i="19"/>
  <c r="AB509" i="19"/>
  <c r="A510" i="19"/>
  <c r="N510" i="19"/>
  <c r="O510" i="19"/>
  <c r="Q510" i="19"/>
  <c r="S510" i="19"/>
  <c r="U510" i="19"/>
  <c r="V510" i="19"/>
  <c r="X510" i="19"/>
  <c r="Z510" i="19"/>
  <c r="AB510" i="19"/>
  <c r="A511" i="19"/>
  <c r="N511" i="19"/>
  <c r="O511" i="19"/>
  <c r="Q511" i="19"/>
  <c r="S511" i="19"/>
  <c r="U511" i="19"/>
  <c r="V511" i="19"/>
  <c r="X511" i="19"/>
  <c r="Z511" i="19"/>
  <c r="AB511" i="19"/>
  <c r="A512" i="19"/>
  <c r="Q512" i="19"/>
  <c r="S512" i="19"/>
  <c r="U512" i="19"/>
  <c r="X512" i="19"/>
  <c r="Z512" i="19"/>
  <c r="AB512" i="19"/>
  <c r="A513" i="19"/>
  <c r="N513" i="19"/>
  <c r="O513" i="19"/>
  <c r="Q513" i="19"/>
  <c r="S513" i="19"/>
  <c r="U513" i="19"/>
  <c r="V513" i="19"/>
  <c r="X513" i="19"/>
  <c r="Z513" i="19"/>
  <c r="AB513" i="19"/>
  <c r="A514" i="19"/>
  <c r="Q514" i="19"/>
  <c r="S514" i="19"/>
  <c r="U514" i="19"/>
  <c r="X514" i="19"/>
  <c r="Z514" i="19"/>
  <c r="AB514" i="19"/>
  <c r="A515" i="19"/>
  <c r="Q515" i="19"/>
  <c r="S515" i="19"/>
  <c r="U515" i="19"/>
  <c r="X515" i="19"/>
  <c r="Z515" i="19"/>
  <c r="AB515" i="19"/>
  <c r="A516" i="19"/>
  <c r="N516" i="19"/>
  <c r="O516" i="19"/>
  <c r="Q516" i="19"/>
  <c r="S516" i="19"/>
  <c r="U516" i="19"/>
  <c r="V516" i="19"/>
  <c r="X516" i="19"/>
  <c r="Z516" i="19"/>
  <c r="AB516" i="19"/>
  <c r="A517" i="19"/>
  <c r="Q517" i="19"/>
  <c r="S517" i="19"/>
  <c r="U517" i="19"/>
  <c r="X517" i="19"/>
  <c r="Z517" i="19"/>
  <c r="AB517" i="19"/>
  <c r="A518" i="19"/>
  <c r="N518" i="19"/>
  <c r="O518" i="19"/>
  <c r="Q518" i="19"/>
  <c r="S518" i="19"/>
  <c r="U518" i="19"/>
  <c r="V518" i="19"/>
  <c r="X518" i="19"/>
  <c r="Z518" i="19"/>
  <c r="AB518" i="19"/>
  <c r="A519" i="19"/>
  <c r="N519" i="19"/>
  <c r="O519" i="19"/>
  <c r="Q519" i="19"/>
  <c r="S519" i="19"/>
  <c r="U519" i="19"/>
  <c r="V519" i="19"/>
  <c r="X519" i="19"/>
  <c r="Z519" i="19"/>
  <c r="AB519" i="19"/>
  <c r="A520" i="19"/>
  <c r="Q520" i="19"/>
  <c r="S520" i="19"/>
  <c r="U520" i="19"/>
  <c r="X520" i="19"/>
  <c r="Z520" i="19"/>
  <c r="AB520" i="19"/>
  <c r="A521" i="19"/>
  <c r="N521" i="19"/>
  <c r="O521" i="19"/>
  <c r="Q521" i="19"/>
  <c r="S521" i="19"/>
  <c r="U521" i="19"/>
  <c r="V521" i="19"/>
  <c r="X521" i="19"/>
  <c r="Z521" i="19"/>
  <c r="AB521" i="19"/>
  <c r="A522" i="19"/>
  <c r="N522" i="19"/>
  <c r="O522" i="19"/>
  <c r="Q522" i="19"/>
  <c r="S522" i="19"/>
  <c r="U522" i="19"/>
  <c r="V522" i="19"/>
  <c r="X522" i="19"/>
  <c r="Z522" i="19"/>
  <c r="AB522" i="19"/>
  <c r="A523" i="19"/>
  <c r="Q523" i="19"/>
  <c r="S523" i="19"/>
  <c r="U523" i="19"/>
  <c r="X523" i="19"/>
  <c r="Z523" i="19"/>
  <c r="AB523" i="19"/>
  <c r="A524" i="19"/>
  <c r="N524" i="19"/>
  <c r="O524" i="19"/>
  <c r="Q524" i="19"/>
  <c r="S524" i="19"/>
  <c r="U524" i="19"/>
  <c r="V524" i="19"/>
  <c r="X524" i="19"/>
  <c r="Z524" i="19"/>
  <c r="AB524" i="19"/>
  <c r="A525" i="19"/>
  <c r="Q525" i="19"/>
  <c r="S525" i="19"/>
  <c r="U525" i="19"/>
  <c r="V525" i="19"/>
  <c r="X525" i="19"/>
  <c r="Z525" i="19"/>
  <c r="AB525" i="19"/>
  <c r="A526" i="19"/>
  <c r="Q526" i="19"/>
  <c r="S526" i="19"/>
  <c r="U526" i="19"/>
  <c r="X526" i="19"/>
  <c r="Z526" i="19"/>
  <c r="AB526" i="19"/>
  <c r="A527" i="19"/>
  <c r="Q527" i="19"/>
  <c r="S527" i="19"/>
  <c r="U527" i="19"/>
  <c r="V527" i="19"/>
  <c r="X527" i="19"/>
  <c r="Z527" i="19"/>
  <c r="AB527" i="19"/>
  <c r="A528" i="19"/>
  <c r="Q528" i="19"/>
  <c r="S528" i="19"/>
  <c r="U528" i="19"/>
  <c r="X528" i="19"/>
  <c r="Z528" i="19"/>
  <c r="AB528" i="19"/>
  <c r="A529" i="19"/>
  <c r="N529" i="19"/>
  <c r="O529" i="19"/>
  <c r="Q529" i="19"/>
  <c r="S529" i="19"/>
  <c r="U529" i="19"/>
  <c r="V529" i="19"/>
  <c r="X529" i="19"/>
  <c r="Z529" i="19"/>
  <c r="AB529" i="19"/>
  <c r="A530" i="19"/>
  <c r="Q530" i="19"/>
  <c r="S530" i="19"/>
  <c r="U530" i="19"/>
  <c r="X530" i="19"/>
  <c r="Z530" i="19"/>
  <c r="AB530" i="19"/>
  <c r="A531" i="19"/>
  <c r="N531" i="19"/>
  <c r="O531" i="19"/>
  <c r="Q531" i="19"/>
  <c r="S531" i="19"/>
  <c r="U531" i="19"/>
  <c r="V531" i="19"/>
  <c r="X531" i="19"/>
  <c r="Z531" i="19"/>
  <c r="AB531" i="19"/>
  <c r="A532" i="19"/>
  <c r="N532" i="19"/>
  <c r="O532" i="19"/>
  <c r="Q532" i="19"/>
  <c r="S532" i="19"/>
  <c r="U532" i="19"/>
  <c r="V532" i="19"/>
  <c r="X532" i="19"/>
  <c r="Z532" i="19"/>
  <c r="AB532" i="19"/>
  <c r="A533" i="19"/>
  <c r="N533" i="19"/>
  <c r="O533" i="19"/>
  <c r="Q533" i="19"/>
  <c r="S533" i="19"/>
  <c r="U533" i="19"/>
  <c r="V533" i="19"/>
  <c r="X533" i="19"/>
  <c r="Z533" i="19"/>
  <c r="AB533" i="19"/>
  <c r="A534" i="19"/>
  <c r="N534" i="19"/>
  <c r="O534" i="19"/>
  <c r="Q534" i="19"/>
  <c r="S534" i="19"/>
  <c r="U534" i="19"/>
  <c r="V534" i="19"/>
  <c r="X534" i="19"/>
  <c r="Z534" i="19"/>
  <c r="AB534" i="19"/>
  <c r="A535" i="19"/>
  <c r="Q535" i="19"/>
  <c r="S535" i="19"/>
  <c r="U535" i="19"/>
  <c r="X535" i="19"/>
  <c r="Z535" i="19"/>
  <c r="AB535" i="19"/>
  <c r="A536" i="19"/>
  <c r="N536" i="19"/>
  <c r="O536" i="19"/>
  <c r="Q536" i="19"/>
  <c r="S536" i="19"/>
  <c r="U536" i="19"/>
  <c r="V536" i="19"/>
  <c r="X536" i="19"/>
  <c r="Z536" i="19"/>
  <c r="AB536" i="19"/>
  <c r="A537" i="19"/>
  <c r="Q537" i="19"/>
  <c r="S537" i="19"/>
  <c r="U537" i="19"/>
  <c r="X537" i="19"/>
  <c r="Z537" i="19"/>
  <c r="AB537" i="19"/>
  <c r="A538" i="19"/>
  <c r="N538" i="19"/>
  <c r="O538" i="19"/>
  <c r="Q538" i="19"/>
  <c r="S538" i="19"/>
  <c r="U538" i="19"/>
  <c r="V538" i="19"/>
  <c r="X538" i="19"/>
  <c r="Z538" i="19"/>
  <c r="AB538" i="19"/>
  <c r="A539" i="19"/>
  <c r="N539" i="19"/>
  <c r="O539" i="19"/>
  <c r="Q539" i="19"/>
  <c r="S539" i="19"/>
  <c r="U539" i="19"/>
  <c r="V539" i="19"/>
  <c r="X539" i="19"/>
  <c r="Z539" i="19"/>
  <c r="AB539" i="19"/>
  <c r="A540" i="19"/>
  <c r="Q540" i="19"/>
  <c r="S540" i="19"/>
  <c r="U540" i="19"/>
  <c r="X540" i="19"/>
  <c r="Z540" i="19"/>
  <c r="AB540" i="19"/>
  <c r="A541" i="19"/>
  <c r="Q541" i="19"/>
  <c r="S541" i="19"/>
  <c r="U541" i="19"/>
  <c r="V541" i="19"/>
  <c r="X541" i="19"/>
  <c r="Z541" i="19"/>
  <c r="AB541" i="19"/>
  <c r="A542" i="19"/>
  <c r="Q542" i="19"/>
  <c r="S542" i="19"/>
  <c r="U542" i="19"/>
  <c r="X542" i="19"/>
  <c r="Z542" i="19"/>
  <c r="AB542" i="19"/>
  <c r="A543" i="19"/>
  <c r="Q543" i="19"/>
  <c r="S543" i="19"/>
  <c r="U543" i="19"/>
  <c r="V543" i="19"/>
  <c r="X543" i="19"/>
  <c r="Z543" i="19"/>
  <c r="AB543" i="19"/>
  <c r="A544" i="19"/>
  <c r="N544" i="19"/>
  <c r="O544" i="19"/>
  <c r="Q544" i="19"/>
  <c r="S544" i="19"/>
  <c r="U544" i="19"/>
  <c r="V544" i="19"/>
  <c r="X544" i="19"/>
  <c r="Z544" i="19"/>
  <c r="AB544" i="19"/>
  <c r="A545" i="19"/>
  <c r="Q545" i="19"/>
  <c r="S545" i="19"/>
  <c r="U545" i="19"/>
  <c r="X545" i="19"/>
  <c r="Z545" i="19"/>
  <c r="AB545" i="19"/>
  <c r="A546" i="19"/>
  <c r="N546" i="19"/>
  <c r="O546" i="19"/>
  <c r="Q546" i="19"/>
  <c r="S546" i="19"/>
  <c r="U546" i="19"/>
  <c r="V546" i="19"/>
  <c r="X546" i="19"/>
  <c r="Z546" i="19"/>
  <c r="AB546" i="19"/>
  <c r="A547" i="19"/>
  <c r="Q547" i="19"/>
  <c r="S547" i="19"/>
  <c r="U547" i="19"/>
  <c r="X547" i="19"/>
  <c r="Z547" i="19"/>
  <c r="AB547" i="19"/>
  <c r="A548" i="19"/>
  <c r="N548" i="19"/>
  <c r="O548" i="19"/>
  <c r="Q548" i="19"/>
  <c r="S548" i="19"/>
  <c r="U548" i="19"/>
  <c r="V548" i="19"/>
  <c r="X548" i="19"/>
  <c r="Z548" i="19"/>
  <c r="AB548" i="19"/>
  <c r="A549" i="19"/>
  <c r="Q549" i="19"/>
  <c r="S549" i="19"/>
  <c r="U549" i="19"/>
  <c r="X549" i="19"/>
  <c r="Z549" i="19"/>
  <c r="AB549" i="19"/>
  <c r="A550" i="19"/>
  <c r="N550" i="19"/>
  <c r="O550" i="19"/>
  <c r="Q550" i="19"/>
  <c r="S550" i="19"/>
  <c r="U550" i="19"/>
  <c r="V550" i="19"/>
  <c r="X550" i="19"/>
  <c r="Z550" i="19"/>
  <c r="AB550" i="19"/>
  <c r="A551" i="19"/>
  <c r="N551" i="19"/>
  <c r="O551" i="19"/>
  <c r="Q551" i="19"/>
  <c r="S551" i="19"/>
  <c r="U551" i="19"/>
  <c r="V551" i="19"/>
  <c r="X551" i="19"/>
  <c r="Z551" i="19"/>
  <c r="AB551" i="19"/>
  <c r="A552" i="19"/>
  <c r="Q552" i="19"/>
  <c r="S552" i="19"/>
  <c r="U552" i="19"/>
  <c r="X552" i="19"/>
  <c r="Z552" i="19"/>
  <c r="AB552" i="19"/>
  <c r="A553" i="19"/>
  <c r="N553" i="19"/>
  <c r="O553" i="19"/>
  <c r="Q553" i="19"/>
  <c r="S553" i="19"/>
  <c r="U553" i="19"/>
  <c r="V553" i="19"/>
  <c r="X553" i="19"/>
  <c r="Z553" i="19"/>
  <c r="AB553" i="19"/>
  <c r="A554" i="19"/>
  <c r="Q554" i="19"/>
  <c r="S554" i="19"/>
  <c r="U554" i="19"/>
  <c r="X554" i="19"/>
  <c r="Z554" i="19"/>
  <c r="AB554" i="19"/>
  <c r="A555" i="19"/>
  <c r="N555" i="19"/>
  <c r="O555" i="19"/>
  <c r="Q555" i="19"/>
  <c r="S555" i="19"/>
  <c r="U555" i="19"/>
  <c r="V555" i="19"/>
  <c r="X555" i="19"/>
  <c r="Z555" i="19"/>
  <c r="AB555" i="19"/>
  <c r="A556" i="19"/>
  <c r="Q556" i="19"/>
  <c r="S556" i="19"/>
  <c r="U556" i="19"/>
  <c r="X556" i="19"/>
  <c r="Z556" i="19"/>
  <c r="AB556" i="19"/>
  <c r="A557" i="19"/>
  <c r="Q557" i="19"/>
  <c r="S557" i="19"/>
  <c r="U557" i="19"/>
  <c r="X557" i="19"/>
  <c r="Z557" i="19"/>
  <c r="AB557" i="19"/>
  <c r="A558" i="19"/>
  <c r="Q558" i="19"/>
  <c r="S558" i="19"/>
  <c r="U558" i="19"/>
  <c r="X558" i="19"/>
  <c r="Z558" i="19"/>
  <c r="AB558" i="19"/>
  <c r="A559" i="19"/>
  <c r="Q559" i="19"/>
  <c r="S559" i="19"/>
  <c r="U559" i="19"/>
  <c r="X559" i="19"/>
  <c r="Z559" i="19"/>
  <c r="AB559" i="19"/>
  <c r="A560" i="19"/>
  <c r="N560" i="19"/>
  <c r="O560" i="19"/>
  <c r="Q560" i="19"/>
  <c r="S560" i="19"/>
  <c r="U560" i="19"/>
  <c r="V560" i="19"/>
  <c r="X560" i="19"/>
  <c r="Z560" i="19"/>
  <c r="AB560" i="19"/>
  <c r="A561" i="19"/>
  <c r="Q561" i="19"/>
  <c r="S561" i="19"/>
  <c r="U561" i="19"/>
  <c r="X561" i="19"/>
  <c r="Z561" i="19"/>
  <c r="AB561" i="19"/>
  <c r="A562" i="19"/>
  <c r="N562" i="19"/>
  <c r="O562" i="19"/>
  <c r="Q562" i="19"/>
  <c r="S562" i="19"/>
  <c r="U562" i="19"/>
  <c r="V562" i="19"/>
  <c r="X562" i="19"/>
  <c r="Z562" i="19"/>
  <c r="AB562" i="19"/>
  <c r="A563" i="19"/>
  <c r="Q563" i="19"/>
  <c r="S563" i="19"/>
  <c r="U563" i="19"/>
  <c r="X563" i="19"/>
  <c r="Z563" i="19"/>
  <c r="AB563" i="19"/>
  <c r="A564" i="19"/>
  <c r="N564" i="19"/>
  <c r="O564" i="19"/>
  <c r="Q564" i="19"/>
  <c r="S564" i="19"/>
  <c r="U564" i="19"/>
  <c r="V564" i="19"/>
  <c r="X564" i="19"/>
  <c r="Z564" i="19"/>
  <c r="AB564" i="19"/>
  <c r="A565" i="19"/>
  <c r="Q565" i="19"/>
  <c r="S565" i="19"/>
  <c r="U565" i="19"/>
  <c r="X565" i="19"/>
  <c r="Z565" i="19"/>
  <c r="AB565" i="19"/>
  <c r="A566" i="19"/>
  <c r="N566" i="19"/>
  <c r="O566" i="19"/>
  <c r="Q566" i="19"/>
  <c r="S566" i="19"/>
  <c r="U566" i="19"/>
  <c r="V566" i="19"/>
  <c r="X566" i="19"/>
  <c r="Z566" i="19"/>
  <c r="AB566" i="19"/>
  <c r="A567" i="19"/>
  <c r="Q567" i="19"/>
  <c r="S567" i="19"/>
  <c r="U567" i="19"/>
  <c r="X567" i="19"/>
  <c r="Z567" i="19"/>
  <c r="AB567" i="19"/>
  <c r="A568" i="19"/>
  <c r="N568" i="19"/>
  <c r="O568" i="19"/>
  <c r="Q568" i="19"/>
  <c r="S568" i="19"/>
  <c r="U568" i="19"/>
  <c r="V568" i="19"/>
  <c r="X568" i="19"/>
  <c r="Z568" i="19"/>
  <c r="AB568" i="19"/>
  <c r="A569" i="19"/>
  <c r="N569" i="19"/>
  <c r="O569" i="19"/>
  <c r="Q569" i="19"/>
  <c r="S569" i="19"/>
  <c r="U569" i="19"/>
  <c r="V569" i="19"/>
  <c r="X569" i="19"/>
  <c r="Z569" i="19"/>
  <c r="AB569" i="19"/>
  <c r="A570" i="19"/>
  <c r="N570" i="19"/>
  <c r="O570" i="19"/>
  <c r="Q570" i="19"/>
  <c r="S570" i="19"/>
  <c r="U570" i="19"/>
  <c r="V570" i="19"/>
  <c r="X570" i="19"/>
  <c r="Z570" i="19"/>
  <c r="AB570" i="19"/>
  <c r="A571" i="19"/>
  <c r="Q571" i="19"/>
  <c r="S571" i="19"/>
  <c r="U571" i="19"/>
  <c r="X571" i="19"/>
  <c r="Z571" i="19"/>
  <c r="AB571" i="19"/>
  <c r="A572" i="19"/>
  <c r="N572" i="19"/>
  <c r="O572" i="19"/>
  <c r="Q572" i="19"/>
  <c r="S572" i="19"/>
  <c r="U572" i="19"/>
  <c r="V572" i="19"/>
  <c r="X572" i="19"/>
  <c r="Z572" i="19"/>
  <c r="AB572" i="19"/>
  <c r="A573" i="19"/>
  <c r="Q573" i="19"/>
  <c r="S573" i="19"/>
  <c r="U573" i="19"/>
  <c r="X573" i="19"/>
  <c r="Z573" i="19"/>
  <c r="AB573" i="19"/>
  <c r="A574" i="19"/>
  <c r="N574" i="19"/>
  <c r="O574" i="19"/>
  <c r="Q574" i="19"/>
  <c r="S574" i="19"/>
  <c r="U574" i="19"/>
  <c r="V574" i="19"/>
  <c r="X574" i="19"/>
  <c r="Z574" i="19"/>
  <c r="AB574" i="19"/>
  <c r="A575" i="19"/>
  <c r="N575" i="19"/>
  <c r="O575" i="19"/>
  <c r="Q575" i="19"/>
  <c r="S575" i="19"/>
  <c r="U575" i="19"/>
  <c r="V575" i="19"/>
  <c r="X575" i="19"/>
  <c r="Z575" i="19"/>
  <c r="AB575" i="19"/>
  <c r="A576" i="19"/>
  <c r="N576" i="19"/>
  <c r="O576" i="19"/>
  <c r="Q576" i="19"/>
  <c r="S576" i="19"/>
  <c r="U576" i="19"/>
  <c r="V576" i="19"/>
  <c r="X576" i="19"/>
  <c r="Z576" i="19"/>
  <c r="AB576" i="19"/>
  <c r="A577" i="19"/>
  <c r="N577" i="19"/>
  <c r="O577" i="19"/>
  <c r="Q577" i="19"/>
  <c r="S577" i="19"/>
  <c r="U577" i="19"/>
  <c r="V577" i="19"/>
  <c r="X577" i="19"/>
  <c r="Z577" i="19"/>
  <c r="AB577" i="19"/>
  <c r="A578" i="19"/>
  <c r="N578" i="19"/>
  <c r="O578" i="19"/>
  <c r="Q578" i="19"/>
  <c r="S578" i="19"/>
  <c r="U578" i="19"/>
  <c r="V578" i="19"/>
  <c r="X578" i="19"/>
  <c r="Z578" i="19"/>
  <c r="AB578" i="19"/>
  <c r="A579" i="19"/>
  <c r="N579" i="19"/>
  <c r="O579" i="19"/>
  <c r="Q579" i="19"/>
  <c r="S579" i="19"/>
  <c r="U579" i="19"/>
  <c r="V579" i="19"/>
  <c r="X579" i="19"/>
  <c r="Z579" i="19"/>
  <c r="AB579" i="19"/>
  <c r="A580" i="19"/>
  <c r="N580" i="19"/>
  <c r="O580" i="19"/>
  <c r="Q580" i="19"/>
  <c r="S580" i="19"/>
  <c r="U580" i="19"/>
  <c r="V580" i="19"/>
  <c r="X580" i="19"/>
  <c r="Z580" i="19"/>
  <c r="AB580" i="19"/>
  <c r="A581" i="19"/>
  <c r="Q581" i="19"/>
  <c r="S581" i="19"/>
  <c r="U581" i="19"/>
  <c r="X581" i="19"/>
  <c r="Z581" i="19"/>
  <c r="AB581" i="19"/>
  <c r="A582" i="19"/>
  <c r="N582" i="19"/>
  <c r="O582" i="19"/>
  <c r="Q582" i="19"/>
  <c r="S582" i="19"/>
  <c r="U582" i="19"/>
  <c r="V582" i="19"/>
  <c r="X582" i="19"/>
  <c r="Z582" i="19"/>
  <c r="AB582" i="19"/>
  <c r="A583" i="19"/>
  <c r="N583" i="19"/>
  <c r="O583" i="19"/>
  <c r="Q583" i="19"/>
  <c r="S583" i="19"/>
  <c r="U583" i="19"/>
  <c r="V583" i="19"/>
  <c r="X583" i="19"/>
  <c r="Z583" i="19"/>
  <c r="AB583" i="19"/>
  <c r="A584" i="19"/>
  <c r="N584" i="19"/>
  <c r="O584" i="19"/>
  <c r="Q584" i="19"/>
  <c r="S584" i="19"/>
  <c r="U584" i="19"/>
  <c r="V584" i="19"/>
  <c r="X584" i="19"/>
  <c r="Z584" i="19"/>
  <c r="AB584" i="19"/>
  <c r="A585" i="19"/>
  <c r="N585" i="19"/>
  <c r="O585" i="19"/>
  <c r="Q585" i="19"/>
  <c r="S585" i="19"/>
  <c r="U585" i="19"/>
  <c r="V585" i="19"/>
  <c r="X585" i="19"/>
  <c r="Z585" i="19"/>
  <c r="AB585" i="19"/>
  <c r="A586" i="19"/>
  <c r="N586" i="19"/>
  <c r="O586" i="19"/>
  <c r="Q586" i="19"/>
  <c r="S586" i="19"/>
  <c r="U586" i="19"/>
  <c r="V586" i="19"/>
  <c r="X586" i="19"/>
  <c r="Z586" i="19"/>
  <c r="AB586" i="19"/>
  <c r="A587" i="19"/>
  <c r="N587" i="19"/>
  <c r="O587" i="19"/>
  <c r="Q587" i="19"/>
  <c r="S587" i="19"/>
  <c r="U587" i="19"/>
  <c r="V587" i="19"/>
  <c r="X587" i="19"/>
  <c r="Z587" i="19"/>
  <c r="AB587" i="19"/>
  <c r="A588" i="19"/>
  <c r="N588" i="19"/>
  <c r="O588" i="19"/>
  <c r="Q588" i="19"/>
  <c r="S588" i="19"/>
  <c r="U588" i="19"/>
  <c r="V588" i="19"/>
  <c r="X588" i="19"/>
  <c r="Z588" i="19"/>
  <c r="AB588" i="19"/>
  <c r="A589" i="19"/>
  <c r="Q589" i="19"/>
  <c r="S589" i="19"/>
  <c r="U589" i="19"/>
  <c r="X589" i="19"/>
  <c r="Z589" i="19"/>
  <c r="AB589" i="19"/>
  <c r="A590" i="19"/>
  <c r="N590" i="19"/>
  <c r="O590" i="19"/>
  <c r="Q590" i="19"/>
  <c r="S590" i="19"/>
  <c r="U590" i="19"/>
  <c r="V590" i="19"/>
  <c r="X590" i="19"/>
  <c r="Z590" i="19"/>
  <c r="AB590" i="19"/>
  <c r="A591" i="19"/>
  <c r="Q591" i="19"/>
  <c r="S591" i="19"/>
  <c r="U591" i="19"/>
  <c r="X591" i="19"/>
  <c r="Z591" i="19"/>
  <c r="AB591" i="19"/>
  <c r="A592" i="19"/>
  <c r="N592" i="19"/>
  <c r="O592" i="19"/>
  <c r="Q592" i="19"/>
  <c r="S592" i="19"/>
  <c r="U592" i="19"/>
  <c r="V592" i="19"/>
  <c r="X592" i="19"/>
  <c r="Z592" i="19"/>
  <c r="AB592" i="19"/>
  <c r="A593" i="19"/>
  <c r="Q593" i="19"/>
  <c r="S593" i="19"/>
  <c r="U593" i="19"/>
  <c r="X593" i="19"/>
  <c r="Z593" i="19"/>
  <c r="AB593" i="19"/>
  <c r="A594" i="19"/>
  <c r="N594" i="19"/>
  <c r="O594" i="19"/>
  <c r="Q594" i="19"/>
  <c r="S594" i="19"/>
  <c r="U594" i="19"/>
  <c r="V594" i="19"/>
  <c r="X594" i="19"/>
  <c r="Z594" i="19"/>
  <c r="AB594" i="19"/>
  <c r="A595" i="19"/>
  <c r="Q595" i="19"/>
  <c r="S595" i="19"/>
  <c r="U595" i="19"/>
  <c r="X595" i="19"/>
  <c r="Z595" i="19"/>
  <c r="AB595" i="19"/>
  <c r="A596" i="19"/>
  <c r="N596" i="19"/>
  <c r="O596" i="19"/>
  <c r="Q596" i="19"/>
  <c r="S596" i="19"/>
  <c r="U596" i="19"/>
  <c r="V596" i="19"/>
  <c r="X596" i="19"/>
  <c r="Z596" i="19"/>
  <c r="AB596" i="19"/>
  <c r="A597" i="19"/>
  <c r="N597" i="19"/>
  <c r="O597" i="19"/>
  <c r="Q597" i="19"/>
  <c r="S597" i="19"/>
  <c r="U597" i="19"/>
  <c r="V597" i="19"/>
  <c r="X597" i="19"/>
  <c r="Z597" i="19"/>
  <c r="AB597" i="19"/>
  <c r="A598" i="19"/>
  <c r="N598" i="19"/>
  <c r="O598" i="19"/>
  <c r="Q598" i="19"/>
  <c r="S598" i="19"/>
  <c r="U598" i="19"/>
  <c r="V598" i="19"/>
  <c r="X598" i="19"/>
  <c r="Z598" i="19"/>
  <c r="AB598" i="19"/>
  <c r="A599" i="19"/>
  <c r="O599" i="19"/>
  <c r="Q599" i="19"/>
  <c r="S599" i="19"/>
  <c r="U599" i="19"/>
  <c r="V599" i="19"/>
  <c r="X599" i="19"/>
  <c r="Z599" i="19"/>
  <c r="AB599" i="19"/>
  <c r="A600" i="19"/>
  <c r="N600" i="19"/>
  <c r="O600" i="19"/>
  <c r="Q600" i="19"/>
  <c r="S600" i="19"/>
  <c r="U600" i="19"/>
  <c r="V600" i="19"/>
  <c r="X600" i="19"/>
  <c r="Z600" i="19"/>
  <c r="AB600" i="19"/>
  <c r="A601" i="19"/>
  <c r="N601" i="19"/>
  <c r="O601" i="19"/>
  <c r="Q601" i="19"/>
  <c r="S601" i="19"/>
  <c r="U601" i="19"/>
  <c r="V601" i="19"/>
  <c r="X601" i="19"/>
  <c r="Z601" i="19"/>
  <c r="AB601" i="19"/>
  <c r="A602" i="19"/>
  <c r="N602" i="19"/>
  <c r="O602" i="19"/>
  <c r="Q602" i="19"/>
  <c r="S602" i="19"/>
  <c r="U602" i="19"/>
  <c r="V602" i="19"/>
  <c r="X602" i="19"/>
  <c r="Z602" i="19"/>
  <c r="AB602" i="19"/>
  <c r="A603" i="19"/>
  <c r="N603" i="19"/>
  <c r="O603" i="19"/>
  <c r="Q603" i="19"/>
  <c r="S603" i="19"/>
  <c r="U603" i="19"/>
  <c r="V603" i="19"/>
  <c r="X603" i="19"/>
  <c r="Z603" i="19"/>
  <c r="AB603" i="19"/>
  <c r="A604" i="19"/>
  <c r="N604" i="19"/>
  <c r="O604" i="19"/>
  <c r="Q604" i="19"/>
  <c r="S604" i="19"/>
  <c r="U604" i="19"/>
  <c r="V604" i="19"/>
  <c r="X604" i="19"/>
  <c r="Z604" i="19"/>
  <c r="AB604" i="19"/>
  <c r="A605" i="19"/>
  <c r="O605" i="19"/>
  <c r="Q605" i="19"/>
  <c r="S605" i="19"/>
  <c r="U605" i="19"/>
  <c r="V605" i="19"/>
  <c r="X605" i="19"/>
  <c r="Z605" i="19"/>
  <c r="AB605" i="19"/>
  <c r="A606" i="19"/>
  <c r="N606" i="19"/>
  <c r="O606" i="19"/>
  <c r="Q606" i="19"/>
  <c r="S606" i="19"/>
  <c r="U606" i="19"/>
  <c r="V606" i="19"/>
  <c r="X606" i="19"/>
  <c r="Z606" i="19"/>
  <c r="AB606" i="19"/>
  <c r="A607" i="19"/>
  <c r="N607" i="19"/>
  <c r="O607" i="19"/>
  <c r="Q607" i="19"/>
  <c r="S607" i="19"/>
  <c r="U607" i="19"/>
  <c r="V607" i="19"/>
  <c r="X607" i="19"/>
  <c r="Z607" i="19"/>
  <c r="AB607" i="19"/>
  <c r="A608" i="19"/>
  <c r="N608" i="19"/>
  <c r="O608" i="19"/>
  <c r="Q608" i="19"/>
  <c r="S608" i="19"/>
  <c r="U608" i="19"/>
  <c r="V608" i="19"/>
  <c r="X608" i="19"/>
  <c r="Z608" i="19"/>
  <c r="AB608" i="19"/>
  <c r="A609" i="19"/>
  <c r="Q609" i="19"/>
  <c r="S609" i="19"/>
  <c r="U609" i="19"/>
  <c r="X609" i="19"/>
  <c r="Z609" i="19"/>
  <c r="AB609" i="19"/>
  <c r="A610" i="19"/>
  <c r="N610" i="19"/>
  <c r="O610" i="19"/>
  <c r="Q610" i="19"/>
  <c r="S610" i="19"/>
  <c r="U610" i="19"/>
  <c r="V610" i="19"/>
  <c r="X610" i="19"/>
  <c r="Z610" i="19"/>
  <c r="AB610" i="19"/>
  <c r="A611" i="19"/>
  <c r="Q611" i="19"/>
  <c r="S611" i="19"/>
  <c r="U611" i="19"/>
  <c r="X611" i="19"/>
  <c r="Z611" i="19"/>
  <c r="AB611" i="19"/>
  <c r="A612" i="19"/>
  <c r="N612" i="19"/>
  <c r="O612" i="19"/>
  <c r="Q612" i="19"/>
  <c r="S612" i="19"/>
  <c r="U612" i="19"/>
  <c r="V612" i="19"/>
  <c r="X612" i="19"/>
  <c r="Z612" i="19"/>
  <c r="AB612" i="19"/>
  <c r="A613" i="19"/>
  <c r="Q613" i="19"/>
  <c r="S613" i="19"/>
  <c r="U613" i="19"/>
  <c r="X613" i="19"/>
  <c r="Z613" i="19"/>
  <c r="AB613" i="19"/>
  <c r="A614" i="19"/>
  <c r="N614" i="19"/>
  <c r="O614" i="19"/>
  <c r="Q614" i="19"/>
  <c r="S614" i="19"/>
  <c r="U614" i="19"/>
  <c r="V614" i="19"/>
  <c r="X614" i="19"/>
  <c r="Z614" i="19"/>
  <c r="AB614" i="19"/>
  <c r="A615" i="19"/>
  <c r="Q615" i="19"/>
  <c r="S615" i="19"/>
  <c r="U615" i="19"/>
  <c r="X615" i="19"/>
  <c r="Z615" i="19"/>
  <c r="AB615" i="19"/>
  <c r="A616" i="19"/>
  <c r="N616" i="19"/>
  <c r="O616" i="19"/>
  <c r="Q616" i="19"/>
  <c r="S616" i="19"/>
  <c r="U616" i="19"/>
  <c r="V616" i="19"/>
  <c r="X616" i="19"/>
  <c r="Z616" i="19"/>
  <c r="AB616" i="19"/>
  <c r="A617" i="19"/>
  <c r="Q617" i="19"/>
  <c r="S617" i="19"/>
  <c r="U617" i="19"/>
  <c r="X617" i="19"/>
  <c r="Z617" i="19"/>
  <c r="AB617" i="19"/>
  <c r="A618" i="19"/>
  <c r="N618" i="19"/>
  <c r="O618" i="19"/>
  <c r="Q618" i="19"/>
  <c r="S618" i="19"/>
  <c r="U618" i="19"/>
  <c r="V618" i="19"/>
  <c r="X618" i="19"/>
  <c r="Z618" i="19"/>
  <c r="AB618" i="19"/>
  <c r="A619" i="19"/>
  <c r="O619" i="19"/>
  <c r="Q619" i="19"/>
  <c r="S619" i="19"/>
  <c r="U619" i="19"/>
  <c r="V619" i="19"/>
  <c r="X619" i="19"/>
  <c r="Z619" i="19"/>
  <c r="AB619" i="19"/>
  <c r="A620" i="19"/>
  <c r="N620" i="19"/>
  <c r="O620" i="19"/>
  <c r="Q620" i="19"/>
  <c r="S620" i="19"/>
  <c r="U620" i="19"/>
  <c r="V620" i="19"/>
  <c r="X620" i="19"/>
  <c r="Z620" i="19"/>
  <c r="AB620" i="19"/>
  <c r="A621" i="19"/>
  <c r="N621" i="19"/>
  <c r="O621" i="19"/>
  <c r="Q621" i="19"/>
  <c r="S621" i="19"/>
  <c r="U621" i="19"/>
  <c r="V621" i="19"/>
  <c r="X621" i="19"/>
  <c r="Z621" i="19"/>
  <c r="AB621" i="19"/>
  <c r="A622" i="19"/>
  <c r="N622" i="19"/>
  <c r="O622" i="19"/>
  <c r="Q622" i="19"/>
  <c r="S622" i="19"/>
  <c r="U622" i="19"/>
  <c r="V622" i="19"/>
  <c r="X622" i="19"/>
  <c r="Z622" i="19"/>
  <c r="AB622" i="19"/>
  <c r="D19" i="43"/>
  <c r="N15" i="5"/>
  <c r="O15" i="5"/>
  <c r="N60" i="19"/>
  <c r="X9" i="19" l="1"/>
  <c r="P64" i="19"/>
  <c r="AA43" i="19"/>
  <c r="P126" i="19"/>
  <c r="P279" i="19"/>
  <c r="P169" i="19"/>
  <c r="P165" i="19"/>
  <c r="W407" i="19"/>
  <c r="W99" i="19"/>
  <c r="W75" i="19"/>
  <c r="W64" i="19"/>
  <c r="W62" i="19"/>
  <c r="P62" i="19"/>
  <c r="W46" i="19"/>
  <c r="AA389" i="19"/>
  <c r="T237" i="19"/>
  <c r="Z9" i="19"/>
  <c r="T421" i="19"/>
  <c r="T316" i="19"/>
  <c r="AA283" i="19"/>
  <c r="AA177" i="19"/>
  <c r="T177" i="19"/>
  <c r="T371" i="19"/>
  <c r="AA160" i="19"/>
  <c r="T160" i="19"/>
  <c r="AA151" i="19"/>
  <c r="W135" i="19"/>
  <c r="W133" i="19"/>
  <c r="AA126" i="19"/>
  <c r="T126" i="19"/>
  <c r="W124" i="19"/>
  <c r="P124" i="19"/>
  <c r="AA121" i="19"/>
  <c r="T121" i="19"/>
  <c r="W119" i="19"/>
  <c r="P119" i="19"/>
  <c r="W106" i="19"/>
  <c r="W101" i="19"/>
  <c r="AA99" i="19"/>
  <c r="T99" i="19"/>
  <c r="AA97" i="19"/>
  <c r="T97" i="19"/>
  <c r="AA90" i="19"/>
  <c r="T90" i="19"/>
  <c r="AA83" i="19"/>
  <c r="P81" i="19"/>
  <c r="AA75" i="19"/>
  <c r="AA73" i="19"/>
  <c r="T73" i="19"/>
  <c r="W71" i="19"/>
  <c r="P71" i="19"/>
  <c r="AA68" i="19"/>
  <c r="T68" i="19"/>
  <c r="AA66" i="19"/>
  <c r="T66" i="19"/>
  <c r="AA64" i="19"/>
  <c r="T64" i="19"/>
  <c r="AA62" i="19"/>
  <c r="T62" i="19"/>
  <c r="AA60" i="19"/>
  <c r="T60" i="19"/>
  <c r="W59" i="19"/>
  <c r="P59" i="19"/>
  <c r="W45" i="19"/>
  <c r="T39" i="19"/>
  <c r="W38" i="19"/>
  <c r="T38" i="19"/>
  <c r="AA36" i="19"/>
  <c r="AA33" i="19"/>
  <c r="T33" i="19"/>
  <c r="AA28" i="19"/>
  <c r="W27" i="19"/>
  <c r="AA25" i="19"/>
  <c r="T25" i="19"/>
  <c r="AA20" i="19"/>
  <c r="AA40" i="19"/>
  <c r="Y358" i="19"/>
  <c r="Y91" i="19"/>
  <c r="T20" i="19"/>
  <c r="T18" i="19"/>
  <c r="Y83" i="19"/>
  <c r="R221" i="19"/>
  <c r="R220" i="19"/>
  <c r="R210" i="19"/>
  <c r="R209" i="19"/>
  <c r="R200" i="19"/>
  <c r="R199" i="19"/>
  <c r="Y122" i="19"/>
  <c r="Y121" i="19"/>
  <c r="Y117" i="19"/>
  <c r="Y113" i="19"/>
  <c r="Y111" i="19"/>
  <c r="R104" i="19"/>
  <c r="Y99" i="19"/>
  <c r="Y97" i="19"/>
  <c r="Y90" i="19"/>
  <c r="R90" i="19"/>
  <c r="Y73" i="19"/>
  <c r="R73" i="19"/>
  <c r="R69" i="19"/>
  <c r="Y68" i="19"/>
  <c r="R68" i="19"/>
  <c r="Y67" i="19"/>
  <c r="R67" i="19"/>
  <c r="Y66" i="19"/>
  <c r="R66" i="19"/>
  <c r="Y65" i="19"/>
  <c r="R65" i="19"/>
  <c r="Y64" i="19"/>
  <c r="R64" i="19"/>
  <c r="R63" i="19"/>
  <c r="Y62" i="19"/>
  <c r="R62" i="19"/>
  <c r="Y61" i="19"/>
  <c r="R61" i="19"/>
  <c r="Y60" i="19"/>
  <c r="R60" i="19"/>
  <c r="Y57" i="19"/>
  <c r="R57" i="19"/>
  <c r="W221" i="19"/>
  <c r="P175" i="19"/>
  <c r="R27" i="19"/>
  <c r="W17" i="19"/>
  <c r="R41" i="19"/>
  <c r="AA388" i="19"/>
  <c r="R435" i="19"/>
  <c r="R421" i="19"/>
  <c r="R417" i="19"/>
  <c r="R393" i="19"/>
  <c r="R389" i="19"/>
  <c r="W443" i="19"/>
  <c r="AA380" i="19"/>
  <c r="R35" i="19"/>
  <c r="W160" i="19"/>
  <c r="AB114" i="19"/>
  <c r="R29" i="19"/>
  <c r="AA148" i="19"/>
  <c r="R536" i="19"/>
  <c r="T483" i="19"/>
  <c r="P395" i="19"/>
  <c r="P388" i="19"/>
  <c r="R384" i="19"/>
  <c r="P380" i="19"/>
  <c r="R376" i="19"/>
  <c r="R371" i="19"/>
  <c r="R370" i="19"/>
  <c r="AA358" i="19"/>
  <c r="T358" i="19"/>
  <c r="T318" i="19"/>
  <c r="AA306" i="19"/>
  <c r="T304" i="19"/>
  <c r="Y291" i="19"/>
  <c r="R262" i="19"/>
  <c r="T253" i="19"/>
  <c r="AA231" i="19"/>
  <c r="W210" i="19"/>
  <c r="P195" i="19"/>
  <c r="W181" i="19"/>
  <c r="T169" i="19"/>
  <c r="T165" i="19"/>
  <c r="W157" i="19"/>
  <c r="P155" i="19"/>
  <c r="W150" i="19"/>
  <c r="P150" i="19"/>
  <c r="AA144" i="19"/>
  <c r="AA124" i="19"/>
  <c r="T124" i="19"/>
  <c r="P122" i="19"/>
  <c r="AA119" i="19"/>
  <c r="T119" i="19"/>
  <c r="P117" i="19"/>
  <c r="AA110" i="19"/>
  <c r="T110" i="19"/>
  <c r="AA106" i="19"/>
  <c r="T106" i="19"/>
  <c r="AA101" i="19"/>
  <c r="T101" i="19"/>
  <c r="AA81" i="19"/>
  <c r="T81" i="19"/>
  <c r="AA71" i="19"/>
  <c r="AA59" i="19"/>
  <c r="T59" i="19"/>
  <c r="AA45" i="19"/>
  <c r="T45" i="19"/>
  <c r="W44" i="19"/>
  <c r="W41" i="19"/>
  <c r="AA38" i="19"/>
  <c r="W35" i="19"/>
  <c r="AA30" i="19"/>
  <c r="AA27" i="19"/>
  <c r="T27" i="19"/>
  <c r="R25" i="19"/>
  <c r="AA22" i="19"/>
  <c r="T22" i="19"/>
  <c r="W21" i="19"/>
  <c r="R20" i="19"/>
  <c r="R18" i="19"/>
  <c r="AA17" i="19"/>
  <c r="AA415" i="19"/>
  <c r="W298" i="19"/>
  <c r="R43" i="19"/>
  <c r="R40" i="19"/>
  <c r="R34" i="19"/>
  <c r="U9" i="19"/>
  <c r="W527" i="19"/>
  <c r="W522" i="19"/>
  <c r="AA222" i="19"/>
  <c r="W128" i="19"/>
  <c r="R31" i="19"/>
  <c r="R388" i="19"/>
  <c r="D69" i="219"/>
  <c r="W222" i="19"/>
  <c r="T17" i="19"/>
  <c r="R413" i="19"/>
  <c r="Y404" i="19"/>
  <c r="W130" i="19"/>
  <c r="Z114" i="19"/>
  <c r="P393" i="19"/>
  <c r="W577" i="19"/>
  <c r="P220" i="19"/>
  <c r="W117" i="19"/>
  <c r="R380" i="19"/>
  <c r="W122" i="19"/>
  <c r="W67" i="19"/>
  <c r="W619" i="19"/>
  <c r="P619" i="19"/>
  <c r="W605" i="19"/>
  <c r="AB9" i="19"/>
  <c r="S9" i="19"/>
  <c r="T568" i="19"/>
  <c r="W544" i="19"/>
  <c r="P544" i="19"/>
  <c r="W539" i="19"/>
  <c r="P539" i="19"/>
  <c r="AA536" i="19"/>
  <c r="T536" i="19"/>
  <c r="W534" i="19"/>
  <c r="AA524" i="19"/>
  <c r="T524" i="19"/>
  <c r="P522" i="19"/>
  <c r="T519" i="19"/>
  <c r="AA128" i="19"/>
  <c r="W126" i="19"/>
  <c r="W121" i="19"/>
  <c r="P121" i="19"/>
  <c r="AA102" i="19"/>
  <c r="T87" i="19"/>
  <c r="AA55" i="19"/>
  <c r="AA37" i="19"/>
  <c r="AA34" i="19"/>
  <c r="AA31" i="19"/>
  <c r="AA26" i="19"/>
  <c r="T26" i="19"/>
  <c r="AA23" i="19"/>
  <c r="T23" i="19"/>
  <c r="P507" i="19"/>
  <c r="P502" i="19"/>
  <c r="P497" i="19"/>
  <c r="W483" i="19"/>
  <c r="P483" i="19"/>
  <c r="W478" i="19"/>
  <c r="P478" i="19"/>
  <c r="AA472" i="19"/>
  <c r="T472" i="19"/>
  <c r="P457" i="19"/>
  <c r="T451" i="19"/>
  <c r="P449" i="19"/>
  <c r="T441" i="19"/>
  <c r="W430" i="19"/>
  <c r="P430" i="19"/>
  <c r="AA421" i="19"/>
  <c r="W419" i="19"/>
  <c r="T419" i="19"/>
  <c r="AA413" i="19"/>
  <c r="T413" i="19"/>
  <c r="AA404" i="19"/>
  <c r="T404" i="19"/>
  <c r="AA397" i="19"/>
  <c r="W393" i="19"/>
  <c r="T389" i="19"/>
  <c r="W388" i="19"/>
  <c r="AA384" i="19"/>
  <c r="T384" i="19"/>
  <c r="T382" i="19"/>
  <c r="W380" i="19"/>
  <c r="AA376" i="19"/>
  <c r="T376" i="19"/>
  <c r="AA374" i="19"/>
  <c r="AA371" i="19"/>
  <c r="W362" i="19"/>
  <c r="T362" i="19"/>
  <c r="AA360" i="19"/>
  <c r="T360" i="19"/>
  <c r="AA347" i="19"/>
  <c r="T347" i="19"/>
  <c r="W340" i="19"/>
  <c r="P340" i="19"/>
  <c r="AA325" i="19"/>
  <c r="T325" i="19"/>
  <c r="P318" i="19"/>
  <c r="AA316" i="19"/>
  <c r="AA314" i="19"/>
  <c r="T314" i="19"/>
  <c r="AA308" i="19"/>
  <c r="T306" i="19"/>
  <c r="AA301" i="19"/>
  <c r="AA296" i="19"/>
  <c r="T296" i="19"/>
  <c r="AA289" i="19"/>
  <c r="T289" i="19"/>
  <c r="AA279" i="19"/>
  <c r="T279" i="19"/>
  <c r="W264" i="19"/>
  <c r="T264" i="19"/>
  <c r="W261" i="19"/>
  <c r="W253" i="19"/>
  <c r="AA237" i="19"/>
  <c r="AA233" i="19"/>
  <c r="W231" i="19"/>
  <c r="T231" i="19"/>
  <c r="W224" i="19"/>
  <c r="P224" i="19"/>
  <c r="P222" i="19"/>
  <c r="AA221" i="19"/>
  <c r="T221" i="19"/>
  <c r="W220" i="19"/>
  <c r="P210" i="19"/>
  <c r="T209" i="19"/>
  <c r="T204" i="19"/>
  <c r="W200" i="19"/>
  <c r="T199" i="19"/>
  <c r="S114" i="19"/>
  <c r="AA191" i="19"/>
  <c r="T189" i="19"/>
  <c r="AA175" i="19"/>
  <c r="T175" i="19"/>
  <c r="AA173" i="19"/>
  <c r="T173" i="19"/>
  <c r="W169" i="19"/>
  <c r="P167" i="19"/>
  <c r="W289" i="19"/>
  <c r="AA362" i="19"/>
  <c r="W279" i="19"/>
  <c r="W360" i="19"/>
  <c r="R524" i="19"/>
  <c r="W505" i="19"/>
  <c r="T497" i="19"/>
  <c r="R491" i="19"/>
  <c r="P486" i="19"/>
  <c r="W476" i="19"/>
  <c r="P476" i="19"/>
  <c r="AA470" i="19"/>
  <c r="T462" i="19"/>
  <c r="P460" i="19"/>
  <c r="W455" i="19"/>
  <c r="R455" i="19"/>
  <c r="R447" i="19"/>
  <c r="P435" i="19"/>
  <c r="R425" i="19"/>
  <c r="W417" i="19"/>
  <c r="P417" i="19"/>
  <c r="P354" i="19"/>
  <c r="W350" i="19"/>
  <c r="Y312" i="19"/>
  <c r="Y304" i="19"/>
  <c r="R294" i="19"/>
  <c r="R292" i="19"/>
  <c r="Y286" i="19"/>
  <c r="W269" i="19"/>
  <c r="P269" i="19"/>
  <c r="W267" i="19"/>
  <c r="P267" i="19"/>
  <c r="P259" i="19"/>
  <c r="P200" i="19"/>
  <c r="W195" i="19"/>
  <c r="R195" i="19"/>
  <c r="Q114" i="19"/>
  <c r="W137" i="19"/>
  <c r="R137" i="19"/>
  <c r="P113" i="19"/>
  <c r="W104" i="19"/>
  <c r="P93" i="19"/>
  <c r="P79" i="19"/>
  <c r="W69" i="19"/>
  <c r="W63" i="19"/>
  <c r="T44" i="19"/>
  <c r="AA32" i="19"/>
  <c r="AA29" i="19"/>
  <c r="AA24" i="19"/>
  <c r="T21" i="19"/>
  <c r="AA19" i="19"/>
  <c r="W347" i="19"/>
  <c r="AA253" i="19"/>
  <c r="T340" i="19"/>
  <c r="AA264" i="19"/>
  <c r="W579" i="19"/>
  <c r="W575" i="19"/>
  <c r="T479" i="19"/>
  <c r="AA474" i="19"/>
  <c r="W472" i="19"/>
  <c r="P472" i="19"/>
  <c r="AA466" i="19"/>
  <c r="AA408" i="19"/>
  <c r="T401" i="19"/>
  <c r="AA391" i="19"/>
  <c r="W389" i="19"/>
  <c r="P389" i="19"/>
  <c r="W384" i="19"/>
  <c r="P384" i="19"/>
  <c r="AA378" i="19"/>
  <c r="W376" i="19"/>
  <c r="P376" i="19"/>
  <c r="W371" i="19"/>
  <c r="T359" i="19"/>
  <c r="AA272" i="19"/>
  <c r="T257" i="19"/>
  <c r="AA249" i="19"/>
  <c r="W237" i="19"/>
  <c r="P237" i="19"/>
  <c r="P160" i="19"/>
  <c r="AA153" i="19"/>
  <c r="T148" i="19"/>
  <c r="R132" i="19"/>
  <c r="AA130" i="19"/>
  <c r="R130" i="19"/>
  <c r="Y119" i="19"/>
  <c r="Y115" i="19"/>
  <c r="Y106" i="19"/>
  <c r="R106" i="19"/>
  <c r="Y101" i="19"/>
  <c r="R101" i="19"/>
  <c r="Y85" i="19"/>
  <c r="Y77" i="19"/>
  <c r="Y71" i="19"/>
  <c r="Y59" i="19"/>
  <c r="R59" i="19"/>
  <c r="W614" i="19"/>
  <c r="AA324" i="19"/>
  <c r="AA310" i="19"/>
  <c r="Y288" i="19"/>
  <c r="T272" i="19"/>
  <c r="T53" i="19"/>
  <c r="AA580" i="19"/>
  <c r="T580" i="19"/>
  <c r="AA578" i="19"/>
  <c r="AA576" i="19"/>
  <c r="T576" i="19"/>
  <c r="AA574" i="19"/>
  <c r="W572" i="19"/>
  <c r="W562" i="19"/>
  <c r="W536" i="19"/>
  <c r="P501" i="19"/>
  <c r="P489" i="19"/>
  <c r="P474" i="19"/>
  <c r="P423" i="19"/>
  <c r="W415" i="19"/>
  <c r="W410" i="19"/>
  <c r="W406" i="19"/>
  <c r="AA395" i="19"/>
  <c r="T395" i="19"/>
  <c r="AA393" i="19"/>
  <c r="T393" i="19"/>
  <c r="P391" i="19"/>
  <c r="T388" i="19"/>
  <c r="W386" i="19"/>
  <c r="T380" i="19"/>
  <c r="P357" i="19"/>
  <c r="T346" i="19"/>
  <c r="R324" i="19"/>
  <c r="Y302" i="19"/>
  <c r="Y300" i="19"/>
  <c r="T288" i="19"/>
  <c r="W265" i="19"/>
  <c r="P265" i="19"/>
  <c r="W239" i="19"/>
  <c r="W235" i="19"/>
  <c r="W227" i="19"/>
  <c r="AA224" i="19"/>
  <c r="T224" i="19"/>
  <c r="T222" i="19"/>
  <c r="AA220" i="19"/>
  <c r="T220" i="19"/>
  <c r="W206" i="19"/>
  <c r="P193" i="19"/>
  <c r="P179" i="19"/>
  <c r="AA157" i="19"/>
  <c r="AA150" i="19"/>
  <c r="T150" i="19"/>
  <c r="W148" i="19"/>
  <c r="P141" i="19"/>
  <c r="AA122" i="19"/>
  <c r="T122" i="19"/>
  <c r="AA117" i="19"/>
  <c r="T117" i="19"/>
  <c r="W109" i="19"/>
  <c r="W91" i="19"/>
  <c r="P77" i="19"/>
  <c r="W43" i="19"/>
  <c r="W40" i="19"/>
  <c r="P37" i="19"/>
  <c r="R560" i="19"/>
  <c r="R451" i="19"/>
  <c r="AA434" i="19"/>
  <c r="AA399" i="19"/>
  <c r="AA342" i="19"/>
  <c r="R342" i="19"/>
  <c r="AA298" i="19"/>
  <c r="AA291" i="19"/>
  <c r="AA287" i="19"/>
  <c r="R283" i="19"/>
  <c r="AA255" i="19"/>
  <c r="R204" i="19"/>
  <c r="AA111" i="19"/>
  <c r="T111" i="19"/>
  <c r="R42" i="19"/>
  <c r="R36" i="19"/>
  <c r="W578" i="19"/>
  <c r="P578" i="19"/>
  <c r="W576" i="19"/>
  <c r="W574" i="19"/>
  <c r="T532" i="19"/>
  <c r="AA507" i="19"/>
  <c r="T507" i="19"/>
  <c r="AA497" i="19"/>
  <c r="AA488" i="19"/>
  <c r="T488" i="19"/>
  <c r="AA478" i="19"/>
  <c r="T470" i="19"/>
  <c r="T427" i="19"/>
  <c r="W395" i="19"/>
  <c r="T261" i="19"/>
  <c r="T403" i="19"/>
  <c r="AA403" i="19"/>
  <c r="P464" i="19"/>
  <c r="T464" i="19"/>
  <c r="W464" i="19"/>
  <c r="AA464" i="19"/>
  <c r="P371" i="19"/>
  <c r="W524" i="19"/>
  <c r="AA417" i="19"/>
  <c r="T417" i="19"/>
  <c r="P209" i="19"/>
  <c r="W199" i="19"/>
  <c r="W25" i="19"/>
  <c r="W519" i="19"/>
  <c r="Y298" i="19"/>
  <c r="Y63" i="19"/>
  <c r="T65" i="19"/>
  <c r="R45" i="19"/>
  <c r="W262" i="19"/>
  <c r="AA261" i="19"/>
  <c r="AA210" i="19"/>
  <c r="T210" i="19"/>
  <c r="W209" i="19"/>
  <c r="P199" i="19"/>
  <c r="AA21" i="19"/>
  <c r="R21" i="19"/>
  <c r="W413" i="19"/>
  <c r="P413" i="19"/>
  <c r="P404" i="19"/>
  <c r="W275" i="19"/>
  <c r="AA200" i="19"/>
  <c r="T200" i="19"/>
  <c r="AA195" i="19"/>
  <c r="T195" i="19"/>
  <c r="AA529" i="19"/>
  <c r="T529" i="19"/>
  <c r="R325" i="19"/>
  <c r="Y314" i="19"/>
  <c r="Y306" i="19"/>
  <c r="Y301" i="19"/>
  <c r="Y296" i="19"/>
  <c r="Y289" i="19"/>
  <c r="R289" i="19"/>
  <c r="R261" i="19"/>
  <c r="R253" i="19"/>
  <c r="R231" i="19"/>
  <c r="P69" i="19"/>
  <c r="P65" i="19"/>
  <c r="P61" i="19"/>
  <c r="W61" i="19"/>
  <c r="AA69" i="19"/>
  <c r="T69" i="19"/>
  <c r="AA67" i="19"/>
  <c r="T67" i="19"/>
  <c r="AA65" i="19"/>
  <c r="AA63" i="19"/>
  <c r="T63" i="19"/>
  <c r="AA61" i="19"/>
  <c r="T61" i="19"/>
  <c r="AA57" i="19"/>
  <c r="T57" i="19"/>
  <c r="T29" i="19"/>
  <c r="W29" i="19"/>
  <c r="Y69" i="19"/>
  <c r="W601" i="19"/>
  <c r="AA564" i="19"/>
  <c r="T564" i="19"/>
  <c r="T491" i="19"/>
  <c r="T321" i="19"/>
  <c r="W111" i="19"/>
  <c r="P111" i="19"/>
  <c r="P99" i="19"/>
  <c r="P97" i="19"/>
  <c r="P68" i="19"/>
  <c r="P66" i="19"/>
  <c r="W60" i="19"/>
  <c r="P60" i="19"/>
  <c r="T330" i="19"/>
  <c r="W173" i="19"/>
  <c r="P173" i="19"/>
  <c r="P53" i="19"/>
  <c r="T603" i="19"/>
  <c r="AA137" i="19"/>
  <c r="T137" i="19"/>
  <c r="W20" i="19"/>
  <c r="T510" i="19"/>
  <c r="AA468" i="19"/>
  <c r="T468" i="19"/>
  <c r="AA447" i="19"/>
  <c r="T447" i="19"/>
  <c r="W191" i="19"/>
  <c r="P191" i="19"/>
  <c r="W177" i="19"/>
  <c r="P177" i="19"/>
  <c r="W175" i="19"/>
  <c r="W146" i="19"/>
  <c r="Y104" i="19"/>
  <c r="W53" i="19"/>
  <c r="AA618" i="19"/>
  <c r="T610" i="19"/>
  <c r="AA594" i="19"/>
  <c r="T518" i="19"/>
  <c r="AA519" i="19"/>
  <c r="T486" i="19"/>
  <c r="W486" i="19"/>
  <c r="AA481" i="19"/>
  <c r="T481" i="19"/>
  <c r="AA476" i="19"/>
  <c r="T476" i="19"/>
  <c r="AA460" i="19"/>
  <c r="T460" i="19"/>
  <c r="AA451" i="19"/>
  <c r="P443" i="19"/>
  <c r="AA442" i="19"/>
  <c r="T442" i="19"/>
  <c r="AA440" i="19"/>
  <c r="T440" i="19"/>
  <c r="AA435" i="19"/>
  <c r="AA430" i="19"/>
  <c r="T430" i="19"/>
  <c r="T354" i="19"/>
  <c r="R296" i="19"/>
  <c r="AA286" i="19"/>
  <c r="T286" i="19"/>
  <c r="R284" i="19"/>
  <c r="AA269" i="19"/>
  <c r="T269" i="19"/>
  <c r="AA267" i="19"/>
  <c r="T267" i="19"/>
  <c r="AA259" i="19"/>
  <c r="P204" i="19"/>
  <c r="T181" i="19"/>
  <c r="AA113" i="19"/>
  <c r="T113" i="19"/>
  <c r="W113" i="19"/>
  <c r="AA104" i="19"/>
  <c r="T104" i="19"/>
  <c r="AA41" i="19"/>
  <c r="T41" i="19"/>
  <c r="W39" i="19"/>
  <c r="R38" i="19"/>
  <c r="AA35" i="19"/>
  <c r="T35" i="19"/>
  <c r="W19" i="19"/>
  <c r="T19" i="19"/>
  <c r="AA569" i="19"/>
  <c r="W560" i="19"/>
  <c r="P560" i="19"/>
  <c r="W551" i="19"/>
  <c r="P551" i="19"/>
  <c r="AA551" i="19"/>
  <c r="AA546" i="19"/>
  <c r="T546" i="19"/>
  <c r="W546" i="19"/>
  <c r="P546" i="19"/>
  <c r="W529" i="19"/>
  <c r="W525" i="19"/>
  <c r="AA455" i="19"/>
  <c r="T455" i="19"/>
  <c r="W460" i="19"/>
  <c r="W451" i="19"/>
  <c r="P451" i="19"/>
  <c r="W441" i="19"/>
  <c r="P441" i="19"/>
  <c r="T435" i="19"/>
  <c r="W421" i="19"/>
  <c r="P421" i="19"/>
  <c r="T352" i="19"/>
  <c r="P293" i="19"/>
  <c r="W255" i="19"/>
  <c r="R264" i="19"/>
  <c r="R197" i="19"/>
  <c r="T167" i="19"/>
  <c r="Y81" i="19"/>
  <c r="W90" i="19"/>
  <c r="W33" i="19"/>
  <c r="R23" i="19"/>
  <c r="W153" i="19"/>
  <c r="AA235" i="19"/>
  <c r="AA288" i="19"/>
  <c r="W610" i="19"/>
  <c r="W594" i="19"/>
  <c r="W580" i="19"/>
  <c r="W569" i="19"/>
  <c r="P569" i="19"/>
  <c r="W564" i="19"/>
  <c r="P564" i="19"/>
  <c r="P518" i="19"/>
  <c r="W495" i="19"/>
  <c r="P491" i="19"/>
  <c r="P481" i="19"/>
  <c r="W468" i="19"/>
  <c r="P468" i="19"/>
  <c r="P455" i="19"/>
  <c r="W447" i="19"/>
  <c r="P447" i="19"/>
  <c r="W442" i="19"/>
  <c r="P442" i="19"/>
  <c r="W440" i="19"/>
  <c r="P440" i="19"/>
  <c r="W435" i="19"/>
  <c r="W403" i="19"/>
  <c r="P403" i="19"/>
  <c r="AA265" i="19"/>
  <c r="P570" i="19"/>
  <c r="P568" i="19"/>
  <c r="R17" i="19"/>
  <c r="Y408" i="19"/>
  <c r="AA340" i="19"/>
  <c r="AA541" i="19"/>
  <c r="W510" i="19"/>
  <c r="P510" i="19"/>
  <c r="AA483" i="19"/>
  <c r="R534" i="19"/>
  <c r="R532" i="19"/>
  <c r="R507" i="19"/>
  <c r="R483" i="19"/>
  <c r="Y362" i="19"/>
  <c r="R362" i="19"/>
  <c r="Y361" i="19"/>
  <c r="R361" i="19"/>
  <c r="R360" i="19"/>
  <c r="Y359" i="19"/>
  <c r="R358" i="19"/>
  <c r="Y357" i="19"/>
  <c r="R357" i="19"/>
  <c r="Y347" i="19"/>
  <c r="R347" i="19"/>
  <c r="Y346" i="19"/>
  <c r="P488" i="19"/>
  <c r="AA534" i="19"/>
  <c r="T478" i="19"/>
  <c r="W497" i="19"/>
  <c r="T399" i="19"/>
  <c r="W488" i="19"/>
  <c r="W507" i="19"/>
  <c r="W370" i="19"/>
  <c r="AA425" i="19"/>
  <c r="W399" i="19"/>
  <c r="R340" i="19"/>
  <c r="Q9" i="19"/>
  <c r="P466" i="19"/>
  <c r="T466" i="19"/>
  <c r="P453" i="19"/>
  <c r="T453" i="19"/>
  <c r="W445" i="19"/>
  <c r="AA445" i="19"/>
  <c r="T408" i="19"/>
  <c r="P408" i="19"/>
  <c r="T386" i="19"/>
  <c r="R386" i="19"/>
  <c r="AA373" i="19"/>
  <c r="W373" i="19"/>
  <c r="AA326" i="19"/>
  <c r="W326" i="19"/>
  <c r="AA319" i="19"/>
  <c r="W319" i="19"/>
  <c r="R239" i="19"/>
  <c r="T239" i="19"/>
  <c r="R235" i="19"/>
  <c r="T235" i="19"/>
  <c r="R227" i="19"/>
  <c r="T227" i="19"/>
  <c r="AA77" i="19"/>
  <c r="AA91" i="19"/>
  <c r="T34" i="19"/>
  <c r="T40" i="19"/>
  <c r="R148" i="19"/>
  <c r="AA300" i="19"/>
  <c r="T324" i="19"/>
  <c r="AA239" i="19"/>
  <c r="P386" i="19"/>
  <c r="AA357" i="19"/>
  <c r="P445" i="19"/>
  <c r="T445" i="19"/>
  <c r="P415" i="19"/>
  <c r="T415" i="19"/>
  <c r="T410" i="19"/>
  <c r="P410" i="19"/>
  <c r="T378" i="19"/>
  <c r="R378" i="19"/>
  <c r="R373" i="19"/>
  <c r="P373" i="19"/>
  <c r="R326" i="19"/>
  <c r="T326" i="19"/>
  <c r="R319" i="19"/>
  <c r="T319" i="19"/>
  <c r="W257" i="19"/>
  <c r="AA257" i="19"/>
  <c r="T249" i="19"/>
  <c r="R249" i="19"/>
  <c r="T153" i="19"/>
  <c r="P153" i="19"/>
  <c r="T136" i="19"/>
  <c r="P136" i="19"/>
  <c r="T128" i="19"/>
  <c r="P128" i="19"/>
  <c r="R128" i="19"/>
  <c r="P319" i="19"/>
  <c r="W23" i="19"/>
  <c r="W31" i="19"/>
  <c r="T130" i="19"/>
  <c r="AA227" i="19"/>
  <c r="T361" i="19"/>
  <c r="T373" i="19"/>
  <c r="R288" i="19"/>
  <c r="W378" i="19"/>
  <c r="T77" i="19"/>
  <c r="T265" i="19"/>
  <c r="R272" i="19"/>
  <c r="AA410" i="19"/>
  <c r="T310" i="19"/>
  <c r="P310" i="19"/>
  <c r="T302" i="19"/>
  <c r="P302" i="19"/>
  <c r="T300" i="19"/>
  <c r="R300" i="19"/>
  <c r="T91" i="19"/>
  <c r="P91" i="19"/>
  <c r="T31" i="19"/>
  <c r="T43" i="19"/>
  <c r="AA302" i="19"/>
  <c r="T357" i="19"/>
  <c r="W249" i="19"/>
  <c r="W272" i="19"/>
  <c r="Y310" i="19"/>
  <c r="R359" i="19"/>
  <c r="W466" i="19"/>
  <c r="R415" i="19"/>
  <c r="P378" i="19"/>
  <c r="Y324" i="19"/>
  <c r="AA359" i="19"/>
  <c r="AA361" i="19"/>
  <c r="R257" i="19"/>
  <c r="U114" i="19"/>
  <c r="AA621" i="19"/>
  <c r="P513" i="19"/>
  <c r="W474" i="19"/>
  <c r="W458" i="19"/>
  <c r="AA136" i="19"/>
  <c r="W136" i="19"/>
  <c r="W597" i="19"/>
  <c r="W533" i="19"/>
  <c r="Y87" i="19"/>
  <c r="T621" i="19"/>
  <c r="AA619" i="19"/>
  <c r="W618" i="19"/>
  <c r="W555" i="19"/>
  <c r="W550" i="19"/>
  <c r="P550" i="19"/>
  <c r="AA544" i="19"/>
  <c r="T544" i="19"/>
  <c r="W518" i="19"/>
  <c r="W592" i="19"/>
  <c r="P592" i="19"/>
  <c r="W587" i="19"/>
  <c r="W585" i="19"/>
  <c r="W583" i="19"/>
  <c r="R562" i="19"/>
  <c r="W508" i="19"/>
  <c r="R443" i="19"/>
  <c r="AA275" i="19"/>
  <c r="R135" i="19"/>
  <c r="W541" i="19"/>
  <c r="AA263" i="19"/>
  <c r="AA167" i="19"/>
  <c r="R157" i="19"/>
  <c r="Y79" i="19"/>
  <c r="R382" i="19"/>
  <c r="W439" i="19"/>
  <c r="W434" i="19"/>
  <c r="P434" i="19"/>
  <c r="P399" i="19"/>
  <c r="W342" i="19"/>
  <c r="W322" i="19"/>
  <c r="P316" i="19"/>
  <c r="P308" i="19"/>
  <c r="P287" i="19"/>
  <c r="W233" i="19"/>
  <c r="R427" i="19"/>
  <c r="AA199" i="19"/>
  <c r="AA204" i="19"/>
  <c r="AA601" i="19"/>
  <c r="P458" i="19"/>
  <c r="R353" i="19"/>
  <c r="Y349" i="19"/>
  <c r="R349" i="19"/>
  <c r="Y344" i="19"/>
  <c r="Y316" i="19"/>
  <c r="Y308" i="19"/>
  <c r="R298" i="19"/>
  <c r="Y293" i="19"/>
  <c r="R291" i="19"/>
  <c r="Y287" i="19"/>
  <c r="T191" i="19"/>
  <c r="AA135" i="19"/>
  <c r="AA133" i="19"/>
  <c r="T590" i="19"/>
  <c r="AA443" i="19"/>
  <c r="AA441" i="19"/>
  <c r="T439" i="19"/>
  <c r="R275" i="19"/>
  <c r="AA354" i="19"/>
  <c r="R354" i="19"/>
  <c r="AA352" i="19"/>
  <c r="R352" i="19"/>
  <c r="W155" i="19"/>
  <c r="AA525" i="19"/>
  <c r="T355" i="19"/>
  <c r="T293" i="19"/>
  <c r="Y352" i="19"/>
  <c r="T548" i="19"/>
  <c r="T521" i="19"/>
  <c r="AA513" i="19"/>
  <c r="T508" i="19"/>
  <c r="T501" i="19"/>
  <c r="T474" i="19"/>
  <c r="AA453" i="19"/>
  <c r="AA486" i="19"/>
  <c r="W425" i="19"/>
  <c r="P425" i="19"/>
  <c r="T155" i="19"/>
  <c r="T79" i="19"/>
  <c r="P432" i="19"/>
  <c r="P397" i="19"/>
  <c r="T425" i="19"/>
  <c r="W167" i="19"/>
  <c r="T157" i="19"/>
  <c r="AA155" i="19"/>
  <c r="AA79" i="19"/>
  <c r="T443" i="19"/>
  <c r="P439" i="19"/>
  <c r="R439" i="19"/>
  <c r="T513" i="19"/>
  <c r="W453" i="19"/>
  <c r="P508" i="19"/>
  <c r="W513" i="19"/>
  <c r="W603" i="19"/>
  <c r="P601" i="19"/>
  <c r="W599" i="19"/>
  <c r="AA597" i="19"/>
  <c r="AA592" i="19"/>
  <c r="T592" i="19"/>
  <c r="W590" i="19"/>
  <c r="P590" i="19"/>
  <c r="T585" i="19"/>
  <c r="AA579" i="19"/>
  <c r="AA577" i="19"/>
  <c r="T577" i="19"/>
  <c r="AA575" i="19"/>
  <c r="AA572" i="19"/>
  <c r="T572" i="19"/>
  <c r="W570" i="19"/>
  <c r="W568" i="19"/>
  <c r="W504" i="19"/>
  <c r="P504" i="19"/>
  <c r="T344" i="19"/>
  <c r="AA502" i="19"/>
  <c r="AA427" i="19"/>
  <c r="T71" i="19"/>
  <c r="T511" i="19"/>
  <c r="T342" i="19"/>
  <c r="T255" i="19"/>
  <c r="P572" i="19"/>
  <c r="T502" i="19"/>
  <c r="T197" i="19"/>
  <c r="AA189" i="19"/>
  <c r="P189" i="19"/>
  <c r="R133" i="19"/>
  <c r="T539" i="19"/>
  <c r="W189" i="19"/>
  <c r="R344" i="19"/>
  <c r="T275" i="19"/>
  <c r="AA344" i="19"/>
  <c r="T287" i="19"/>
  <c r="AA349" i="19"/>
  <c r="T291" i="19"/>
  <c r="W204" i="19"/>
  <c r="T308" i="19"/>
  <c r="T298" i="19"/>
  <c r="AA293" i="19"/>
  <c r="T584" i="19"/>
  <c r="T608" i="19"/>
  <c r="W502" i="19"/>
  <c r="T434" i="19"/>
  <c r="AA562" i="19"/>
  <c r="T562" i="19"/>
  <c r="R621" i="19"/>
  <c r="R619" i="19"/>
  <c r="T135" i="19"/>
  <c r="T133" i="19"/>
  <c r="T600" i="19"/>
  <c r="AA610" i="19"/>
  <c r="T602" i="19"/>
  <c r="R318" i="19"/>
  <c r="R273" i="19"/>
  <c r="AA614" i="19"/>
  <c r="T614" i="19"/>
  <c r="AA510" i="19"/>
  <c r="AA505" i="19"/>
  <c r="W501" i="19"/>
  <c r="W491" i="19"/>
  <c r="W481" i="19"/>
  <c r="W330" i="19"/>
  <c r="W321" i="19"/>
  <c r="P312" i="19"/>
  <c r="P263" i="19"/>
  <c r="W229" i="19"/>
  <c r="W163" i="19"/>
  <c r="P163" i="19"/>
  <c r="P100" i="19"/>
  <c r="AA560" i="19"/>
  <c r="T551" i="19"/>
  <c r="W354" i="19"/>
  <c r="AA215" i="19"/>
  <c r="R419" i="19"/>
  <c r="T570" i="19"/>
  <c r="T560" i="19"/>
  <c r="R499" i="19"/>
  <c r="AA495" i="19"/>
  <c r="T594" i="19"/>
  <c r="P574" i="19"/>
  <c r="AA539" i="19"/>
  <c r="W621" i="19"/>
  <c r="AA587" i="19"/>
  <c r="AA585" i="19"/>
  <c r="AA583" i="19"/>
  <c r="T534" i="19"/>
  <c r="P533" i="19"/>
  <c r="AA527" i="19"/>
  <c r="AA522" i="19"/>
  <c r="W622" i="19"/>
  <c r="AA605" i="19"/>
  <c r="P585" i="19"/>
  <c r="T599" i="19"/>
  <c r="W620" i="19"/>
  <c r="T578" i="19"/>
  <c r="T569" i="19"/>
  <c r="W532" i="19"/>
  <c r="P594" i="19"/>
  <c r="W470" i="19"/>
  <c r="P470" i="19"/>
  <c r="P462" i="19"/>
  <c r="W457" i="19"/>
  <c r="W449" i="19"/>
  <c r="W437" i="19"/>
  <c r="P437" i="19"/>
  <c r="W427" i="19"/>
  <c r="P427" i="19"/>
  <c r="W318" i="19"/>
  <c r="P314" i="19"/>
  <c r="W273" i="19"/>
  <c r="W271" i="19"/>
  <c r="T574" i="19"/>
  <c r="AA531" i="19"/>
  <c r="AA521" i="19"/>
  <c r="AA516" i="19"/>
  <c r="AA504" i="19"/>
  <c r="T504" i="19"/>
  <c r="AA499" i="19"/>
  <c r="R618" i="19"/>
  <c r="R580" i="19"/>
  <c r="R576" i="19"/>
  <c r="R569" i="19"/>
  <c r="R568" i="19"/>
  <c r="R564" i="19"/>
  <c r="R529" i="19"/>
  <c r="R519" i="19"/>
  <c r="Y343" i="19"/>
  <c r="R330" i="19"/>
  <c r="R321" i="19"/>
  <c r="R251" i="19"/>
  <c r="R229" i="19"/>
  <c r="R215" i="19"/>
  <c r="T598" i="19"/>
  <c r="AA553" i="19"/>
  <c r="AA508" i="19"/>
  <c r="R599" i="19"/>
  <c r="P614" i="19"/>
  <c r="AA491" i="19"/>
  <c r="W612" i="19"/>
  <c r="P612" i="19"/>
  <c r="W607" i="19"/>
  <c r="P605" i="19"/>
  <c r="W598" i="19"/>
  <c r="W596" i="19"/>
  <c r="P596" i="19"/>
  <c r="W588" i="19"/>
  <c r="P588" i="19"/>
  <c r="W586" i="19"/>
  <c r="W584" i="19"/>
  <c r="P584" i="19"/>
  <c r="W582" i="19"/>
  <c r="W566" i="19"/>
  <c r="P553" i="19"/>
  <c r="W548" i="19"/>
  <c r="P548" i="19"/>
  <c r="W543" i="19"/>
  <c r="W538" i="19"/>
  <c r="P521" i="19"/>
  <c r="W511" i="19"/>
  <c r="P511" i="19"/>
  <c r="W423" i="19"/>
  <c r="P406" i="19"/>
  <c r="W401" i="19"/>
  <c r="P401" i="19"/>
  <c r="W391" i="19"/>
  <c r="X114" i="19"/>
  <c r="W193" i="19"/>
  <c r="AA550" i="19"/>
  <c r="AA555" i="19"/>
  <c r="AA568" i="19"/>
  <c r="AA570" i="19"/>
  <c r="AA590" i="19"/>
  <c r="AA599" i="19"/>
  <c r="AA603" i="19"/>
  <c r="T550" i="19"/>
  <c r="AA518" i="19"/>
  <c r="AA501" i="19"/>
  <c r="AA622" i="19"/>
  <c r="T622" i="19"/>
  <c r="AA620" i="19"/>
  <c r="AA382" i="19"/>
  <c r="AA48" i="19"/>
  <c r="R600" i="19"/>
  <c r="R391" i="19"/>
  <c r="P531" i="19"/>
  <c r="R33" i="19"/>
  <c r="P95" i="19"/>
  <c r="AA462" i="19"/>
  <c r="W608" i="19"/>
  <c r="P608" i="19"/>
  <c r="W606" i="19"/>
  <c r="Y283" i="19"/>
  <c r="Y355" i="19"/>
  <c r="AA251" i="19"/>
  <c r="AA236" i="19"/>
  <c r="R583" i="19"/>
  <c r="R355" i="19"/>
  <c r="AA494" i="19"/>
  <c r="R236" i="19"/>
  <c r="AA143" i="19"/>
  <c r="R620" i="19"/>
  <c r="Y397" i="19"/>
  <c r="W604" i="19"/>
  <c r="T604" i="19"/>
  <c r="W602" i="19"/>
  <c r="P602" i="19"/>
  <c r="W600" i="19"/>
  <c r="W166" i="19"/>
  <c r="T586" i="19"/>
  <c r="R582" i="19"/>
  <c r="AA533" i="19"/>
  <c r="R516" i="19"/>
  <c r="R423" i="19"/>
  <c r="R30" i="19"/>
  <c r="AA312" i="19"/>
  <c r="AA304" i="19"/>
  <c r="P304" i="19"/>
  <c r="T143" i="19"/>
  <c r="AA139" i="19"/>
  <c r="W36" i="19"/>
  <c r="W28" i="19"/>
  <c r="AA18" i="19"/>
  <c r="W616" i="19"/>
  <c r="R616" i="19"/>
  <c r="R606" i="19"/>
  <c r="T597" i="19"/>
  <c r="T522" i="19"/>
  <c r="T505" i="19"/>
  <c r="T495" i="19"/>
  <c r="Y409" i="19"/>
  <c r="P407" i="19"/>
  <c r="W374" i="19"/>
  <c r="P306" i="19"/>
  <c r="R598" i="19"/>
  <c r="AA607" i="19"/>
  <c r="AA612" i="19"/>
  <c r="W48" i="19"/>
  <c r="W143" i="19"/>
  <c r="AA229" i="19"/>
  <c r="T215" i="19"/>
  <c r="P143" i="19"/>
  <c r="AA163" i="19"/>
  <c r="T163" i="19"/>
  <c r="W215" i="19"/>
  <c r="W263" i="19"/>
  <c r="T423" i="19"/>
  <c r="T391" i="19"/>
  <c r="T499" i="19"/>
  <c r="T229" i="19"/>
  <c r="AA401" i="19"/>
  <c r="T263" i="19"/>
  <c r="Y401" i="19"/>
  <c r="AA423" i="19"/>
  <c r="T406" i="19"/>
  <c r="W553" i="19"/>
  <c r="P505" i="19"/>
  <c r="P495" i="19"/>
  <c r="P597" i="19"/>
  <c r="R495" i="19"/>
  <c r="N605" i="19"/>
  <c r="T30" i="19"/>
  <c r="F48" i="219"/>
  <c r="F109" i="219"/>
  <c r="D118" i="219"/>
  <c r="F98" i="219"/>
  <c r="E60" i="219"/>
  <c r="E58" i="219" s="1"/>
  <c r="R22" i="19"/>
  <c r="AA543" i="19"/>
  <c r="T533" i="19"/>
  <c r="AA489" i="19"/>
  <c r="T489" i="19"/>
  <c r="AA484" i="19"/>
  <c r="W428" i="19"/>
  <c r="AA317" i="19"/>
  <c r="AA294" i="19"/>
  <c r="T294" i="19"/>
  <c r="Y292" i="19"/>
  <c r="W325" i="19"/>
  <c r="W171" i="19"/>
  <c r="P607" i="19"/>
  <c r="R603" i="19"/>
  <c r="T601" i="19"/>
  <c r="R597" i="19"/>
  <c r="P587" i="19"/>
  <c r="AA532" i="19"/>
  <c r="AA419" i="19"/>
  <c r="W353" i="19"/>
  <c r="P353" i="19"/>
  <c r="W351" i="19"/>
  <c r="T283" i="19"/>
  <c r="W151" i="19"/>
  <c r="AA108" i="19"/>
  <c r="AA44" i="19"/>
  <c r="T32" i="19"/>
  <c r="T24" i="19"/>
  <c r="Y495" i="19"/>
  <c r="W312" i="19"/>
  <c r="AA292" i="19"/>
  <c r="Y317" i="19"/>
  <c r="AA330" i="19"/>
  <c r="T312" i="19"/>
  <c r="Y294" i="19"/>
  <c r="AA321" i="19"/>
  <c r="N288" i="19"/>
  <c r="N286" i="19"/>
  <c r="N40" i="19"/>
  <c r="R566" i="19"/>
  <c r="R538" i="19"/>
  <c r="P484" i="19"/>
  <c r="W479" i="19"/>
  <c r="AA140" i="19"/>
  <c r="AA350" i="19"/>
  <c r="R350" i="19"/>
  <c r="T317" i="19"/>
  <c r="R108" i="19"/>
  <c r="R83" i="19"/>
  <c r="Y75" i="19"/>
  <c r="W132" i="19"/>
  <c r="AA346" i="19"/>
  <c r="R346" i="19"/>
  <c r="AA217" i="19"/>
  <c r="T217" i="19"/>
  <c r="AA207" i="19"/>
  <c r="R207" i="19"/>
  <c r="AA202" i="19"/>
  <c r="P202" i="19"/>
  <c r="W197" i="19"/>
  <c r="Y110" i="19"/>
  <c r="Y88" i="19"/>
  <c r="AA458" i="19"/>
  <c r="T292" i="19"/>
  <c r="R75" i="19"/>
  <c r="W218" i="19"/>
  <c r="P218" i="19"/>
  <c r="W213" i="19"/>
  <c r="W141" i="19"/>
  <c r="P87" i="19"/>
  <c r="AA85" i="19"/>
  <c r="T85" i="19"/>
  <c r="W30" i="19"/>
  <c r="W22" i="19"/>
  <c r="Y100" i="19"/>
  <c r="N18" i="19"/>
  <c r="W18" i="19"/>
  <c r="AA87" i="19"/>
  <c r="R85" i="19"/>
  <c r="E91" i="219"/>
  <c r="N171" i="19"/>
  <c r="N53" i="19"/>
  <c r="N111" i="19"/>
  <c r="N109" i="19"/>
  <c r="N91" i="19"/>
  <c r="N87" i="19"/>
  <c r="Y508" i="19"/>
  <c r="R508" i="19"/>
  <c r="N75" i="19"/>
  <c r="N269" i="19"/>
  <c r="N236" i="19"/>
  <c r="T171" i="19"/>
  <c r="T151" i="19"/>
  <c r="AA146" i="19"/>
  <c r="T140" i="19"/>
  <c r="T93" i="19"/>
  <c r="T457" i="19"/>
  <c r="T449" i="19"/>
  <c r="AA432" i="19"/>
  <c r="T409" i="19"/>
  <c r="AA407" i="19"/>
  <c r="T432" i="19"/>
  <c r="T407" i="19"/>
  <c r="T397" i="19"/>
  <c r="T374" i="19"/>
  <c r="R351" i="19"/>
  <c r="T322" i="19"/>
  <c r="AA284" i="19"/>
  <c r="W259" i="19"/>
  <c r="T236" i="19"/>
  <c r="AA181" i="19"/>
  <c r="P181" i="19"/>
  <c r="W144" i="19"/>
  <c r="T144" i="19"/>
  <c r="F18" i="219"/>
  <c r="F16" i="219" s="1"/>
  <c r="R44" i="19"/>
  <c r="W32" i="19"/>
  <c r="W24" i="19"/>
  <c r="R479" i="19"/>
  <c r="T458" i="19"/>
  <c r="T428" i="19"/>
  <c r="AA262" i="19"/>
  <c r="T262" i="19"/>
  <c r="R233" i="19"/>
  <c r="AA161" i="19"/>
  <c r="T141" i="19"/>
  <c r="D56" i="219"/>
  <c r="F119" i="219"/>
  <c r="D119" i="219" s="1"/>
  <c r="AA370" i="19"/>
  <c r="R301" i="19"/>
  <c r="R213" i="19"/>
  <c r="T206" i="19"/>
  <c r="R139" i="19"/>
  <c r="AA46" i="19"/>
  <c r="AA42" i="19"/>
  <c r="AA39" i="19"/>
  <c r="F91" i="219"/>
  <c r="D54" i="219"/>
  <c r="W217" i="19"/>
  <c r="AA197" i="19"/>
  <c r="W207" i="19"/>
  <c r="R217" i="19"/>
  <c r="T202" i="19"/>
  <c r="P206" i="19"/>
  <c r="AA218" i="19"/>
  <c r="T218" i="19"/>
  <c r="R206" i="19"/>
  <c r="AA213" i="19"/>
  <c r="T213" i="19"/>
  <c r="N177" i="19"/>
  <c r="N166" i="19"/>
  <c r="N141" i="19"/>
  <c r="N139" i="19"/>
  <c r="N132" i="19"/>
  <c r="E18" i="219"/>
  <c r="E16" i="219" s="1"/>
  <c r="N17" i="19"/>
  <c r="N224" i="19"/>
  <c r="R511" i="19"/>
  <c r="W494" i="19"/>
  <c r="T516" i="19"/>
  <c r="W531" i="19"/>
  <c r="T484" i="19"/>
  <c r="P479" i="19"/>
  <c r="P499" i="19"/>
  <c r="W484" i="19"/>
  <c r="W521" i="19"/>
  <c r="T538" i="19"/>
  <c r="T566" i="19"/>
  <c r="T582" i="19"/>
  <c r="T606" i="19"/>
  <c r="P317" i="19"/>
  <c r="W489" i="19"/>
  <c r="R586" i="19"/>
  <c r="T616" i="19"/>
  <c r="AA511" i="19"/>
  <c r="T553" i="19"/>
  <c r="T531" i="19"/>
  <c r="T350" i="19"/>
  <c r="P428" i="19"/>
  <c r="AA538" i="19"/>
  <c r="AA548" i="19"/>
  <c r="AA566" i="19"/>
  <c r="AA582" i="19"/>
  <c r="AA584" i="19"/>
  <c r="AA586" i="19"/>
  <c r="AA588" i="19"/>
  <c r="AA596" i="19"/>
  <c r="AA598" i="19"/>
  <c r="AA600" i="19"/>
  <c r="AA602" i="19"/>
  <c r="AA604" i="19"/>
  <c r="AA606" i="19"/>
  <c r="AA608" i="19"/>
  <c r="AA616" i="19"/>
  <c r="AA428" i="19"/>
  <c r="W499" i="19"/>
  <c r="T588" i="19"/>
  <c r="T596" i="19"/>
  <c r="W516" i="19"/>
  <c r="AA479" i="19"/>
  <c r="T351" i="19"/>
  <c r="V282" i="19"/>
  <c r="Y284" i="19"/>
  <c r="R322" i="19"/>
  <c r="T437" i="19"/>
  <c r="W462" i="19"/>
  <c r="P419" i="19"/>
  <c r="R374" i="19"/>
  <c r="P382" i="19"/>
  <c r="W432" i="19"/>
  <c r="AA322" i="19"/>
  <c r="AA409" i="19"/>
  <c r="Y322" i="19"/>
  <c r="AA449" i="19"/>
  <c r="P284" i="19"/>
  <c r="W382" i="19"/>
  <c r="AA457" i="19"/>
  <c r="W409" i="19"/>
  <c r="W236" i="19"/>
  <c r="P374" i="19"/>
  <c r="AA437" i="19"/>
  <c r="P409" i="19"/>
  <c r="AA355" i="19"/>
  <c r="T284" i="19"/>
  <c r="T301" i="19"/>
  <c r="AA318" i="19"/>
  <c r="W161" i="19"/>
  <c r="R144" i="19"/>
  <c r="P140" i="19"/>
  <c r="W140" i="19"/>
  <c r="AA171" i="19"/>
  <c r="N157" i="19"/>
  <c r="N144" i="19"/>
  <c r="P171" i="19"/>
  <c r="N137" i="19"/>
  <c r="N135" i="19"/>
  <c r="N130" i="19"/>
  <c r="R409" i="19"/>
  <c r="T343" i="19"/>
  <c r="AA225" i="19"/>
  <c r="T225" i="19"/>
  <c r="T370" i="19"/>
  <c r="T193" i="19"/>
  <c r="AA179" i="19"/>
  <c r="T179" i="19"/>
  <c r="AA115" i="19"/>
  <c r="P115" i="19"/>
  <c r="Y109" i="19"/>
  <c r="P109" i="19"/>
  <c r="W102" i="19"/>
  <c r="T102" i="19"/>
  <c r="T349" i="19"/>
  <c r="T259" i="19"/>
  <c r="P166" i="19"/>
  <c r="Y159" i="19"/>
  <c r="T132" i="19"/>
  <c r="Y93" i="19"/>
  <c r="R46" i="19"/>
  <c r="T42" i="19"/>
  <c r="R39" i="19"/>
  <c r="T36" i="19"/>
  <c r="R28" i="19"/>
  <c r="T271" i="19"/>
  <c r="T146" i="19"/>
  <c r="P110" i="19"/>
  <c r="AA95" i="19"/>
  <c r="T95" i="19"/>
  <c r="R88" i="19"/>
  <c r="W37" i="19"/>
  <c r="T37" i="19"/>
  <c r="W34" i="19"/>
  <c r="P34" i="19"/>
  <c r="W26" i="19"/>
  <c r="R26" i="19"/>
  <c r="AA193" i="19"/>
  <c r="P146" i="19"/>
  <c r="W139" i="19"/>
  <c r="P132" i="19"/>
  <c r="AA141" i="19"/>
  <c r="AA159" i="19"/>
  <c r="AA132" i="19"/>
  <c r="W179" i="19"/>
  <c r="T139" i="19"/>
  <c r="T166" i="19"/>
  <c r="P151" i="19"/>
  <c r="N175" i="19"/>
  <c r="AA166" i="19"/>
  <c r="N35" i="19"/>
  <c r="N45" i="19"/>
  <c r="N43" i="19"/>
  <c r="N41" i="19"/>
  <c r="N39" i="19"/>
  <c r="P32" i="19"/>
  <c r="R24" i="19"/>
  <c r="N44" i="19"/>
  <c r="N34" i="19"/>
  <c r="N32" i="19"/>
  <c r="N30" i="19"/>
  <c r="N28" i="19"/>
  <c r="N26" i="19"/>
  <c r="N24" i="19"/>
  <c r="N22" i="19"/>
  <c r="R32" i="19"/>
  <c r="T28" i="19"/>
  <c r="N46" i="19"/>
  <c r="Y319" i="19"/>
  <c r="R310" i="19"/>
  <c r="W294" i="19"/>
  <c r="P294" i="19"/>
  <c r="T46" i="19"/>
  <c r="W42" i="19"/>
  <c r="N37" i="19"/>
  <c r="R37" i="19"/>
  <c r="D38" i="219"/>
  <c r="D39" i="219"/>
  <c r="F31" i="219"/>
  <c r="W292" i="19"/>
  <c r="R202" i="19"/>
  <c r="P207" i="19"/>
  <c r="T207" i="19"/>
  <c r="W202" i="19"/>
  <c r="F37" i="219"/>
  <c r="D37" i="219" s="1"/>
  <c r="D21" i="219"/>
  <c r="D27" i="219"/>
  <c r="P370" i="19"/>
  <c r="R343" i="19"/>
  <c r="AA343" i="19"/>
  <c r="T233" i="19"/>
  <c r="T273" i="19"/>
  <c r="P271" i="19"/>
  <c r="P225" i="19"/>
  <c r="AA271" i="19"/>
  <c r="AA273" i="19"/>
  <c r="W225" i="19"/>
  <c r="W251" i="19"/>
  <c r="T251" i="19"/>
  <c r="N264" i="19"/>
  <c r="N262" i="19"/>
  <c r="N249" i="19"/>
  <c r="Y95" i="19"/>
  <c r="Y102" i="19"/>
  <c r="AA109" i="19"/>
  <c r="W100" i="19"/>
  <c r="R102" i="19"/>
  <c r="T109" i="19"/>
  <c r="N113" i="19"/>
  <c r="N101" i="19"/>
  <c r="N99" i="19"/>
  <c r="AA100" i="19"/>
  <c r="T75" i="19"/>
  <c r="T100" i="19"/>
  <c r="W95" i="19"/>
  <c r="Y407" i="19"/>
  <c r="Y621" i="19"/>
  <c r="D66" i="219"/>
  <c r="AA351" i="19"/>
  <c r="P351" i="19"/>
  <c r="T353" i="19"/>
  <c r="AA353" i="19"/>
  <c r="R165" i="19"/>
  <c r="R155" i="19"/>
  <c r="Y150" i="19"/>
  <c r="R150" i="19"/>
  <c r="AA165" i="19"/>
  <c r="P83" i="19"/>
  <c r="W110" i="19"/>
  <c r="Y108" i="19"/>
  <c r="T88" i="19"/>
  <c r="AA88" i="19"/>
  <c r="W115" i="19"/>
  <c r="W108" i="19"/>
  <c r="T83" i="19"/>
  <c r="T115" i="19"/>
  <c r="AA93" i="19"/>
  <c r="T108" i="19"/>
  <c r="R110" i="19"/>
  <c r="D63" i="219"/>
  <c r="Y533" i="19"/>
  <c r="R533" i="19"/>
  <c r="D34" i="219"/>
  <c r="R399" i="19"/>
  <c r="F124" i="219"/>
  <c r="E82" i="219"/>
  <c r="P292" i="19"/>
  <c r="P322" i="19"/>
  <c r="P282" i="19"/>
  <c r="Y619" i="19"/>
  <c r="P352" i="19"/>
  <c r="R445" i="19"/>
  <c r="Y354" i="19"/>
  <c r="Y350" i="19"/>
  <c r="Y265" i="19"/>
  <c r="R265" i="19"/>
  <c r="Y46" i="19"/>
  <c r="Y42" i="19"/>
  <c r="Y40" i="19"/>
  <c r="Y38" i="19"/>
  <c r="Y18" i="19"/>
  <c r="D43" i="219"/>
  <c r="R470" i="19"/>
  <c r="Y594" i="19"/>
  <c r="Y451" i="19"/>
  <c r="Y273" i="19"/>
  <c r="W302" i="19"/>
  <c r="T619" i="19"/>
  <c r="T579" i="19"/>
  <c r="W301" i="19"/>
  <c r="P534" i="19"/>
  <c r="Y605" i="19"/>
  <c r="Y603" i="19"/>
  <c r="Y410" i="19"/>
  <c r="Y406" i="19"/>
  <c r="Y382" i="19"/>
  <c r="R269" i="19"/>
  <c r="T55" i="19"/>
  <c r="P46" i="19"/>
  <c r="P44" i="19"/>
  <c r="P42" i="19"/>
  <c r="P40" i="19"/>
  <c r="P38" i="19"/>
  <c r="P22" i="19"/>
  <c r="P20" i="19"/>
  <c r="D132" i="219"/>
  <c r="P621" i="19"/>
  <c r="P620" i="19"/>
  <c r="T618" i="19"/>
  <c r="T612" i="19"/>
  <c r="P610" i="19"/>
  <c r="P604" i="19"/>
  <c r="P600" i="19"/>
  <c r="P598" i="19"/>
  <c r="Y590" i="19"/>
  <c r="R577" i="19"/>
  <c r="Y472" i="19"/>
  <c r="Y388" i="19"/>
  <c r="W317" i="19"/>
  <c r="P301" i="19"/>
  <c r="W159" i="19"/>
  <c r="R124" i="19"/>
  <c r="P102" i="19"/>
  <c r="R71" i="19"/>
  <c r="Y21" i="19"/>
  <c r="Y19" i="19"/>
  <c r="P264" i="19"/>
  <c r="P144" i="19"/>
  <c r="R453" i="19"/>
  <c r="Y445" i="19"/>
  <c r="Y442" i="19"/>
  <c r="R442" i="19"/>
  <c r="R287" i="19"/>
  <c r="Y236" i="19"/>
  <c r="Y221" i="19"/>
  <c r="Y130" i="19"/>
  <c r="Y126" i="19"/>
  <c r="Y553" i="19"/>
  <c r="R553" i="19"/>
  <c r="Y548" i="19"/>
  <c r="R548" i="19"/>
  <c r="AA209" i="19"/>
  <c r="Y175" i="19"/>
  <c r="Y124" i="19"/>
  <c r="R117" i="19"/>
  <c r="R113" i="19"/>
  <c r="Y513" i="19"/>
  <c r="Y584" i="19"/>
  <c r="T607" i="19"/>
  <c r="T605" i="19"/>
  <c r="T583" i="19"/>
  <c r="R513" i="19"/>
  <c r="Y386" i="19"/>
  <c r="Y488" i="19"/>
  <c r="R488" i="19"/>
  <c r="Y483" i="19"/>
  <c r="Y478" i="19"/>
  <c r="R478" i="19"/>
  <c r="R474" i="19"/>
  <c r="Y470" i="19"/>
  <c r="Y199" i="19"/>
  <c r="R181" i="19"/>
  <c r="P257" i="19"/>
  <c r="Y255" i="19"/>
  <c r="R255" i="19"/>
  <c r="P249" i="19"/>
  <c r="Y239" i="19"/>
  <c r="P231" i="19"/>
  <c r="R77" i="19"/>
  <c r="P575" i="19"/>
  <c r="Y231" i="19"/>
  <c r="Y531" i="19"/>
  <c r="W165" i="19"/>
  <c r="Y464" i="19"/>
  <c r="R464" i="19"/>
  <c r="Y229" i="19"/>
  <c r="Y224" i="19"/>
  <c r="R224" i="19"/>
  <c r="Y249" i="19"/>
  <c r="Y204" i="19"/>
  <c r="R115" i="19"/>
  <c r="T575" i="19"/>
  <c r="R579" i="19"/>
  <c r="P555" i="19"/>
  <c r="R531" i="19"/>
  <c r="Y560" i="19"/>
  <c r="R550" i="19"/>
  <c r="Y501" i="19"/>
  <c r="R501" i="19"/>
  <c r="W77" i="19"/>
  <c r="Y55" i="19"/>
  <c r="Y380" i="19"/>
  <c r="R166" i="19"/>
  <c r="Y600" i="19"/>
  <c r="Y598" i="19"/>
  <c r="Y596" i="19"/>
  <c r="R596" i="19"/>
  <c r="Y588" i="19"/>
  <c r="R588" i="19"/>
  <c r="Y586" i="19"/>
  <c r="Y148" i="19"/>
  <c r="R87" i="19"/>
  <c r="W79" i="19"/>
  <c r="P360" i="19"/>
  <c r="R121" i="19"/>
  <c r="W87" i="19"/>
  <c r="Y607" i="19"/>
  <c r="R607" i="19"/>
  <c r="P516" i="19"/>
  <c r="Y474" i="19"/>
  <c r="T282" i="19"/>
  <c r="Y271" i="19"/>
  <c r="R271" i="19"/>
  <c r="R173" i="19"/>
  <c r="R476" i="19"/>
  <c r="Y165" i="19"/>
  <c r="R100" i="19"/>
  <c r="W65" i="19"/>
  <c r="W57" i="19"/>
  <c r="P57" i="19"/>
  <c r="P583" i="19"/>
  <c r="Y579" i="19"/>
  <c r="Y577" i="19"/>
  <c r="Y575" i="19"/>
  <c r="R575" i="19"/>
  <c r="Y518" i="19"/>
  <c r="R518" i="19"/>
  <c r="R407" i="19"/>
  <c r="W358" i="19"/>
  <c r="P358" i="19"/>
  <c r="P347" i="19"/>
  <c r="R306" i="19"/>
  <c r="R302" i="19"/>
  <c r="R81" i="19"/>
  <c r="Y440" i="19"/>
  <c r="R440" i="19"/>
  <c r="Y435" i="19"/>
  <c r="AA406" i="19"/>
  <c r="W310" i="19"/>
  <c r="P300" i="19"/>
  <c r="R140" i="19"/>
  <c r="W73" i="19"/>
  <c r="P73" i="19"/>
  <c r="P18" i="19"/>
  <c r="Y44" i="19"/>
  <c r="P36" i="19"/>
  <c r="D134" i="219"/>
  <c r="D131" i="219"/>
  <c r="P603" i="19"/>
  <c r="Y583" i="19"/>
  <c r="Y572" i="19"/>
  <c r="R572" i="19"/>
  <c r="Y562" i="19"/>
  <c r="Y543" i="19"/>
  <c r="Y539" i="19"/>
  <c r="R539" i="19"/>
  <c r="P536" i="19"/>
  <c r="Y534" i="19"/>
  <c r="Y462" i="19"/>
  <c r="R462" i="19"/>
  <c r="Y457" i="19"/>
  <c r="R457" i="19"/>
  <c r="R397" i="19"/>
  <c r="Y342" i="19"/>
  <c r="R279" i="19"/>
  <c r="Y263" i="19"/>
  <c r="R263" i="19"/>
  <c r="R160" i="19"/>
  <c r="P148" i="19"/>
  <c r="W93" i="19"/>
  <c r="W88" i="19"/>
  <c r="P88" i="19"/>
  <c r="Y48" i="19"/>
  <c r="P45" i="19"/>
  <c r="P43" i="19"/>
  <c r="P41" i="19"/>
  <c r="P39" i="19"/>
  <c r="P33" i="19"/>
  <c r="P25" i="19"/>
  <c r="P23" i="19"/>
  <c r="P21" i="19"/>
  <c r="P17" i="19"/>
  <c r="Y610" i="19"/>
  <c r="R610" i="19"/>
  <c r="R605" i="19"/>
  <c r="Y602" i="19"/>
  <c r="Y601" i="19"/>
  <c r="R601" i="19"/>
  <c r="Y592" i="19"/>
  <c r="R592" i="19"/>
  <c r="R574" i="19"/>
  <c r="Y569" i="19"/>
  <c r="Y564" i="19"/>
  <c r="Y551" i="19"/>
  <c r="R551" i="19"/>
  <c r="Y529" i="19"/>
  <c r="Y428" i="19"/>
  <c r="R428" i="19"/>
  <c r="Y423" i="19"/>
  <c r="Y415" i="19"/>
  <c r="Y389" i="19"/>
  <c r="Y384" i="19"/>
  <c r="W343" i="19"/>
  <c r="P330" i="19"/>
  <c r="Y326" i="19"/>
  <c r="P321" i="19"/>
  <c r="R317" i="19"/>
  <c r="W314" i="19"/>
  <c r="R312" i="19"/>
  <c r="P296" i="19"/>
  <c r="P289" i="19"/>
  <c r="Y217" i="19"/>
  <c r="Y207" i="19"/>
  <c r="Y202" i="19"/>
  <c r="Y197" i="19"/>
  <c r="Y189" i="19"/>
  <c r="Y179" i="19"/>
  <c r="Y171" i="19"/>
  <c r="Y167" i="19"/>
  <c r="R167" i="19"/>
  <c r="Y153" i="19"/>
  <c r="R153" i="19"/>
  <c r="Y143" i="19"/>
  <c r="R143" i="19"/>
  <c r="P135" i="19"/>
  <c r="Y133" i="19"/>
  <c r="P130" i="19"/>
  <c r="Y128" i="19"/>
  <c r="R93" i="19"/>
  <c r="P90" i="19"/>
  <c r="W81" i="19"/>
  <c r="Y35" i="19"/>
  <c r="Y33" i="19"/>
  <c r="Y31" i="19"/>
  <c r="Y29" i="19"/>
  <c r="Y27" i="19"/>
  <c r="Y25" i="19"/>
  <c r="Y23" i="19"/>
  <c r="Y20" i="19"/>
  <c r="Y521" i="19"/>
  <c r="R521" i="19"/>
  <c r="Y516" i="19"/>
  <c r="Y511" i="19"/>
  <c r="Y504" i="19"/>
  <c r="R504" i="19"/>
  <c r="Y430" i="19"/>
  <c r="R430" i="19"/>
  <c r="Y425" i="19"/>
  <c r="Y417" i="19"/>
  <c r="R406" i="19"/>
  <c r="Y378" i="19"/>
  <c r="Y373" i="19"/>
  <c r="R308" i="19"/>
  <c r="W291" i="19"/>
  <c r="Y191" i="19"/>
  <c r="R191" i="19"/>
  <c r="R177" i="19"/>
  <c r="Y140" i="19"/>
  <c r="P139" i="19"/>
  <c r="Y137" i="19"/>
  <c r="Y135" i="19"/>
  <c r="P104" i="19"/>
  <c r="R95" i="19"/>
  <c r="W83" i="19"/>
  <c r="W66" i="19"/>
  <c r="W55" i="19"/>
  <c r="P55" i="19"/>
  <c r="Y491" i="19"/>
  <c r="Y481" i="19"/>
  <c r="R481" i="19"/>
  <c r="Y403" i="19"/>
  <c r="R403" i="19"/>
  <c r="Y370" i="19"/>
  <c r="Y360" i="19"/>
  <c r="W355" i="19"/>
  <c r="P355" i="19"/>
  <c r="P349" i="19"/>
  <c r="P342" i="19"/>
  <c r="W306" i="19"/>
  <c r="R304" i="19"/>
  <c r="W300" i="19"/>
  <c r="R293" i="19"/>
  <c r="P288" i="19"/>
  <c r="P273" i="19"/>
  <c r="Y269" i="19"/>
  <c r="AA169" i="19"/>
  <c r="R119" i="19"/>
  <c r="R55" i="19"/>
  <c r="Y36" i="19"/>
  <c r="P35" i="19"/>
  <c r="D74" i="219"/>
  <c r="Y612" i="19"/>
  <c r="R612" i="19"/>
  <c r="Y604" i="19"/>
  <c r="R604" i="19"/>
  <c r="P580" i="19"/>
  <c r="P576" i="19"/>
  <c r="P566" i="19"/>
  <c r="R472" i="19"/>
  <c r="Y466" i="19"/>
  <c r="R466" i="19"/>
  <c r="Y458" i="19"/>
  <c r="R458" i="19"/>
  <c r="Y453" i="19"/>
  <c r="Y447" i="19"/>
  <c r="Y437" i="19"/>
  <c r="R437" i="19"/>
  <c r="Y432" i="19"/>
  <c r="R432" i="19"/>
  <c r="Y427" i="19"/>
  <c r="Y419" i="19"/>
  <c r="W408" i="19"/>
  <c r="W404" i="19"/>
  <c r="Y399" i="19"/>
  <c r="Y391" i="19"/>
  <c r="AA386" i="19"/>
  <c r="Y374" i="19"/>
  <c r="W361" i="19"/>
  <c r="P361" i="19"/>
  <c r="W359" i="19"/>
  <c r="P359" i="19"/>
  <c r="W357" i="19"/>
  <c r="Y353" i="19"/>
  <c r="Y351" i="19"/>
  <c r="Y330" i="19"/>
  <c r="Y321" i="19"/>
  <c r="Y318" i="19"/>
  <c r="W316" i="19"/>
  <c r="R314" i="19"/>
  <c r="W283" i="19"/>
  <c r="P283" i="19"/>
  <c r="Y279" i="19"/>
  <c r="Y275" i="19"/>
  <c r="P272" i="19"/>
  <c r="Y267" i="19"/>
  <c r="R267" i="19"/>
  <c r="Y264" i="19"/>
  <c r="Y262" i="19"/>
  <c r="Y257" i="19"/>
  <c r="P251" i="19"/>
  <c r="P233" i="19"/>
  <c r="P213" i="19"/>
  <c r="Y209" i="19"/>
  <c r="Y181" i="19"/>
  <c r="Y177" i="19"/>
  <c r="Y173" i="19"/>
  <c r="Y169" i="19"/>
  <c r="R169" i="19"/>
  <c r="Y161" i="19"/>
  <c r="P157" i="19"/>
  <c r="Y155" i="19"/>
  <c r="Y144" i="19"/>
  <c r="Y139" i="19"/>
  <c r="Y132" i="19"/>
  <c r="R126" i="19"/>
  <c r="R109" i="19"/>
  <c r="P101" i="19"/>
  <c r="R97" i="19"/>
  <c r="P85" i="19"/>
  <c r="P75" i="19"/>
  <c r="P67" i="19"/>
  <c r="Y45" i="19"/>
  <c r="Y43" i="19"/>
  <c r="Y41" i="19"/>
  <c r="Y39" i="19"/>
  <c r="Y37" i="19"/>
  <c r="P24" i="19"/>
  <c r="P19" i="19"/>
  <c r="Y17" i="19"/>
  <c r="P622" i="19"/>
  <c r="P616" i="19"/>
  <c r="Y614" i="19"/>
  <c r="R614" i="19"/>
  <c r="Y606" i="19"/>
  <c r="R602" i="19"/>
  <c r="P599" i="19"/>
  <c r="R594" i="19"/>
  <c r="R590" i="19"/>
  <c r="Y587" i="19"/>
  <c r="R587" i="19"/>
  <c r="Y585" i="19"/>
  <c r="R585" i="19"/>
  <c r="P582" i="19"/>
  <c r="Y580" i="19"/>
  <c r="Y578" i="19"/>
  <c r="R578" i="19"/>
  <c r="Y576" i="19"/>
  <c r="Y574" i="19"/>
  <c r="Y566" i="19"/>
  <c r="Y555" i="19"/>
  <c r="R555" i="19"/>
  <c r="Y550" i="19"/>
  <c r="Y544" i="19"/>
  <c r="R544" i="19"/>
  <c r="Y541" i="19"/>
  <c r="P538" i="19"/>
  <c r="Y536" i="19"/>
  <c r="P532" i="19"/>
  <c r="Y525" i="19"/>
  <c r="P524" i="19"/>
  <c r="Y522" i="19"/>
  <c r="R522" i="19"/>
  <c r="P519" i="19"/>
  <c r="Y510" i="19"/>
  <c r="R510" i="19"/>
  <c r="Y505" i="19"/>
  <c r="R505" i="19"/>
  <c r="Y497" i="19"/>
  <c r="R497" i="19"/>
  <c r="Y484" i="19"/>
  <c r="R484" i="19"/>
  <c r="Y479" i="19"/>
  <c r="Y476" i="19"/>
  <c r="Y468" i="19"/>
  <c r="R468" i="19"/>
  <c r="Y460" i="19"/>
  <c r="R460" i="19"/>
  <c r="Y455" i="19"/>
  <c r="Y449" i="19"/>
  <c r="R449" i="19"/>
  <c r="Y443" i="19"/>
  <c r="Y441" i="19"/>
  <c r="R441" i="19"/>
  <c r="Y439" i="19"/>
  <c r="Y434" i="19"/>
  <c r="R434" i="19"/>
  <c r="Y421" i="19"/>
  <c r="Y413" i="19"/>
  <c r="R410" i="19"/>
  <c r="R408" i="19"/>
  <c r="R404" i="19"/>
  <c r="R401" i="19"/>
  <c r="Y395" i="19"/>
  <c r="R395" i="19"/>
  <c r="Y393" i="19"/>
  <c r="Y376" i="19"/>
  <c r="Y371" i="19"/>
  <c r="Y340" i="19"/>
  <c r="Y325" i="19"/>
  <c r="R316" i="19"/>
  <c r="W296" i="19"/>
  <c r="W293" i="19"/>
  <c r="W288" i="19"/>
  <c r="R286" i="19"/>
  <c r="Y272" i="19"/>
  <c r="P261" i="19"/>
  <c r="Y259" i="19"/>
  <c r="R259" i="19"/>
  <c r="Y251" i="19"/>
  <c r="P235" i="19"/>
  <c r="Y233" i="19"/>
  <c r="Y225" i="19"/>
  <c r="R225" i="19"/>
  <c r="Y218" i="19"/>
  <c r="R218" i="19"/>
  <c r="P215" i="19"/>
  <c r="Y213" i="19"/>
  <c r="Y206" i="19"/>
  <c r="Y193" i="19"/>
  <c r="R193" i="19"/>
  <c r="R189" i="19"/>
  <c r="R179" i="19"/>
  <c r="R175" i="19"/>
  <c r="R171" i="19"/>
  <c r="Y166" i="19"/>
  <c r="Y163" i="19"/>
  <c r="R163" i="19"/>
  <c r="Y157" i="19"/>
  <c r="Y151" i="19"/>
  <c r="R151" i="19"/>
  <c r="Y146" i="19"/>
  <c r="R146" i="19"/>
  <c r="Y141" i="19"/>
  <c r="R141" i="19"/>
  <c r="Y136" i="19"/>
  <c r="R136" i="19"/>
  <c r="R122" i="19"/>
  <c r="R111" i="19"/>
  <c r="P108" i="19"/>
  <c r="R99" i="19"/>
  <c r="R91" i="19"/>
  <c r="R79" i="19"/>
  <c r="Y53" i="19"/>
  <c r="R53" i="19"/>
  <c r="Y34" i="19"/>
  <c r="Y32" i="19"/>
  <c r="Y30" i="19"/>
  <c r="Y28" i="19"/>
  <c r="Y26" i="19"/>
  <c r="Y24" i="19"/>
  <c r="Y22" i="19"/>
  <c r="Y622" i="19"/>
  <c r="R622" i="19"/>
  <c r="Y620" i="19"/>
  <c r="Y616" i="19"/>
  <c r="Y608" i="19"/>
  <c r="R608" i="19"/>
  <c r="Y599" i="19"/>
  <c r="Y597" i="19"/>
  <c r="T587" i="19"/>
  <c r="P586" i="19"/>
  <c r="R584" i="19"/>
  <c r="Y582" i="19"/>
  <c r="P579" i="19"/>
  <c r="P577" i="19"/>
  <c r="Y570" i="19"/>
  <c r="R570" i="19"/>
  <c r="Y568" i="19"/>
  <c r="P562" i="19"/>
  <c r="T555" i="19"/>
  <c r="Y546" i="19"/>
  <c r="R546" i="19"/>
  <c r="Y538" i="19"/>
  <c r="Y532" i="19"/>
  <c r="P529" i="19"/>
  <c r="Y527" i="19"/>
  <c r="Y524" i="19"/>
  <c r="Y519" i="19"/>
  <c r="Y507" i="19"/>
  <c r="Y502" i="19"/>
  <c r="R502" i="19"/>
  <c r="Y499" i="19"/>
  <c r="Y494" i="19"/>
  <c r="Y489" i="19"/>
  <c r="R489" i="19"/>
  <c r="Y486" i="19"/>
  <c r="R486" i="19"/>
  <c r="AA439" i="19"/>
  <c r="W344" i="19"/>
  <c r="P344" i="19"/>
  <c r="P326" i="19"/>
  <c r="W324" i="19"/>
  <c r="P324" i="19"/>
  <c r="Y261" i="19"/>
  <c r="P255" i="19"/>
  <c r="Y253" i="19"/>
  <c r="P239" i="19"/>
  <c r="Y237" i="19"/>
  <c r="R237" i="19"/>
  <c r="Y235" i="19"/>
  <c r="P229" i="19"/>
  <c r="Y227" i="19"/>
  <c r="Y222" i="19"/>
  <c r="R222" i="19"/>
  <c r="Y220" i="19"/>
  <c r="Y215" i="19"/>
  <c r="Y210" i="19"/>
  <c r="AA206" i="19"/>
  <c r="Y200" i="19"/>
  <c r="P197" i="19"/>
  <c r="Y195" i="19"/>
  <c r="Y160" i="19"/>
  <c r="AA53" i="19"/>
  <c r="F127" i="219"/>
  <c r="Y618" i="19"/>
  <c r="P346" i="19"/>
  <c r="W284" i="19"/>
  <c r="P227" i="19"/>
  <c r="P137" i="19"/>
  <c r="P221" i="19"/>
  <c r="D64" i="219"/>
  <c r="X282" i="19"/>
  <c r="W282" i="19" l="1"/>
  <c r="E52" i="219"/>
  <c r="D26" i="219"/>
  <c r="D123" i="219"/>
  <c r="D91" i="219"/>
  <c r="D112" i="219"/>
  <c r="E114" i="219"/>
  <c r="E48" i="219"/>
  <c r="D48" i="219" s="1"/>
  <c r="E45" i="219"/>
  <c r="D45" i="219" s="1"/>
  <c r="E24" i="219"/>
  <c r="E35" i="219"/>
  <c r="F60" i="219"/>
  <c r="F58" i="219" s="1"/>
  <c r="D58" i="219" s="1"/>
  <c r="D50" i="219"/>
  <c r="D18" i="219"/>
  <c r="D94" i="219"/>
  <c r="E109" i="219"/>
  <c r="D109" i="219" s="1"/>
  <c r="F35" i="219"/>
  <c r="D129" i="219"/>
  <c r="E127" i="219"/>
  <c r="D127" i="219" s="1"/>
  <c r="D33" i="219"/>
  <c r="E31" i="219"/>
  <c r="D31" i="219" s="1"/>
  <c r="F24" i="219"/>
  <c r="N619" i="19"/>
  <c r="P618" i="19"/>
  <c r="W346" i="19"/>
  <c r="P343" i="19"/>
  <c r="P325" i="19"/>
  <c r="AA282" i="19"/>
  <c r="P262" i="19"/>
  <c r="P253" i="19"/>
  <c r="P133" i="19"/>
  <c r="P106" i="19"/>
  <c r="P31" i="19"/>
  <c r="P30" i="19"/>
  <c r="P29" i="19"/>
  <c r="P28" i="19"/>
  <c r="P27" i="19"/>
  <c r="P26" i="19"/>
  <c r="F101" i="219"/>
  <c r="D101" i="219" s="1"/>
  <c r="F52" i="219"/>
  <c r="D124" i="219"/>
  <c r="T620" i="19"/>
  <c r="P606" i="19"/>
  <c r="W397" i="19"/>
  <c r="P362" i="19"/>
  <c r="W352" i="19"/>
  <c r="P350" i="19"/>
  <c r="W349" i="19"/>
  <c r="W308" i="19"/>
  <c r="W304" i="19"/>
  <c r="P298" i="19"/>
  <c r="P291" i="19"/>
  <c r="W287" i="19"/>
  <c r="W286" i="19"/>
  <c r="P286" i="19"/>
  <c r="Y282" i="19"/>
  <c r="R282" i="19"/>
  <c r="P275" i="19"/>
  <c r="P236" i="19"/>
  <c r="P217" i="19"/>
  <c r="W97" i="19"/>
  <c r="W85" i="19"/>
  <c r="W68" i="19"/>
  <c r="P63" i="19"/>
  <c r="R19" i="19"/>
  <c r="D126" i="219"/>
  <c r="D55" i="219"/>
  <c r="D51" i="219"/>
  <c r="D16" i="219"/>
  <c r="D52" i="219" l="1"/>
  <c r="D24" i="219"/>
  <c r="D35" i="219"/>
  <c r="D60" i="219"/>
  <c r="E107" i="219"/>
  <c r="E105" i="219" s="1"/>
  <c r="E22" i="219"/>
  <c r="F89" i="219"/>
  <c r="F82" i="219"/>
  <c r="D82" i="219" s="1"/>
  <c r="D84" i="219"/>
  <c r="F22" i="219"/>
  <c r="V535" i="19" l="1"/>
  <c r="Y535" i="19" s="1"/>
  <c r="O535" i="19"/>
  <c r="R535" i="19" s="1"/>
  <c r="V542" i="19"/>
  <c r="W542" i="19" s="1"/>
  <c r="O542" i="19"/>
  <c r="D22" i="219"/>
  <c r="AA535" i="19" l="1"/>
  <c r="W535" i="19"/>
  <c r="AA542" i="19"/>
  <c r="T535" i="19"/>
  <c r="P535" i="19"/>
  <c r="Y542" i="19"/>
  <c r="N535" i="19"/>
  <c r="N542" i="19"/>
  <c r="R542" i="19"/>
  <c r="P542" i="19"/>
  <c r="T542" i="19"/>
  <c r="Q182" i="19"/>
  <c r="X182" i="19"/>
  <c r="S182" i="19"/>
  <c r="Z182" i="19"/>
  <c r="AB182" i="19"/>
  <c r="U182" i="19"/>
  <c r="O82" i="19" l="1"/>
  <c r="O223" i="19"/>
  <c r="O54" i="19"/>
  <c r="O335" i="19"/>
  <c r="O383" i="19"/>
  <c r="O367" i="19"/>
  <c r="O418" i="19"/>
  <c r="O323" i="19"/>
  <c r="O339" i="19"/>
  <c r="O134" i="19"/>
  <c r="O258" i="19"/>
  <c r="O266" i="19"/>
  <c r="O414" i="19"/>
  <c r="O313" i="19"/>
  <c r="O123" i="19"/>
  <c r="O47" i="19"/>
  <c r="O454" i="19"/>
  <c r="O480" i="19"/>
  <c r="V211" i="19"/>
  <c r="O192" i="19"/>
  <c r="V339" i="19"/>
  <c r="V74" i="19"/>
  <c r="V84" i="19"/>
  <c r="V506" i="19"/>
  <c r="V94" i="19"/>
  <c r="V452" i="19"/>
  <c r="O201" i="19"/>
  <c r="C16" i="43"/>
  <c r="E16" i="43" s="1"/>
  <c r="V305" i="19"/>
  <c r="V125" i="19"/>
  <c r="O528" i="19"/>
  <c r="V416" i="19"/>
  <c r="V103" i="19"/>
  <c r="V469" i="19"/>
  <c r="V162" i="19"/>
  <c r="O250" i="19"/>
  <c r="O459" i="19"/>
  <c r="O469" i="19"/>
  <c r="O450" i="19"/>
  <c r="V142" i="19"/>
  <c r="V129" i="19"/>
  <c r="V387" i="19"/>
  <c r="V514" i="19"/>
  <c r="V383" i="19"/>
  <c r="V156" i="19"/>
  <c r="V149" i="19"/>
  <c r="V377" i="19"/>
  <c r="V260" i="19"/>
  <c r="O485" i="19"/>
  <c r="O285" i="19"/>
  <c r="V278" i="19"/>
  <c r="V47" i="19"/>
  <c r="V72" i="19"/>
  <c r="V16" i="19"/>
  <c r="O147" i="19"/>
  <c r="O208" i="19"/>
  <c r="O158" i="19"/>
  <c r="V493" i="19"/>
  <c r="V372" i="19"/>
  <c r="V238" i="19"/>
  <c r="O154" i="19"/>
  <c r="O268" i="19"/>
  <c r="O190" i="19"/>
  <c r="O168" i="19"/>
  <c r="V461" i="19"/>
  <c r="O194" i="19"/>
  <c r="O74" i="19"/>
  <c r="O112" i="19"/>
  <c r="O431" i="19"/>
  <c r="O196" i="19"/>
  <c r="O477" i="19"/>
  <c r="O305" i="19"/>
  <c r="O211" i="19"/>
  <c r="O176" i="19"/>
  <c r="O448" i="19"/>
  <c r="O429" i="19"/>
  <c r="O309" i="19"/>
  <c r="O72" i="19"/>
  <c r="O78" i="19"/>
  <c r="O105" i="19"/>
  <c r="O385" i="19"/>
  <c r="O420" i="19"/>
  <c r="O327" i="19"/>
  <c r="V180" i="19"/>
  <c r="V498" i="19"/>
  <c r="V512" i="19"/>
  <c r="V168" i="19"/>
  <c r="O381" i="19"/>
  <c r="V14" i="19"/>
  <c r="O103" i="19"/>
  <c r="V86" i="19"/>
  <c r="V327" i="19"/>
  <c r="V78" i="19"/>
  <c r="V309" i="19"/>
  <c r="V190" i="19"/>
  <c r="V266" i="19"/>
  <c r="O333" i="19"/>
  <c r="V196" i="19"/>
  <c r="O170" i="19"/>
  <c r="V58" i="19"/>
  <c r="O256" i="19"/>
  <c r="O226" i="19"/>
  <c r="V89" i="19"/>
  <c r="O129" i="19"/>
  <c r="O345" i="19"/>
  <c r="C11" i="43"/>
  <c r="E11" i="43" s="1"/>
  <c r="C15" i="43"/>
  <c r="E15" i="43" s="1"/>
  <c r="O509" i="19"/>
  <c r="O400" i="19"/>
  <c r="O162" i="19"/>
  <c r="O422" i="19"/>
  <c r="V232" i="19"/>
  <c r="O228" i="19"/>
  <c r="O92" i="19"/>
  <c r="O444" i="19"/>
  <c r="O331" i="19"/>
  <c r="O254" i="19"/>
  <c r="O216" i="19"/>
  <c r="V234" i="19"/>
  <c r="O120" i="19"/>
  <c r="O76" i="19"/>
  <c r="O315" i="19"/>
  <c r="V482" i="19"/>
  <c r="V80" i="19"/>
  <c r="O465" i="19"/>
  <c r="V216" i="19"/>
  <c r="V422" i="19"/>
  <c r="V131" i="19"/>
  <c r="V450" i="19"/>
  <c r="V390" i="19"/>
  <c r="V178" i="19"/>
  <c r="O58" i="19"/>
  <c r="C7" i="43"/>
  <c r="E7" i="43" s="1"/>
  <c r="V252" i="19"/>
  <c r="V369" i="19"/>
  <c r="V396" i="19"/>
  <c r="V194" i="19"/>
  <c r="V405" i="19"/>
  <c r="V500" i="19"/>
  <c r="V487" i="19"/>
  <c r="V356" i="19"/>
  <c r="V145" i="19"/>
  <c r="V172" i="19"/>
  <c r="O426" i="19"/>
  <c r="O172" i="19"/>
  <c r="V107" i="19"/>
  <c r="V530" i="19"/>
  <c r="O178" i="19"/>
  <c r="V418" i="19"/>
  <c r="C12" i="43"/>
  <c r="E12" i="43" s="1"/>
  <c r="O240" i="19"/>
  <c r="V250" i="19"/>
  <c r="V254" i="19"/>
  <c r="V420" i="19"/>
  <c r="V240" i="19"/>
  <c r="V54" i="19"/>
  <c r="O198" i="19"/>
  <c r="O320" i="19"/>
  <c r="O405" i="19"/>
  <c r="O118" i="19"/>
  <c r="O70" i="19"/>
  <c r="O203" i="19"/>
  <c r="O234" i="19"/>
  <c r="O142" i="19"/>
  <c r="V219" i="19"/>
  <c r="V480" i="19"/>
  <c r="V320" i="19"/>
  <c r="V56" i="19"/>
  <c r="O377" i="19"/>
  <c r="O180" i="19"/>
  <c r="O174" i="19"/>
  <c r="O80" i="19"/>
  <c r="O303" i="19"/>
  <c r="O276" i="19"/>
  <c r="O402" i="19"/>
  <c r="V76" i="19"/>
  <c r="O56" i="19"/>
  <c r="O138" i="19"/>
  <c r="V127" i="19"/>
  <c r="O232" i="19"/>
  <c r="V285" i="19"/>
  <c r="O363" i="19"/>
  <c r="O98" i="19"/>
  <c r="V446" i="19"/>
  <c r="V138" i="19"/>
  <c r="O375" i="19"/>
  <c r="V467" i="19"/>
  <c r="O487" i="19"/>
  <c r="V198" i="19"/>
  <c r="O475" i="19"/>
  <c r="O348" i="19"/>
  <c r="V471" i="19"/>
  <c r="O411" i="19"/>
  <c r="O446" i="19"/>
  <c r="O387" i="19"/>
  <c r="O503" i="19"/>
  <c r="O473" i="19"/>
  <c r="O396" i="19"/>
  <c r="C10" i="43"/>
  <c r="E10" i="43" s="1"/>
  <c r="V176" i="19"/>
  <c r="V473" i="19"/>
  <c r="O461" i="19"/>
  <c r="O188" i="19"/>
  <c r="V503" i="19"/>
  <c r="O523" i="19"/>
  <c r="O452" i="19"/>
  <c r="O379" i="19"/>
  <c r="O278" i="19"/>
  <c r="O297" i="19"/>
  <c r="O341" i="19"/>
  <c r="O356" i="19"/>
  <c r="V112" i="19"/>
  <c r="V92" i="19"/>
  <c r="O438" i="19"/>
  <c r="O107" i="19"/>
  <c r="O337" i="19"/>
  <c r="V414" i="19"/>
  <c r="V96" i="19"/>
  <c r="O514" i="19"/>
  <c r="O416" i="19"/>
  <c r="V295" i="19"/>
  <c r="O94" i="19"/>
  <c r="O456" i="19"/>
  <c r="O214" i="19"/>
  <c r="O424" i="19"/>
  <c r="O295" i="19"/>
  <c r="O463" i="19"/>
  <c r="O372" i="19"/>
  <c r="V363" i="19"/>
  <c r="V147" i="19"/>
  <c r="O512" i="19"/>
  <c r="V307" i="19"/>
  <c r="V526" i="19"/>
  <c r="V226" i="19"/>
  <c r="V459" i="19"/>
  <c r="V297" i="19"/>
  <c r="V523" i="19"/>
  <c r="O149" i="19"/>
  <c r="V70" i="19"/>
  <c r="V392" i="19"/>
  <c r="V385" i="19"/>
  <c r="V448" i="19"/>
  <c r="V12" i="19"/>
  <c r="O131" i="19"/>
  <c r="V258" i="19"/>
  <c r="O89" i="19"/>
  <c r="O84" i="19"/>
  <c r="O86" i="19"/>
  <c r="V205" i="19"/>
  <c r="V123" i="19"/>
  <c r="O467" i="19"/>
  <c r="C8" i="43"/>
  <c r="E8" i="43" s="1"/>
  <c r="O392" i="19"/>
  <c r="O205" i="19"/>
  <c r="V118" i="19"/>
  <c r="V341" i="19"/>
  <c r="V276" i="19"/>
  <c r="V192" i="19"/>
  <c r="O125" i="19"/>
  <c r="V438" i="19"/>
  <c r="V429" i="19"/>
  <c r="O506" i="19"/>
  <c r="V477" i="19"/>
  <c r="V411" i="19"/>
  <c r="O500" i="19"/>
  <c r="O433" i="19"/>
  <c r="V509" i="19"/>
  <c r="V398" i="19"/>
  <c r="V82" i="19"/>
  <c r="V188" i="19"/>
  <c r="O436" i="19"/>
  <c r="V134" i="19"/>
  <c r="V152" i="19"/>
  <c r="V303" i="19"/>
  <c r="V315" i="19"/>
  <c r="O96" i="19"/>
  <c r="O238" i="19"/>
  <c r="V10" i="19"/>
  <c r="V290" i="19"/>
  <c r="O280" i="19"/>
  <c r="O156" i="19"/>
  <c r="O290" i="19"/>
  <c r="O164" i="19"/>
  <c r="V456" i="19"/>
  <c r="V444" i="19"/>
  <c r="V431" i="19"/>
  <c r="V154" i="19"/>
  <c r="V268" i="19"/>
  <c r="V223" i="19"/>
  <c r="V475" i="19"/>
  <c r="C18" i="43"/>
  <c r="E18" i="43" s="1"/>
  <c r="O482" i="19"/>
  <c r="O145" i="19"/>
  <c r="O390" i="19"/>
  <c r="O369" i="19"/>
  <c r="V333" i="19"/>
  <c r="C14" i="43"/>
  <c r="E14" i="43" s="1"/>
  <c r="O252" i="19"/>
  <c r="C9" i="43"/>
  <c r="E9" i="43" s="1"/>
  <c r="V528" i="19"/>
  <c r="V299" i="19"/>
  <c r="V164" i="19"/>
  <c r="V208" i="19"/>
  <c r="V158" i="19"/>
  <c r="O530" i="19"/>
  <c r="V381" i="19"/>
  <c r="V280" i="19"/>
  <c r="O311" i="19"/>
  <c r="V520" i="19"/>
  <c r="V116" i="19"/>
  <c r="V454" i="19"/>
  <c r="O219" i="19"/>
  <c r="O152" i="19"/>
  <c r="O520" i="19"/>
  <c r="V201" i="19"/>
  <c r="O299" i="19"/>
  <c r="O365" i="19"/>
  <c r="V485" i="19"/>
  <c r="O398" i="19"/>
  <c r="V120" i="19"/>
  <c r="V436" i="19"/>
  <c r="V496" i="19"/>
  <c r="V426" i="19"/>
  <c r="V463" i="19"/>
  <c r="V367" i="19"/>
  <c r="V313" i="19"/>
  <c r="V214" i="19"/>
  <c r="V402" i="19"/>
  <c r="O307" i="19"/>
  <c r="V203" i="19"/>
  <c r="V379" i="19"/>
  <c r="V105" i="19"/>
  <c r="C17" i="43"/>
  <c r="E17" i="43" s="1"/>
  <c r="O493" i="19"/>
  <c r="V170" i="19"/>
  <c r="V228" i="19"/>
  <c r="V433" i="19"/>
  <c r="O471" i="19"/>
  <c r="V424" i="19"/>
  <c r="V345" i="19"/>
  <c r="O526" i="19"/>
  <c r="C13" i="43"/>
  <c r="E13" i="43" s="1"/>
  <c r="V331" i="19"/>
  <c r="V337" i="19"/>
  <c r="V465" i="19"/>
  <c r="V98" i="19"/>
  <c r="V311" i="19"/>
  <c r="V335" i="19"/>
  <c r="O270" i="19"/>
  <c r="V323" i="19"/>
  <c r="V609" i="19"/>
  <c r="V365" i="19"/>
  <c r="O545" i="19"/>
  <c r="V549" i="19"/>
  <c r="V348" i="19"/>
  <c r="V556" i="19"/>
  <c r="O567" i="19"/>
  <c r="O581" i="19"/>
  <c r="O595" i="19"/>
  <c r="V545" i="19"/>
  <c r="V593" i="19"/>
  <c r="O573" i="19"/>
  <c r="V617" i="19"/>
  <c r="V589" i="19"/>
  <c r="O591" i="19"/>
  <c r="O554" i="19"/>
  <c r="O565" i="19"/>
  <c r="O558" i="19"/>
  <c r="V595" i="19"/>
  <c r="O571" i="19"/>
  <c r="O611" i="19"/>
  <c r="O613" i="19"/>
  <c r="V565" i="19"/>
  <c r="O589" i="19"/>
  <c r="V615" i="19"/>
  <c r="V581" i="19"/>
  <c r="V547" i="19"/>
  <c r="O609" i="19"/>
  <c r="V552" i="19"/>
  <c r="V558" i="19"/>
  <c r="V400" i="19"/>
  <c r="O540" i="19"/>
  <c r="V540" i="19"/>
  <c r="V375" i="19"/>
  <c r="V174" i="19"/>
  <c r="V537" i="19"/>
  <c r="V554" i="19"/>
  <c r="O537" i="19"/>
  <c r="V611" i="19"/>
  <c r="O593" i="19"/>
  <c r="O617" i="19"/>
  <c r="V573" i="19"/>
  <c r="V613" i="19"/>
  <c r="O549" i="19"/>
  <c r="O547" i="19"/>
  <c r="V571" i="19"/>
  <c r="V567" i="19"/>
  <c r="O615" i="19"/>
  <c r="O552" i="19"/>
  <c r="O556" i="19"/>
  <c r="V591" i="19"/>
  <c r="V182" i="19"/>
  <c r="O182" i="19"/>
  <c r="N145" i="19" l="1"/>
  <c r="N307" i="19"/>
  <c r="N152" i="19"/>
  <c r="N297" i="19"/>
  <c r="N341" i="19"/>
  <c r="O116" i="19"/>
  <c r="T116" i="19" s="1"/>
  <c r="F114" i="219"/>
  <c r="N156" i="19"/>
  <c r="N365" i="19"/>
  <c r="N552" i="19"/>
  <c r="V230" i="19"/>
  <c r="Y230" i="19" s="1"/>
  <c r="V270" i="19"/>
  <c r="W270" i="19" s="1"/>
  <c r="V256" i="19"/>
  <c r="Y256" i="19" s="1"/>
  <c r="N270" i="19"/>
  <c r="O230" i="19"/>
  <c r="P230" i="19" s="1"/>
  <c r="O260" i="19"/>
  <c r="T260" i="19" s="1"/>
  <c r="R182" i="19"/>
  <c r="P182" i="19"/>
  <c r="T182" i="19"/>
  <c r="W182" i="19"/>
  <c r="Y182" i="19"/>
  <c r="AA182" i="19"/>
  <c r="N493" i="19"/>
  <c r="E19" i="43"/>
  <c r="N219" i="19"/>
  <c r="N311" i="19"/>
  <c r="N252" i="19"/>
  <c r="N164" i="19"/>
  <c r="P547" i="19"/>
  <c r="T547" i="19"/>
  <c r="R547" i="19"/>
  <c r="W554" i="19"/>
  <c r="AA554" i="19"/>
  <c r="Y554" i="19"/>
  <c r="R611" i="19"/>
  <c r="P611" i="19"/>
  <c r="T611" i="19"/>
  <c r="P565" i="19"/>
  <c r="R565" i="19"/>
  <c r="T565" i="19"/>
  <c r="P591" i="19"/>
  <c r="R591" i="19"/>
  <c r="T591" i="19"/>
  <c r="AA589" i="19"/>
  <c r="Y589" i="19"/>
  <c r="W589" i="19"/>
  <c r="W593" i="19"/>
  <c r="AA593" i="19"/>
  <c r="Y593" i="19"/>
  <c r="P567" i="19"/>
  <c r="T567" i="19"/>
  <c r="R567" i="19"/>
  <c r="W549" i="19"/>
  <c r="AA549" i="19"/>
  <c r="Y549" i="19"/>
  <c r="AA323" i="19"/>
  <c r="W323" i="19"/>
  <c r="Y323" i="19"/>
  <c r="Y335" i="19"/>
  <c r="W335" i="19"/>
  <c r="AA335" i="19"/>
  <c r="AA465" i="19"/>
  <c r="W465" i="19"/>
  <c r="Y465" i="19"/>
  <c r="AA337" i="19"/>
  <c r="Y337" i="19"/>
  <c r="W337" i="19"/>
  <c r="T526" i="19"/>
  <c r="R526" i="19"/>
  <c r="P526" i="19"/>
  <c r="W214" i="19"/>
  <c r="Y214" i="19"/>
  <c r="AA214" i="19"/>
  <c r="Y313" i="19"/>
  <c r="AA313" i="19"/>
  <c r="W313" i="19"/>
  <c r="AA463" i="19"/>
  <c r="W463" i="19"/>
  <c r="Y463" i="19"/>
  <c r="W496" i="19"/>
  <c r="Y496" i="19"/>
  <c r="AA496" i="19"/>
  <c r="Y436" i="19"/>
  <c r="AA436" i="19"/>
  <c r="W436" i="19"/>
  <c r="Y120" i="19"/>
  <c r="AA120" i="19"/>
  <c r="W120" i="19"/>
  <c r="Y485" i="19"/>
  <c r="W485" i="19"/>
  <c r="AA485" i="19"/>
  <c r="T299" i="19"/>
  <c r="P299" i="19"/>
  <c r="R299" i="19"/>
  <c r="P520" i="19"/>
  <c r="T520" i="19"/>
  <c r="R520" i="19"/>
  <c r="Y454" i="19"/>
  <c r="W454" i="19"/>
  <c r="AA454" i="19"/>
  <c r="P530" i="19"/>
  <c r="R530" i="19"/>
  <c r="T530" i="19"/>
  <c r="AA158" i="19"/>
  <c r="W158" i="19"/>
  <c r="Y158" i="19"/>
  <c r="Y208" i="19"/>
  <c r="W208" i="19"/>
  <c r="AA208" i="19"/>
  <c r="P252" i="19"/>
  <c r="R252" i="19"/>
  <c r="T252" i="19"/>
  <c r="T482" i="19"/>
  <c r="R482" i="19"/>
  <c r="P482" i="19"/>
  <c r="AA268" i="19"/>
  <c r="Y268" i="19"/>
  <c r="W268" i="19"/>
  <c r="W290" i="19"/>
  <c r="AA290" i="19"/>
  <c r="Y290" i="19"/>
  <c r="R96" i="19"/>
  <c r="P96" i="19"/>
  <c r="T96" i="19"/>
  <c r="Y134" i="19"/>
  <c r="W134" i="19"/>
  <c r="AA134" i="19"/>
  <c r="P436" i="19"/>
  <c r="R436" i="19"/>
  <c r="T436" i="19"/>
  <c r="W398" i="19"/>
  <c r="Y398" i="19"/>
  <c r="AA398" i="19"/>
  <c r="P433" i="19"/>
  <c r="R433" i="19"/>
  <c r="T433" i="19"/>
  <c r="Y477" i="19"/>
  <c r="AA477" i="19"/>
  <c r="W477" i="19"/>
  <c r="W276" i="19"/>
  <c r="AA276" i="19"/>
  <c r="Y276" i="19"/>
  <c r="Y118" i="19"/>
  <c r="AA118" i="19"/>
  <c r="W118" i="19"/>
  <c r="T131" i="19"/>
  <c r="P131" i="19"/>
  <c r="R131" i="19"/>
  <c r="AA448" i="19"/>
  <c r="Y448" i="19"/>
  <c r="W448" i="19"/>
  <c r="W523" i="19"/>
  <c r="AA523" i="19"/>
  <c r="Y523" i="19"/>
  <c r="W459" i="19"/>
  <c r="Y459" i="19"/>
  <c r="AA459" i="19"/>
  <c r="Y226" i="19"/>
  <c r="AA226" i="19"/>
  <c r="W226" i="19"/>
  <c r="W526" i="19"/>
  <c r="Y526" i="19"/>
  <c r="AA526" i="19"/>
  <c r="W307" i="19"/>
  <c r="Y307" i="19"/>
  <c r="AA307" i="19"/>
  <c r="R214" i="19"/>
  <c r="T214" i="19"/>
  <c r="P214" i="19"/>
  <c r="R337" i="19"/>
  <c r="P337" i="19"/>
  <c r="T337" i="19"/>
  <c r="R438" i="19"/>
  <c r="P438" i="19"/>
  <c r="T438" i="19"/>
  <c r="Y112" i="19"/>
  <c r="AA112" i="19"/>
  <c r="W112" i="19"/>
  <c r="R297" i="19"/>
  <c r="T297" i="19"/>
  <c r="P297" i="19"/>
  <c r="T379" i="19"/>
  <c r="P379" i="19"/>
  <c r="R379" i="19"/>
  <c r="P188" i="19"/>
  <c r="T188" i="19"/>
  <c r="R188" i="19"/>
  <c r="P387" i="19"/>
  <c r="R387" i="19"/>
  <c r="T387" i="19"/>
  <c r="T475" i="19"/>
  <c r="R475" i="19"/>
  <c r="P475" i="19"/>
  <c r="AA198" i="19"/>
  <c r="Y198" i="19"/>
  <c r="W198" i="19"/>
  <c r="AA138" i="19"/>
  <c r="W138" i="19"/>
  <c r="Y138" i="19"/>
  <c r="T232" i="19"/>
  <c r="P232" i="19"/>
  <c r="R232" i="19"/>
  <c r="P174" i="19"/>
  <c r="R174" i="19"/>
  <c r="T174" i="19"/>
  <c r="Y56" i="19"/>
  <c r="W56" i="19"/>
  <c r="AA56" i="19"/>
  <c r="Y480" i="19"/>
  <c r="W480" i="19"/>
  <c r="AA480" i="19"/>
  <c r="T142" i="19"/>
  <c r="P142" i="19"/>
  <c r="R142" i="19"/>
  <c r="P203" i="19"/>
  <c r="R203" i="19"/>
  <c r="T203" i="19"/>
  <c r="R70" i="19"/>
  <c r="P70" i="19"/>
  <c r="T70" i="19"/>
  <c r="P405" i="19"/>
  <c r="R405" i="19"/>
  <c r="T405" i="19"/>
  <c r="AA420" i="19"/>
  <c r="Y420" i="19"/>
  <c r="W420" i="19"/>
  <c r="AA250" i="19"/>
  <c r="Y250" i="19"/>
  <c r="W250" i="19"/>
  <c r="R240" i="19"/>
  <c r="P240" i="19"/>
  <c r="T240" i="19"/>
  <c r="AA530" i="19"/>
  <c r="Y530" i="19"/>
  <c r="W530" i="19"/>
  <c r="Y107" i="19"/>
  <c r="W107" i="19"/>
  <c r="AA107" i="19"/>
  <c r="AA500" i="19"/>
  <c r="W500" i="19"/>
  <c r="Y500" i="19"/>
  <c r="W396" i="19"/>
  <c r="AA396" i="19"/>
  <c r="Y396" i="19"/>
  <c r="AA369" i="19"/>
  <c r="W369" i="19"/>
  <c r="Y369" i="19"/>
  <c r="Y450" i="19"/>
  <c r="AA450" i="19"/>
  <c r="W450" i="19"/>
  <c r="AA422" i="19"/>
  <c r="W422" i="19"/>
  <c r="Y422" i="19"/>
  <c r="P465" i="19"/>
  <c r="T465" i="19"/>
  <c r="R465" i="19"/>
  <c r="W482" i="19"/>
  <c r="AA482" i="19"/>
  <c r="Y482" i="19"/>
  <c r="T120" i="19"/>
  <c r="P120" i="19"/>
  <c r="R120" i="19"/>
  <c r="R444" i="19"/>
  <c r="P444" i="19"/>
  <c r="T444" i="19"/>
  <c r="AA89" i="19"/>
  <c r="W89" i="19"/>
  <c r="Y89" i="19"/>
  <c r="Y196" i="19"/>
  <c r="W196" i="19"/>
  <c r="AA196" i="19"/>
  <c r="W309" i="19"/>
  <c r="Y309" i="19"/>
  <c r="AA309" i="19"/>
  <c r="Y327" i="19"/>
  <c r="AA327" i="19"/>
  <c r="W327" i="19"/>
  <c r="Y86" i="19"/>
  <c r="W86" i="19"/>
  <c r="AA86" i="19"/>
  <c r="W168" i="19"/>
  <c r="Y168" i="19"/>
  <c r="AA168" i="19"/>
  <c r="P429" i="19"/>
  <c r="T429" i="19"/>
  <c r="R429" i="19"/>
  <c r="R112" i="19"/>
  <c r="T112" i="19"/>
  <c r="P112" i="19"/>
  <c r="P74" i="19"/>
  <c r="R74" i="19"/>
  <c r="T74" i="19"/>
  <c r="Y461" i="19"/>
  <c r="W461" i="19"/>
  <c r="AA461" i="19"/>
  <c r="AA238" i="19"/>
  <c r="W238" i="19"/>
  <c r="Y238" i="19"/>
  <c r="P285" i="19"/>
  <c r="R285" i="19"/>
  <c r="T285" i="19"/>
  <c r="AA260" i="19"/>
  <c r="Y260" i="19"/>
  <c r="W260" i="19"/>
  <c r="AA149" i="19"/>
  <c r="W149" i="19"/>
  <c r="Y149" i="19"/>
  <c r="AA129" i="19"/>
  <c r="Y129" i="19"/>
  <c r="W129" i="19"/>
  <c r="R459" i="19"/>
  <c r="T459" i="19"/>
  <c r="P459" i="19"/>
  <c r="T250" i="19"/>
  <c r="R250" i="19"/>
  <c r="P250" i="19"/>
  <c r="P528" i="19"/>
  <c r="T528" i="19"/>
  <c r="R528" i="19"/>
  <c r="W452" i="19"/>
  <c r="Y452" i="19"/>
  <c r="AA452" i="19"/>
  <c r="Y506" i="19"/>
  <c r="W506" i="19"/>
  <c r="AA506" i="19"/>
  <c r="Y74" i="19"/>
  <c r="AA74" i="19"/>
  <c r="W74" i="19"/>
  <c r="AA339" i="19"/>
  <c r="W339" i="19"/>
  <c r="Y339" i="19"/>
  <c r="AA211" i="19"/>
  <c r="W211" i="19"/>
  <c r="Y211" i="19"/>
  <c r="R480" i="19"/>
  <c r="T480" i="19"/>
  <c r="P480" i="19"/>
  <c r="P313" i="19"/>
  <c r="R313" i="19"/>
  <c r="T313" i="19"/>
  <c r="R414" i="19"/>
  <c r="T414" i="19"/>
  <c r="P414" i="19"/>
  <c r="P258" i="19"/>
  <c r="R258" i="19"/>
  <c r="T258" i="19"/>
  <c r="T418" i="19"/>
  <c r="R418" i="19"/>
  <c r="P418" i="19"/>
  <c r="P367" i="19"/>
  <c r="R367" i="19"/>
  <c r="T367" i="19"/>
  <c r="P383" i="19"/>
  <c r="T383" i="19"/>
  <c r="R383" i="19"/>
  <c r="N369" i="19"/>
  <c r="N390" i="19"/>
  <c r="N238" i="19"/>
  <c r="N500" i="19"/>
  <c r="N125" i="19"/>
  <c r="N205" i="19"/>
  <c r="N89" i="19"/>
  <c r="N149" i="19"/>
  <c r="N463" i="19"/>
  <c r="N94" i="19"/>
  <c r="N107" i="19"/>
  <c r="N356" i="19"/>
  <c r="N523" i="19"/>
  <c r="N473" i="19"/>
  <c r="N446" i="19"/>
  <c r="N375" i="19"/>
  <c r="N56" i="19"/>
  <c r="N276" i="19"/>
  <c r="N180" i="19"/>
  <c r="N377" i="19"/>
  <c r="N198" i="19"/>
  <c r="N178" i="19"/>
  <c r="N58" i="19"/>
  <c r="N315" i="19"/>
  <c r="N228" i="19"/>
  <c r="N400" i="19"/>
  <c r="N226" i="19"/>
  <c r="N256" i="19"/>
  <c r="N333" i="19"/>
  <c r="N327" i="19"/>
  <c r="N420" i="19"/>
  <c r="N385" i="19"/>
  <c r="N78" i="19"/>
  <c r="N309" i="19"/>
  <c r="N176" i="19"/>
  <c r="N305" i="19"/>
  <c r="N194" i="19"/>
  <c r="N190" i="19"/>
  <c r="N485" i="19"/>
  <c r="N450" i="19"/>
  <c r="N201" i="19"/>
  <c r="T540" i="19"/>
  <c r="P540" i="19"/>
  <c r="R540" i="19"/>
  <c r="T593" i="19"/>
  <c r="R593" i="19"/>
  <c r="P593" i="19"/>
  <c r="R571" i="19"/>
  <c r="T571" i="19"/>
  <c r="P571" i="19"/>
  <c r="Y609" i="19"/>
  <c r="W609" i="19"/>
  <c r="AA609" i="19"/>
  <c r="Y98" i="19"/>
  <c r="AA98" i="19"/>
  <c r="W98" i="19"/>
  <c r="AA331" i="19"/>
  <c r="Y331" i="19"/>
  <c r="W331" i="19"/>
  <c r="Y433" i="19"/>
  <c r="W433" i="19"/>
  <c r="AA433" i="19"/>
  <c r="R493" i="19"/>
  <c r="T493" i="19"/>
  <c r="P493" i="19"/>
  <c r="W379" i="19"/>
  <c r="Y379" i="19"/>
  <c r="AA379" i="19"/>
  <c r="Y402" i="19"/>
  <c r="W402" i="19"/>
  <c r="AA402" i="19"/>
  <c r="AA367" i="19"/>
  <c r="W367" i="19"/>
  <c r="Y367" i="19"/>
  <c r="R365" i="19"/>
  <c r="P365" i="19"/>
  <c r="T365" i="19"/>
  <c r="AA381" i="19"/>
  <c r="W381" i="19"/>
  <c r="Y381" i="19"/>
  <c r="AA528" i="19"/>
  <c r="Y528" i="19"/>
  <c r="W528" i="19"/>
  <c r="R369" i="19"/>
  <c r="T369" i="19"/>
  <c r="P369" i="19"/>
  <c r="T390" i="19"/>
  <c r="P390" i="19"/>
  <c r="R390" i="19"/>
  <c r="P145" i="19"/>
  <c r="R145" i="19"/>
  <c r="T145" i="19"/>
  <c r="Y475" i="19"/>
  <c r="AA475" i="19"/>
  <c r="W475" i="19"/>
  <c r="T156" i="19"/>
  <c r="R156" i="19"/>
  <c r="P156" i="19"/>
  <c r="R238" i="19"/>
  <c r="T238" i="19"/>
  <c r="P238" i="19"/>
  <c r="Y303" i="19"/>
  <c r="AA303" i="19"/>
  <c r="W303" i="19"/>
  <c r="Y188" i="19"/>
  <c r="W188" i="19"/>
  <c r="AA188" i="19"/>
  <c r="W509" i="19"/>
  <c r="AA509" i="19"/>
  <c r="Y509" i="19"/>
  <c r="W411" i="19"/>
  <c r="AA411" i="19"/>
  <c r="Y411" i="19"/>
  <c r="W438" i="19"/>
  <c r="AA438" i="19"/>
  <c r="Y438" i="19"/>
  <c r="W192" i="19"/>
  <c r="AA192" i="19"/>
  <c r="Y192" i="19"/>
  <c r="AA341" i="19"/>
  <c r="Y341" i="19"/>
  <c r="W341" i="19"/>
  <c r="P205" i="19"/>
  <c r="T205" i="19"/>
  <c r="R205" i="19"/>
  <c r="R392" i="19"/>
  <c r="T392" i="19"/>
  <c r="P392" i="19"/>
  <c r="W205" i="19"/>
  <c r="AA205" i="19"/>
  <c r="Y205" i="19"/>
  <c r="Y258" i="19"/>
  <c r="W258" i="19"/>
  <c r="AA258" i="19"/>
  <c r="W70" i="19"/>
  <c r="Y70" i="19"/>
  <c r="AA70" i="19"/>
  <c r="P149" i="19"/>
  <c r="T149" i="19"/>
  <c r="R149" i="19"/>
  <c r="W363" i="19"/>
  <c r="AA363" i="19"/>
  <c r="Y363" i="19"/>
  <c r="R463" i="19"/>
  <c r="T463" i="19"/>
  <c r="P463" i="19"/>
  <c r="R94" i="19"/>
  <c r="T94" i="19"/>
  <c r="P94" i="19"/>
  <c r="R514" i="19"/>
  <c r="T514" i="19"/>
  <c r="P514" i="19"/>
  <c r="R107" i="19"/>
  <c r="T107" i="19"/>
  <c r="P107" i="19"/>
  <c r="Y92" i="19"/>
  <c r="AA92" i="19"/>
  <c r="W92" i="19"/>
  <c r="R341" i="19"/>
  <c r="T341" i="19"/>
  <c r="P341" i="19"/>
  <c r="AA473" i="19"/>
  <c r="W473" i="19"/>
  <c r="Y473" i="19"/>
  <c r="W467" i="19"/>
  <c r="AA467" i="19"/>
  <c r="Y467" i="19"/>
  <c r="T363" i="19"/>
  <c r="P363" i="19"/>
  <c r="R363" i="19"/>
  <c r="AA285" i="19"/>
  <c r="W285" i="19"/>
  <c r="Y285" i="19"/>
  <c r="T138" i="19"/>
  <c r="P138" i="19"/>
  <c r="R138" i="19"/>
  <c r="P402" i="19"/>
  <c r="T402" i="19"/>
  <c r="R402" i="19"/>
  <c r="R80" i="19"/>
  <c r="P80" i="19"/>
  <c r="T80" i="19"/>
  <c r="Y320" i="19"/>
  <c r="AA320" i="19"/>
  <c r="W320" i="19"/>
  <c r="Y418" i="19"/>
  <c r="AA418" i="19"/>
  <c r="W418" i="19"/>
  <c r="P426" i="19"/>
  <c r="T426" i="19"/>
  <c r="R426" i="19"/>
  <c r="Y356" i="19"/>
  <c r="W356" i="19"/>
  <c r="AA356" i="19"/>
  <c r="Y194" i="19"/>
  <c r="AA194" i="19"/>
  <c r="W194" i="19"/>
  <c r="W178" i="19"/>
  <c r="Y178" i="19"/>
  <c r="AA178" i="19"/>
  <c r="Y390" i="19"/>
  <c r="AA390" i="19"/>
  <c r="W390" i="19"/>
  <c r="W216" i="19"/>
  <c r="AA216" i="19"/>
  <c r="Y216" i="19"/>
  <c r="T315" i="19"/>
  <c r="P315" i="19"/>
  <c r="R315" i="19"/>
  <c r="T76" i="19"/>
  <c r="P76" i="19"/>
  <c r="R76" i="19"/>
  <c r="R216" i="19"/>
  <c r="T216" i="19"/>
  <c r="P216" i="19"/>
  <c r="R331" i="19"/>
  <c r="T331" i="19"/>
  <c r="P331" i="19"/>
  <c r="P400" i="19"/>
  <c r="T400" i="19"/>
  <c r="R400" i="19"/>
  <c r="P345" i="19"/>
  <c r="R345" i="19"/>
  <c r="T345" i="19"/>
  <c r="P226" i="19"/>
  <c r="R226" i="19"/>
  <c r="T226" i="19"/>
  <c r="P256" i="19"/>
  <c r="R256" i="19"/>
  <c r="T256" i="19"/>
  <c r="R333" i="19"/>
  <c r="T333" i="19"/>
  <c r="P333" i="19"/>
  <c r="W266" i="19"/>
  <c r="Y266" i="19"/>
  <c r="AA266" i="19"/>
  <c r="W14" i="19"/>
  <c r="AA14" i="19"/>
  <c r="Y14" i="19"/>
  <c r="R327" i="19"/>
  <c r="P327" i="19"/>
  <c r="T327" i="19"/>
  <c r="T420" i="19"/>
  <c r="R420" i="19"/>
  <c r="P420" i="19"/>
  <c r="R385" i="19"/>
  <c r="P385" i="19"/>
  <c r="T385" i="19"/>
  <c r="R105" i="19"/>
  <c r="T105" i="19"/>
  <c r="P105" i="19"/>
  <c r="T309" i="19"/>
  <c r="P309" i="19"/>
  <c r="R309" i="19"/>
  <c r="T211" i="19"/>
  <c r="P211" i="19"/>
  <c r="R211" i="19"/>
  <c r="P196" i="19"/>
  <c r="T196" i="19"/>
  <c r="R196" i="19"/>
  <c r="R194" i="19"/>
  <c r="T194" i="19"/>
  <c r="P194" i="19"/>
  <c r="P168" i="19"/>
  <c r="T168" i="19"/>
  <c r="R168" i="19"/>
  <c r="T268" i="19"/>
  <c r="P268" i="19"/>
  <c r="R268" i="19"/>
  <c r="T154" i="19"/>
  <c r="P154" i="19"/>
  <c r="R154" i="19"/>
  <c r="Y493" i="19"/>
  <c r="W493" i="19"/>
  <c r="AA493" i="19"/>
  <c r="T208" i="19"/>
  <c r="P208" i="19"/>
  <c r="R208" i="19"/>
  <c r="Y16" i="19"/>
  <c r="W16" i="19"/>
  <c r="AA16" i="19"/>
  <c r="T485" i="19"/>
  <c r="P485" i="19"/>
  <c r="R485" i="19"/>
  <c r="AA383" i="19"/>
  <c r="W383" i="19"/>
  <c r="Y383" i="19"/>
  <c r="W387" i="19"/>
  <c r="AA387" i="19"/>
  <c r="Y387" i="19"/>
  <c r="AA125" i="19"/>
  <c r="Y125" i="19"/>
  <c r="W125" i="19"/>
  <c r="AA84" i="19"/>
  <c r="W84" i="19"/>
  <c r="Y84" i="19"/>
  <c r="P266" i="19"/>
  <c r="R266" i="19"/>
  <c r="T266" i="19"/>
  <c r="T335" i="19"/>
  <c r="P335" i="19"/>
  <c r="R335" i="19"/>
  <c r="T54" i="19"/>
  <c r="P54" i="19"/>
  <c r="R54" i="19"/>
  <c r="N547" i="19"/>
  <c r="N591" i="19"/>
  <c r="N573" i="19"/>
  <c r="N581" i="19"/>
  <c r="N299" i="19"/>
  <c r="N520" i="19"/>
  <c r="N280" i="19"/>
  <c r="N436" i="19"/>
  <c r="N372" i="19"/>
  <c r="N214" i="19"/>
  <c r="N416" i="19"/>
  <c r="N337" i="19"/>
  <c r="N438" i="19"/>
  <c r="N379" i="19"/>
  <c r="N452" i="19"/>
  <c r="N503" i="19"/>
  <c r="N387" i="19"/>
  <c r="N411" i="19"/>
  <c r="N475" i="19"/>
  <c r="N98" i="19"/>
  <c r="N232" i="19"/>
  <c r="N303" i="19"/>
  <c r="N142" i="19"/>
  <c r="N234" i="19"/>
  <c r="N203" i="19"/>
  <c r="N405" i="19"/>
  <c r="N254" i="19"/>
  <c r="N444" i="19"/>
  <c r="N129" i="19"/>
  <c r="N381" i="19"/>
  <c r="N477" i="19"/>
  <c r="N147" i="19"/>
  <c r="N285" i="19"/>
  <c r="N528" i="19"/>
  <c r="N192" i="19"/>
  <c r="N47" i="19"/>
  <c r="N134" i="19"/>
  <c r="N339" i="19"/>
  <c r="W375" i="19"/>
  <c r="Y375" i="19"/>
  <c r="AA375" i="19"/>
  <c r="Y591" i="19"/>
  <c r="AA591" i="19"/>
  <c r="W591" i="19"/>
  <c r="AA558" i="19"/>
  <c r="Y558" i="19"/>
  <c r="W558" i="19"/>
  <c r="AA571" i="19"/>
  <c r="Y571" i="19"/>
  <c r="W571" i="19"/>
  <c r="AA573" i="19"/>
  <c r="Y573" i="19"/>
  <c r="W573" i="19"/>
  <c r="Y400" i="19"/>
  <c r="W400" i="19"/>
  <c r="AA400" i="19"/>
  <c r="R573" i="19"/>
  <c r="T573" i="19"/>
  <c r="P573" i="19"/>
  <c r="W556" i="19"/>
  <c r="AA556" i="19"/>
  <c r="Y556" i="19"/>
  <c r="W311" i="19"/>
  <c r="Y311" i="19"/>
  <c r="AA311" i="19"/>
  <c r="W345" i="19"/>
  <c r="Y345" i="19"/>
  <c r="AA345" i="19"/>
  <c r="T471" i="19"/>
  <c r="P471" i="19"/>
  <c r="R471" i="19"/>
  <c r="Y228" i="19"/>
  <c r="AA228" i="19"/>
  <c r="W228" i="19"/>
  <c r="Y203" i="19"/>
  <c r="W203" i="19"/>
  <c r="AA203" i="19"/>
  <c r="AA426" i="19"/>
  <c r="Y426" i="19"/>
  <c r="W426" i="19"/>
  <c r="AA201" i="19"/>
  <c r="W201" i="19"/>
  <c r="Y201" i="19"/>
  <c r="T152" i="19"/>
  <c r="P152" i="19"/>
  <c r="R152" i="19"/>
  <c r="V114" i="19"/>
  <c r="W116" i="19"/>
  <c r="AA116" i="19"/>
  <c r="Y116" i="19"/>
  <c r="T311" i="19"/>
  <c r="R311" i="19"/>
  <c r="P311" i="19"/>
  <c r="W164" i="19"/>
  <c r="Y164" i="19"/>
  <c r="AA164" i="19"/>
  <c r="Y299" i="19"/>
  <c r="W299" i="19"/>
  <c r="AA299" i="19"/>
  <c r="AA223" i="19"/>
  <c r="W223" i="19"/>
  <c r="Y223" i="19"/>
  <c r="AA431" i="19"/>
  <c r="Y431" i="19"/>
  <c r="W431" i="19"/>
  <c r="P164" i="19"/>
  <c r="R164" i="19"/>
  <c r="T164" i="19"/>
  <c r="T290" i="19"/>
  <c r="P290" i="19"/>
  <c r="R290" i="19"/>
  <c r="R280" i="19"/>
  <c r="T280" i="19"/>
  <c r="P280" i="19"/>
  <c r="W10" i="19"/>
  <c r="Y10" i="19"/>
  <c r="AA10" i="19"/>
  <c r="AA152" i="19"/>
  <c r="Y152" i="19"/>
  <c r="W152" i="19"/>
  <c r="W82" i="19"/>
  <c r="AA82" i="19"/>
  <c r="Y82" i="19"/>
  <c r="R506" i="19"/>
  <c r="P506" i="19"/>
  <c r="T506" i="19"/>
  <c r="AA429" i="19"/>
  <c r="W429" i="19"/>
  <c r="Y429" i="19"/>
  <c r="P84" i="19"/>
  <c r="R84" i="19"/>
  <c r="T84" i="19"/>
  <c r="W392" i="19"/>
  <c r="Y392" i="19"/>
  <c r="AA392" i="19"/>
  <c r="T512" i="19"/>
  <c r="R512" i="19"/>
  <c r="P512" i="19"/>
  <c r="W147" i="19"/>
  <c r="AA147" i="19"/>
  <c r="Y147" i="19"/>
  <c r="R372" i="19"/>
  <c r="T372" i="19"/>
  <c r="P372" i="19"/>
  <c r="R456" i="19"/>
  <c r="T456" i="19"/>
  <c r="P456" i="19"/>
  <c r="Y295" i="19"/>
  <c r="W295" i="19"/>
  <c r="AA295" i="19"/>
  <c r="P416" i="19"/>
  <c r="R416" i="19"/>
  <c r="T416" i="19"/>
  <c r="AA414" i="19"/>
  <c r="W414" i="19"/>
  <c r="Y414" i="19"/>
  <c r="P452" i="19"/>
  <c r="R452" i="19"/>
  <c r="T452" i="19"/>
  <c r="AA503" i="19"/>
  <c r="W503" i="19"/>
  <c r="Y503" i="19"/>
  <c r="P461" i="19"/>
  <c r="R461" i="19"/>
  <c r="T461" i="19"/>
  <c r="R396" i="19"/>
  <c r="T396" i="19"/>
  <c r="P396" i="19"/>
  <c r="T503" i="19"/>
  <c r="R503" i="19"/>
  <c r="P503" i="19"/>
  <c r="R411" i="19"/>
  <c r="T411" i="19"/>
  <c r="P411" i="19"/>
  <c r="AA446" i="19"/>
  <c r="Y446" i="19"/>
  <c r="W446" i="19"/>
  <c r="T98" i="19"/>
  <c r="P98" i="19"/>
  <c r="R98" i="19"/>
  <c r="R303" i="19"/>
  <c r="T303" i="19"/>
  <c r="P303" i="19"/>
  <c r="T234" i="19"/>
  <c r="P234" i="19"/>
  <c r="R234" i="19"/>
  <c r="R320" i="19"/>
  <c r="T320" i="19"/>
  <c r="P320" i="19"/>
  <c r="W54" i="19"/>
  <c r="Y54" i="19"/>
  <c r="AA54" i="19"/>
  <c r="W254" i="19"/>
  <c r="Y254" i="19"/>
  <c r="AA254" i="19"/>
  <c r="Y172" i="19"/>
  <c r="AA172" i="19"/>
  <c r="W172" i="19"/>
  <c r="AA487" i="19"/>
  <c r="Y487" i="19"/>
  <c r="W487" i="19"/>
  <c r="P58" i="19"/>
  <c r="R58" i="19"/>
  <c r="T58" i="19"/>
  <c r="W131" i="19"/>
  <c r="Y131" i="19"/>
  <c r="AA131" i="19"/>
  <c r="AA80" i="19"/>
  <c r="W80" i="19"/>
  <c r="Y80" i="19"/>
  <c r="AA234" i="19"/>
  <c r="W234" i="19"/>
  <c r="Y234" i="19"/>
  <c r="P254" i="19"/>
  <c r="R254" i="19"/>
  <c r="T254" i="19"/>
  <c r="P92" i="19"/>
  <c r="T92" i="19"/>
  <c r="R92" i="19"/>
  <c r="W232" i="19"/>
  <c r="Y232" i="19"/>
  <c r="AA232" i="19"/>
  <c r="T162" i="19"/>
  <c r="P162" i="19"/>
  <c r="R162" i="19"/>
  <c r="R129" i="19"/>
  <c r="T129" i="19"/>
  <c r="P129" i="19"/>
  <c r="Y58" i="19"/>
  <c r="W58" i="19"/>
  <c r="AA58" i="19"/>
  <c r="W190" i="19"/>
  <c r="Y190" i="19"/>
  <c r="AA190" i="19"/>
  <c r="Y78" i="19"/>
  <c r="AA78" i="19"/>
  <c r="W78" i="19"/>
  <c r="R103" i="19"/>
  <c r="P103" i="19"/>
  <c r="T103" i="19"/>
  <c r="T381" i="19"/>
  <c r="P381" i="19"/>
  <c r="R381" i="19"/>
  <c r="Y180" i="19"/>
  <c r="W180" i="19"/>
  <c r="AA180" i="19"/>
  <c r="P72" i="19"/>
  <c r="T72" i="19"/>
  <c r="R72" i="19"/>
  <c r="R477" i="19"/>
  <c r="T477" i="19"/>
  <c r="P477" i="19"/>
  <c r="T158" i="19"/>
  <c r="P158" i="19"/>
  <c r="R158" i="19"/>
  <c r="P147" i="19"/>
  <c r="R147" i="19"/>
  <c r="T147" i="19"/>
  <c r="AA278" i="19"/>
  <c r="Y278" i="19"/>
  <c r="W278" i="19"/>
  <c r="AA156" i="19"/>
  <c r="W156" i="19"/>
  <c r="Y156" i="19"/>
  <c r="W514" i="19"/>
  <c r="AA514" i="19"/>
  <c r="Y514" i="19"/>
  <c r="AA142" i="19"/>
  <c r="Y142" i="19"/>
  <c r="W142" i="19"/>
  <c r="T469" i="19"/>
  <c r="P469" i="19"/>
  <c r="R469" i="19"/>
  <c r="AA469" i="19"/>
  <c r="Y469" i="19"/>
  <c r="W469" i="19"/>
  <c r="Y103" i="19"/>
  <c r="W103" i="19"/>
  <c r="AA103" i="19"/>
  <c r="AA416" i="19"/>
  <c r="W416" i="19"/>
  <c r="Y416" i="19"/>
  <c r="AA305" i="19"/>
  <c r="W305" i="19"/>
  <c r="Y305" i="19"/>
  <c r="AA94" i="19"/>
  <c r="W94" i="19"/>
  <c r="Y94" i="19"/>
  <c r="T192" i="19"/>
  <c r="P192" i="19"/>
  <c r="R192" i="19"/>
  <c r="T47" i="19"/>
  <c r="P47" i="19"/>
  <c r="R47" i="19"/>
  <c r="R123" i="19"/>
  <c r="T123" i="19"/>
  <c r="P123" i="19"/>
  <c r="R134" i="19"/>
  <c r="P134" i="19"/>
  <c r="T134" i="19"/>
  <c r="R339" i="19"/>
  <c r="P339" i="19"/>
  <c r="T339" i="19"/>
  <c r="P223" i="19"/>
  <c r="R223" i="19"/>
  <c r="T223" i="19"/>
  <c r="P82" i="19"/>
  <c r="T82" i="19"/>
  <c r="R82" i="19"/>
  <c r="N554" i="19"/>
  <c r="N593" i="19"/>
  <c r="N537" i="19"/>
  <c r="N613" i="19"/>
  <c r="N545" i="19"/>
  <c r="N398" i="19"/>
  <c r="N392" i="19"/>
  <c r="N467" i="19"/>
  <c r="N86" i="19"/>
  <c r="N295" i="19"/>
  <c r="N424" i="19"/>
  <c r="N514" i="19"/>
  <c r="N278" i="19"/>
  <c r="N348" i="19"/>
  <c r="N487" i="19"/>
  <c r="N260" i="19"/>
  <c r="N363" i="19"/>
  <c r="N138" i="19"/>
  <c r="N402" i="19"/>
  <c r="N80" i="19"/>
  <c r="N118" i="19"/>
  <c r="N172" i="19"/>
  <c r="N426" i="19"/>
  <c r="N76" i="19"/>
  <c r="N216" i="19"/>
  <c r="N331" i="19"/>
  <c r="N422" i="19"/>
  <c r="N509" i="19"/>
  <c r="N345" i="19"/>
  <c r="N230" i="19"/>
  <c r="N170" i="19"/>
  <c r="N105" i="19"/>
  <c r="N448" i="19"/>
  <c r="N211" i="19"/>
  <c r="N196" i="19"/>
  <c r="N431" i="19"/>
  <c r="N168" i="19"/>
  <c r="N268" i="19"/>
  <c r="N154" i="19"/>
  <c r="N208" i="19"/>
  <c r="N454" i="19"/>
  <c r="N266" i="19"/>
  <c r="N323" i="19"/>
  <c r="N335" i="19"/>
  <c r="N54" i="19"/>
  <c r="T617" i="19"/>
  <c r="R617" i="19"/>
  <c r="P617" i="19"/>
  <c r="T609" i="19"/>
  <c r="P609" i="19"/>
  <c r="R609" i="19"/>
  <c r="AA611" i="19"/>
  <c r="Y611" i="19"/>
  <c r="W611" i="19"/>
  <c r="AA615" i="19"/>
  <c r="Y615" i="19"/>
  <c r="W615" i="19"/>
  <c r="P613" i="19"/>
  <c r="R613" i="19"/>
  <c r="T613" i="19"/>
  <c r="T556" i="19"/>
  <c r="R556" i="19"/>
  <c r="P556" i="19"/>
  <c r="AA567" i="19"/>
  <c r="Y567" i="19"/>
  <c r="W567" i="19"/>
  <c r="P549" i="19"/>
  <c r="T549" i="19"/>
  <c r="R549" i="19"/>
  <c r="W537" i="19"/>
  <c r="Y537" i="19"/>
  <c r="AA537" i="19"/>
  <c r="W540" i="19"/>
  <c r="AA540" i="19"/>
  <c r="Y540" i="19"/>
  <c r="Y552" i="19"/>
  <c r="W552" i="19"/>
  <c r="AA552" i="19"/>
  <c r="W547" i="19"/>
  <c r="Y547" i="19"/>
  <c r="AA547" i="19"/>
  <c r="P589" i="19"/>
  <c r="T589" i="19"/>
  <c r="R589" i="19"/>
  <c r="Y565" i="19"/>
  <c r="AA565" i="19"/>
  <c r="W565" i="19"/>
  <c r="R558" i="19"/>
  <c r="T558" i="19"/>
  <c r="P558" i="19"/>
  <c r="P554" i="19"/>
  <c r="R554" i="19"/>
  <c r="T554" i="19"/>
  <c r="P595" i="19"/>
  <c r="T595" i="19"/>
  <c r="R595" i="19"/>
  <c r="T581" i="19"/>
  <c r="P581" i="19"/>
  <c r="R581" i="19"/>
  <c r="W348" i="19"/>
  <c r="AA348" i="19"/>
  <c r="Y348" i="19"/>
  <c r="R552" i="19"/>
  <c r="P552" i="19"/>
  <c r="T552" i="19"/>
  <c r="R615" i="19"/>
  <c r="P615" i="19"/>
  <c r="T615" i="19"/>
  <c r="W613" i="19"/>
  <c r="Y613" i="19"/>
  <c r="AA613" i="19"/>
  <c r="T537" i="19"/>
  <c r="P537" i="19"/>
  <c r="R537" i="19"/>
  <c r="AA174" i="19"/>
  <c r="Y174" i="19"/>
  <c r="W174" i="19"/>
  <c r="AA581" i="19"/>
  <c r="Y581" i="19"/>
  <c r="W581" i="19"/>
  <c r="Y595" i="19"/>
  <c r="W595" i="19"/>
  <c r="AA595" i="19"/>
  <c r="AA617" i="19"/>
  <c r="Y617" i="19"/>
  <c r="W617" i="19"/>
  <c r="Y545" i="19"/>
  <c r="W545" i="19"/>
  <c r="AA545" i="19"/>
  <c r="P545" i="19"/>
  <c r="T545" i="19"/>
  <c r="R545" i="19"/>
  <c r="W365" i="19"/>
  <c r="AA365" i="19"/>
  <c r="Y365" i="19"/>
  <c r="R270" i="19"/>
  <c r="P270" i="19"/>
  <c r="T270" i="19"/>
  <c r="AA424" i="19"/>
  <c r="Y424" i="19"/>
  <c r="W424" i="19"/>
  <c r="AA170" i="19"/>
  <c r="Y170" i="19"/>
  <c r="W170" i="19"/>
  <c r="AA105" i="19"/>
  <c r="W105" i="19"/>
  <c r="Y105" i="19"/>
  <c r="P307" i="19"/>
  <c r="T307" i="19"/>
  <c r="R307" i="19"/>
  <c r="T398" i="19"/>
  <c r="P398" i="19"/>
  <c r="R398" i="19"/>
  <c r="R219" i="19"/>
  <c r="P219" i="19"/>
  <c r="T219" i="19"/>
  <c r="AA520" i="19"/>
  <c r="Y520" i="19"/>
  <c r="W520" i="19"/>
  <c r="AA280" i="19"/>
  <c r="W280" i="19"/>
  <c r="Y280" i="19"/>
  <c r="AA333" i="19"/>
  <c r="Y333" i="19"/>
  <c r="W333" i="19"/>
  <c r="Y154" i="19"/>
  <c r="AA154" i="19"/>
  <c r="W154" i="19"/>
  <c r="W444" i="19"/>
  <c r="Y444" i="19"/>
  <c r="AA444" i="19"/>
  <c r="AA456" i="19"/>
  <c r="Y456" i="19"/>
  <c r="W456" i="19"/>
  <c r="Y315" i="19"/>
  <c r="W315" i="19"/>
  <c r="AA315" i="19"/>
  <c r="T500" i="19"/>
  <c r="R500" i="19"/>
  <c r="P500" i="19"/>
  <c r="R125" i="19"/>
  <c r="T125" i="19"/>
  <c r="P125" i="19"/>
  <c r="P467" i="19"/>
  <c r="R467" i="19"/>
  <c r="T467" i="19"/>
  <c r="Y123" i="19"/>
  <c r="W123" i="19"/>
  <c r="AA123" i="19"/>
  <c r="P86" i="19"/>
  <c r="T86" i="19"/>
  <c r="R86" i="19"/>
  <c r="P89" i="19"/>
  <c r="R89" i="19"/>
  <c r="T89" i="19"/>
  <c r="AA12" i="19"/>
  <c r="Y12" i="19"/>
  <c r="W12" i="19"/>
  <c r="W385" i="19"/>
  <c r="AA385" i="19"/>
  <c r="Y385" i="19"/>
  <c r="W297" i="19"/>
  <c r="AA297" i="19"/>
  <c r="Y297" i="19"/>
  <c r="R295" i="19"/>
  <c r="T295" i="19"/>
  <c r="P295" i="19"/>
  <c r="P424" i="19"/>
  <c r="R424" i="19"/>
  <c r="T424" i="19"/>
  <c r="W96" i="19"/>
  <c r="Y96" i="19"/>
  <c r="AA96" i="19"/>
  <c r="R356" i="19"/>
  <c r="T356" i="19"/>
  <c r="P356" i="19"/>
  <c r="P278" i="19"/>
  <c r="T278" i="19"/>
  <c r="R278" i="19"/>
  <c r="P523" i="19"/>
  <c r="T523" i="19"/>
  <c r="R523" i="19"/>
  <c r="AA176" i="19"/>
  <c r="W176" i="19"/>
  <c r="Y176" i="19"/>
  <c r="T473" i="19"/>
  <c r="R473" i="19"/>
  <c r="P473" i="19"/>
  <c r="R446" i="19"/>
  <c r="T446" i="19"/>
  <c r="P446" i="19"/>
  <c r="Y471" i="19"/>
  <c r="AA471" i="19"/>
  <c r="W471" i="19"/>
  <c r="P348" i="19"/>
  <c r="R348" i="19"/>
  <c r="T348" i="19"/>
  <c r="T487" i="19"/>
  <c r="R487" i="19"/>
  <c r="P487" i="19"/>
  <c r="P375" i="19"/>
  <c r="R375" i="19"/>
  <c r="T375" i="19"/>
  <c r="Y127" i="19"/>
  <c r="AA127" i="19"/>
  <c r="W127" i="19"/>
  <c r="P56" i="19"/>
  <c r="T56" i="19"/>
  <c r="R56" i="19"/>
  <c r="W76" i="19"/>
  <c r="AA76" i="19"/>
  <c r="Y76" i="19"/>
  <c r="P276" i="19"/>
  <c r="R276" i="19"/>
  <c r="T276" i="19"/>
  <c r="R180" i="19"/>
  <c r="P180" i="19"/>
  <c r="T180" i="19"/>
  <c r="R377" i="19"/>
  <c r="P377" i="19"/>
  <c r="T377" i="19"/>
  <c r="AA219" i="19"/>
  <c r="W219" i="19"/>
  <c r="Y219" i="19"/>
  <c r="P118" i="19"/>
  <c r="R118" i="19"/>
  <c r="T118" i="19"/>
  <c r="P198" i="19"/>
  <c r="R198" i="19"/>
  <c r="T198" i="19"/>
  <c r="W240" i="19"/>
  <c r="Y240" i="19"/>
  <c r="AA240" i="19"/>
  <c r="R178" i="19"/>
  <c r="P178" i="19"/>
  <c r="T178" i="19"/>
  <c r="P172" i="19"/>
  <c r="R172" i="19"/>
  <c r="T172" i="19"/>
  <c r="W145" i="19"/>
  <c r="Y145" i="19"/>
  <c r="AA145" i="19"/>
  <c r="Y405" i="19"/>
  <c r="W405" i="19"/>
  <c r="AA405" i="19"/>
  <c r="AA252" i="19"/>
  <c r="W252" i="19"/>
  <c r="Y252" i="19"/>
  <c r="R228" i="19"/>
  <c r="P228" i="19"/>
  <c r="T228" i="19"/>
  <c r="R422" i="19"/>
  <c r="T422" i="19"/>
  <c r="P422" i="19"/>
  <c r="P509" i="19"/>
  <c r="R509" i="19"/>
  <c r="T509" i="19"/>
  <c r="T170" i="19"/>
  <c r="P170" i="19"/>
  <c r="R170" i="19"/>
  <c r="W512" i="19"/>
  <c r="Y512" i="19"/>
  <c r="AA512" i="19"/>
  <c r="AA498" i="19"/>
  <c r="Y498" i="19"/>
  <c r="W498" i="19"/>
  <c r="R78" i="19"/>
  <c r="T78" i="19"/>
  <c r="P78" i="19"/>
  <c r="T448" i="19"/>
  <c r="R448" i="19"/>
  <c r="P448" i="19"/>
  <c r="T176" i="19"/>
  <c r="P176" i="19"/>
  <c r="R176" i="19"/>
  <c r="T305" i="19"/>
  <c r="P305" i="19"/>
  <c r="R305" i="19"/>
  <c r="R431" i="19"/>
  <c r="T431" i="19"/>
  <c r="P431" i="19"/>
  <c r="R190" i="19"/>
  <c r="P190" i="19"/>
  <c r="T190" i="19"/>
  <c r="W372" i="19"/>
  <c r="Y372" i="19"/>
  <c r="AA372" i="19"/>
  <c r="W72" i="19"/>
  <c r="Y72" i="19"/>
  <c r="AA72" i="19"/>
  <c r="AA47" i="19"/>
  <c r="Y47" i="19"/>
  <c r="W47" i="19"/>
  <c r="AA377" i="19"/>
  <c r="Y377" i="19"/>
  <c r="W377" i="19"/>
  <c r="R450" i="19"/>
  <c r="T450" i="19"/>
  <c r="P450" i="19"/>
  <c r="W162" i="19"/>
  <c r="Y162" i="19"/>
  <c r="AA162" i="19"/>
  <c r="P201" i="19"/>
  <c r="T201" i="19"/>
  <c r="R201" i="19"/>
  <c r="P454" i="19"/>
  <c r="R454" i="19"/>
  <c r="T454" i="19"/>
  <c r="T323" i="19"/>
  <c r="R323" i="19"/>
  <c r="P323" i="19"/>
  <c r="N615" i="19"/>
  <c r="N558" i="19"/>
  <c r="N565" i="19"/>
  <c r="N571" i="19"/>
  <c r="N556" i="19"/>
  <c r="N549" i="19"/>
  <c r="N617" i="19"/>
  <c r="N540" i="19"/>
  <c r="N609" i="19"/>
  <c r="N589" i="19"/>
  <c r="N611" i="19"/>
  <c r="N595" i="19"/>
  <c r="N567" i="19"/>
  <c r="N526" i="19"/>
  <c r="N471" i="19"/>
  <c r="N530" i="19"/>
  <c r="N482" i="19"/>
  <c r="N290" i="19"/>
  <c r="N96" i="19"/>
  <c r="N433" i="19"/>
  <c r="N506" i="19"/>
  <c r="N84" i="19"/>
  <c r="N131" i="19"/>
  <c r="N512" i="19"/>
  <c r="N456" i="19"/>
  <c r="N116" i="19"/>
  <c r="N188" i="19"/>
  <c r="N461" i="19"/>
  <c r="N396" i="19"/>
  <c r="N174" i="19"/>
  <c r="N70" i="19"/>
  <c r="N320" i="19"/>
  <c r="N240" i="19"/>
  <c r="N465" i="19"/>
  <c r="N120" i="19"/>
  <c r="N92" i="19"/>
  <c r="N162" i="19"/>
  <c r="N103" i="19"/>
  <c r="N72" i="19"/>
  <c r="N429" i="19"/>
  <c r="N112" i="19"/>
  <c r="N74" i="19"/>
  <c r="N158" i="19"/>
  <c r="N469" i="19"/>
  <c r="N459" i="19"/>
  <c r="N250" i="19"/>
  <c r="N480" i="19"/>
  <c r="N123" i="19"/>
  <c r="N313" i="19"/>
  <c r="N414" i="19"/>
  <c r="N258" i="19"/>
  <c r="N418" i="19"/>
  <c r="N367" i="19"/>
  <c r="N383" i="19"/>
  <c r="N223" i="19"/>
  <c r="N82" i="19"/>
  <c r="N182" i="19"/>
  <c r="W230" i="19" l="1"/>
  <c r="R260" i="19"/>
  <c r="W256" i="19"/>
  <c r="AA256" i="19"/>
  <c r="AA230" i="19"/>
  <c r="Y270" i="19"/>
  <c r="AA270" i="19"/>
  <c r="P260" i="19"/>
  <c r="O114" i="19"/>
  <c r="P114" i="19" s="1"/>
  <c r="R116" i="19"/>
  <c r="P116" i="19"/>
  <c r="D114" i="219"/>
  <c r="F107" i="219"/>
  <c r="R230" i="19"/>
  <c r="N114" i="19"/>
  <c r="T230" i="19"/>
  <c r="Y114" i="19"/>
  <c r="AA114" i="19"/>
  <c r="W114" i="19"/>
  <c r="R114" i="19" l="1"/>
  <c r="T114" i="19"/>
  <c r="F105" i="219"/>
  <c r="D107" i="219"/>
  <c r="D105" i="219" l="1"/>
  <c r="C6" i="43" l="1"/>
  <c r="C19" i="43" l="1"/>
  <c r="E6" i="43"/>
  <c r="D75" i="219" l="1"/>
  <c r="N20" i="200" l="1"/>
  <c r="O16" i="19" l="1"/>
  <c r="R16" i="19" s="1"/>
  <c r="T16" i="19" l="1"/>
  <c r="P16" i="19"/>
  <c r="N16" i="19" l="1"/>
  <c r="O48" i="19" l="1"/>
  <c r="R48" i="19" s="1"/>
  <c r="P48" i="19" l="1"/>
  <c r="T48" i="19"/>
  <c r="N55" i="200" l="1"/>
  <c r="N18" i="200" l="1"/>
  <c r="N16" i="200" l="1"/>
  <c r="N14" i="200" s="1"/>
  <c r="O12" i="19" l="1"/>
  <c r="O14" i="19"/>
  <c r="O10" i="19"/>
  <c r="P14" i="19" l="1"/>
  <c r="R14" i="19"/>
  <c r="T14" i="19"/>
  <c r="P10" i="19"/>
  <c r="T10" i="19"/>
  <c r="R10" i="19"/>
  <c r="R12" i="19"/>
  <c r="T12" i="19"/>
  <c r="P12" i="19"/>
  <c r="N14" i="19" l="1"/>
  <c r="N48" i="19"/>
  <c r="O334" i="19"/>
  <c r="R334" i="19" s="1"/>
  <c r="N12" i="19" l="1"/>
  <c r="P334" i="19"/>
  <c r="T334" i="19"/>
  <c r="O368" i="19"/>
  <c r="P368" i="19" s="1"/>
  <c r="N10" i="19" l="1"/>
  <c r="R368" i="19"/>
  <c r="T368" i="19"/>
  <c r="O364" i="19" l="1"/>
  <c r="O366" i="19"/>
  <c r="T364" i="19" l="1"/>
  <c r="P364" i="19"/>
  <c r="R364" i="19"/>
  <c r="R366" i="19"/>
  <c r="P366" i="19"/>
  <c r="T366" i="19"/>
  <c r="O332" i="19" l="1"/>
  <c r="O336" i="19"/>
  <c r="O338" i="19"/>
  <c r="O274" i="19" l="1"/>
  <c r="T332" i="19"/>
  <c r="P332" i="19"/>
  <c r="R332" i="19"/>
  <c r="T336" i="19"/>
  <c r="R336" i="19"/>
  <c r="P336" i="19"/>
  <c r="R338" i="19"/>
  <c r="T338" i="19"/>
  <c r="P338" i="19"/>
  <c r="P274" i="19" l="1"/>
  <c r="T274" i="19"/>
  <c r="R274" i="19"/>
  <c r="O527" i="19" l="1"/>
  <c r="O543" i="19"/>
  <c r="T543" i="19" l="1"/>
  <c r="P543" i="19"/>
  <c r="R543" i="19"/>
  <c r="T527" i="19"/>
  <c r="P527" i="19"/>
  <c r="R527" i="19"/>
  <c r="O525" i="19" l="1"/>
  <c r="O541" i="19"/>
  <c r="P525" i="19" l="1"/>
  <c r="T525" i="19"/>
  <c r="R525" i="19"/>
  <c r="T541" i="19"/>
  <c r="R541" i="19"/>
  <c r="P541" i="19"/>
  <c r="V366" i="19"/>
  <c r="AA366" i="19" l="1"/>
  <c r="W366" i="19"/>
  <c r="Y366" i="19"/>
  <c r="V364" i="19" l="1"/>
  <c r="V332" i="19" l="1"/>
  <c r="V334" i="19"/>
  <c r="V336" i="19"/>
  <c r="V338" i="19"/>
  <c r="V368" i="19"/>
  <c r="W364" i="19"/>
  <c r="AA364" i="19"/>
  <c r="Y364" i="19"/>
  <c r="N334" i="19" l="1"/>
  <c r="N368" i="19"/>
  <c r="W368" i="19"/>
  <c r="AA368" i="19"/>
  <c r="Y368" i="19"/>
  <c r="V274" i="19"/>
  <c r="W334" i="19"/>
  <c r="AA334" i="19"/>
  <c r="Y334" i="19"/>
  <c r="W336" i="19"/>
  <c r="AA336" i="19"/>
  <c r="Y336" i="19"/>
  <c r="Y338" i="19"/>
  <c r="AA338" i="19"/>
  <c r="W338" i="19"/>
  <c r="AA332" i="19"/>
  <c r="W332" i="19"/>
  <c r="Y332" i="19"/>
  <c r="N366" i="19" l="1"/>
  <c r="Y274" i="19"/>
  <c r="AA274" i="19"/>
  <c r="W274" i="19"/>
  <c r="N364" i="19" l="1"/>
  <c r="N332" i="19"/>
  <c r="N336" i="19"/>
  <c r="N338" i="19"/>
  <c r="N274" i="19" l="1"/>
  <c r="N525" i="19" l="1"/>
  <c r="N527" i="19"/>
  <c r="N541" i="19"/>
  <c r="N543" i="19"/>
  <c r="E12" i="220"/>
  <c r="E14" i="220" s="1"/>
  <c r="F72" i="219" l="1"/>
  <c r="F67" i="219" s="1"/>
  <c r="F14" i="219" s="1"/>
  <c r="F12" i="219" s="1"/>
  <c r="E72" i="219" l="1"/>
  <c r="D72" i="219" l="1"/>
  <c r="E67" i="219"/>
  <c r="D67" i="219" l="1"/>
  <c r="O561" i="19" l="1"/>
  <c r="P561" i="19" s="1"/>
  <c r="O563" i="19"/>
  <c r="R563" i="19" s="1"/>
  <c r="V563" i="19"/>
  <c r="V561" i="19"/>
  <c r="O559" i="19"/>
  <c r="N563" i="19"/>
  <c r="N561" i="19"/>
  <c r="O557" i="19" l="1"/>
  <c r="R557" i="19" s="1"/>
  <c r="N559" i="19"/>
  <c r="V517" i="19"/>
  <c r="AA561" i="19"/>
  <c r="W561" i="19"/>
  <c r="Y561" i="19"/>
  <c r="R559" i="19"/>
  <c r="P559" i="19"/>
  <c r="T559" i="19"/>
  <c r="V557" i="19"/>
  <c r="Y563" i="19"/>
  <c r="AA563" i="19"/>
  <c r="W563" i="19"/>
  <c r="P563" i="19"/>
  <c r="T563" i="19"/>
  <c r="R561" i="19"/>
  <c r="V559" i="19"/>
  <c r="T561" i="19"/>
  <c r="O515" i="19" l="1"/>
  <c r="T515" i="19" s="1"/>
  <c r="T557" i="19"/>
  <c r="P557" i="19"/>
  <c r="O517" i="19"/>
  <c r="T517" i="19" s="1"/>
  <c r="V515" i="19"/>
  <c r="Y515" i="19" s="1"/>
  <c r="V492" i="19"/>
  <c r="AA492" i="19" s="1"/>
  <c r="AA517" i="19"/>
  <c r="W517" i="19"/>
  <c r="Y517" i="19"/>
  <c r="N557" i="19"/>
  <c r="W557" i="19"/>
  <c r="Y557" i="19"/>
  <c r="AA557" i="19"/>
  <c r="Y559" i="19"/>
  <c r="W559" i="19"/>
  <c r="AA559" i="19"/>
  <c r="N517" i="19"/>
  <c r="V490" i="19" l="1"/>
  <c r="AA490" i="19" s="1"/>
  <c r="P515" i="19"/>
  <c r="R515" i="19"/>
  <c r="P517" i="19"/>
  <c r="R517" i="19"/>
  <c r="W515" i="19"/>
  <c r="AA515" i="19"/>
  <c r="W492" i="19"/>
  <c r="Y492" i="19"/>
  <c r="N515" i="19"/>
  <c r="Y490" i="19" l="1"/>
  <c r="W490" i="19"/>
  <c r="V8" i="19"/>
  <c r="W8" i="19" s="1"/>
  <c r="Y8" i="19" l="1"/>
  <c r="AA8" i="19"/>
  <c r="V9" i="19"/>
  <c r="Y9" i="19" s="1"/>
  <c r="AA9" i="19" l="1"/>
  <c r="W9" i="19"/>
  <c r="E98" i="219" l="1"/>
  <c r="D100" i="219" l="1"/>
  <c r="E89" i="219"/>
  <c r="D98" i="219"/>
  <c r="D89" i="219" l="1"/>
  <c r="E14" i="219"/>
  <c r="D14" i="219" s="1"/>
  <c r="E12" i="219" l="1"/>
  <c r="D12" i="219" s="1"/>
  <c r="O498" i="19" l="1"/>
  <c r="P498" i="19" s="1"/>
  <c r="O491" i="200" l="1"/>
  <c r="O489" i="200" s="1"/>
  <c r="N494" i="19"/>
  <c r="T498" i="19"/>
  <c r="N498" i="19"/>
  <c r="N491" i="200"/>
  <c r="N496" i="19"/>
  <c r="R498" i="19"/>
  <c r="O496" i="19"/>
  <c r="O494" i="19"/>
  <c r="N489" i="200" l="1"/>
  <c r="O492" i="19"/>
  <c r="T492" i="19" s="1"/>
  <c r="T494" i="19"/>
  <c r="R494" i="19"/>
  <c r="P494" i="19"/>
  <c r="R496" i="19"/>
  <c r="T496" i="19"/>
  <c r="P496" i="19"/>
  <c r="P492" i="19" l="1"/>
  <c r="R492" i="19"/>
  <c r="N492" i="19"/>
  <c r="O490" i="19"/>
  <c r="R490" i="19" l="1"/>
  <c r="T490" i="19"/>
  <c r="P490" i="19"/>
  <c r="N490" i="19"/>
  <c r="N237" i="203" l="1"/>
  <c r="O236" i="203"/>
  <c r="N237" i="204"/>
  <c r="O236" i="204"/>
  <c r="N236" i="204" s="1"/>
  <c r="N237" i="207"/>
  <c r="N237" i="205"/>
  <c r="N237" i="206"/>
  <c r="N237" i="208"/>
  <c r="N237" i="211"/>
  <c r="O236" i="206"/>
  <c r="N237" i="210"/>
  <c r="O236" i="210"/>
  <c r="N237" i="212"/>
  <c r="O236" i="205"/>
  <c r="O236" i="207"/>
  <c r="O236" i="212"/>
  <c r="N236" i="212" s="1"/>
  <c r="O236" i="211"/>
  <c r="O236" i="208"/>
  <c r="N174" i="204" l="1"/>
  <c r="N172" i="204" s="1"/>
  <c r="N141" i="204" s="1"/>
  <c r="O174" i="206"/>
  <c r="O172" i="206" s="1"/>
  <c r="O141" i="206" s="1"/>
  <c r="O13" i="206" s="1"/>
  <c r="N13" i="206" s="1"/>
  <c r="N236" i="208"/>
  <c r="O174" i="208"/>
  <c r="O172" i="208" s="1"/>
  <c r="O141" i="208" s="1"/>
  <c r="O13" i="208" s="1"/>
  <c r="N13" i="208" s="1"/>
  <c r="N236" i="211"/>
  <c r="O174" i="211"/>
  <c r="O172" i="211" s="1"/>
  <c r="O141" i="211" s="1"/>
  <c r="O13" i="211" s="1"/>
  <c r="N13" i="211" s="1"/>
  <c r="O174" i="212"/>
  <c r="O172" i="212" s="1"/>
  <c r="O141" i="212" s="1"/>
  <c r="O13" i="212" s="1"/>
  <c r="N13" i="212" s="1"/>
  <c r="O174" i="204"/>
  <c r="O172" i="204" s="1"/>
  <c r="O141" i="204" s="1"/>
  <c r="O13" i="204" s="1"/>
  <c r="N13" i="204" s="1"/>
  <c r="N236" i="205"/>
  <c r="O174" i="205"/>
  <c r="O172" i="205" s="1"/>
  <c r="O141" i="205" s="1"/>
  <c r="O13" i="205" s="1"/>
  <c r="N13" i="205" s="1"/>
  <c r="S13" i="205" s="1"/>
  <c r="N174" i="212"/>
  <c r="N172" i="212" s="1"/>
  <c r="N141" i="212" s="1"/>
  <c r="N236" i="207"/>
  <c r="O174" i="207"/>
  <c r="O172" i="207" s="1"/>
  <c r="O141" i="207" s="1"/>
  <c r="O13" i="207" s="1"/>
  <c r="N13" i="207" s="1"/>
  <c r="N236" i="203"/>
  <c r="O174" i="203"/>
  <c r="O172" i="203" s="1"/>
  <c r="O141" i="203" s="1"/>
  <c r="O13" i="203" s="1"/>
  <c r="N13" i="203" s="1"/>
  <c r="N236" i="210"/>
  <c r="O174" i="210"/>
  <c r="O172" i="210" s="1"/>
  <c r="O141" i="210" s="1"/>
  <c r="O13" i="210" s="1"/>
  <c r="N13" i="210" s="1"/>
  <c r="N236" i="206"/>
  <c r="N174" i="206" l="1"/>
  <c r="N172" i="206" s="1"/>
  <c r="N141" i="206" s="1"/>
  <c r="N174" i="210"/>
  <c r="N172" i="210" s="1"/>
  <c r="N141" i="210" s="1"/>
  <c r="N174" i="211"/>
  <c r="N172" i="211" s="1"/>
  <c r="N141" i="211" s="1"/>
  <c r="N174" i="203"/>
  <c r="N172" i="203" s="1"/>
  <c r="N141" i="203" s="1"/>
  <c r="N174" i="207"/>
  <c r="N172" i="207" s="1"/>
  <c r="N141" i="207" s="1"/>
  <c r="N174" i="208"/>
  <c r="N172" i="208" s="1"/>
  <c r="N141" i="208" s="1"/>
  <c r="N174" i="205"/>
  <c r="N172" i="205" s="1"/>
  <c r="N141" i="205" s="1"/>
  <c r="D12" i="220" l="1"/>
  <c r="D14" i="220" l="1"/>
  <c r="C12" i="220"/>
  <c r="C14" i="220" s="1"/>
  <c r="N237" i="201"/>
  <c r="O236" i="201"/>
  <c r="N236" i="201" s="1"/>
  <c r="N174" i="201" s="1"/>
  <c r="N172" i="201" s="1"/>
  <c r="N141" i="201" s="1"/>
  <c r="N237" i="200"/>
  <c r="O236" i="200"/>
  <c r="O174" i="201" l="1"/>
  <c r="O172" i="201" s="1"/>
  <c r="O141" i="201" s="1"/>
  <c r="O13" i="201" s="1"/>
  <c r="N13" i="201" s="1"/>
  <c r="O174" i="200"/>
  <c r="N236" i="200"/>
  <c r="N174" i="200" l="1"/>
  <c r="O172" i="200"/>
  <c r="O141" i="200" l="1"/>
  <c r="N172" i="200"/>
  <c r="O13" i="200" l="1"/>
  <c r="N141" i="200"/>
  <c r="N13" i="200" l="1"/>
  <c r="N237" i="202" l="1"/>
  <c r="O236" i="202"/>
  <c r="O174" i="202" l="1"/>
  <c r="N236" i="202"/>
  <c r="N174" i="202" s="1"/>
  <c r="N161" i="19" s="1"/>
  <c r="O161" i="19" l="1"/>
  <c r="R161" i="19" s="1"/>
  <c r="O172" i="202"/>
  <c r="O159" i="19" s="1"/>
  <c r="T159" i="19" s="1"/>
  <c r="N172" i="202"/>
  <c r="N141" i="202" s="1"/>
  <c r="N127" i="19" s="1"/>
  <c r="O141" i="202"/>
  <c r="O127" i="19" s="1"/>
  <c r="R127" i="19" s="1"/>
  <c r="R159" i="19"/>
  <c r="N159" i="19" l="1"/>
  <c r="P161" i="19"/>
  <c r="P159" i="19"/>
  <c r="T161" i="19"/>
  <c r="T127" i="19"/>
  <c r="P127" i="19"/>
  <c r="O13" i="202"/>
  <c r="N13" i="202" s="1"/>
  <c r="N8" i="19" l="1"/>
  <c r="N9" i="19" s="1"/>
  <c r="S13" i="200"/>
  <c r="O8" i="19"/>
  <c r="O9" i="19" s="1"/>
  <c r="R9" i="19" s="1"/>
  <c r="T8" i="19" l="1"/>
  <c r="T9" i="19"/>
  <c r="R8" i="19"/>
  <c r="P9" i="19"/>
  <c r="P8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EGW</author>
    <author>Nouri</author>
  </authors>
  <commentList>
    <comment ref="E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Mecatar 
ON</t>
        </r>
      </text>
    </comment>
    <comment ref="E10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code code grelu hamar</t>
        </r>
      </text>
    </comment>
  </commentList>
</comments>
</file>

<file path=xl/sharedStrings.xml><?xml version="1.0" encoding="utf-8"?>
<sst xmlns="http://schemas.openxmlformats.org/spreadsheetml/2006/main" count="51711" uniqueCount="816">
  <si>
    <t>sheet=12   tox j=400   tox c=1176</t>
  </si>
  <si>
    <t>sheet=12   tox j=402   tox c=1178</t>
  </si>
  <si>
    <t>sheet=12   tox j=404   tox c=1180</t>
  </si>
  <si>
    <t>sheet=12   tox j=406   tox c=1182</t>
  </si>
  <si>
    <t>sheet=12   tox j=408   tox c=1184</t>
  </si>
  <si>
    <t>sheet=12   tox j=410   tox c=1186</t>
  </si>
  <si>
    <t>sheet=12   tox j=413   tox c=1189</t>
  </si>
  <si>
    <t>sheet=12   tox j=415   tox c=1191</t>
  </si>
  <si>
    <t>sheet=12   tox j=417   tox c=1193</t>
  </si>
  <si>
    <t>sheet=12   tox j=419   tox c=1195</t>
  </si>
  <si>
    <t>sheet=12   tox j=421   tox c=1197</t>
  </si>
  <si>
    <t>sheet=12   tox j=423   tox c=1199</t>
  </si>
  <si>
    <t>sheet=12   tox j=434   tox c=1202</t>
  </si>
  <si>
    <t>sheet=12   tox j=436   tox c=1204</t>
  </si>
  <si>
    <t>sheet=12   tox j=438   tox c=1206</t>
  </si>
  <si>
    <t>sheet=12   tox j=440   tox c=1208</t>
  </si>
  <si>
    <t>sheet=12   tox j=442   tox c=1210</t>
  </si>
  <si>
    <t>sheet=12   tox j=444   tox c=1212</t>
  </si>
  <si>
    <t>sheet=12   tox j=446   tox c=1214</t>
  </si>
  <si>
    <t>sheet=12   tox j=448   tox c=1216</t>
  </si>
  <si>
    <t>sheet=12   tox j=450   tox c=1218</t>
  </si>
  <si>
    <t>sheet=12   tox j=452   tox c=1220</t>
  </si>
  <si>
    <t>sheet=12   tox j=454   tox c=1222</t>
  </si>
  <si>
    <t>sheet=12   tox j=456   tox c=1224</t>
  </si>
  <si>
    <t>sheet=12   tox j=458   tox c=1226</t>
  </si>
  <si>
    <t>sheet=12   tox j=460   tox c=1228</t>
  </si>
  <si>
    <t>sheet=12   tox j=462   tox c=1230</t>
  </si>
  <si>
    <t>sheet=12   tox j=464   tox c=1232</t>
  </si>
  <si>
    <t>sheet=12   tox j=466   tox c=1234</t>
  </si>
  <si>
    <t>sheet=12   tox j=476   tox c=1238</t>
  </si>
  <si>
    <t>sheet=12   tox j=478   tox c=1240</t>
  </si>
  <si>
    <t>sheet=12   tox j=480   tox c=1242</t>
  </si>
  <si>
    <t>sheet=12   tox j=482   tox c=1244</t>
  </si>
  <si>
    <t>sheet=12   tox j=492   tox c=1248</t>
  </si>
  <si>
    <t>sheet=12   tox j=494   tox c=1250</t>
  </si>
  <si>
    <t>sheet=12   tox j=496   tox c=1252</t>
  </si>
  <si>
    <t>sheet=12   tox j=498   tox c=1254</t>
  </si>
  <si>
    <t>sheet=12   tox j=527   tox c=1265</t>
  </si>
  <si>
    <t>sheet=12   tox j=549   tox c=1273</t>
  </si>
  <si>
    <t>sheet=12   tox j=553   tox c=1275</t>
  </si>
  <si>
    <t>sheet=12   tox j=555   tox c=1277</t>
  </si>
  <si>
    <t>sheet=12   tox j=557   tox c=1279</t>
  </si>
  <si>
    <t>%</t>
  </si>
  <si>
    <r>
      <t xml:space="preserve">ԵՐԵՎԱՆ ՔԱՂԱՔԻ 2017 ԹՎԱԿԱՆԻ ԲՅՈՒՋԵԻ ՎԱՐՉԱԿԱՆ ԵՎ ՖՈՆԴԱՅԻՆ ՄԱՍԵՐԻ ՀԱՄԱՄԱՍՆՈՒԹՅՈՒՆՆԵՐԸ
</t>
    </r>
    <r>
      <rPr>
        <b/>
        <u/>
        <sz val="12"/>
        <rFont val="Times Armenian Unicode"/>
        <family val="1"/>
      </rPr>
      <t>ՎԱՐՉԱԿԱՆ ՇՐՋԱՆՆԵՐԻ ՄԱՍՈՎ</t>
    </r>
  </si>
  <si>
    <t>71020501110000</t>
  </si>
  <si>
    <t>71020501114512</t>
  </si>
  <si>
    <t>2. Այլընտրանքային աշխատանքային ծառայության իրականացում</t>
  </si>
  <si>
    <t>7. Արևելյան Եվրոպայի էներգախնայողության և բնապահպանական գործընկերության ֆոնդի աջակցությամբ իրականացվող Երևանի մետրոպոլիտենի վերակառուցման երրորդ դրամաշնորհային ծրագիր</t>
  </si>
  <si>
    <t>8. Վերակառուցման և զարգացման եվրոպական բանկի աջակցությամբ  իրականացվող Երևանի մետրոպոլիտենի վերակառուցման երրորդ ծրագիր</t>
  </si>
  <si>
    <t>9. Եվրոպական ներդրումային բանկի աջակցությամբ  իրականացվող Երևանի մետրոպոլիտենի վերակառուցման երրորդ ծրագիր</t>
  </si>
  <si>
    <t>havelvac 8.11</t>
  </si>
  <si>
    <t>havelvac 8.1</t>
  </si>
  <si>
    <t>havelvac 8.2</t>
  </si>
  <si>
    <t>havelvac 8.3</t>
  </si>
  <si>
    <t>havelvac 8.4</t>
  </si>
  <si>
    <t>havelvac 8.5</t>
  </si>
  <si>
    <t>havelvac 8.6</t>
  </si>
  <si>
    <t>havelvac 8.7</t>
  </si>
  <si>
    <t>havelvac 8.8</t>
  </si>
  <si>
    <t>4. Եվրոպական ներդրումային բանկի աջակցությամբ իրականացվող «Երևանի կոշտ թափոնների կառավարման» ծրագիր (պատվիրակված լիազորություններ)</t>
  </si>
  <si>
    <t>5. Եվրոպական միության հարևանության  ներդրումային գործիքի  միջոցներով  ֆինանսավորվող «Երևանի կոշտ թափոնների կառավարման» դրամաշնորհային ծրագիր (պատվիրակված լիազորություններ)</t>
  </si>
  <si>
    <t>6. Արևելյան  եվրոպայի էներգախնայողության և բնապահպանական  գործընկերության  աջակցությամբ իրականացվող  «Երևանի կոշտ թափոնների կառավարման» դրամաշնորհային ծրագիր (պատվիրակված լիազորություններ)</t>
  </si>
  <si>
    <t>7. Վերակառուցման և զարգացման բանկի աջակցությամբ իրականացվող «Երևանի կոշտ թափոնների կառավարման» ծրագիր (պատվիրակված լիազորություններ)</t>
  </si>
  <si>
    <t xml:space="preserve">ՍԵՓԱԿԱՆ ԾԱԽՍԵՐ </t>
  </si>
  <si>
    <t>havelvac 7.13</t>
  </si>
  <si>
    <t>havelvac 8.13</t>
  </si>
  <si>
    <t>havelvac 8.12</t>
  </si>
  <si>
    <t>havelvac 7.12</t>
  </si>
  <si>
    <t>havelvac 7.9</t>
  </si>
  <si>
    <t>havelvac 8.10</t>
  </si>
  <si>
    <t>havelvac 7.10</t>
  </si>
  <si>
    <t>havelvac 7.1</t>
  </si>
  <si>
    <t>havelvac 7.2</t>
  </si>
  <si>
    <t>havelvac 7.3</t>
  </si>
  <si>
    <t>havelvac 7.4</t>
  </si>
  <si>
    <t>havelvac 7.5</t>
  </si>
  <si>
    <t>havelvac 7.6</t>
  </si>
  <si>
    <t>havelvac 7.7</t>
  </si>
  <si>
    <t>havelvac 7.8</t>
  </si>
  <si>
    <t>havelvac 7.11</t>
  </si>
  <si>
    <t>From count</t>
  </si>
  <si>
    <t/>
  </si>
  <si>
    <t>1</t>
  </si>
  <si>
    <t>4511</t>
  </si>
  <si>
    <t>4861</t>
  </si>
  <si>
    <t>5113</t>
  </si>
  <si>
    <t>4639</t>
  </si>
  <si>
    <t>5112</t>
  </si>
  <si>
    <t>4819</t>
  </si>
  <si>
    <t>2611</t>
  </si>
  <si>
    <t>From</t>
  </si>
  <si>
    <t>To</t>
  </si>
  <si>
    <t>Comumn</t>
  </si>
  <si>
    <t>Sheets</t>
  </si>
  <si>
    <t>Ctrl+R /FONT</t>
  </si>
  <si>
    <t>off</t>
  </si>
  <si>
    <t>0001</t>
  </si>
  <si>
    <t>(հազար դրամներով)</t>
  </si>
  <si>
    <t xml:space="preserve">  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</si>
  <si>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</si>
  <si>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</si>
  <si>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</si>
  <si>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</si>
  <si>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  NN</t>
  </si>
  <si>
    <t>11</t>
  </si>
  <si>
    <t xml:space="preserve">ԸՆԴԱՄԵՆԸ ԾԱԽՍԵՐ </t>
  </si>
  <si>
    <t>01</t>
  </si>
  <si>
    <t xml:space="preserve">ԸՆԴՀԱՆՈՒՐ ԲՆՈՒՅԹԻ ՀԱՆՐԱՅԻՆ ԾԱՌԱՅՈՒԹՅՈՒՆՆԵՐ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</si>
  <si>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</si>
  <si>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</si>
  <si>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</si>
  <si>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>1. Կառավարման մարմնի պահպանում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</si>
  <si>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</si>
  <si>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</si>
  <si>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</si>
  <si>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</si>
  <si>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</si>
  <si>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> - Ապահովագրական ծախսեր</t>
  </si>
  <si>
    <t xml:space="preserve"> -Գույքի և սարքավորումների վարձակալություն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</si>
  <si>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</si>
  <si>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</si>
  <si>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</si>
  <si>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</si>
  <si>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</si>
  <si>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-Ներկայացուցչական ծախսեր</t>
  </si>
  <si>
    <t xml:space="preserve"> -Ընդհանուր բնույթի այլ ծառայություններ</t>
  </si>
  <si>
    <t>–Մասնագիտական ծառայություններ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</si>
  <si>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</si>
  <si>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</si>
  <si>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-Տրանսպորտային նյութեր</t>
  </si>
  <si>
    <t xml:space="preserve"> -Կենցաղային և հանրային սննդի նյութեր</t>
  </si>
  <si>
    <t xml:space="preserve"> -Սուբսիդիաներ ոչ ֆինանսական պետական (hամայնքային) կազմակերպություններին </t>
  </si>
  <si>
    <t>-Այլ նպաստներ բյուջեից</t>
  </si>
  <si>
    <t xml:space="preserve"> -Պարտադիր վճարներ</t>
  </si>
  <si>
    <t xml:space="preserve"> -Այլ ծախսեր</t>
  </si>
  <si>
    <t>-Տրանսպորտային սարքավորումներ</t>
  </si>
  <si>
    <t>–Վարչական սարքավորումներ</t>
  </si>
  <si>
    <t>–Այլ մեքենաներ և սարքավորումներ</t>
  </si>
  <si>
    <t>–Ոչ նյութական հիմնական միջոցներ</t>
  </si>
  <si>
    <t xml:space="preserve"> - Նախագծահետազոտական ծախսեր</t>
  </si>
  <si>
    <t>02</t>
  </si>
  <si>
    <t>2. Վարչական օբյեկտների հիմնանորոգում</t>
  </si>
  <si>
    <t xml:space="preserve"> -Շենքերի և կառույցների ընթացիկ նորոգում և պահպանում</t>
  </si>
  <si>
    <t>- Շենքերի և շինությունների կապիտալ վերանորոգում</t>
  </si>
  <si>
    <t>Ընդհանուր բնույթի ծառայություններ</t>
  </si>
  <si>
    <t xml:space="preserve">Աշխատակազմի /կադրերի/ գծով ընդհանուր բնույթի ծառայություններ </t>
  </si>
  <si>
    <t>1. Քաղաքացիական կացության ակտերի գրանցման ծառայության գործունեության կազմակերպում (պատվիրակված լիազորություններ)</t>
  </si>
  <si>
    <t xml:space="preserve"> –Գույքի և սարքավորումների վարձակալություն</t>
  </si>
  <si>
    <t xml:space="preserve"> –Վարչական ծառայություններ</t>
  </si>
  <si>
    <t>05</t>
  </si>
  <si>
    <t>Ընդհանուր բնույթի հանրային ծառայությունների գծով հետազոտական և նախագծային աշխատանքներ</t>
  </si>
  <si>
    <t>5</t>
  </si>
  <si>
    <t>1. Նախագծային աշխատանքներ</t>
  </si>
  <si>
    <t>2. Երևան քաղաքի  գլխավոր հատակագծի իրականացման վերլուծություն</t>
  </si>
  <si>
    <t>3. Գոտիավորման և կառուցապատման նախագծերի մշակում</t>
  </si>
  <si>
    <t>04</t>
  </si>
  <si>
    <t>4. Քաղաքաշինական ներդրումային ծրագրերի մշակում</t>
  </si>
  <si>
    <t>06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</si>
  <si>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</si>
  <si>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</si>
  <si>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1. Դիմումներ, հայցադիմումներ, դատարանի որոշումների և վճիռների դեմ վերաքննիչ և վճռաբեկ բողոքներ ներկայացնելիս սահմանված վճարումներ </t>
  </si>
  <si>
    <t>- Այլ նպաստներ բյուջեից</t>
  </si>
  <si>
    <t>2. Գույքի նկատմամբ իրավունքների գրանցման, գնահատման և տեղեկատվության տրամադրման հետ կապված վճարումներ</t>
  </si>
  <si>
    <t xml:space="preserve">ՊԱՇՏՊԱՆՈՒԹՅՈՒՆ </t>
  </si>
  <si>
    <t>Քաղաքացիական պաշտպանություն</t>
  </si>
  <si>
    <t xml:space="preserve">Քաղաքացիական պաշտպանություն </t>
  </si>
  <si>
    <t>1. Քաղաքացիական պաշտպանությանն աջակցություն</t>
  </si>
  <si>
    <t xml:space="preserve"> - Այլ ընթացիկ դրամաշնորհներ                                      </t>
  </si>
  <si>
    <t>Պաշտպանություն (այլ դասերին չպատկանող)</t>
  </si>
  <si>
    <t xml:space="preserve">ՏՆՏԵՍԱԿԱՆ ՀԱՐԱԲԵՐՈՒԹՅՈՒՆՆԵՐ </t>
  </si>
  <si>
    <t>Գյուղատնտեսություն, անտառային տնտեսություն, ձկնորսություն և որսորդություն</t>
  </si>
  <si>
    <t>Ոռոգում</t>
  </si>
  <si>
    <t>1. Ոռոգման ցանցի կառուցում և վերանորոգում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</si>
  <si>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</si>
  <si>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</si>
  <si>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>Տրանսպորտ</t>
  </si>
  <si>
    <t xml:space="preserve">ճանապարհային տրանսպորտ </t>
  </si>
  <si>
    <t>1. Ասֆալտ-բետոնյա ծածկի վերանորոգում և պահպանում</t>
  </si>
  <si>
    <t>2. Ասֆալտ-բետոնյա ծածկի հիմնանորոգում</t>
  </si>
  <si>
    <t>3. Եզրաքարերի վերանորոգում</t>
  </si>
  <si>
    <t>4. Հենապատերի վերանորոգում</t>
  </si>
  <si>
    <t>5. Հետիոտն անցումների կառուցում և վերանորոգում</t>
  </si>
  <si>
    <t>6. Կամրջային կառուցվածքների վերականգնում և պահպանում</t>
  </si>
  <si>
    <t>07</t>
  </si>
  <si>
    <t>7. Հրազդանի կիրճի բարեկարգում</t>
  </si>
  <si>
    <t>08</t>
  </si>
  <si>
    <t>8. Մայրուղիների և փողոցների վերակառուցում և հիմնանորոգում</t>
  </si>
  <si>
    <t>09</t>
  </si>
  <si>
    <t>9. Փողոցների պահպանում և շահագործում</t>
  </si>
  <si>
    <t>10</t>
  </si>
  <si>
    <t>10. Ավտոկայանատեղի կազմակերպման ծառայություն</t>
  </si>
  <si>
    <t>11. Թեքահարթակների կառուցում</t>
  </si>
  <si>
    <t>12. Ավտոբուսներում թեքահարթակների ապահովում</t>
  </si>
  <si>
    <t>13. Փողոցների, հրապարակների և այգիների կահավորում</t>
  </si>
  <si>
    <t xml:space="preserve"> -Նյութեր և պարագաներ</t>
  </si>
  <si>
    <t>14. Ասիական բանկի աջակցությամբ իրականացվող քաղաքային ենթակառուցվածքների և քաղաքի կայուն զարգացման ներդրումային ծրագրի իրացման միջոցառումներ</t>
  </si>
  <si>
    <t>15. Ավտոճանապարհ կառուցելու ներդրումային ծրագիր</t>
  </si>
  <si>
    <t>- Գեոդեզիական  քարտեզագրական ծախսեր</t>
  </si>
  <si>
    <t>- Նախագծահետազոտական ծախսեր</t>
  </si>
  <si>
    <t xml:space="preserve">Խողովակաշարային և այլ տրանսպորտ </t>
  </si>
  <si>
    <t>1. Վերելակների հիմնանորոգում</t>
  </si>
  <si>
    <t>2. Երևանի մետրոպոլիտենի աշխատանքների կազմակերպում (պատվիրակված լիազորություններ)</t>
  </si>
  <si>
    <t>3. Վերգետնյա էլեկտրատրանսպորտով ուղևորափոխադրման ծառայություն</t>
  </si>
  <si>
    <t>4. Վերակառուցման և զարգացման եվրոպական բանկի աջակցությամբ իրականացվող Երևանի մետրոպոլիտենի վերակառուցման երկրորդ ծրագիր (պատվիրակված լիազորություններ)</t>
  </si>
  <si>
    <t>5.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</si>
  <si>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6. Եվրոպական միության հարևանության ներդրումային ծրագրի աջակցությամբ իրականացվող Երևանի մետրոպոլիտենի վերակառուցման երկրորդ դրամաշնորհային ծրագիր (պատվիրակված լիազորություններ)</t>
  </si>
  <si>
    <t>2470</t>
  </si>
  <si>
    <t>Այլ բնագավառներ</t>
  </si>
  <si>
    <t>2473</t>
  </si>
  <si>
    <t xml:space="preserve">Զբոսաշրջություն </t>
  </si>
  <si>
    <t>1. Զբոսաշրջության զարգացում</t>
  </si>
  <si>
    <t xml:space="preserve"> - Այլ ընթացիկ դրամաշնորհներ                                                          </t>
  </si>
  <si>
    <t>Տնտեսական հարաբերություններ (այլ դասերին չպատկանող)</t>
  </si>
  <si>
    <t>1. Դրոշների տեղադրում</t>
  </si>
  <si>
    <t>2. Աջակցություն համայնքային կազմակերպություններին հուղարկավորությունների հետ կապված անվճար ծառայությունների մատուցման և գերեզմանատների պահպանման համար</t>
  </si>
  <si>
    <t xml:space="preserve"> - Ընթացիկ դրամաշնորհներ պետական և համայնքների ոչ առևտրային կազմակերպություններին</t>
  </si>
  <si>
    <t>3. Կառավարման և տեղեկատվական տեխնոլոգիաների զարգացում</t>
  </si>
  <si>
    <t xml:space="preserve"> -Սուբսիդիաներ ոչ-ֆինանսական պետական (hամայնքային) կազմակերպություններին </t>
  </si>
  <si>
    <t>4. Աջակցություն համայնքային և ոչ համայնքային կազմակերպությունների ծրագրերին</t>
  </si>
  <si>
    <t xml:space="preserve"> -Նվիրատվություններ այլ շահույթ չհետապնդող կազմակերպություններին</t>
  </si>
  <si>
    <t>5. Ոչ ֆինանսական ակտիվների օտարումից մուտքեր</t>
  </si>
  <si>
    <t xml:space="preserve"> -Անշարժ գույքի իրացումից մուտքեր</t>
  </si>
  <si>
    <t xml:space="preserve"> -Հողի իրացումից մուտքեր</t>
  </si>
  <si>
    <t>6.Տոնական ձևավորում</t>
  </si>
  <si>
    <t>7. Հասցեավորման աշխատանքներ</t>
  </si>
  <si>
    <t>8. Ներդրումային ծրագրերի իրականացում</t>
  </si>
  <si>
    <t>9. Պարտադիր վճարների գանձման ծառայություններ</t>
  </si>
  <si>
    <t>10. Առանձնահատուկ պայմանների կարիք ունեցող անձանց համար մատչելիության ապահովում</t>
  </si>
  <si>
    <t>11. Այլընտրանքային աշխատանքային ծառայության իրականացում</t>
  </si>
  <si>
    <t>4512</t>
  </si>
  <si>
    <t xml:space="preserve"> - Սուբսիդիաներ ֆինանսական պետական (համայնքային) կազմակերպություններին</t>
  </si>
  <si>
    <t xml:space="preserve">ՇՐՋԱԿԱ ՄԻՋԱՎԱՅՐԻ ՊԱՇՏՊԱՆՈՒԹՅՈՒՆ </t>
  </si>
  <si>
    <t>Աղբահանում</t>
  </si>
  <si>
    <t>1. Աղբահանություն և սանիտարական մաքրում</t>
  </si>
  <si>
    <t>2. Աղբամուղերի սպասարկման և շինարարական աղբի տեղափոխման ծառայություններ</t>
  </si>
  <si>
    <t>Շրջակա միջավայրի աղտոտման դեմ պայքար</t>
  </si>
  <si>
    <t>Օդի աղտոտման դեմ պայքար</t>
  </si>
  <si>
    <t>1. Գետերի հուների մաքրում</t>
  </si>
  <si>
    <t>Շրջակա միջավայրի պաշտպանություն (այլ դասերին չպատկանող)</t>
  </si>
  <si>
    <t>1. Կանաչ տարածքների հիմնում և պահպանում</t>
  </si>
  <si>
    <t xml:space="preserve"> -Հատուկ նպատակային այլ նյութեր</t>
  </si>
  <si>
    <t xml:space="preserve"> - Ընթացիկ դրամաշնորհներ պետական և համայնքային առևտրային կազմակերպություններին</t>
  </si>
  <si>
    <t>2. Ախտահանման և միջատազերծման ծառայություններ /դեռատիզացիա/</t>
  </si>
  <si>
    <t>3. Հասարակական զուգարանների պահպանում և վերանորոգում</t>
  </si>
  <si>
    <t>4. Սիզամարգերի ստեղծում և ծաղկապատում</t>
  </si>
  <si>
    <t>5. Թափառող կենդանիների վնասազերծում</t>
  </si>
  <si>
    <t xml:space="preserve">ԲՆԱԿԱՐԱՆԱՅԻՆ ՇԻՆԱՐԱՐՈՒԹՅՈՒՆ ԵՎ ԿՈՄՈՒՆԱԼ ԾԱՌԱՅՈՒԹՅՈՒՆ </t>
  </si>
  <si>
    <t>Բնակարանային շինարարություն</t>
  </si>
  <si>
    <t>1. Ինքնակամ կառույցների քանդում</t>
  </si>
  <si>
    <t xml:space="preserve"> - Շենքերի և շինությունների ձեռք բերում</t>
  </si>
  <si>
    <t>2. Չորրորդ աստիճանի վթարային շենքերի քանդում</t>
  </si>
  <si>
    <t>Ջրամատակարարում</t>
  </si>
  <si>
    <t xml:space="preserve">Ջրամատակարարում </t>
  </si>
  <si>
    <t>1. 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(պատվիրակված լիազորություններ)</t>
  </si>
  <si>
    <t>2. Վերակառուցման և զարգացման եվրոպական բանկի աջակցությամբ իրականացվող Երևանի ջրամատակարարման բարելավման ծրագիր (պատվիրակված լիազորություններ)</t>
  </si>
  <si>
    <t>3. Եվրոպական միության հարևանության ներդրումային ծրագրի աջակցությամբ իրականացվող Երևանի ջրամատակարարման բարելավման դրամաշնորհային ծրագիր (պատվիրակված լիազորություններ)</t>
  </si>
  <si>
    <t>4. Եվրոպական ներդրումային բանկի աջակցությամբ իրականացվող Երևանի ջրամատակարարման բարելավման ծրագիր (պատվիրակված լիազորություններ)</t>
  </si>
  <si>
    <t>5. Վերակառուցման և զարգացման եվրոպական բանկի աջակցությամբ իրականացվող Երևանի ջրամատակարարման բարելավման դրամաշնորհային ծրագիր (պատվիրակված լիազորություններ)</t>
  </si>
  <si>
    <t>Փողոցների լուսավորում</t>
  </si>
  <si>
    <t xml:space="preserve">Փողոցների լուսավորում </t>
  </si>
  <si>
    <t>2. Արտաքին լուսավորության ցանցի շահագործման և պահպանման աշխատանքներ</t>
  </si>
  <si>
    <t xml:space="preserve">Բնակարանային շինարարության և կոմունալ ծառայությունների գծով հետազոտական և նախագծային աշխատանքներ </t>
  </si>
  <si>
    <t>1. Շենքերի և շինությունների հետազոտման աշխատանքներ</t>
  </si>
  <si>
    <t>Բնակարանային շինարարության և կոմունալ ծառայություններ (այլ դասերին չպատկանող)</t>
  </si>
  <si>
    <t>1. Բազմաբնակարան շենքերի հարթ տանիքների վերանորոգում</t>
  </si>
  <si>
    <t>2. Բազմաբնակարան շենքերի թեք տանիքների վերանորոգում</t>
  </si>
  <si>
    <t>3. Բակային տարածքների և խաղահրապարակների հիմնանորոգում ու պահպանում</t>
  </si>
  <si>
    <t xml:space="preserve"> -Սուբսիդիաներ ոչ պետական (ոչ hամայնքային) ոչ ֆինանսական կազմակերպություններին </t>
  </si>
  <si>
    <t xml:space="preserve"> -Այլ մեքենաներ և  սարքավորումներ</t>
  </si>
  <si>
    <t>4. Բազմաբնակարան շենքերի բարեկարգման այլ աշխատանքներ</t>
  </si>
  <si>
    <t>5. Ջրային կառույցների շահագործում և պահպանում</t>
  </si>
  <si>
    <t>6. Կաթսայատների պահպանում</t>
  </si>
  <si>
    <t>7. Կամարանցումների և այլ շինությունների վերանորոգում և գունազարդում</t>
  </si>
  <si>
    <t>8. Վթարային պատշգամբների նորոգում</t>
  </si>
  <si>
    <t>9. Կոյուղագծերի կառուցում և վերանորոգում</t>
  </si>
  <si>
    <t xml:space="preserve">ԱՌՈՂՋԱՊԱՀՈՒԹՅՈՒՆ </t>
  </si>
  <si>
    <t>Բժշկական ապրանքներ, սարքեր և սարքավորումներ</t>
  </si>
  <si>
    <t>Դեղագործական ապրանքներ</t>
  </si>
  <si>
    <t>1. Առողջապահական կազմակերպությունների համար բժշկական սարքավորումների ձեռք բերում</t>
  </si>
  <si>
    <t>Առողջապահություն (այլ դասերին չպատկանող)</t>
  </si>
  <si>
    <t>Առողջապահական հարակից ծառայություններ և ծրագրեր</t>
  </si>
  <si>
    <t>1. Առողջապահական օբյեկտների հիմնանորոգում</t>
  </si>
  <si>
    <t>2. Դժվարամատչելի հետազոտությունների իրականացում</t>
  </si>
  <si>
    <t>3. Աջակցություն առողջապահական կազմակերպություններին</t>
  </si>
  <si>
    <t xml:space="preserve">ՀԱՆԳԻՍՏ, ՄՇԱԿՈՒՅԹ ԵՎ ԿՐՈՆ </t>
  </si>
  <si>
    <t>Հանգստի և սպորտի ծառայություններ</t>
  </si>
  <si>
    <t>1. Սպորտային միջոցառումների կազմակերպում</t>
  </si>
  <si>
    <t>2. Հանգստի գոտիների և զբոսայգիների կառուցում ու պահպանում</t>
  </si>
  <si>
    <t>3. Հեծանվահրապարակի շահագործում</t>
  </si>
  <si>
    <t>Մշակութային ծառայություններ</t>
  </si>
  <si>
    <t>Գրադարաններ</t>
  </si>
  <si>
    <t>1. Գրադարանային ծառայություններ</t>
  </si>
  <si>
    <t>2. Գրադարանների հիմանորոգում</t>
  </si>
  <si>
    <t>Թանգարաններ և ցուցասրահներ</t>
  </si>
  <si>
    <t>1. Թանգարանային ծառայություններ և ցուցահանդեսներ</t>
  </si>
  <si>
    <t>2. Թանգարանների նորոգում</t>
  </si>
  <si>
    <t>Մշակույթի տներ, ակումբներ, կենտրոններ</t>
  </si>
  <si>
    <t>1. Համայնքային մշակույթի և ազատ ժամանցի կազմակերպում</t>
  </si>
  <si>
    <t>2. Մշակույթի տների հիմնանորոգում և վերանորոգում</t>
  </si>
  <si>
    <t>Այլ մշակութային կազմակերպություններ</t>
  </si>
  <si>
    <t>1. Մշակութային միջոցառումների իրականացում</t>
  </si>
  <si>
    <t>2. Կենդանաբանական այգու ցուցադրություններ</t>
  </si>
  <si>
    <t>3. Կենդանաբանական այգու հիմնանորոգում</t>
  </si>
  <si>
    <t>Արվեստ</t>
  </si>
  <si>
    <t>1. Երաժշտարվեստի և պարարվեստի համերգներ</t>
  </si>
  <si>
    <t>2. Թատերական ներկայացումներ</t>
  </si>
  <si>
    <t>Հուշարձանների և մշակույթային արժեքների վերականգնում և պահպանում</t>
  </si>
  <si>
    <t>1. Հուշարձանների վերանորոգում և պահպանում</t>
  </si>
  <si>
    <t>2830</t>
  </si>
  <si>
    <t>Ռադիո և հեռուստահաղորդումների հեռարձակման և հրատարակչական ծառայություններ</t>
  </si>
  <si>
    <t>2831</t>
  </si>
  <si>
    <t>Հեռուստառադիոհաղորդումներ</t>
  </si>
  <si>
    <t>1. Քաղաքապետարանի աշխատանքների լուսաբանում</t>
  </si>
  <si>
    <t>Կրոնական և հասարակական այլ ծառայություններ</t>
  </si>
  <si>
    <t>1. Անդամակցության վճարներ</t>
  </si>
  <si>
    <t xml:space="preserve">ԿՐԹՈՒԹՅՈՒՆ </t>
  </si>
  <si>
    <t>Նախադպրոցական և տարրական ընդհանուր կրթություն</t>
  </si>
  <si>
    <t xml:space="preserve">Նախադպրոցական կրթություն </t>
  </si>
  <si>
    <t>1. Նախադպրոցական ուսուցում</t>
  </si>
  <si>
    <t>2. Նախադպրոցական ուսուցման կազմակերպման համար անհրաժեշտ գույքի ձեռքբերում</t>
  </si>
  <si>
    <t>3. Նախադպրոցական կրթություն (պատվիրակված լիազորություններ)</t>
  </si>
  <si>
    <t>Տարրական ընդհանուր կրթություն (պատվիրակված լիազորություններ)</t>
  </si>
  <si>
    <t>1. Հանրակրթական ուսուցում</t>
  </si>
  <si>
    <t>2. Հատուկ կրթություն</t>
  </si>
  <si>
    <t>3. Ներառական կրթություն</t>
  </si>
  <si>
    <t>Միջնակարգ ընդհանուր կրթություն</t>
  </si>
  <si>
    <t>Հիմնական ընդհանուր կրթություն (պատվիրակված լիազորություններ)</t>
  </si>
  <si>
    <t>4. Երեկոյան կրթություն</t>
  </si>
  <si>
    <t>Միջնակարգ(լրիվ) ընդհանուր կրթություն (պատվիրակված լիազորություններ)</t>
  </si>
  <si>
    <t xml:space="preserve">Ըստ մակարդակների չդասակարգվող կրթություն </t>
  </si>
  <si>
    <t>Արտադպրոցական դաստիարակություն</t>
  </si>
  <si>
    <t>1. Արտադպրոցական դաստիարակություն</t>
  </si>
  <si>
    <t xml:space="preserve"> - Վարչական սարքավորումներ</t>
  </si>
  <si>
    <t>2. Արտադպրոցական կազմակերպությունների հիմնանորոգում և վերանորոգում</t>
  </si>
  <si>
    <t>3. «Հակոբ Կոջոյան» կրթահամալիր ՊՈԱԿ–ում արտադպրոցական դաստիարակության կազմակերպում (պատվիրակված լիազորություններ)</t>
  </si>
  <si>
    <t>4. Երաժշտական և արվեստի դպրոցներում ազգային, փողային և լարային նվագարանների գծով ուսուցում</t>
  </si>
  <si>
    <t>5. Արտադպրոցական կազմակերպությունների համար անհրաժեշտ գույքի ձեռքբերում</t>
  </si>
  <si>
    <t xml:space="preserve">Կրթությանը տրամադրվող օժանդակ ծառայություններ </t>
  </si>
  <si>
    <t>1. Նախադպրոցական հաստատությունների հիմնանորոգում և վերանորոգում</t>
  </si>
  <si>
    <t>2. Դպրոցականների օլիմպիադաների և այլ միջոցառումների կազմակերպում</t>
  </si>
  <si>
    <t>3. Սոցիալապես անապահով աշակերտներին անվճար դասագրքերով ապահովում (պատվիրակված լիազորություններ)</t>
  </si>
  <si>
    <t>4. Դպրոցների նորոգում և հիմնանորոգում</t>
  </si>
  <si>
    <t>5. Ատեստավորման միջոցով որակավորում ստացած ուսուցիչներին հավելավճարների տրամադրում (պատվիրակված լիազորություններ)</t>
  </si>
  <si>
    <t xml:space="preserve">ՍՈՑԻԱԼԱԿԱՆ ՊԱՇՏՊԱՆՈՒԹՅՈՒՆ </t>
  </si>
  <si>
    <t xml:space="preserve">Սոցիալական հատուկ արտոնություններ (այլ դասերին չպատկանող) </t>
  </si>
  <si>
    <t>1. Սոցիալապես անապահով ընտանիքների երեխաների հանգստի կազմակերպում</t>
  </si>
  <si>
    <t>2. Հարազատ չունեցող անձանց և սոցիալապես անապահով ընտանիքների համար հուղարկավորության կազմակերպում</t>
  </si>
  <si>
    <t>3. Սոցիալապես անապահով ընտանիքներին տոնական և հիշատակի օրերին աջակցություն</t>
  </si>
  <si>
    <t xml:space="preserve"> -Այլ նպաստներ բյուջեից</t>
  </si>
  <si>
    <t>4. Սոցիալապես անապահով անձանց աջակցություն</t>
  </si>
  <si>
    <t>5. Հասարակական կազմակերպություններին աջակցություն</t>
  </si>
  <si>
    <t>Սոցիալական պաշտպանություն (այլ դասերին չպատկանող)</t>
  </si>
  <si>
    <t>1. Սոցիալական օգնության ծառայությունների գործունեության կազմակերպում (պատվիրակված լիազորություններ)</t>
  </si>
  <si>
    <t>-Ներքին գործուղումներ</t>
  </si>
  <si>
    <t>3092</t>
  </si>
  <si>
    <t>Սոցիալական պաշտպանությանը տրամադրվող օժանդակ ծառայություններ (այլ դասերին չպատկանող)</t>
  </si>
  <si>
    <t>1. Պետական հիմնարկների և կազմակերպությունների աշխատողների սոցիալական փաթեթով ապահովում (պատվիրակված լիազորություններ)</t>
  </si>
  <si>
    <t>2. Առողջության ապահովագրություն</t>
  </si>
  <si>
    <t>ՀԻՄՆԱԿԱՆ ԲԱԺԻՆՆԵՐԻՆ ՉԴԱՍՎՈՂ ՊԱՀՈՒՍՏԱՅԻՆ ՖՈՆԴԵՐ</t>
  </si>
  <si>
    <t>ՀՀ համայնքների պահուստային ֆոնդ</t>
  </si>
  <si>
    <t>–Պահուստային միջոցներ</t>
  </si>
  <si>
    <t>x</t>
  </si>
  <si>
    <t>–Հատկացում պահուստային ֆոնդից ֆոնդային բյուջե</t>
  </si>
  <si>
    <t xml:space="preserve">Օրենսդիր և գործադիր մարմիններ,պետական կառավարում </t>
  </si>
  <si>
    <t>–Հատուկ նպատակային այլ նյութեր</t>
  </si>
  <si>
    <t xml:space="preserve">ՀՀ կառավարության և համայնքների պահուստային ֆոնդ </t>
  </si>
  <si>
    <t>Հավելված N  4</t>
  </si>
  <si>
    <t>Երևանի քաղաքապետի</t>
  </si>
  <si>
    <t xml:space="preserve"> 2016 թվականի ___________________-ի</t>
  </si>
  <si>
    <t xml:space="preserve"> N ____________ – Ա որոշման</t>
  </si>
  <si>
    <t>ԵՐԵՎԱՆԻ ԱՎԱԳԱՆՈՒ 2015 ԹՎԱԿԱՆԻ ԴԵԿՏԵՄԲԵՐԻ 23-Ի N 435-Ն ՈՐՈՇՄԱՆ N 3 ՀԱՎԵԼՎԱԾՈՒՄ ԵՎ ԵՐԵՎԱՆԻ ՔԱՂԱՔԱՊԵՏԻ 2016 ԹՎԱԿԱՆԻ ՀՈՒՆՎԱՐԻ 15-Ի N 35-Ա ՈՐՈՇՄԱՆ N 4 ՀԱՎԵԼՎԱԾՈՒՄ ԿԱՏԱՐՎՈՂ ՓՈՓՈԽՈՒԹՅՈՒՆՆԵՐԸ</t>
  </si>
  <si>
    <t xml:space="preserve"> Տողի NN  </t>
  </si>
  <si>
    <t xml:space="preserve"> NN </t>
  </si>
  <si>
    <t>Բյուջետային ծախսերի տնտեսագիտական դասակարգման հոդվածների անվանումները</t>
  </si>
  <si>
    <t>Ընդամենը</t>
  </si>
  <si>
    <t>այդ թվում` (ավելացումները նշված են դրական նշանով, իսկ նվազեցումները փակագծերում)</t>
  </si>
  <si>
    <t>վարչական բյուջե</t>
  </si>
  <si>
    <t>ֆոնդային բյուջե</t>
  </si>
  <si>
    <t>տարի</t>
  </si>
  <si>
    <t>1-ին եռամսյակ</t>
  </si>
  <si>
    <t>1-ին կիսամյակ</t>
  </si>
  <si>
    <t>9 ամիս</t>
  </si>
  <si>
    <t xml:space="preserve">             ԸՆԴԱՄԵՆԸ    ԾԱԽՍԵՐ               </t>
  </si>
  <si>
    <t xml:space="preserve">այդ թվում` </t>
  </si>
  <si>
    <t>ՎԱՐՉԱԿԱՆ</t>
  </si>
  <si>
    <t>ՖՈՆԴԱՅԻՆ</t>
  </si>
  <si>
    <t xml:space="preserve">Ա.   ԸՆԹԱՑԻԿ  ԾԱԽՍԵՐª                </t>
  </si>
  <si>
    <t xml:space="preserve">1.1 ԱՇԽԱՏԱՆՔԻ ՎԱՐՁԱՏՐՈՒԹՅՈՒՆ                                                                   </t>
  </si>
  <si>
    <t>ԴՐԱՄՈՎ ՎՃԱՐՎՈՂ ԱՇԽԱՏԱՎԱՐՁԵՐ ԵՎ ՀԱՎԵԼԱՎՃԱՐՆԵՐ</t>
  </si>
  <si>
    <t xml:space="preserve">1.2 ԾԱՌԱՅՈՒԹՅՈՒՆՆԵՐԻ ԵՎ ԱՊՐԱՆՔՆԵՐԻ ՁԵՌՔ ԲԵՐՈՒՄ </t>
  </si>
  <si>
    <t xml:space="preserve">ՇԱՐՈՒՆԱԿԱԿԱՆ ԾԱԽՍԵՐ </t>
  </si>
  <si>
    <t xml:space="preserve"> ԳՈՐԾՈՒՂՈՒՄՆԵՐԻ ԵՎ ՇՐՋԱԳԱՅՈՒԹՅՈՒՆՆԵՐԻ ԾԱԽՍԵՐ</t>
  </si>
  <si>
    <t xml:space="preserve"> -Ներքին գործուղումներ</t>
  </si>
  <si>
    <t xml:space="preserve">ՊԱՅՄԱՆԱԳՐԱՅԻՆ ԱՅԼ ԾԱՌԱՅՈՒԹՅՈՒՆՆԵՐԻ ՁԵՌՔ ԲԵՐՈՒՄ </t>
  </si>
  <si>
    <t xml:space="preserve"> -Աշխատակազմի մասնագիտական զարգացման ծառայություններ</t>
  </si>
  <si>
    <t xml:space="preserve"> ԱՅԼ ՄԱՍՆԱԳԻՏԱԿԱՆ ԾԱՌԱՅՈՒԹՅՈՒՆՆԵՐԻ ՁԵՌՔ ԲԵՐՈՒՄ  </t>
  </si>
  <si>
    <t xml:space="preserve"> -Մասնագիտական ծառայություններ</t>
  </si>
  <si>
    <t xml:space="preserve">ԸՆԹԱՑԻԿ ՆՈՐՈԳՈՒՄ ԵՎ ՊԱՀՊԱՆՈՒՄ (ծառայություններ և նյութեր) </t>
  </si>
  <si>
    <t xml:space="preserve"> ՆՅՈՒԹԵՐ </t>
  </si>
  <si>
    <t xml:space="preserve">1.4 ՍՈՒԲՍԻԴԻԱՆԵՐ  </t>
  </si>
  <si>
    <t xml:space="preserve">ՍՈՒԲՍԻԴԻԱՆԵՐ ՊԵՏԱԿԱՆ (ՀԱՄԱՅՆՔԱՅԻՆ) ԿԱԶՄԱԿԵՐՊՈՒԹՅՈՒՆՆԵՐԻՆ </t>
  </si>
  <si>
    <t xml:space="preserve">ՍՈՒԲՍԻԴԻԱՆԵՐ ՈՉ ՊԵՏԱԿԱՆ (ՈՉ ՀԱՄԱՅՆՔԱՅԻՆ) ԿԱԶՄԱԿԵՐՊՈՒԹՅՈՒՆՆԵՐԻՆ </t>
  </si>
  <si>
    <t xml:space="preserve">1.5 ԴՐԱՄԱՇՆՈՐՀՆԵՐ </t>
  </si>
  <si>
    <t>ԴՐԱՄԱՇՆՈՐՀՆԵՐ ՄԻՋԱԶԳԱՅԻՆ ԿԱԶՄԱԿԵՐՊՈՒԹՅՈՒՆՆԵՐԻՆ</t>
  </si>
  <si>
    <t>-Կապիտալ դրամաշնորհներ միջազգային կազմակերպություններին</t>
  </si>
  <si>
    <t xml:space="preserve">ԸՆԹԱՑԻԿ ԴՐԱՄԱՇՆՈՐՀՆԵՐ ՊԵՏԱԿԱՆ ՀԱՏՎԱԾԻ ԱՅԼ ՄԱԿԱՐԴԱԿՆԵՐԻՆ </t>
  </si>
  <si>
    <t>ԿԱՊԻՏԱԼ ԴՐԱՄԱՇՆՈՐՀՆԵՐ ՊԵՏԱԿԱՆ ՀԱՏՎԱԾԻ ԱՅԼ ՄԱԿԱՐԴԱԿՆԵՐԻՆ</t>
  </si>
  <si>
    <t xml:space="preserve"> -Կապիտալ դրամաշնորհներ պետական և համայնքային առևտրային կազմակերպություններին</t>
  </si>
  <si>
    <t xml:space="preserve"> -Այլ կապիտալ դրամաշնորհներ</t>
  </si>
  <si>
    <t xml:space="preserve">1.6 ՍՈՑԻԱԼԱԿԱՆ ՆՊԱՍՏՆԵՐ ԵՎ ԿԵՆՍԱԹՈՇԱԿՆԵՐ </t>
  </si>
  <si>
    <t xml:space="preserve"> ՍՈՑԻԱԼԱԿԱՆ ՕԳՆՈՒԹՅԱՆ ԴՐԱՄԱԿԱՆ ԱՐՏԱՀԱՅՏՈՒԹՅԱՄԲ ՆՊԱՍՏՆԵՐ (ԲՅՈՒՋԵԻՑ) </t>
  </si>
  <si>
    <t xml:space="preserve">1.7 ԱՅԼ ԾԱԽՍԵՐ </t>
  </si>
  <si>
    <t xml:space="preserve">ՆՎԻՐԱՏՎՈՒԹՅՈՒՆՆԵՐ ՈՉ ԿԱՌԱՎԱՐԱԿԱՆ (ՀԱՍԱՐԱԿԱԿԱՆ) ԿԱԶՄԱԿԵՐՊՈՒԹՅՈՒՆՆԵՐԻՆ </t>
  </si>
  <si>
    <t xml:space="preserve">ՀԱՐԿԵՐ, ՊԱՐՏԱԴԻՐ ՎՃԱՐՆԵՐ ԵՎ ՏՈՒՅԺԵՐ, ՈՐՈՆՔ ԿԱՌԱՎԱՐՄԱՆ ՏԱՐԲԵՐ ՄԱԿԱՐԴԱԿՆԵՐԻ ԿՈՂՄԻՑ ԿԻՐԱՌՎՈՒՄ ԵՆ ՄԻՄՅԱՆՑ ՆԿԱՏՄԱՄԲ </t>
  </si>
  <si>
    <t xml:space="preserve"> ԱՅԼ ԾԱԽՍԵՐ </t>
  </si>
  <si>
    <t xml:space="preserve">ՊԱՀՈՒՍՏԱՅԻՆ ՄԻՋՈՑՆԵՐ 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</si>
  <si>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</si>
  <si>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</si>
  <si>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                     </t>
  </si>
  <si>
    <t xml:space="preserve">1.1. ՀԻՄՆԱԿԱՆ ՄԻՋՈՑՆԵՐ                                 </t>
  </si>
  <si>
    <t xml:space="preserve">ՇԵՆՔԵՐ ԵՎ ՇԻՆՈՒԹՅՈՒՆՆԵՐ                                     </t>
  </si>
  <si>
    <t>- Շենքերի և շինությունների ձեռքբերում</t>
  </si>
  <si>
    <t xml:space="preserve">ՄԵՔԵՆԱՆԵՐ ԵՎ ՍԱՐՔԱՎՈՐՈՒՄՆԵՐ                                  </t>
  </si>
  <si>
    <t xml:space="preserve"> - Տրանսպորտային սարքավորումներ</t>
  </si>
  <si>
    <t xml:space="preserve"> - Այլ մեքենաներ և սարքավորումներ</t>
  </si>
  <si>
    <t xml:space="preserve"> ԱՅԼ ՀԻՄՆԱԿԱՆ ՄԻՋՈՑՆԵՐ                                      </t>
  </si>
  <si>
    <t xml:space="preserve"> - Ոչ նյութական հիմնական միջոցներ</t>
  </si>
  <si>
    <t xml:space="preserve">1.2 ՊԱՇԱՐՆԵՐ </t>
  </si>
  <si>
    <t xml:space="preserve"> - Նյութեր և պարագաներ</t>
  </si>
  <si>
    <t>6000</t>
  </si>
  <si>
    <t xml:space="preserve"> Գ. ՈՉ ՖԻՆԱՆՍԱԿԱՆ ԱԿՏԻՎՆԵՐԻ ԻՐԱՑՈՒՄԻՑ ՄՈՒՏՔԵՐ </t>
  </si>
  <si>
    <t>6100</t>
  </si>
  <si>
    <t xml:space="preserve">ՀԻՄՆԱԿԱՆ ՄԻՋՈՑՆԵՐԻ ԻՐԱՑՈՒՄԻՑ ՄՈՒՏՔԵՐ </t>
  </si>
  <si>
    <t>6110</t>
  </si>
  <si>
    <t xml:space="preserve">ԱՆՇԱՐԺ ԳՈՒՅՔԻ ԻՐԱՑՈՒՄԻՑ ՄՈՒՏՔԵՐ </t>
  </si>
  <si>
    <t>6400</t>
  </si>
  <si>
    <t xml:space="preserve">ՉԱՐՏԱԴՐՎԱԾ ԱԿՏԻՎՆԵՐԻ ԻՐԱՑՈՒՄԻՑ ՄՈՒՏՔԵՐ`                                                   </t>
  </si>
  <si>
    <t>6410</t>
  </si>
  <si>
    <t>ՀՈՂԻ ԻՐԱՑՈՒՄԻՑ ՄՈՒՏՔԵՐ</t>
  </si>
  <si>
    <t>71</t>
  </si>
  <si>
    <t>0000</t>
  </si>
  <si>
    <t>00</t>
  </si>
  <si>
    <t>03</t>
  </si>
  <si>
    <t>12</t>
  </si>
  <si>
    <t>13</t>
  </si>
  <si>
    <t>14</t>
  </si>
  <si>
    <t>15</t>
  </si>
  <si>
    <t>–Գույքի և սարքավորումների վարձակալություն</t>
  </si>
  <si>
    <t>–Վարչական ծառայություններ</t>
  </si>
  <si>
    <t>–Աշխատակազմի մասնագիտական զարգացման ծառայություններ</t>
  </si>
  <si>
    <t>N:AE</t>
  </si>
  <si>
    <t>AF:AW</t>
  </si>
  <si>
    <t>AX:BO</t>
  </si>
  <si>
    <t>BP:CG</t>
  </si>
  <si>
    <t>CH:CY</t>
  </si>
  <si>
    <t>CZ:DQ</t>
  </si>
  <si>
    <t>DR:EI</t>
  </si>
  <si>
    <t>EJ:FA</t>
  </si>
  <si>
    <t>FB:FS</t>
  </si>
  <si>
    <t>FT:GK</t>
  </si>
  <si>
    <t>GL:HC</t>
  </si>
  <si>
    <t>HD:HU</t>
  </si>
  <si>
    <t>HV:IT</t>
  </si>
  <si>
    <t>c</t>
  </si>
  <si>
    <t>h</t>
  </si>
  <si>
    <t>ՏԵՂԵԿԱՆՔ</t>
  </si>
  <si>
    <t>ԵՐԵՎԱՆ ՔԱՂԱՔԻ 2017 ԹՎԱԿԱՆԻ ԲՅՈՒՋԵՈՎ ՆԱԽԱՏԵՍՎԱԾ ————————————————  ՎԵՐԱԲԵՐՅԱԼ</t>
  </si>
  <si>
    <t>հազար դրամ</t>
  </si>
  <si>
    <t>NN</t>
  </si>
  <si>
    <t>ՎԱՐՉԱԿԱՆ ՇՐՋԱՆ</t>
  </si>
  <si>
    <t>ԳՈՒՄԱՐԸ</t>
  </si>
  <si>
    <t>ՔԱՂԱՔԱՊԵՏԱՐԱՆ</t>
  </si>
  <si>
    <t>ԱՋԱՓՆՅԱԿ</t>
  </si>
  <si>
    <t>ԱՎԱՆ</t>
  </si>
  <si>
    <t>ԱՐԱԲԿԻՐ</t>
  </si>
  <si>
    <t>ԴԱՎԹԱՇԵՆ</t>
  </si>
  <si>
    <t>ԷՐԵԲՈՒՆԻ</t>
  </si>
  <si>
    <t>ԿԵՆՏՐՈՆ</t>
  </si>
  <si>
    <t>ՄԱԼԱԹԻԱ-ՍԵԲԱՍՏԻԱ</t>
  </si>
  <si>
    <t>ՆՈՐ ՆՈՐՔ</t>
  </si>
  <si>
    <t>ՆՈՐՔ-ՄԱՐԱՇ</t>
  </si>
  <si>
    <t>ՆՈՒԲԱՐԱՇԵՆ</t>
  </si>
  <si>
    <t>ՇԵՆԳԱՎԻԹ</t>
  </si>
  <si>
    <t>ՔԱՆԱՔԵՌ-ԶԵՅԹՈՒՆ</t>
  </si>
  <si>
    <t>ԸՆԴԱՄԵՆԸ</t>
  </si>
  <si>
    <t>VLookUp</t>
  </si>
  <si>
    <t>no</t>
  </si>
  <si>
    <t xml:space="preserve">1. Շենքերի գեղարվեստական լուսավորում </t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</si>
  <si>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քաղաքային լուսավորության ծրագիր   դրամաշնորհային ծրագիր  (պատվիրակված լիազորություններ)</t>
    </r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</si>
  <si>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 կոշտ թափոնների կառավարման  ծրագիր   դրամաշնորհային ծրագիր  (պատվիրակված լիազորություններ)</t>
    </r>
  </si>
  <si>
    <t>q</t>
  </si>
  <si>
    <t>havelvac 8.9</t>
  </si>
  <si>
    <t>3.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</si>
  <si>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sheet=12   tox j=71   tox c=963</t>
  </si>
  <si>
    <t>sheet=12   tox j=73   tox c=965</t>
  </si>
  <si>
    <t>sheet=12   tox j=75   tox c=967</t>
  </si>
  <si>
    <t>sheet=12   tox j=89   tox c=970</t>
  </si>
  <si>
    <t>sheet=12   tox j=91   tox c=972</t>
  </si>
  <si>
    <t>sheet=12   tox j=93   tox c=974</t>
  </si>
  <si>
    <t>sheet=12   tox j=108   tox c=981</t>
  </si>
  <si>
    <t>sheet=12   tox j=110   tox c=983</t>
  </si>
  <si>
    <t>sheet=12   tox j=112   tox c=985</t>
  </si>
  <si>
    <t>sheet=12   tox j=121   tox c=988</t>
  </si>
  <si>
    <t>sheet=12   tox j=126   tox c=991</t>
  </si>
  <si>
    <t>sheet=12   tox j=130   tox c=995</t>
  </si>
  <si>
    <t>sheet=12   tox j=134   tox c=999</t>
  </si>
  <si>
    <t>sheet=12   tox j=137   tox c=1002</t>
  </si>
  <si>
    <t>sheet=12   tox j=139   tox c=1004</t>
  </si>
  <si>
    <t>sheet=12   tox j=141   tox c=1006</t>
  </si>
  <si>
    <t>sheet=12   tox j=144   tox c=1009</t>
  </si>
  <si>
    <t>sheet=12   tox j=146   tox c=1011</t>
  </si>
  <si>
    <t>sheet=12   tox j=148   tox c=1013</t>
  </si>
  <si>
    <t>sheet=12   tox j=150   tox c=1015</t>
  </si>
  <si>
    <t>sheet=12   tox j=154   tox c=1019</t>
  </si>
  <si>
    <t>sheet=12   tox j=156   tox c=1021</t>
  </si>
  <si>
    <t>sheet=12   tox j=164   tox c=1025</t>
  </si>
  <si>
    <t>sheet=12   tox j=166   tox c=1027</t>
  </si>
  <si>
    <t>sheet=12   tox j=168   tox c=1029</t>
  </si>
  <si>
    <t>sheet=12   tox j=170   tox c=1031</t>
  </si>
  <si>
    <t>sheet=12   tox j=172   tox c=1033</t>
  </si>
  <si>
    <t>sheet=12   tox j=174   tox c=1035</t>
  </si>
  <si>
    <t>sheet=12   tox j=176   tox c=1037</t>
  </si>
  <si>
    <t>sheet=12   tox j=178   tox c=1039</t>
  </si>
  <si>
    <t>sheet=12   tox j=180   tox c=1041</t>
  </si>
  <si>
    <t>sheet=12   tox j=186   tox c=1043</t>
  </si>
  <si>
    <t>sheet=12   tox j=189   tox c=1046</t>
  </si>
  <si>
    <t>sheet=12   tox j=191   tox c=1048</t>
  </si>
  <si>
    <t>sheet=12   tox j=193   tox c=1050</t>
  </si>
  <si>
    <t>sheet=12   tox j=196   tox c=1053</t>
  </si>
  <si>
    <t>sheet=12   tox j=199   tox c=1056</t>
  </si>
  <si>
    <t>sheet=12   tox j=201   tox c=1058</t>
  </si>
  <si>
    <t>sheet=12   tox j=203   tox c=1060</t>
  </si>
  <si>
    <t>sheet=12   tox j=210   tox c=1064</t>
  </si>
  <si>
    <t>sheet=12   tox j=213   tox c=1067</t>
  </si>
  <si>
    <t>sheet=12   tox j=225   tox c=1071</t>
  </si>
  <si>
    <t>sheet=12   tox j=227   tox c=1073</t>
  </si>
  <si>
    <t>sheet=12   tox j=229   tox c=1075</t>
  </si>
  <si>
    <t>sheet=12   tox j=231   tox c=1077</t>
  </si>
  <si>
    <t>sheet=12   tox j=247   tox c=1083</t>
  </si>
  <si>
    <t>sheet=12   tox j=251   tox c=1087</t>
  </si>
  <si>
    <t>sheet=12   tox j=264   tox c=1091</t>
  </si>
  <si>
    <t>sheet=12   tox j=266   tox c=1093</t>
  </si>
  <si>
    <t>sheet=12   tox j=268   tox c=1095</t>
  </si>
  <si>
    <t>sheet=12   tox j=270   tox c=1097</t>
  </si>
  <si>
    <t>sheet=12   tox j=272   tox c=1099</t>
  </si>
  <si>
    <t>sheet=12   tox j=274   tox c=1101</t>
  </si>
  <si>
    <t>sheet=12   tox j=276   tox c=1103</t>
  </si>
  <si>
    <t>sheet=12   tox j=282   tox c=1105</t>
  </si>
  <si>
    <t>sheet=12   tox j=285   tox c=1108</t>
  </si>
  <si>
    <t>sheet=12   tox j=292   tox c=1111</t>
  </si>
  <si>
    <t>sheet=12   tox j=294   tox c=1113</t>
  </si>
  <si>
    <t>sheet=12   tox j=296   tox c=1115</t>
  </si>
  <si>
    <t>sheet=12   tox j=298   tox c=1117</t>
  </si>
  <si>
    <t>sheet=12   tox j=323   tox c=1125</t>
  </si>
  <si>
    <t>sheet=12   tox j=325   tox c=1127</t>
  </si>
  <si>
    <t>sheet=12   tox j=327   tox c=1129</t>
  </si>
  <si>
    <t>sheet=12   tox j=332   tox c=1131</t>
  </si>
  <si>
    <t>sheet=12   tox j=335   tox c=1134</t>
  </si>
  <si>
    <t>sheet=12   tox j=337   tox c=1136</t>
  </si>
  <si>
    <t>sheet=12   tox j=339   tox c=1138</t>
  </si>
  <si>
    <t>sheet=12   tox j=341   tox c=1140</t>
  </si>
  <si>
    <t>sheet=12   tox j=343   tox c=1142</t>
  </si>
  <si>
    <t>sheet=12   tox j=345   tox c=1144</t>
  </si>
  <si>
    <t>sheet=12   tox j=347   tox c=1146</t>
  </si>
  <si>
    <t>sheet=12   tox j=350   tox c=1149</t>
  </si>
  <si>
    <t>sheet=12   tox j=352   tox c=1151</t>
  </si>
  <si>
    <t>sheet=12   tox j=363   tox c=1154</t>
  </si>
  <si>
    <t>sheet=12   tox j=369   tox c=1160</t>
  </si>
  <si>
    <t>sheet=12   tox j=377   tox c=1162</t>
  </si>
  <si>
    <t>sheet=12   tox j=379   tox c=1164</t>
  </si>
  <si>
    <t>sheet=12   tox j=381   tox c=1166</t>
  </si>
  <si>
    <t>sheet=12   tox j=383   tox c=1168</t>
  </si>
  <si>
    <t>sheet=12   tox j=389   tox c=1170</t>
  </si>
  <si>
    <t>sheet=12   tox j=398   tox c=1174</t>
  </si>
  <si>
    <t>naxnakan</t>
  </si>
  <si>
    <t>tarberutyun</t>
  </si>
  <si>
    <t>1. Զինապարտների հաշվառման, զորակոչի, զորահավաքի և վարժական հավաքների կազմակերպմանն աջակցություն</t>
  </si>
  <si>
    <t>4. Վերակառուցման և զարգացման բանկի աջակցությամբ իրականացվող «Երևանի քաղաքային լուսավորության» ծրագիր (պատվիրակված լիազորություններ)</t>
  </si>
  <si>
    <t>5. Արևելյան Եվրոպայի էներգախնայողության  և բնապահպանական գործընկերության աջակցությամբ իրականացվող  «Երևանի քաղաքային լուսավորության»  դրամաշնորհային  ծրագիր (պատվիրակված լիազորություններ)</t>
  </si>
  <si>
    <t>5221</t>
  </si>
  <si>
    <t>5121</t>
  </si>
  <si>
    <t>Արտաքին հարաբերություններ</t>
  </si>
  <si>
    <t>1. Երևան քաղաքին միջազգային վարկանիշ շնորհելու համար</t>
  </si>
  <si>
    <t>1. Երևան քաղաքին միջազգային վարկանիշ շնորհելու ծառայությունների դիմաց վճարման ծախսեր</t>
  </si>
  <si>
    <t>4. Վերակառուցման և զարգացման եվրոպական բանկի աջակցությամբ իրականացվող «Երևանի քաղաքային լուսավորության» ծրագիր (պատվիրակված լիազորություններ)</t>
  </si>
  <si>
    <t>2017թ. հաստատված բյուջե</t>
  </si>
  <si>
    <t>վարչական մաս</t>
  </si>
  <si>
    <t>ֆոնդային մաս</t>
  </si>
  <si>
    <t>71010301010000</t>
  </si>
  <si>
    <t>Աղյուսակ N 2</t>
  </si>
  <si>
    <t>Աղյուսակ N 3</t>
  </si>
  <si>
    <t>Աղյուսակ N 4</t>
  </si>
  <si>
    <t>Աղյուսակ N 5</t>
  </si>
  <si>
    <t>Աղյուսակ N 7</t>
  </si>
  <si>
    <t>Աղյուսակ N 8</t>
  </si>
  <si>
    <t>Աղյուսակ N 9</t>
  </si>
  <si>
    <t>Աղյուսակ N 10</t>
  </si>
  <si>
    <t>Աղյուսակ N 11</t>
  </si>
  <si>
    <t>Հավելված N  3</t>
  </si>
  <si>
    <t xml:space="preserve">Տողի NN  </t>
  </si>
  <si>
    <t>ԸՆԴԱՄԵՆԸ ՀԱՎԵԼՈՒՐԴԸ ԿԱՄ ԴԵՖԻՑԻՏԸ (ՊԱԿԱՍՈՒՐԴԸ)</t>
  </si>
  <si>
    <t>Հավելված N  5</t>
  </si>
  <si>
    <t xml:space="preserve"> </t>
  </si>
  <si>
    <t xml:space="preserve">ԸՆԴԱՄԵՆԸ`      </t>
  </si>
  <si>
    <t xml:space="preserve">  Ա. ՆԵՐՔԻՆ ԱՂԲՅՈՒՐՆԵՐ          </t>
  </si>
  <si>
    <t xml:space="preserve">2.1. Բաժնետոմսեր և կապիտալում այլ մասնակցություն </t>
  </si>
  <si>
    <t xml:space="preserve"> - բաժնետոմսեր և կապիտալում այլ մասնակցություն ձեռքբերում</t>
  </si>
  <si>
    <t>6213</t>
  </si>
  <si>
    <t xml:space="preserve">2.3. Համայնքի բյուջեի միջոցների տարեսկզբի ազատ  մնացորդը` 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</si>
  <si>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</si>
  <si>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</si>
  <si>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</t>
  </si>
  <si>
    <t xml:space="preserve"> 2.3.2. Համայնքի բյուջեի ֆոնդային մասի միջոցների տարեսկզբի մնացորդ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</si>
  <si>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</si>
  <si>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</t>
  </si>
  <si>
    <t>Երևան քաղաքի ավագանու</t>
  </si>
  <si>
    <t>9</t>
  </si>
  <si>
    <t xml:space="preserve"> -Կենցաղային և հանրային սննդի ծառայություններ</t>
  </si>
  <si>
    <t>2. Արտադպրոցական կազմակերպությունների համար անհրաժեշտ գույքի ձեռքբերում</t>
  </si>
  <si>
    <t>Կեղտաջրերի հեռացում</t>
  </si>
  <si>
    <t>3. Թատրոնների հիմնանորոգում</t>
  </si>
  <si>
    <t>1.  Ջրահեռացման կոմունիկացիոն ցանցերի կառուցում</t>
  </si>
  <si>
    <t>Հավելված N  7</t>
  </si>
  <si>
    <t>ԵՐԵՎԱՆ ՔԱՂԱՔԻ ԱՎԱԳԱՆՈՒ 2020 ԹՎԱԿԱՆԻ ԴԵԿՏԵՄԲԵՐԻ 23-Ի N 310-Ն ՈՐՈՇՄԱՆ N 2 ՀԱՎԵԼՎԱԾՈՒՄ ԿԱՏԱՐՎՈՂ ՓՈՓՈԽՈՒԹՅՈՒՆՆԵՐԸ</t>
  </si>
  <si>
    <t>4221</t>
  </si>
  <si>
    <t xml:space="preserve"> - Ընթացիկ դրամաշնորհներ պետական և համայնքային առևտրային կազմակերպություններին                                      </t>
  </si>
  <si>
    <t>2.Այլընտրանքային աշխատանքային ծառայության իրականացում</t>
  </si>
  <si>
    <t>Ընդհանուր բնույթի տնտեսական, առևտրային և աշխատանքի գծով հարաբերություններ</t>
  </si>
  <si>
    <t>որից՝</t>
  </si>
  <si>
    <t>Ընդհանուր բնույթի տնտեսական և առևտրային հարաբերություններ</t>
  </si>
  <si>
    <t>1. Իրավախախտ շրջիկ առևտրի կետը կամ տրանսպորտային միջոցը հատուկ տարածք տեղափոխման և պահպանման ծառայություն</t>
  </si>
  <si>
    <t>2. Ինքնակամ տեղադրված առևտրի, ծառայությունների մատուցման օբյեկտների ապամոնտաժման, տեղափոխման և պահպանման ծառայություններ</t>
  </si>
  <si>
    <t xml:space="preserve"> - Արտաքին վարկերի գծով տոկոսավճարներ</t>
  </si>
  <si>
    <t>–Տրանսպորտային սարքավորումներ</t>
  </si>
  <si>
    <t>5132</t>
  </si>
  <si>
    <t>14. Ճանապարհային երթևեկության անվտանգության ապահովում և ճանապարհատրանսպորտային պատահարների կանխարգելում (պատվիրակված լիազորություններ)</t>
  </si>
  <si>
    <t xml:space="preserve"> - Այլ կապիտալ դրամաշնորհներ                                                          </t>
  </si>
  <si>
    <t>4657</t>
  </si>
  <si>
    <t xml:space="preserve"> -Շարժական գույքի իրացումից մուտքեր</t>
  </si>
  <si>
    <t xml:space="preserve"> -Պետական հատվածի տարբեր մակարդակների կողմից միմյանց նկատմամբ կիրառվող տույժեր</t>
  </si>
  <si>
    <t>4824</t>
  </si>
  <si>
    <t xml:space="preserve"> -Բնակարանային նպաստներ բյուջեից</t>
  </si>
  <si>
    <t>5. Արևելյան Եվրոպայի էներգախնայողության  և բնապահպանական գործընկերության ֆոնդի աջակցությամբ իրականացվող  «Երևանի քաղաքային լուսավորության»  դրամաշնորհային  ծրագիր (պատվիրակված լիազորություններ)</t>
  </si>
  <si>
    <t xml:space="preserve"> - Սպառման նպատակով պահվող պաշարներ</t>
  </si>
  <si>
    <t>5241</t>
  </si>
  <si>
    <t>2. Գրադարանների համար անհրաժեշտ գույքի ձեռքբերում</t>
  </si>
  <si>
    <t>2841</t>
  </si>
  <si>
    <t>Երիտասարդական ծրագրեր</t>
  </si>
  <si>
    <t>1. Երիտասարդական միջոցառումների իրականացում</t>
  </si>
  <si>
    <t>3.  Ատեստավորման միջոցով որակավորում ստացած ուսուցիչներին հավելավճարների տրամադրում (պատվիրակված լիազորություններ)</t>
  </si>
  <si>
    <t>4. Հանրակրթական հիմնական ծրագրեր իրականացնող ուսումնական հաստատությունների հերթական ատեստավորման ենթակա ուսուցիչների վերապատրաստում (պատվիրակված լիազորություններ)</t>
  </si>
  <si>
    <t>Հարազատին կորցրած անձինք</t>
  </si>
  <si>
    <t>1. Հարազատ չունեցող անձանց հուղարկավորության կազմակերպում</t>
  </si>
  <si>
    <t>Ընտանիքի անդամներ և զավակներ</t>
  </si>
  <si>
    <t>1. Երեխաների իրավունքների և շահերի պաշտպանություն</t>
  </si>
  <si>
    <t xml:space="preserve">2. Երևան համայնքի բնակիչների կենսամակարդակի բարելավմանն ուղղված նպատակային ծրագրերի իրականացում
</t>
  </si>
  <si>
    <t>3. Հասարակական կազմակերպություններին աջակցություն</t>
  </si>
  <si>
    <t>4. Տարբեր սոցիալական խմբերի համար Երևան համայնքում որակյալ սոցիալական ծառայությունների կազմակերպում</t>
  </si>
  <si>
    <t xml:space="preserve">5. Բազմազավակ, երիտասարդ և այլ խմբերին պատկանող ընտանիքներին աջակցություն
</t>
  </si>
  <si>
    <t>7. Արտակարգ իրավիճակներում և նմանատիպ այլ դեպքերում կյանքի դժվարին իրավիճակներում հայտնված անձանց և ընտանիքներին աջակցություն</t>
  </si>
  <si>
    <t xml:space="preserve"> -Տեղեկատվական ծառայություններ</t>
  </si>
  <si>
    <t xml:space="preserve"> 2022 թվականի ___________________-ի</t>
  </si>
  <si>
    <t>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առաջացած միջոցներից համայնքի բյուջե մասհանումից մուտքեր</t>
  </si>
  <si>
    <t>2. ՀՀ պետական և հասարակական նշանավոր գործիչներին նվիրված հուշարձանների իրականացում</t>
  </si>
  <si>
    <t>2. Վարչական օբյեկտների կառուցում և հիմնանորոգում</t>
  </si>
  <si>
    <t>4822</t>
  </si>
  <si>
    <t xml:space="preserve">-Այլ հարկեր </t>
  </si>
  <si>
    <t xml:space="preserve"> -Այլ հարկեր</t>
  </si>
  <si>
    <t>Աղյուսակ N 13</t>
  </si>
  <si>
    <t>8. Երևան քաղաքի սոցիալական աջակցության վերաբերյալ կամավոր խնդիրների լուծմանն ուղղված միջոցառումներ</t>
  </si>
  <si>
    <t>4. Սոցիալական որոշ խմբերի 1.5-5 տարեկան երեխաների նախադպրոցական կրթության ապահովում (պատվիրակված լիազորություններ)</t>
  </si>
  <si>
    <t>9. Հրատապ լուծում պահանջող ընթացիկ աշխատանքների իրականացում</t>
  </si>
  <si>
    <t>1. ՓՈԽԱՌՈՒ ՄԻՋՈՑՆԵՐ</t>
  </si>
  <si>
    <t> 1.1. Արժեթղթեր (բացառությամբ բաժնետոմսերի և կապիտալում այլ մասնակցության)</t>
  </si>
  <si>
    <t> - թողարկումից և տեղաբաշխումից մուտքեր</t>
  </si>
  <si>
    <t> - հիմնական գումարի մարում</t>
  </si>
  <si>
    <t xml:space="preserve">1.2. Վարկեր և փոխատվություններ (ստացում և մարում) </t>
  </si>
  <si>
    <t xml:space="preserve">1.2.1. Վարկեր </t>
  </si>
  <si>
    <t xml:space="preserve"> - վարկերի ստացում </t>
  </si>
  <si>
    <t xml:space="preserve">որից` </t>
  </si>
  <si>
    <t>պետական բյուջեից</t>
  </si>
  <si>
    <t>այլ աղբյուրներից</t>
  </si>
  <si>
    <t xml:space="preserve"> - ստացված վարկերի հիմնական գումարի մարում </t>
  </si>
  <si>
    <t>ՀՀ պետական բյուջեին</t>
  </si>
  <si>
    <t>այլ աղբյուրներին</t>
  </si>
  <si>
    <t>1.2.2. Փոխատվություններ</t>
  </si>
  <si>
    <t xml:space="preserve"> - բյուջետային փոխատվությունների ստացում </t>
  </si>
  <si>
    <t>ՀՀ պետական բյուջեից</t>
  </si>
  <si>
    <t>ՀՀ այլ համայնքների բյուջեներից</t>
  </si>
  <si>
    <t xml:space="preserve"> - ստացված փոխատվությունների գումարի մարում </t>
  </si>
  <si>
    <t>ՀՀ այլ համայնքների բյուջեներին</t>
  </si>
  <si>
    <t>2. ՖԻՆԱՆՍԱԿԱՆ ԱԿՏԻՎՆԵՐ</t>
  </si>
  <si>
    <t>2.4. Համայնքի բյուջեի ֆոնդային մասի ժամանակավոր ազատ միջոցների տրամադրում վարչական մաս</t>
  </si>
  <si>
    <t> X</t>
  </si>
  <si>
    <t>2.5. Համայնքի բյուջեի ֆոնդային մասի ժամանակավոր ազատ միջոցներից վարչական մաս տրամադրված միջոցների վերադարձ ֆոնդային մաս</t>
  </si>
  <si>
    <t>2.6. Համայնքի բյուջեի հաշվում միջոցների մնացորդները հաշվետու ժամանակահատվածում</t>
  </si>
  <si>
    <t>8199ա</t>
  </si>
  <si>
    <t>որից` ծախսերի ֆինանսավորմանը չուղղված համայնքի բյուջեի միջոցների տարեսկզբի ազատ մնացորդի գումարը</t>
  </si>
  <si>
    <t xml:space="preserve"> Բ. ԱՐՏԱՔԻՆ ԱՂԲՅՈՒՐՆԵՐ </t>
  </si>
  <si>
    <t xml:space="preserve">1. ՓՈԽԱՌՈՒ ՄԻՋՈՑՆԵՐ </t>
  </si>
  <si>
    <t xml:space="preserve"> 1.1. Արժեթղթեր (բացառությամբ բաժնետոմսերի և կապիտալում այլ մասնակցության) </t>
  </si>
  <si>
    <t>1.2. Վարկեր և փոխատվություններ (ստացում և մարում)</t>
  </si>
  <si>
    <t> - վարկերի ստացում</t>
  </si>
  <si>
    <t> - ստացված վարկերի հիմնական գումարի մարում</t>
  </si>
  <si>
    <t> - փոխատվությունների ստացում</t>
  </si>
  <si>
    <t> - ստացված փոխատվությունների գումարի մարում</t>
  </si>
  <si>
    <t xml:space="preserve">4. Պատմամշակութային նախագծերի իրականացում </t>
  </si>
  <si>
    <t>3.  «Երևանի աղբահանություն և սանիտարական մաքրում» համայնքային հիմնարկի պահպանման ծախսեր</t>
  </si>
  <si>
    <t xml:space="preserve">3. Կենդանապանական այգու հիմնանորոգում </t>
  </si>
  <si>
    <t>1. Նախադպրոցական հաստատությունների կառուցում և վերանորոգում</t>
  </si>
  <si>
    <t>Կրթական, մշակութային և սպորտային նպաստներ բյուջեից</t>
  </si>
  <si>
    <t> -Կրթական, մշակութային և սպորտային նպաստներ բյուջեից</t>
  </si>
  <si>
    <t>5. Պետական աջակցությամբ իրականացվող նախադպրոցական ուսումնական հաստատությունների կառուցում և հիմնանորոգում</t>
  </si>
  <si>
    <t>Կապիտալ դրամաշնորհներ պետական և համայնքների ոչ առևտրային կազմակերպություններին</t>
  </si>
  <si>
    <t>6. Մասնագիտական զարգացման և վարձատրության փոխկապակցված համակարգի ներդրում՝ նախադպրոցական հաստատությունների մանկավարժներին տարակարգի շնորհման գործընթացի միջոցով (պատվիրակված լիազորություններ)</t>
  </si>
  <si>
    <t xml:space="preserve"> - Սուբսիդիաներ ոչ ֆինանսական պետական (համայնքային) կազմակերպություններին</t>
  </si>
  <si>
    <t>2. Բնագիտական ոլորտի առարկաներ դասավանդող ուսուցիչներին հավելավճարի տրամադրում  (պատվիրակված լիազորություններ)</t>
  </si>
  <si>
    <t>5. Վթարային պատշգամբների նորոգում</t>
  </si>
  <si>
    <t>3.  Երևանի բուսաբանական այգու տարածքում անտառապուրակի կառուցապատման աշխատանքներ</t>
  </si>
  <si>
    <t>3. Նախադպրոցական կրթության հասանելիության և որակի ապահովում (պատվիրակված լիազորություններ)</t>
  </si>
  <si>
    <t>7. Նախադպրոցական ծրագրեր իրականացնող ուսումնական հաստատությունների մանկավարժների վերապատրաստում  (պատվիրակված լիազորություններ)</t>
  </si>
  <si>
    <t>5. Կամավոր ատեստավորման նոր համակարգի ներդրում ՝ ուղղված արտադպրոցական ուսումնական հաստատությունների մանկավարժական աշխատողների որակի բարձրացմանը (պատվիրակված լիազորություններ)</t>
  </si>
  <si>
    <t>5. Կամավոր ատեստավորման համակարգի ներդրում՝ ուղղված ուսուցիչների որակի բարձրացմանը (պատվիրակված լիազորություններ)</t>
  </si>
  <si>
    <t>2. Մշակութային և կրթական միջոցառումներ կյանքի դժվարին իրավիճակում հայտնված երեխաների համար</t>
  </si>
  <si>
    <t>3. Երեխաներին աջակցման նպատակով հատուկ սենյակների ստեղծում Երևան քաղաքի վարչական շրջաններում</t>
  </si>
  <si>
    <t xml:space="preserve">4. Հանրակրթական դպրոցներում երեխաների իրավունքների վերաբերյալ իրազեկվածության բարձրացում </t>
  </si>
  <si>
    <t>6.Երևան քաղաքում համայնքային սոցիալական ծառայությունների ներդնում և իրականացում</t>
  </si>
  <si>
    <t xml:space="preserve"> - Ընդհանուր բնույթի այլ ծառայություններ</t>
  </si>
  <si>
    <t>6.  Արտադպրոցական կազմակերպությունների հիմնանորոգում և վերանորոգում</t>
  </si>
  <si>
    <t>Աղյուսակ N 6</t>
  </si>
  <si>
    <t>Աղյուսակ N 12</t>
  </si>
  <si>
    <t>2.  Ասիական զարգացման բանկի աջակցությամբ իրականացվող քաղաքային զարգացման ներդրումային ծրագիր (պատվիրակված լիազորություններ)</t>
  </si>
  <si>
    <t>-Նվիրատվություններ այլ շահույթ չհետապնդող կազմակերպություններին</t>
  </si>
  <si>
    <t>2. Անդամակցության վճարներ</t>
  </si>
  <si>
    <t>3. Շենքերի և շինությունների հետազոտման աշխատանքներ</t>
  </si>
  <si>
    <t>4234</t>
  </si>
  <si>
    <t>-Տեղեկատվական ծառայություններ</t>
  </si>
  <si>
    <t xml:space="preserve">3.Եվրոպական ներդրումային բանկի աջակցությամբ իրականացվող   «Երևանի էներգաարդյունավետության» ծրագիր </t>
  </si>
  <si>
    <t xml:space="preserve">5.«Երևանի էներգաարդյունավետության»  ծրագրի համաֆինանսավորում  </t>
  </si>
  <si>
    <t>8. Երևանի էներգաարդյունավետության  երկրորդ ծրագրի համայնքային համաֆինանսավորում</t>
  </si>
  <si>
    <t>-Համաֆինանսավորմամբ իրականացվող ծրագրեր և (կամ)կապիտալ ակտիվի ձեռք բերում</t>
  </si>
  <si>
    <t xml:space="preserve">4.Արևելյան Եվրոպայի  էներգախնայողության և բանպահպանական գործընկերության ֆոնդի աջակցությամբ իրականացվող «Երևանի էներգաարդյունավետության»  դրամաշնորհային ծրագիր  </t>
  </si>
  <si>
    <t>6.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 (պատվիրակված լիազորույթուններ)</t>
  </si>
  <si>
    <t>7.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 (պատվիրակված լիազորույթուններ)</t>
  </si>
  <si>
    <t>7. Ասիական զարգացման բանկի աջակցությամբ իրականացվող քաղաքային զարգացման ներդրումային ծրագրի իրացման միջոցառումներ</t>
  </si>
  <si>
    <t xml:space="preserve"> -Էներգետիկ ծառայություններ</t>
  </si>
  <si>
    <t>4212</t>
  </si>
  <si>
    <t xml:space="preserve"> -Սուբսիդիաներ ոչ ֆինանսական պետական (համայնքային) կազմակերպություններին </t>
  </si>
  <si>
    <t>12. Ասիական զարգացման բանկի աջակցությամբ իրականացվող քաղաքային զարգացման ներդրումային ծրագրի համակարգում և կառավարում  (պատվիրակված լիազորություններ)</t>
  </si>
  <si>
    <t>15.Հանրային երթուղային տրանսպորտով ուղևորափոխադրման ծառայություն</t>
  </si>
  <si>
    <t>16. Վերգետնյա էլեկտրատրանսպորտով ուղևորափոխադրման ծառայություն</t>
  </si>
  <si>
    <t>17. Տրանսպորտային համակարգի արդիականացում</t>
  </si>
  <si>
    <t>3.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</si>
  <si>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4. Երևանի մետրոպոլիտենի ենթակառուցվածքների կառուցում</t>
  </si>
  <si>
    <t>5. Երևանի մետրոպոլիտենի ենթակառուցվածքների նորոգում (պատվիրակված լիազորություններ)</t>
  </si>
  <si>
    <t>6.Արտաքին ձևավորում</t>
  </si>
  <si>
    <t>7. Ինքնակամ կառույցների քանդում</t>
  </si>
  <si>
    <t>10. Կաթսայատների և գույքերի պահպանում</t>
  </si>
  <si>
    <t>11. Շենքերի գեղարվեստական լուսավորում</t>
  </si>
  <si>
    <t>4. Երևան քաղաքի կոշտ թափոնների կառավարում</t>
  </si>
  <si>
    <t>1. Շրջակա միջավայրի և օդի աղտոտման դեմ միջոցառումների իրականացում</t>
  </si>
  <si>
    <t>3. Գետերի հուների մաքրում</t>
  </si>
  <si>
    <t>4. Երևանյան լճի և Հրազդան գետի բնապահպանական պաշտպանում և մաքրում</t>
  </si>
  <si>
    <t>5. Թափառող կենդանիների վնասազերծում (ստերիլիզացիա)</t>
  </si>
  <si>
    <t>6. Շրջակա միջավայրի պաշտպանության ենթակառուցվածքների զարգացում</t>
  </si>
  <si>
    <t>7. Հրազդան կիրճի և Երևանյան լճի բարեկարգում</t>
  </si>
  <si>
    <t>1. Չորրորդ աստիճանի վթարային շենքերի քանդման հետևանքով բնակտարածություններից զրկված բնակիչների կողմից վարձակալած բնակարանների փոխհատուցում</t>
  </si>
  <si>
    <t>2.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</si>
  <si>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3. Վթարային շենքերի վերաբնակեցման ծրագրի իրացման միջոցառումներ</t>
  </si>
  <si>
    <t>1. Արտաքին լուսավորության ցանցի արդիականացում</t>
  </si>
  <si>
    <t>3. Վերակառուցման և զարգացման եվրոպական բանկի աջակցությամբ իրականացվող «Երևանի քաղաքային լուսավորության» դրամաշնորհային ծրագիր  (պատվիրակված լիազորություններ)</t>
  </si>
  <si>
    <t>1. Առողջապահական կազմակերպությունների համար բժշկական սարքավորումների  և գույքի ձեռքբերում</t>
  </si>
  <si>
    <t>4. Հասարակական զուգարանների պահպանում և վերանորոգում</t>
  </si>
  <si>
    <t>6. Մարզական օբյեկտների շենքային պայմանների բարելավում (պատվիրակված լիազորություններ)</t>
  </si>
  <si>
    <t>-Այլ ծախսեր</t>
  </si>
  <si>
    <t>-Գրասենյակային նյութեր և հագուստ</t>
  </si>
  <si>
    <t>4261</t>
  </si>
  <si>
    <t>-Հատուկ նպատակային այլ նյութեր</t>
  </si>
  <si>
    <t>4269</t>
  </si>
  <si>
    <t xml:space="preserve">1. Սոցիալական աջակցության կարիք ունեցող ընտանիքներին կայուն եկամուտ ապահովելու նպատակով զբաղվածության ծրագրերի կազմակերպում </t>
  </si>
  <si>
    <t>9.Սոցիալական աջակցության կարիք ունեցող ընտանիքների համար հուղարկավորության կազմակերպում</t>
  </si>
  <si>
    <t>8. Բնապահպանական կայանների կառուցում</t>
  </si>
  <si>
    <t>3. Առողջապահական օբյեկտների հիմնանորոգում</t>
  </si>
  <si>
    <t>18. Երևանտրանս ՓԲԸ-ի տարածքի բարեկարգում</t>
  </si>
  <si>
    <t>12. Հատակագծի նախապատրաստման և կազմման աշխատանքներ</t>
  </si>
  <si>
    <t>-Կապիտալ դրամաշնորհներ պետական և համայնքային առևտրային կազմակերպություններին</t>
  </si>
  <si>
    <t>4656</t>
  </si>
  <si>
    <t>2. Երևան համայնքի բնակիչների կենսամակարդակի բարելավմանն ուղղված նպատակային ծրագրերի իրականացում</t>
  </si>
  <si>
    <t>5. Բազմազավակ, երիտասարդ և այլ խմբերին պատկանող ընտանիքներին աջակցություն</t>
  </si>
  <si>
    <t>ԵՐԵՎԱՆ ՔԱՂԱՔԻ ԱՎԱԳԱՆՈՒ 2024 ԹՎԱԿԱՆԻ ԴԵԿՏԵՄԲԵՐԻ 24-Ի N 268-Ն ՈՐՈՇՄԱՆ N 3 ՀԱՎԵԼՎԱԾՈՒՄ ԿԱՏԱՐՎՈՂ ՓՈՓՈԽՈՒԹՅՈՒՆՆԵՐԸ</t>
  </si>
  <si>
    <t>ԵՐԵՎԱՆ ՔԱՂԱՔԻ ԱՎԱԳԱՆՈՒ 2024 ԹՎԱԿԱՆԻ ԴԵԿՏԵՄԲԵՐԻ 24-Ի N 268-Ն ՈՐՈՇՄԱՆ N 4 ՀԱՎԵԼՎԱԾՈՒՄ ԿԱՏԱՐՎՈՂ ՓՈՓՈԽՈՒԹՅՈՒՆՆԵՐԸ</t>
  </si>
  <si>
    <t>ԵՐԵՎԱՆ ՔԱՂԱՔԻ ԱՎԱԳԱՆՈՒ 2024 ԹՎԱԿԱՆԻ ԴԵԿՏԵՄԲԵՐԻ 24-Ի N 268-Ն ՈՐՈՇՄԱՆ N 5 ՀԱՎԵԼՎԱԾՈՒՄ ԿԱՏԱՐՎՈՂ ՓՈՓՈԽՈՒԹՅՈՒՆՆԵՐԸ</t>
  </si>
  <si>
    <t>ԵՐԵՎԱՆ ՔԱՂԱՔԻ ԱՎԱԳԱՆՈՒ 2024 ԹՎԱԿԱՆԻ ԴԵԿՏԵՄԲԵՐԻ 24-Ի N 268-Ն ՈՐՈՇՄԱՆ  N 7 ՀԱՎԵԼՎԱԾԻ N4 ԱՂՅՈՒՍԱԿՈւՄ ԿԱՏԱՐՎՈՂ ՓՈՓՈԽՈՒԹՅՈՒՆՆԵՐԸ</t>
  </si>
  <si>
    <t>ԵՐԵՎԱՆ ՔԱՂԱՔԻ ԱՎԱԳԱՆՈՒ 2024 ԹՎԱԿԱՆԻ ԴԵԿՏԵՄԲԵՐԻ 24-Ի N 268-Ն ՈՐՈՇՄԱՆ  N 7 ՀԱՎԵԼՎԱԾԻ N5 ԱՂՅՈՒՍԱԿՈւՄ ԿԱՏԱՐՎՈՂ ՓՈՓՈԽՈՒԹՅՈՒՆՆԵՐԸ</t>
  </si>
  <si>
    <t>ԵՐԵՎԱՆ ՔԱՂԱՔԻ ԱՎԱԳԱՆՈՒ 2024 ԹՎԱԿԱՆԻ ԴԵԿՏԵՄԲԵՐԻ 24-Ի N 268-Ն ՈՐՈՇՄԱՆ N 7 ՀԱՎԵԼՎԱԾԻ N6 ԱՂՅՈՒՍԱԿՈւՄ ԿԱՏԱՐՎՈՂ ՓՈՓՈԽՈՒԹՅՈՒՆՆԵՐԸ</t>
  </si>
  <si>
    <t>ԵՐԵՎԱՆ ՔԱՂԱՔԻ ԱՎԱԳԱՆՈՒ 2024 ԹՎԱԿԱՆԻ ԴԵԿՏԵՄԲԵՐԻ 24-Ի N 268-Ն ՈՐՈՇՄԱՆ N 7 ՀԱՎԵԼՎԱԾԻ N7 ԱՂՅՈՒՍԱԿՈւՄ ԿԱՏԱՐՎՈՂ ՓՈՓՈԽՈՒԹՅՈՒՆՆԵՐԸ</t>
  </si>
  <si>
    <t>ԵՐԵՎԱՆ ՔԱՂԱՔԻ ԱՎԱԳԱՆՈՒ 2024 ԹՎԱԿԱՆԻ ԴԵԿՏԵՄԲԵՐԻ 24-Ի N 268-Ն ՈՐՈՇՄԱՆ  N 7 ՀԱՎԵԼՎԱԾԻ N8 ԱՂՅՈՒՍԱԿՈւՄ ԿԱՏԱՐՎՈՂ ՓՈՓՈԽՈՒԹՅՈՒՆՆԵՐԸ</t>
  </si>
  <si>
    <t>ԵՐԵՎԱՆ ՔԱՂԱՔԻ ԱՎԱԳԱՆՈՒ 2024 ԹՎԱԿԱՆԻ ԴԵԿՏԵՄԲԵՐԻ 24-Ի N 268-Ն ՈՐՈՇՄԱՆ N 7 ՀԱՎԵԼՎԱԾԻ N9 ԱՂՅՈՒՍԱԿՈւՄ ԿԱՏԱՐՎՈՂ ՓՈՓՈԽՈՒԹՅՈՒՆՆԵՐԸ</t>
  </si>
  <si>
    <t>ԵՐԵՎԱՆ ՔԱՂԱՔԻ ԱՎԱԳԱՆՈՒ 2024 ԹՎԱԿԱՆԻ ԴԵԿՏԵՄԲԵՐԻ 24-Ի N 268-Ն ՈՐՈՇՄԱՆ N 7 ՀԱՎԵԼՎԱԾԻ N10 ԱՂՅՈՒՍԱԿՈւՄ ԿԱՏԱՐՎՈՂ ՓՈՓՈԽՈՒԹՅՈՒՆՆԵՐԸ</t>
  </si>
  <si>
    <t>ԵՐԵՎԱՆ ՔԱՂԱՔԻ ԱՎԱԳԱՆՈՒ 2024 ԹՎԱԿԱՆԻ ԴԵԿՏԵՄԲԵՐԻ 24-Ի N 268-Ն ՈՐՈՇՄԱՆ N 7 ՀԱՎԵԼՎԱԾԻ N11 ԱՂՅՈՒՍԱԿՈւՄ ԿԱՏԱՐՎՈՂ ՓՈՓՈԽՈՒԹՅՈՒՆՆԵՐԸ</t>
  </si>
  <si>
    <t>ԵՐԵՎԱՆ ՔԱՂԱՔԻ ԱՎԱԳԱՆՈՒ 2024 ԹՎԱԿԱՆԻ ԴԵԿՏԵՄԲԵՐԻ 24-Ի N 268-Ն ՈՐՈՇՄԱՆ  N 7 ՀԱՎԵԼՎԱԾԻ N12 ԱՂՅՈՒՍԱԿՈւՄ ԿԱՏԱՐՎՈՂ ՓՈՓՈԽՈՒԹՅՈՒՆՆԵՐԸ</t>
  </si>
  <si>
    <t>ԵՐԵՎԱՆ ՔԱՂԱՔԻ ԱՎԱԳԱՆՈՒ 2024 ԹՎԱԿԱՆԻ ԴԵԿՏԵՄԲԵՐԻ 24-Ի N 268-Ն ՈՐՈՇՄԱՆ  N 7 ՀԱՎԵԼՎԱԾԻ N13 ԱՂՅՈՒՍԱԿՈւՄ ԿԱՏԱՐՎՈՂ ՓՈՓՈԽՈՒԹՅՈՒՆՆԵՐԸ</t>
  </si>
  <si>
    <t>ԵՐԵՎԱՆ ՔԱՂԱՔԻ ԱՎԱԳԱՆՈՒ 2024 ԹՎԱԿԱՆԻ ԴԵԿՏԵՄԲԵՐԻ 24-Ի N 268-Ն ՈՐՈՇՄԱՆ  N 7 ՀԱՎԵԼՎԱԾԻ N2 ԱՂՅՈՒՍԱԿՈւՄ ԿԱՏԱՐՎՈՂ ՓՈՓՈԽՈՒԹՅՈՒՆՆԵՐԸ</t>
  </si>
  <si>
    <t>ԵՐԵՎԱՆ ՔԱՂԱՔԻ ԱՎԱԳԱՆՈՒ 2024 ԹՎԱԿԱՆԻ ԴԵԿՏԵՄԲԵՐԻ 24-Ի N 268-Ն ՈՐՈՇՄԱՆ  N 7 ՀԱՎԵԼՎԱԾԻ N3 ԱՂՅՈՒՍԱԿՈւՄ ԿԱՏԱՐՎՈՂ ՓՈՓՈԽՈՒԹՅՈՒՆՆԵՐԸ</t>
  </si>
  <si>
    <t xml:space="preserve"> N ____-Ն որոշման</t>
  </si>
  <si>
    <t xml:space="preserve"> 2025 թվականի __________-ի</t>
  </si>
  <si>
    <t xml:space="preserve"> N ___-Ն որոշման</t>
  </si>
  <si>
    <t xml:space="preserve"> 2025 թվականի _______________-ի</t>
  </si>
  <si>
    <t xml:space="preserve"> 2025 թվականի ___________________-ի</t>
  </si>
  <si>
    <t>7. Կրթական օբյեկտների շենքային պայմանների բարելավում (պատվիրակված լիազորություններ)</t>
  </si>
  <si>
    <t>4655</t>
  </si>
  <si>
    <t>-Կապիտալ դրամաշնորհներ պետական և համայնքային ոչ առևտրային կազմակերպություններին</t>
  </si>
  <si>
    <t>1. Պետական աջակցությամբ իրականացվող ջրամատակարարման և ջրահեռացման համակարգի հիմնանորոգում</t>
  </si>
  <si>
    <t>3. Հանրակրթական դպրոցների, մանկապարտեզների և կրթահամալիրների գույքով և տեխնիկայով ապահովում (պատվիրակված լիազորություններ)</t>
  </si>
  <si>
    <t xml:space="preserve"> 2025 թվականի սեպտեմբերի 09-ի</t>
  </si>
  <si>
    <t xml:space="preserve"> N 403-Ն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</si>
</sst>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р_._-;\-* #,##0.00_р_._-;_-* &quot;-&quot;??_р_._-;_-@_-"/>
    <numFmt numFmtId="165" formatCode="0000"/>
    <numFmt numFmtId="166" formatCode="000"/>
    <numFmt numFmtId="167" formatCode="#,##0.0"/>
    <numFmt numFmtId="168" formatCode="_(* #,##0.0_);_(* \(#,##0.0\);_(* &quot;-&quot;?_);_(@_)"/>
    <numFmt numFmtId="169" formatCode="_(* #,##0.0_);_(* \(#,##0.0\);_(* &quot;-&quot;??_);_(@_)"/>
    <numFmt numFmtId="170" formatCode="h:mm;@"/>
    <numFmt numFmtId="171" formatCode="0.0%"/>
  </numFmts>
  <fonts count="82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2"/>
      <name val="Times Armenian Unicode"/>
      <family val="1"/>
    </font>
    <font>
      <sz val="12"/>
      <color indexed="10"/>
      <name val="Times Armenian Unicode"/>
      <family val="1"/>
    </font>
    <font>
      <sz val="12"/>
      <color indexed="44"/>
      <name val="Times Armenian Unicode"/>
      <family val="1"/>
    </font>
    <font>
      <sz val="12"/>
      <color indexed="13"/>
      <name val="Times Armenian Unicode"/>
      <family val="1"/>
    </font>
    <font>
      <sz val="12"/>
      <color indexed="11"/>
      <name val="Times Armenian Unicode"/>
      <family val="1"/>
    </font>
    <font>
      <sz val="12"/>
      <name val="Times Armenian Unicode"/>
      <family val="1"/>
    </font>
    <font>
      <sz val="12"/>
      <color indexed="9"/>
      <name val="Times Armenian Unicode"/>
      <family val="1"/>
    </font>
    <font>
      <b/>
      <u/>
      <sz val="12"/>
      <name val="Times Armenian Unicode"/>
      <family val="1"/>
    </font>
    <font>
      <b/>
      <sz val="10"/>
      <name val="Times Armenian Unicode"/>
      <family val="1"/>
    </font>
    <font>
      <sz val="10"/>
      <name val="Times Armenian Unicode"/>
      <family val="1"/>
    </font>
    <font>
      <sz val="8"/>
      <name val="Times Armenian Unicode"/>
      <family val="1"/>
    </font>
    <font>
      <b/>
      <sz val="12"/>
      <name val="Times Armenian Unicode"/>
      <family val="1"/>
    </font>
    <font>
      <sz val="9"/>
      <name val="Times Armenian Unicode"/>
      <family val="1"/>
    </font>
    <font>
      <i/>
      <sz val="8"/>
      <name val="Times Armenian Unicode"/>
      <family val="1"/>
    </font>
    <font>
      <b/>
      <i/>
      <sz val="12"/>
      <name val="Times Armenian Unicode"/>
      <family val="1"/>
    </font>
    <font>
      <b/>
      <sz val="11"/>
      <name val="Times Armenian Unicode"/>
      <family val="1"/>
    </font>
    <font>
      <sz val="11"/>
      <name val="Times Armenian Unicode"/>
      <family val="1"/>
    </font>
    <font>
      <b/>
      <i/>
      <sz val="10"/>
      <name val="Times Armenian Unicode"/>
      <family val="1"/>
    </font>
    <font>
      <i/>
      <sz val="10"/>
      <name val="Times Armenian Unicode"/>
      <family val="1"/>
    </font>
    <font>
      <b/>
      <i/>
      <u/>
      <sz val="10"/>
      <name val="Times Armenian Unicode"/>
      <family val="1"/>
    </font>
    <font>
      <sz val="10"/>
      <color indexed="8"/>
      <name val="Times Armenian Unicode"/>
      <family val="1"/>
    </font>
    <font>
      <sz val="10"/>
      <name val="Times Armenian Unicode"/>
      <family val="1"/>
    </font>
    <font>
      <sz val="10"/>
      <color indexed="44"/>
      <name val="Times Armenian Unicode"/>
      <family val="1"/>
    </font>
    <font>
      <sz val="10"/>
      <color indexed="13"/>
      <name val="Times Armenian Unicode"/>
      <family val="1"/>
    </font>
    <font>
      <sz val="10"/>
      <color indexed="11"/>
      <name val="Times Armenian Unicode"/>
      <family val="1"/>
    </font>
    <font>
      <b/>
      <i/>
      <sz val="9"/>
      <name val="Times Armenian Unicode"/>
      <family val="1"/>
    </font>
    <font>
      <sz val="10"/>
      <color indexed="10"/>
      <name val="Times Armenian Unicode"/>
      <family val="1"/>
    </font>
    <font>
      <b/>
      <sz val="10"/>
      <color indexed="8"/>
      <name val="Times Armenian Unicode"/>
      <family val="1"/>
    </font>
    <font>
      <b/>
      <i/>
      <sz val="10"/>
      <color indexed="8"/>
      <name val="Times Armenian Unicode"/>
      <family val="1"/>
    </font>
    <font>
      <b/>
      <sz val="11"/>
      <color indexed="8"/>
      <name val="Times Armenian Unicode"/>
      <family val="1"/>
    </font>
    <font>
      <sz val="8"/>
      <name val="Arial"/>
      <family val="2"/>
      <charset val="204"/>
    </font>
    <font>
      <sz val="10"/>
      <color indexed="9"/>
      <name val="Times Armenian Unicode"/>
      <family val="1"/>
    </font>
    <font>
      <b/>
      <i/>
      <sz val="11"/>
      <name val="Times Armenian Unicode"/>
      <family val="1"/>
    </font>
    <font>
      <b/>
      <sz val="12"/>
      <color indexed="10"/>
      <name val="Times Armenian Unicode"/>
      <family val="1"/>
    </font>
    <font>
      <sz val="8"/>
      <name val="Arial Armenian"/>
      <family val="2"/>
    </font>
    <font>
      <b/>
      <sz val="11"/>
      <color indexed="8"/>
      <name val="Arial Armenian"/>
      <family val="2"/>
    </font>
    <font>
      <i/>
      <sz val="8"/>
      <color indexed="8"/>
      <name val="Arial Armenian"/>
      <family val="2"/>
    </font>
    <font>
      <sz val="11"/>
      <color indexed="8"/>
      <name val="Arial Armenian"/>
      <family val="2"/>
    </font>
    <font>
      <b/>
      <sz val="17"/>
      <color indexed="8"/>
      <name val="Arial Armenian"/>
      <family val="2"/>
    </font>
    <font>
      <sz val="8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i/>
      <u/>
      <sz val="10"/>
      <name val="Armenian Normal"/>
      <family val="2"/>
    </font>
    <font>
      <sz val="10"/>
      <name val="Arial Armenian"/>
      <family val="2"/>
    </font>
    <font>
      <sz val="8"/>
      <name val="Arial"/>
      <family val="2"/>
    </font>
    <font>
      <i/>
      <sz val="9"/>
      <name val="Times Armenian Unicode"/>
      <family val="1"/>
    </font>
    <font>
      <b/>
      <sz val="10"/>
      <name val="Times Armenian"/>
      <family val="1"/>
    </font>
    <font>
      <sz val="10"/>
      <name val="Arial"/>
      <family val="2"/>
    </font>
    <font>
      <sz val="10"/>
      <name val="Times Armenian Unicode"/>
      <family val="1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3"/>
      <name val="Times Armenian Unicode"/>
      <family val="1"/>
    </font>
    <font>
      <sz val="10"/>
      <color theme="1"/>
      <name val="Times Armenian Unicode"/>
      <family val="1"/>
    </font>
    <font>
      <b/>
      <i/>
      <u/>
      <sz val="10"/>
      <name val="Times Armenian"/>
      <family val="1"/>
    </font>
    <font>
      <i/>
      <sz val="10"/>
      <name val="Arial"/>
      <family val="2"/>
    </font>
    <font>
      <sz val="10"/>
      <color rgb="FF000000"/>
      <name val="Arial"/>
      <family val="2"/>
    </font>
    <font>
      <b/>
      <i/>
      <u/>
      <sz val="10"/>
      <name val="Times Armenian Unicode"/>
    </font>
    <font>
      <sz val="10"/>
      <name val="Times Armenian Unicode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70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8" fillId="0" borderId="0"/>
    <xf numFmtId="0" fontId="19" fillId="0" borderId="0"/>
    <xf numFmtId="0" fontId="58" fillId="0" borderId="0"/>
    <xf numFmtId="0" fontId="1" fillId="0" borderId="0"/>
    <xf numFmtId="0" fontId="58" fillId="0" borderId="0"/>
    <xf numFmtId="0" fontId="2" fillId="0" borderId="0"/>
    <xf numFmtId="0" fontId="66" fillId="0" borderId="0"/>
    <xf numFmtId="0" fontId="2" fillId="0" borderId="0"/>
    <xf numFmtId="0" fontId="2" fillId="0" borderId="0"/>
    <xf numFmtId="0" fontId="9" fillId="23" borderId="7" applyNumberFormat="0" applyFont="0" applyAlignment="0" applyProtection="0"/>
    <xf numFmtId="0" fontId="20" fillId="20" borderId="8" applyNumberFormat="0" applyAlignment="0" applyProtection="0"/>
    <xf numFmtId="9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0" fillId="20" borderId="8" applyNumberFormat="0" applyAlignment="0" applyProtection="0"/>
    <xf numFmtId="0" fontId="1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1" fillId="4" borderId="0" applyNumberFormat="0" applyBorder="0" applyAlignment="0" applyProtection="0"/>
    <xf numFmtId="0" fontId="16" fillId="0" borderId="6" applyNumberFormat="0" applyFill="0" applyAlignment="0" applyProtection="0"/>
    <xf numFmtId="0" fontId="7" fillId="20" borderId="1" applyNumberFormat="0" applyAlignment="0" applyProtection="0"/>
    <xf numFmtId="0" fontId="15" fillId="7" borderId="1" applyNumberFormat="0" applyAlignment="0" applyProtection="0"/>
    <xf numFmtId="0" fontId="9" fillId="23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7" fillId="22" borderId="0" applyNumberFormat="0" applyBorder="0" applyAlignment="0" applyProtection="0"/>
    <xf numFmtId="0" fontId="8" fillId="21" borderId="2" applyNumberFormat="0" applyAlignment="0" applyProtection="0"/>
    <xf numFmtId="0" fontId="6" fillId="3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</cellStyleXfs>
  <cellXfs count="452">
    <xf numFmtId="0" fontId="0" fillId="0" borderId="0" xfId="0"/>
    <xf numFmtId="169" fontId="32" fillId="0" borderId="10" xfId="77" applyNumberFormat="1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24" fillId="0" borderId="0" xfId="0" applyFont="1"/>
    <xf numFmtId="0" fontId="34" fillId="0" borderId="0" xfId="0" applyFont="1"/>
    <xf numFmtId="165" fontId="35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36" fillId="0" borderId="0" xfId="0" applyFont="1" applyAlignment="1">
      <alignment horizontal="center" vertical="top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10" xfId="63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169" fontId="39" fillId="25" borderId="10" xfId="77" applyNumberFormat="1" applyFont="1" applyFill="1" applyBorder="1" applyAlignment="1">
      <alignment horizontal="left" vertical="center"/>
    </xf>
    <xf numFmtId="0" fontId="33" fillId="0" borderId="10" xfId="0" applyFont="1" applyBorder="1" applyAlignment="1">
      <alignment vertical="center"/>
    </xf>
    <xf numFmtId="49" fontId="32" fillId="0" borderId="10" xfId="0" applyNumberFormat="1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left" vertical="top" wrapText="1" readingOrder="1"/>
    </xf>
    <xf numFmtId="169" fontId="33" fillId="0" borderId="10" xfId="77" applyNumberFormat="1" applyFont="1" applyFill="1" applyBorder="1" applyAlignment="1">
      <alignment horizontal="left" vertical="center"/>
    </xf>
    <xf numFmtId="169" fontId="32" fillId="26" borderId="10" xfId="77" applyNumberFormat="1" applyFont="1" applyFill="1" applyBorder="1" applyAlignment="1">
      <alignment horizontal="left" vertical="center"/>
    </xf>
    <xf numFmtId="0" fontId="38" fillId="0" borderId="0" xfId="0" applyFont="1"/>
    <xf numFmtId="169" fontId="33" fillId="27" borderId="10" xfId="77" applyNumberFormat="1" applyFont="1" applyFill="1" applyBorder="1" applyAlignment="1">
      <alignment horizontal="left" vertical="center"/>
    </xf>
    <xf numFmtId="49" fontId="33" fillId="0" borderId="10" xfId="0" applyNumberFormat="1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49" fontId="43" fillId="28" borderId="10" xfId="0" applyNumberFormat="1" applyFont="1" applyFill="1" applyBorder="1" applyAlignment="1">
      <alignment horizontal="left" vertical="center" wrapText="1" readingOrder="1"/>
    </xf>
    <xf numFmtId="0" fontId="41" fillId="28" borderId="10" xfId="0" applyFont="1" applyFill="1" applyBorder="1" applyAlignment="1">
      <alignment horizontal="center" vertical="center" wrapText="1" readingOrder="1"/>
    </xf>
    <xf numFmtId="49" fontId="33" fillId="0" borderId="10" xfId="0" applyNumberFormat="1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 readingOrder="1"/>
    </xf>
    <xf numFmtId="0" fontId="33" fillId="0" borderId="10" xfId="0" applyFont="1" applyBorder="1" applyAlignment="1">
      <alignment horizontal="center" vertical="center" wrapText="1" readingOrder="1"/>
    </xf>
    <xf numFmtId="49" fontId="44" fillId="0" borderId="10" xfId="0" applyNumberFormat="1" applyFont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169" fontId="33" fillId="29" borderId="10" xfId="77" applyNumberFormat="1" applyFont="1" applyFill="1" applyBorder="1" applyAlignment="1">
      <alignment horizontal="left" vertical="center"/>
    </xf>
    <xf numFmtId="0" fontId="42" fillId="0" borderId="10" xfId="0" applyFont="1" applyBorder="1" applyAlignment="1">
      <alignment horizontal="center" vertical="center" wrapText="1" readingOrder="1"/>
    </xf>
    <xf numFmtId="0" fontId="33" fillId="0" borderId="10" xfId="0" applyFont="1" applyBorder="1" applyAlignment="1">
      <alignment horizontal="left" vertical="center" wrapText="1"/>
    </xf>
    <xf numFmtId="165" fontId="34" fillId="0" borderId="10" xfId="0" applyNumberFormat="1" applyFont="1" applyBorder="1" applyAlignment="1">
      <alignment horizontal="center" vertical="top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165" fontId="36" fillId="0" borderId="0" xfId="0" applyNumberFormat="1" applyFont="1" applyAlignment="1">
      <alignment horizontal="center" vertical="top"/>
    </xf>
    <xf numFmtId="0" fontId="49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166" fontId="33" fillId="0" borderId="10" xfId="0" applyNumberFormat="1" applyFont="1" applyBorder="1" applyAlignment="1">
      <alignment horizontal="center" vertical="center" wrapText="1"/>
    </xf>
    <xf numFmtId="0" fontId="33" fillId="28" borderId="10" xfId="0" applyFont="1" applyFill="1" applyBorder="1" applyAlignment="1">
      <alignment vertical="center"/>
    </xf>
    <xf numFmtId="49" fontId="33" fillId="28" borderId="10" xfId="0" applyNumberFormat="1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49" fontId="44" fillId="0" borderId="10" xfId="0" applyNumberFormat="1" applyFont="1" applyBorder="1" applyAlignment="1">
      <alignment horizontal="center" vertical="center" wrapText="1"/>
    </xf>
    <xf numFmtId="169" fontId="41" fillId="0" borderId="10" xfId="77" applyNumberFormat="1" applyFont="1" applyFill="1" applyBorder="1" applyAlignment="1">
      <alignment horizontal="center" vertical="center"/>
    </xf>
    <xf numFmtId="49" fontId="32" fillId="28" borderId="10" xfId="0" applyNumberFormat="1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horizontal="center" vertical="center"/>
    </xf>
    <xf numFmtId="0" fontId="33" fillId="0" borderId="0" xfId="63" applyFont="1"/>
    <xf numFmtId="0" fontId="36" fillId="0" borderId="0" xfId="63" applyFont="1" applyAlignment="1">
      <alignment horizontal="center"/>
    </xf>
    <xf numFmtId="0" fontId="24" fillId="0" borderId="0" xfId="63" applyFont="1" applyAlignment="1">
      <alignment vertical="center" wrapText="1"/>
    </xf>
    <xf numFmtId="0" fontId="35" fillId="0" borderId="0" xfId="63" applyFont="1" applyAlignment="1">
      <alignment horizontal="center" vertical="center" wrapText="1"/>
    </xf>
    <xf numFmtId="0" fontId="33" fillId="0" borderId="0" xfId="63" applyFont="1" applyAlignment="1">
      <alignment horizontal="center" vertical="center"/>
    </xf>
    <xf numFmtId="0" fontId="36" fillId="0" borderId="0" xfId="63" applyFont="1" applyAlignment="1">
      <alignment horizontal="center" vertical="center"/>
    </xf>
    <xf numFmtId="0" fontId="33" fillId="24" borderId="10" xfId="63" applyFont="1" applyFill="1" applyBorder="1" applyAlignment="1">
      <alignment horizontal="center" vertical="center"/>
    </xf>
    <xf numFmtId="0" fontId="33" fillId="0" borderId="10" xfId="63" applyFont="1" applyBorder="1" applyAlignment="1">
      <alignment horizontal="center" vertical="center" wrapText="1"/>
    </xf>
    <xf numFmtId="0" fontId="33" fillId="25" borderId="10" xfId="63" applyFont="1" applyFill="1" applyBorder="1" applyAlignment="1">
      <alignment horizontal="center" vertical="center"/>
    </xf>
    <xf numFmtId="49" fontId="39" fillId="25" borderId="10" xfId="63" applyNumberFormat="1" applyFont="1" applyFill="1" applyBorder="1" applyAlignment="1">
      <alignment horizontal="center" vertical="center"/>
    </xf>
    <xf numFmtId="0" fontId="39" fillId="25" borderId="10" xfId="63" applyFont="1" applyFill="1" applyBorder="1" applyAlignment="1">
      <alignment vertical="center" wrapText="1"/>
    </xf>
    <xf numFmtId="0" fontId="50" fillId="24" borderId="10" xfId="63" applyFont="1" applyFill="1" applyBorder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/>
    </xf>
    <xf numFmtId="0" fontId="33" fillId="24" borderId="10" xfId="63" applyFont="1" applyFill="1" applyBorder="1" applyAlignment="1">
      <alignment horizontal="left" vertical="center" wrapText="1"/>
    </xf>
    <xf numFmtId="169" fontId="33" fillId="0" borderId="10" xfId="77" applyNumberFormat="1" applyFont="1" applyBorder="1" applyAlignment="1">
      <alignment horizontal="left" vertical="center"/>
    </xf>
    <xf numFmtId="0" fontId="33" fillId="0" borderId="0" xfId="63" applyFont="1" applyAlignment="1">
      <alignment horizontal="center"/>
    </xf>
    <xf numFmtId="0" fontId="33" fillId="0" borderId="0" xfId="63" applyFont="1" applyAlignment="1">
      <alignment horizontal="right"/>
    </xf>
    <xf numFmtId="0" fontId="33" fillId="30" borderId="10" xfId="63" applyFont="1" applyFill="1" applyBorder="1" applyAlignment="1">
      <alignment horizontal="center" vertical="center"/>
    </xf>
    <xf numFmtId="49" fontId="33" fillId="30" borderId="10" xfId="63" applyNumberFormat="1" applyFont="1" applyFill="1" applyBorder="1" applyAlignment="1">
      <alignment horizontal="center" vertical="center"/>
    </xf>
    <xf numFmtId="0" fontId="32" fillId="30" borderId="10" xfId="63" applyFont="1" applyFill="1" applyBorder="1" applyAlignment="1">
      <alignment horizontal="center" vertical="center" wrapText="1"/>
    </xf>
    <xf numFmtId="169" fontId="32" fillId="30" borderId="10" xfId="77" applyNumberFormat="1" applyFont="1" applyFill="1" applyBorder="1" applyAlignment="1">
      <alignment horizontal="left" vertical="center"/>
    </xf>
    <xf numFmtId="167" fontId="33" fillId="0" borderId="0" xfId="63" applyNumberFormat="1" applyFont="1"/>
    <xf numFmtId="0" fontId="33" fillId="0" borderId="0" xfId="63" applyFont="1" applyAlignment="1">
      <alignment horizontal="left"/>
    </xf>
    <xf numFmtId="0" fontId="33" fillId="26" borderId="10" xfId="63" applyFont="1" applyFill="1" applyBorder="1" applyAlignment="1">
      <alignment horizontal="center" vertical="center"/>
    </xf>
    <xf numFmtId="49" fontId="33" fillId="26" borderId="10" xfId="63" applyNumberFormat="1" applyFont="1" applyFill="1" applyBorder="1" applyAlignment="1">
      <alignment horizontal="center" vertical="center" wrapText="1"/>
    </xf>
    <xf numFmtId="0" fontId="32" fillId="26" borderId="10" xfId="63" applyFont="1" applyFill="1" applyBorder="1" applyAlignment="1">
      <alignment horizontal="left" vertical="center" wrapText="1"/>
    </xf>
    <xf numFmtId="0" fontId="33" fillId="27" borderId="10" xfId="63" applyFont="1" applyFill="1" applyBorder="1" applyAlignment="1">
      <alignment horizontal="center" vertical="center"/>
    </xf>
    <xf numFmtId="49" fontId="33" fillId="27" borderId="10" xfId="63" applyNumberFormat="1" applyFont="1" applyFill="1" applyBorder="1" applyAlignment="1">
      <alignment horizontal="center" vertical="center" wrapText="1"/>
    </xf>
    <xf numFmtId="0" fontId="41" fillId="27" borderId="10" xfId="63" applyFont="1" applyFill="1" applyBorder="1" applyAlignment="1">
      <alignment horizontal="left" vertical="center" wrapText="1"/>
    </xf>
    <xf numFmtId="49" fontId="33" fillId="24" borderId="10" xfId="63" applyNumberFormat="1" applyFont="1" applyFill="1" applyBorder="1" applyAlignment="1">
      <alignment horizontal="center" vertical="center" wrapText="1"/>
    </xf>
    <xf numFmtId="169" fontId="32" fillId="0" borderId="10" xfId="77" applyNumberFormat="1" applyFont="1" applyBorder="1" applyAlignment="1">
      <alignment horizontal="left" vertical="center"/>
    </xf>
    <xf numFmtId="0" fontId="33" fillId="29" borderId="10" xfId="63" applyFont="1" applyFill="1" applyBorder="1" applyAlignment="1">
      <alignment horizontal="center" vertical="center"/>
    </xf>
    <xf numFmtId="0" fontId="33" fillId="29" borderId="10" xfId="63" applyFont="1" applyFill="1" applyBorder="1" applyAlignment="1">
      <alignment horizontal="center" vertical="center" wrapText="1"/>
    </xf>
    <xf numFmtId="49" fontId="33" fillId="29" borderId="10" xfId="63" applyNumberFormat="1" applyFont="1" applyFill="1" applyBorder="1" applyAlignment="1">
      <alignment horizontal="left" vertical="center" wrapText="1"/>
    </xf>
    <xf numFmtId="0" fontId="44" fillId="29" borderId="10" xfId="63" applyFont="1" applyFill="1" applyBorder="1" applyAlignment="1">
      <alignment horizontal="center" vertical="center" wrapText="1"/>
    </xf>
    <xf numFmtId="49" fontId="32" fillId="26" borderId="10" xfId="63" applyNumberFormat="1" applyFont="1" applyFill="1" applyBorder="1" applyAlignment="1">
      <alignment horizontal="left" vertical="center" wrapText="1"/>
    </xf>
    <xf numFmtId="49" fontId="41" fillId="27" borderId="10" xfId="63" applyNumberFormat="1" applyFont="1" applyFill="1" applyBorder="1" applyAlignment="1">
      <alignment horizontal="left" vertical="center" wrapText="1"/>
    </xf>
    <xf numFmtId="49" fontId="44" fillId="29" borderId="10" xfId="63" applyNumberFormat="1" applyFont="1" applyFill="1" applyBorder="1" applyAlignment="1">
      <alignment horizontal="left" vertical="center" wrapText="1"/>
    </xf>
    <xf numFmtId="49" fontId="51" fillId="26" borderId="10" xfId="63" applyNumberFormat="1" applyFont="1" applyFill="1" applyBorder="1" applyAlignment="1">
      <alignment horizontal="left" vertical="center" wrapText="1"/>
    </xf>
    <xf numFmtId="49" fontId="52" fillId="27" borderId="10" xfId="63" applyNumberFormat="1" applyFont="1" applyFill="1" applyBorder="1" applyAlignment="1">
      <alignment horizontal="left" vertical="center" wrapText="1"/>
    </xf>
    <xf numFmtId="166" fontId="33" fillId="29" borderId="10" xfId="63" applyNumberFormat="1" applyFont="1" applyFill="1" applyBorder="1" applyAlignment="1">
      <alignment horizontal="center" vertical="center" wrapText="1"/>
    </xf>
    <xf numFmtId="0" fontId="33" fillId="29" borderId="10" xfId="63" applyFont="1" applyFill="1" applyBorder="1" applyAlignment="1">
      <alignment horizontal="left" vertical="center" wrapText="1" readingOrder="1"/>
    </xf>
    <xf numFmtId="0" fontId="33" fillId="29" borderId="10" xfId="63" applyFont="1" applyFill="1" applyBorder="1" applyAlignment="1">
      <alignment horizontal="left" vertical="center" wrapText="1"/>
    </xf>
    <xf numFmtId="0" fontId="32" fillId="27" borderId="10" xfId="63" applyFont="1" applyFill="1" applyBorder="1" applyAlignment="1">
      <alignment horizontal="left" vertical="center" wrapText="1"/>
    </xf>
    <xf numFmtId="0" fontId="33" fillId="0" borderId="10" xfId="63" applyFont="1" applyBorder="1" applyAlignment="1">
      <alignment horizontal="center" vertical="center"/>
    </xf>
    <xf numFmtId="49" fontId="52" fillId="26" borderId="10" xfId="63" applyNumberFormat="1" applyFont="1" applyFill="1" applyBorder="1" applyAlignment="1">
      <alignment horizontal="left" vertical="center" wrapText="1"/>
    </xf>
    <xf numFmtId="168" fontId="33" fillId="27" borderId="10" xfId="77" applyNumberFormat="1" applyFont="1" applyFill="1" applyBorder="1" applyAlignment="1">
      <alignment horizontal="left" vertical="center"/>
    </xf>
    <xf numFmtId="49" fontId="41" fillId="26" borderId="10" xfId="63" applyNumberFormat="1" applyFont="1" applyFill="1" applyBorder="1" applyAlignment="1">
      <alignment horizontal="left" vertical="center" wrapText="1"/>
    </xf>
    <xf numFmtId="169" fontId="32" fillId="27" borderId="10" xfId="77" applyNumberFormat="1" applyFont="1" applyFill="1" applyBorder="1" applyAlignment="1">
      <alignment horizontal="left" vertical="center"/>
    </xf>
    <xf numFmtId="49" fontId="51" fillId="29" borderId="10" xfId="63" applyNumberFormat="1" applyFont="1" applyFill="1" applyBorder="1" applyAlignment="1">
      <alignment horizontal="left" vertical="center" wrapText="1"/>
    </xf>
    <xf numFmtId="49" fontId="33" fillId="29" borderId="10" xfId="63" applyNumberFormat="1" applyFont="1" applyFill="1" applyBorder="1" applyAlignment="1">
      <alignment horizontal="center" vertical="center" wrapText="1"/>
    </xf>
    <xf numFmtId="49" fontId="33" fillId="30" borderId="10" xfId="63" applyNumberFormat="1" applyFont="1" applyFill="1" applyBorder="1" applyAlignment="1">
      <alignment horizontal="center" vertical="center" wrapText="1"/>
    </xf>
    <xf numFmtId="49" fontId="53" fillId="30" borderId="10" xfId="63" applyNumberFormat="1" applyFont="1" applyFill="1" applyBorder="1" applyAlignment="1">
      <alignment horizontal="center" vertical="center" wrapText="1"/>
    </xf>
    <xf numFmtId="169" fontId="39" fillId="30" borderId="10" xfId="77" applyNumberFormat="1" applyFont="1" applyFill="1" applyBorder="1" applyAlignment="1">
      <alignment horizontal="left" vertical="center"/>
    </xf>
    <xf numFmtId="169" fontId="32" fillId="29" borderId="10" xfId="77" applyNumberFormat="1" applyFont="1" applyFill="1" applyBorder="1" applyAlignment="1">
      <alignment horizontal="left" vertical="center"/>
    </xf>
    <xf numFmtId="49" fontId="33" fillId="0" borderId="10" xfId="63" applyNumberFormat="1" applyFont="1" applyBorder="1" applyAlignment="1">
      <alignment horizontal="left" vertical="center" wrapText="1"/>
    </xf>
    <xf numFmtId="49" fontId="40" fillId="30" borderId="10" xfId="63" applyNumberFormat="1" applyFont="1" applyFill="1" applyBorder="1" applyAlignment="1">
      <alignment horizontal="center" vertical="center" wrapText="1"/>
    </xf>
    <xf numFmtId="49" fontId="39" fillId="30" borderId="10" xfId="63" applyNumberFormat="1" applyFont="1" applyFill="1" applyBorder="1" applyAlignment="1">
      <alignment horizontal="center" vertical="center" wrapText="1"/>
    </xf>
    <xf numFmtId="169" fontId="33" fillId="26" borderId="10" xfId="77" applyNumberFormat="1" applyFont="1" applyFill="1" applyBorder="1" applyAlignment="1">
      <alignment horizontal="left" vertical="center"/>
    </xf>
    <xf numFmtId="49" fontId="42" fillId="29" borderId="10" xfId="63" applyNumberFormat="1" applyFont="1" applyFill="1" applyBorder="1" applyAlignment="1">
      <alignment horizontal="left" vertical="center" wrapText="1"/>
    </xf>
    <xf numFmtId="49" fontId="33" fillId="26" borderId="10" xfId="63" applyNumberFormat="1" applyFont="1" applyFill="1" applyBorder="1" applyAlignment="1">
      <alignment horizontal="center" vertical="center"/>
    </xf>
    <xf numFmtId="49" fontId="33" fillId="0" borderId="10" xfId="63" applyNumberFormat="1" applyFont="1" applyBorder="1" applyAlignment="1">
      <alignment horizontal="center" vertical="center"/>
    </xf>
    <xf numFmtId="49" fontId="33" fillId="29" borderId="10" xfId="63" applyNumberFormat="1" applyFont="1" applyFill="1" applyBorder="1" applyAlignment="1">
      <alignment horizontal="center" vertical="center"/>
    </xf>
    <xf numFmtId="0" fontId="24" fillId="28" borderId="0" xfId="0" applyFont="1" applyFill="1"/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49" fontId="25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vertical="center" wrapText="1"/>
    </xf>
    <xf numFmtId="49" fontId="28" fillId="0" borderId="0" xfId="0" applyNumberFormat="1" applyFont="1" applyAlignment="1">
      <alignment vertical="center" wrapText="1"/>
    </xf>
    <xf numFmtId="49" fontId="29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vertical="center" wrapText="1"/>
    </xf>
    <xf numFmtId="49" fontId="45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/>
    </xf>
    <xf numFmtId="49" fontId="48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49" fontId="46" fillId="0" borderId="0" xfId="0" applyNumberFormat="1" applyFont="1" applyAlignment="1">
      <alignment vertical="center"/>
    </xf>
    <xf numFmtId="49" fontId="33" fillId="0" borderId="12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/>
    <xf numFmtId="0" fontId="60" fillId="0" borderId="0" xfId="0" applyFont="1" applyAlignment="1">
      <alignment horizontal="center" vertical="center" wrapText="1"/>
    </xf>
    <xf numFmtId="0" fontId="59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left" vertical="center"/>
    </xf>
    <xf numFmtId="167" fontId="61" fillId="0" borderId="10" xfId="0" applyNumberFormat="1" applyFont="1" applyBorder="1" applyAlignment="1">
      <alignment horizontal="center" vertical="center"/>
    </xf>
    <xf numFmtId="167" fontId="59" fillId="0" borderId="10" xfId="0" applyNumberFormat="1" applyFont="1" applyBorder="1" applyAlignment="1">
      <alignment horizontal="center" vertical="center"/>
    </xf>
    <xf numFmtId="49" fontId="29" fillId="0" borderId="10" xfId="0" applyNumberFormat="1" applyFont="1" applyBorder="1" applyAlignment="1">
      <alignment vertical="center"/>
    </xf>
    <xf numFmtId="0" fontId="0" fillId="0" borderId="10" xfId="0" applyBorder="1"/>
    <xf numFmtId="0" fontId="41" fillId="28" borderId="10" xfId="0" applyFont="1" applyFill="1" applyBorder="1" applyAlignment="1">
      <alignment vertical="center"/>
    </xf>
    <xf numFmtId="49" fontId="41" fillId="28" borderId="10" xfId="0" applyNumberFormat="1" applyFont="1" applyFill="1" applyBorder="1" applyAlignment="1">
      <alignment horizontal="center" vertical="center"/>
    </xf>
    <xf numFmtId="0" fontId="41" fillId="28" borderId="10" xfId="0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vertical="center"/>
    </xf>
    <xf numFmtId="169" fontId="40" fillId="0" borderId="10" xfId="0" applyNumberFormat="1" applyFont="1" applyBorder="1" applyAlignment="1">
      <alignment horizontal="center" vertical="center" wrapText="1"/>
    </xf>
    <xf numFmtId="0" fontId="33" fillId="27" borderId="10" xfId="0" applyFont="1" applyFill="1" applyBorder="1" applyAlignment="1">
      <alignment vertical="center"/>
    </xf>
    <xf numFmtId="49" fontId="33" fillId="27" borderId="10" xfId="0" applyNumberFormat="1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left" vertical="top" wrapText="1" readingOrder="1"/>
    </xf>
    <xf numFmtId="166" fontId="33" fillId="27" borderId="10" xfId="0" applyNumberFormat="1" applyFont="1" applyFill="1" applyBorder="1" applyAlignment="1">
      <alignment horizontal="center" vertical="center" wrapText="1"/>
    </xf>
    <xf numFmtId="0" fontId="24" fillId="27" borderId="0" xfId="0" applyFont="1" applyFill="1"/>
    <xf numFmtId="49" fontId="38" fillId="25" borderId="10" xfId="0" applyNumberFormat="1" applyFont="1" applyFill="1" applyBorder="1" applyAlignment="1">
      <alignment horizontal="center" vertical="center" wrapText="1"/>
    </xf>
    <xf numFmtId="0" fontId="38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 wrapText="1" readingOrder="1"/>
    </xf>
    <xf numFmtId="169" fontId="39" fillId="25" borderId="10" xfId="0" applyNumberFormat="1" applyFont="1" applyFill="1" applyBorder="1" applyAlignment="1">
      <alignment horizontal="center" vertical="center" wrapText="1"/>
    </xf>
    <xf numFmtId="0" fontId="38" fillId="25" borderId="0" xfId="0" applyFont="1" applyFill="1"/>
    <xf numFmtId="0" fontId="39" fillId="31" borderId="10" xfId="0" applyFont="1" applyFill="1" applyBorder="1" applyAlignment="1">
      <alignment horizontal="center" vertical="center" wrapText="1" readingOrder="1"/>
    </xf>
    <xf numFmtId="169" fontId="39" fillId="31" borderId="10" xfId="0" applyNumberFormat="1" applyFont="1" applyFill="1" applyBorder="1" applyAlignment="1">
      <alignment horizontal="center" vertical="center" wrapText="1"/>
    </xf>
    <xf numFmtId="0" fontId="38" fillId="31" borderId="0" xfId="0" applyFont="1" applyFill="1"/>
    <xf numFmtId="0" fontId="33" fillId="26" borderId="10" xfId="0" applyFont="1" applyFill="1" applyBorder="1" applyAlignment="1">
      <alignment vertical="center"/>
    </xf>
    <xf numFmtId="49" fontId="32" fillId="26" borderId="10" xfId="0" applyNumberFormat="1" applyFont="1" applyFill="1" applyBorder="1" applyAlignment="1">
      <alignment horizontal="center" vertical="center"/>
    </xf>
    <xf numFmtId="0" fontId="32" fillId="26" borderId="10" xfId="0" applyFont="1" applyFill="1" applyBorder="1" applyAlignment="1">
      <alignment horizontal="center" vertical="center"/>
    </xf>
    <xf numFmtId="0" fontId="41" fillId="26" borderId="10" xfId="0" applyFont="1" applyFill="1" applyBorder="1" applyAlignment="1">
      <alignment horizontal="left" vertical="top" wrapText="1" readingOrder="1"/>
    </xf>
    <xf numFmtId="0" fontId="38" fillId="26" borderId="0" xfId="0" applyFont="1" applyFill="1"/>
    <xf numFmtId="0" fontId="24" fillId="26" borderId="0" xfId="0" applyFont="1" applyFill="1"/>
    <xf numFmtId="0" fontId="57" fillId="25" borderId="10" xfId="0" applyFont="1" applyFill="1" applyBorder="1" applyAlignment="1">
      <alignment horizontal="center" vertical="center"/>
    </xf>
    <xf numFmtId="166" fontId="56" fillId="25" borderId="10" xfId="0" applyNumberFormat="1" applyFont="1" applyFill="1" applyBorder="1" applyAlignment="1">
      <alignment horizontal="center" vertical="center" wrapText="1"/>
    </xf>
    <xf numFmtId="0" fontId="32" fillId="31" borderId="10" xfId="0" applyFont="1" applyFill="1" applyBorder="1" applyAlignment="1">
      <alignment horizontal="center" vertical="center"/>
    </xf>
    <xf numFmtId="166" fontId="39" fillId="31" borderId="10" xfId="0" applyNumberFormat="1" applyFont="1" applyFill="1" applyBorder="1" applyAlignment="1">
      <alignment horizontal="center" vertical="center" wrapText="1"/>
    </xf>
    <xf numFmtId="0" fontId="32" fillId="26" borderId="10" xfId="0" applyFont="1" applyFill="1" applyBorder="1" applyAlignment="1">
      <alignment vertical="center"/>
    </xf>
    <xf numFmtId="0" fontId="41" fillId="26" borderId="10" xfId="0" applyFont="1" applyFill="1" applyBorder="1" applyAlignment="1">
      <alignment horizontal="center" vertical="center" wrapText="1" readingOrder="1"/>
    </xf>
    <xf numFmtId="0" fontId="34" fillId="0" borderId="10" xfId="0" applyFont="1" applyBorder="1"/>
    <xf numFmtId="0" fontId="33" fillId="0" borderId="0" xfId="0" applyFont="1" applyAlignment="1">
      <alignment horizontal="center" vertical="center" wrapText="1" readingOrder="1"/>
    </xf>
    <xf numFmtId="0" fontId="24" fillId="0" borderId="10" xfId="0" applyFont="1" applyBorder="1"/>
    <xf numFmtId="0" fontId="33" fillId="32" borderId="10" xfId="0" applyFont="1" applyFill="1" applyBorder="1" applyAlignment="1">
      <alignment horizontal="center" vertical="center"/>
    </xf>
    <xf numFmtId="0" fontId="38" fillId="32" borderId="0" xfId="0" applyFont="1" applyFill="1"/>
    <xf numFmtId="0" fontId="24" fillId="32" borderId="0" xfId="0" applyFont="1" applyFill="1"/>
    <xf numFmtId="169" fontId="24" fillId="0" borderId="10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49" fontId="50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 wrapText="1"/>
    </xf>
    <xf numFmtId="169" fontId="32" fillId="26" borderId="10" xfId="0" applyNumberFormat="1" applyFont="1" applyFill="1" applyBorder="1" applyAlignment="1">
      <alignment horizontal="center" vertical="center" wrapText="1"/>
    </xf>
    <xf numFmtId="0" fontId="32" fillId="26" borderId="0" xfId="0" applyFont="1" applyFill="1"/>
    <xf numFmtId="16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/>
    <xf numFmtId="169" fontId="33" fillId="27" borderId="10" xfId="0" applyNumberFormat="1" applyFont="1" applyFill="1" applyBorder="1" applyAlignment="1">
      <alignment horizontal="center" vertical="center" wrapText="1"/>
    </xf>
    <xf numFmtId="0" fontId="33" fillId="27" borderId="0" xfId="0" applyFont="1" applyFill="1"/>
    <xf numFmtId="165" fontId="33" fillId="0" borderId="10" xfId="0" applyNumberFormat="1" applyFont="1" applyBorder="1" applyAlignment="1">
      <alignment horizontal="center" vertical="top"/>
    </xf>
    <xf numFmtId="166" fontId="41" fillId="0" borderId="10" xfId="0" applyNumberFormat="1" applyFont="1" applyBorder="1" applyAlignment="1">
      <alignment horizontal="center" vertical="top"/>
    </xf>
    <xf numFmtId="166" fontId="33" fillId="0" borderId="10" xfId="0" applyNumberFormat="1" applyFont="1" applyBorder="1" applyAlignment="1">
      <alignment horizontal="center" vertical="top"/>
    </xf>
    <xf numFmtId="169" fontId="41" fillId="28" borderId="10" xfId="0" applyNumberFormat="1" applyFont="1" applyFill="1" applyBorder="1" applyAlignment="1">
      <alignment horizontal="center" vertical="center" wrapText="1"/>
    </xf>
    <xf numFmtId="0" fontId="41" fillId="28" borderId="0" xfId="0" applyFont="1" applyFill="1"/>
    <xf numFmtId="0" fontId="33" fillId="0" borderId="0" xfId="0" applyFont="1" applyAlignment="1">
      <alignment horizontal="center" vertical="top" wrapText="1"/>
    </xf>
    <xf numFmtId="49" fontId="50" fillId="0" borderId="0" xfId="0" applyNumberFormat="1" applyFont="1" applyAlignment="1">
      <alignment vertical="center"/>
    </xf>
    <xf numFmtId="0" fontId="41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2" fillId="28" borderId="0" xfId="0" applyFont="1" applyFill="1"/>
    <xf numFmtId="49" fontId="48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 wrapText="1"/>
    </xf>
    <xf numFmtId="0" fontId="41" fillId="0" borderId="0" xfId="0" applyFont="1"/>
    <xf numFmtId="0" fontId="41" fillId="26" borderId="0" xfId="0" applyFont="1" applyFill="1"/>
    <xf numFmtId="0" fontId="36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9" fontId="39" fillId="31" borderId="10" xfId="0" applyNumberFormat="1" applyFont="1" applyFill="1" applyBorder="1" applyAlignment="1">
      <alignment horizontal="center" vertical="center"/>
    </xf>
    <xf numFmtId="0" fontId="39" fillId="31" borderId="10" xfId="0" applyFont="1" applyFill="1" applyBorder="1" applyAlignment="1">
      <alignment horizontal="center" vertical="center"/>
    </xf>
    <xf numFmtId="167" fontId="0" fillId="0" borderId="0" xfId="0" applyNumberFormat="1"/>
    <xf numFmtId="0" fontId="24" fillId="0" borderId="0" xfId="0" quotePrefix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72" fillId="24" borderId="0" xfId="0" applyFont="1" applyFill="1"/>
    <xf numFmtId="0" fontId="73" fillId="24" borderId="0" xfId="0" applyFont="1" applyFill="1" applyAlignment="1">
      <alignment horizontal="center"/>
    </xf>
    <xf numFmtId="0" fontId="72" fillId="24" borderId="0" xfId="0" applyFont="1" applyFill="1" applyAlignment="1">
      <alignment horizontal="center"/>
    </xf>
    <xf numFmtId="0" fontId="73" fillId="24" borderId="0" xfId="0" applyFont="1" applyFill="1"/>
    <xf numFmtId="170" fontId="72" fillId="24" borderId="0" xfId="0" applyNumberFormat="1" applyFont="1" applyFill="1" applyAlignment="1">
      <alignment wrapText="1"/>
    </xf>
    <xf numFmtId="0" fontId="72" fillId="24" borderId="0" xfId="0" quotePrefix="1" applyFont="1" applyFill="1"/>
    <xf numFmtId="0" fontId="59" fillId="0" borderId="11" xfId="0" applyFont="1" applyBorder="1" applyAlignment="1">
      <alignment horizontal="center" vertical="center"/>
    </xf>
    <xf numFmtId="171" fontId="32" fillId="0" borderId="10" xfId="77" applyNumberFormat="1" applyFont="1" applyFill="1" applyBorder="1" applyAlignment="1">
      <alignment horizontal="center" vertical="center" wrapText="1"/>
    </xf>
    <xf numFmtId="171" fontId="39" fillId="25" borderId="10" xfId="0" applyNumberFormat="1" applyFont="1" applyFill="1" applyBorder="1" applyAlignment="1">
      <alignment horizontal="center" vertical="center" wrapText="1"/>
    </xf>
    <xf numFmtId="171" fontId="39" fillId="31" borderId="10" xfId="0" applyNumberFormat="1" applyFont="1" applyFill="1" applyBorder="1" applyAlignment="1">
      <alignment horizontal="center" vertical="center" wrapText="1"/>
    </xf>
    <xf numFmtId="171" fontId="33" fillId="0" borderId="10" xfId="0" applyNumberFormat="1" applyFont="1" applyBorder="1" applyAlignment="1">
      <alignment horizontal="center" vertical="center" wrapText="1"/>
    </xf>
    <xf numFmtId="171" fontId="32" fillId="26" borderId="10" xfId="0" applyNumberFormat="1" applyFont="1" applyFill="1" applyBorder="1" applyAlignment="1">
      <alignment horizontal="center" vertical="center" wrapText="1"/>
    </xf>
    <xf numFmtId="171" fontId="33" fillId="27" borderId="10" xfId="0" applyNumberFormat="1" applyFont="1" applyFill="1" applyBorder="1" applyAlignment="1">
      <alignment horizontal="center" vertical="center" wrapText="1"/>
    </xf>
    <xf numFmtId="171" fontId="41" fillId="28" borderId="10" xfId="0" applyNumberFormat="1" applyFont="1" applyFill="1" applyBorder="1" applyAlignment="1">
      <alignment horizontal="center" vertical="center" wrapText="1"/>
    </xf>
    <xf numFmtId="171" fontId="24" fillId="0" borderId="10" xfId="0" applyNumberFormat="1" applyFont="1" applyBorder="1" applyAlignment="1">
      <alignment horizontal="center" vertical="center" wrapText="1"/>
    </xf>
    <xf numFmtId="171" fontId="33" fillId="0" borderId="10" xfId="0" applyNumberFormat="1" applyFont="1" applyBorder="1"/>
    <xf numFmtId="171" fontId="40" fillId="0" borderId="10" xfId="0" applyNumberFormat="1" applyFont="1" applyBorder="1" applyAlignment="1">
      <alignment horizontal="center" vertical="center" wrapText="1"/>
    </xf>
    <xf numFmtId="43" fontId="36" fillId="0" borderId="0" xfId="0" applyNumberFormat="1" applyFont="1" applyAlignment="1">
      <alignment horizontal="center" vertical="top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/>
    <xf numFmtId="40" fontId="32" fillId="0" borderId="0" xfId="0" applyNumberFormat="1" applyFont="1" applyAlignment="1">
      <alignment vertical="center"/>
    </xf>
    <xf numFmtId="40" fontId="32" fillId="0" borderId="0" xfId="0" applyNumberFormat="1" applyFont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/>
    </xf>
    <xf numFmtId="0" fontId="35" fillId="0" borderId="10" xfId="0" applyFont="1" applyBorder="1" applyAlignment="1">
      <alignment horizontal="center" vertical="center" wrapText="1"/>
    </xf>
    <xf numFmtId="169" fontId="24" fillId="0" borderId="10" xfId="77" applyNumberFormat="1" applyFont="1" applyFill="1" applyBorder="1" applyAlignment="1">
      <alignment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/>
    <xf numFmtId="0" fontId="33" fillId="0" borderId="10" xfId="0" applyFont="1" applyBorder="1" applyAlignment="1">
      <alignment horizontal="center"/>
    </xf>
    <xf numFmtId="0" fontId="33" fillId="25" borderId="10" xfId="0" applyFont="1" applyFill="1" applyBorder="1" applyAlignment="1">
      <alignment horizontal="center" vertical="center"/>
    </xf>
    <xf numFmtId="0" fontId="39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/>
    </xf>
    <xf numFmtId="169" fontId="39" fillId="25" borderId="10" xfId="77" applyNumberFormat="1" applyFont="1" applyFill="1" applyBorder="1" applyAlignment="1">
      <alignment horizontal="center" vertical="center"/>
    </xf>
    <xf numFmtId="0" fontId="32" fillId="0" borderId="10" xfId="0" applyFont="1" applyBorder="1"/>
    <xf numFmtId="169" fontId="32" fillId="0" borderId="10" xfId="77" applyNumberFormat="1" applyFont="1" applyFill="1" applyBorder="1"/>
    <xf numFmtId="0" fontId="40" fillId="26" borderId="10" xfId="0" applyFont="1" applyFill="1" applyBorder="1" applyAlignment="1">
      <alignment horizontal="right"/>
    </xf>
    <xf numFmtId="0" fontId="39" fillId="26" borderId="10" xfId="0" applyFont="1" applyFill="1" applyBorder="1" applyAlignment="1">
      <alignment horizontal="center" vertical="center" wrapText="1"/>
    </xf>
    <xf numFmtId="0" fontId="40" fillId="26" borderId="10" xfId="0" applyFont="1" applyFill="1" applyBorder="1" applyAlignment="1">
      <alignment horizontal="center"/>
    </xf>
    <xf numFmtId="169" fontId="40" fillId="26" borderId="10" xfId="77" applyNumberFormat="1" applyFont="1" applyFill="1" applyBorder="1" applyAlignment="1">
      <alignment horizontal="center"/>
    </xf>
    <xf numFmtId="0" fontId="33" fillId="0" borderId="10" xfId="0" applyFont="1" applyBorder="1" applyAlignment="1">
      <alignment horizontal="left" vertical="center"/>
    </xf>
    <xf numFmtId="169" fontId="33" fillId="0" borderId="10" xfId="77" applyNumberFormat="1" applyFont="1" applyFill="1" applyBorder="1"/>
    <xf numFmtId="0" fontId="25" fillId="0" borderId="0" xfId="0" applyFont="1"/>
    <xf numFmtId="169" fontId="50" fillId="0" borderId="10" xfId="77" applyNumberFormat="1" applyFont="1" applyFill="1" applyBorder="1"/>
    <xf numFmtId="169" fontId="50" fillId="0" borderId="10" xfId="77" applyNumberFormat="1" applyFont="1" applyFill="1" applyBorder="1" applyAlignment="1">
      <alignment vertical="center" wrapText="1"/>
    </xf>
    <xf numFmtId="0" fontId="32" fillId="27" borderId="10" xfId="0" applyFont="1" applyFill="1" applyBorder="1" applyAlignment="1">
      <alignment vertical="center" wrapText="1"/>
    </xf>
    <xf numFmtId="0" fontId="33" fillId="27" borderId="10" xfId="0" applyFont="1" applyFill="1" applyBorder="1" applyAlignment="1">
      <alignment horizontal="center"/>
    </xf>
    <xf numFmtId="169" fontId="33" fillId="27" borderId="10" xfId="77" applyNumberFormat="1" applyFont="1" applyFill="1" applyBorder="1" applyAlignment="1">
      <alignment vertical="center" wrapText="1"/>
    </xf>
    <xf numFmtId="0" fontId="33" fillId="0" borderId="10" xfId="0" applyFont="1" applyBorder="1" applyAlignment="1">
      <alignment vertical="center" wrapText="1"/>
    </xf>
    <xf numFmtId="0" fontId="42" fillId="0" borderId="10" xfId="0" applyFont="1" applyBorder="1" applyAlignment="1">
      <alignment vertical="center" wrapText="1"/>
    </xf>
    <xf numFmtId="169" fontId="33" fillId="0" borderId="10" xfId="77" applyNumberFormat="1" applyFont="1" applyFill="1" applyBorder="1" applyAlignment="1">
      <alignment vertical="center"/>
    </xf>
    <xf numFmtId="169" fontId="33" fillId="0" borderId="10" xfId="77" applyNumberFormat="1" applyFont="1" applyFill="1" applyBorder="1" applyAlignment="1">
      <alignment horizontal="center" vertical="center" wrapText="1"/>
    </xf>
    <xf numFmtId="0" fontId="33" fillId="27" borderId="10" xfId="0" applyFont="1" applyFill="1" applyBorder="1"/>
    <xf numFmtId="169" fontId="32" fillId="27" borderId="10" xfId="77" applyNumberFormat="1" applyFont="1" applyFill="1" applyBorder="1" applyAlignment="1">
      <alignment vertical="center" wrapText="1"/>
    </xf>
    <xf numFmtId="0" fontId="32" fillId="0" borderId="10" xfId="0" applyFont="1" applyBorder="1" applyAlignment="1">
      <alignment horizontal="center"/>
    </xf>
    <xf numFmtId="0" fontId="33" fillId="0" borderId="10" xfId="0" applyFont="1" applyBorder="1" applyAlignment="1">
      <alignment wrapText="1"/>
    </xf>
    <xf numFmtId="0" fontId="33" fillId="27" borderId="10" xfId="0" applyFont="1" applyFill="1" applyBorder="1" applyAlignment="1">
      <alignment wrapText="1"/>
    </xf>
    <xf numFmtId="169" fontId="33" fillId="27" borderId="10" xfId="77" applyNumberFormat="1" applyFont="1" applyFill="1" applyBorder="1"/>
    <xf numFmtId="0" fontId="42" fillId="0" borderId="10" xfId="0" applyFont="1" applyBorder="1" applyAlignment="1">
      <alignment wrapText="1"/>
    </xf>
    <xf numFmtId="0" fontId="33" fillId="27" borderId="10" xfId="0" applyFont="1" applyFill="1" applyBorder="1" applyAlignment="1">
      <alignment horizontal="center" vertical="center" wrapText="1"/>
    </xf>
    <xf numFmtId="169" fontId="33" fillId="27" borderId="10" xfId="77" applyNumberFormat="1" applyFont="1" applyFill="1" applyBorder="1" applyAlignment="1">
      <alignment horizontal="center" vertical="center" wrapText="1"/>
    </xf>
    <xf numFmtId="169" fontId="33" fillId="0" borderId="10" xfId="77" applyNumberFormat="1" applyFont="1" applyFill="1" applyBorder="1" applyAlignment="1">
      <alignment vertical="center" wrapText="1"/>
    </xf>
    <xf numFmtId="0" fontId="32" fillId="27" borderId="10" xfId="0" applyFont="1" applyFill="1" applyBorder="1" applyAlignment="1">
      <alignment horizontal="center" vertical="center"/>
    </xf>
    <xf numFmtId="169" fontId="74" fillId="35" borderId="0" xfId="0" applyNumberFormat="1" applyFont="1" applyFill="1"/>
    <xf numFmtId="0" fontId="33" fillId="34" borderId="10" xfId="0" applyFont="1" applyFill="1" applyBorder="1" applyAlignment="1">
      <alignment horizontal="center" vertical="center" wrapText="1" readingOrder="1"/>
    </xf>
    <xf numFmtId="49" fontId="44" fillId="34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vertical="center"/>
    </xf>
    <xf numFmtId="0" fontId="25" fillId="25" borderId="10" xfId="0" applyFont="1" applyFill="1" applyBorder="1" applyAlignment="1">
      <alignment horizontal="center" vertical="center"/>
    </xf>
    <xf numFmtId="169" fontId="75" fillId="34" borderId="10" xfId="49" applyNumberFormat="1" applyFont="1" applyFill="1" applyBorder="1" applyAlignment="1">
      <alignment horizontal="left" vertical="center"/>
    </xf>
    <xf numFmtId="169" fontId="75" fillId="0" borderId="10" xfId="49" applyNumberFormat="1" applyFont="1" applyFill="1" applyBorder="1" applyAlignment="1">
      <alignment horizontal="left" vertical="center"/>
    </xf>
    <xf numFmtId="49" fontId="41" fillId="0" borderId="10" xfId="0" applyNumberFormat="1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169" fontId="24" fillId="36" borderId="10" xfId="0" applyNumberFormat="1" applyFont="1" applyFill="1" applyBorder="1" applyAlignment="1">
      <alignment horizontal="center" vertical="center" wrapText="1"/>
    </xf>
    <xf numFmtId="169" fontId="75" fillId="0" borderId="10" xfId="49" applyNumberFormat="1" applyFont="1" applyFill="1" applyBorder="1" applyAlignment="1">
      <alignment horizontal="center" vertical="center"/>
    </xf>
    <xf numFmtId="169" fontId="40" fillId="0" borderId="10" xfId="49" applyNumberFormat="1" applyFont="1" applyFill="1" applyBorder="1" applyAlignment="1">
      <alignment horizontal="left" vertical="center"/>
    </xf>
    <xf numFmtId="169" fontId="24" fillId="34" borderId="10" xfId="0" applyNumberFormat="1" applyFont="1" applyFill="1" applyBorder="1" applyAlignment="1">
      <alignment horizontal="center" vertical="center" wrapText="1"/>
    </xf>
    <xf numFmtId="169" fontId="75" fillId="34" borderId="10" xfId="49" applyNumberFormat="1" applyFont="1" applyFill="1" applyBorder="1" applyAlignment="1">
      <alignment horizontal="center" vertical="center"/>
    </xf>
    <xf numFmtId="0" fontId="33" fillId="28" borderId="12" xfId="0" applyFont="1" applyFill="1" applyBorder="1" applyAlignment="1">
      <alignment vertical="center"/>
    </xf>
    <xf numFmtId="49" fontId="41" fillId="28" borderId="12" xfId="0" applyNumberFormat="1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 wrapText="1" readingOrder="1"/>
    </xf>
    <xf numFmtId="169" fontId="41" fillId="28" borderId="12" xfId="0" applyNumberFormat="1" applyFont="1" applyFill="1" applyBorder="1" applyAlignment="1">
      <alignment horizontal="center" vertical="center" wrapText="1"/>
    </xf>
    <xf numFmtId="165" fontId="36" fillId="0" borderId="10" xfId="0" applyNumberFormat="1" applyFont="1" applyBorder="1" applyAlignment="1">
      <alignment horizontal="center" vertical="top"/>
    </xf>
    <xf numFmtId="0" fontId="49" fillId="0" borderId="10" xfId="0" applyFont="1" applyBorder="1" applyAlignment="1">
      <alignment horizontal="center" vertical="top"/>
    </xf>
    <xf numFmtId="0" fontId="36" fillId="0" borderId="10" xfId="0" applyFont="1" applyBorder="1" applyAlignment="1">
      <alignment horizontal="center" vertical="top"/>
    </xf>
    <xf numFmtId="49" fontId="33" fillId="0" borderId="16" xfId="0" applyNumberFormat="1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49" fontId="33" fillId="0" borderId="16" xfId="0" applyNumberFormat="1" applyFont="1" applyBorder="1" applyAlignment="1">
      <alignment horizontal="left" vertical="center" wrapText="1"/>
    </xf>
    <xf numFmtId="49" fontId="33" fillId="0" borderId="16" xfId="0" applyNumberFormat="1" applyFont="1" applyBorder="1" applyAlignment="1">
      <alignment horizontal="center" vertical="center" wrapText="1"/>
    </xf>
    <xf numFmtId="169" fontId="24" fillId="0" borderId="16" xfId="0" applyNumberFormat="1" applyFont="1" applyBorder="1" applyAlignment="1">
      <alignment horizontal="center" vertical="center" wrapText="1"/>
    </xf>
    <xf numFmtId="169" fontId="24" fillId="34" borderId="10" xfId="49" applyNumberFormat="1" applyFont="1" applyFill="1" applyBorder="1" applyAlignment="1">
      <alignment horizontal="left" vertical="center"/>
    </xf>
    <xf numFmtId="0" fontId="76" fillId="34" borderId="10" xfId="0" applyFont="1" applyFill="1" applyBorder="1" applyAlignment="1">
      <alignment horizontal="center" vertical="center" wrapText="1" readingOrder="1"/>
    </xf>
    <xf numFmtId="49" fontId="33" fillId="34" borderId="10" xfId="0" applyNumberFormat="1" applyFont="1" applyFill="1" applyBorder="1" applyAlignment="1">
      <alignment horizontal="center" vertical="center" wrapText="1"/>
    </xf>
    <xf numFmtId="169" fontId="41" fillId="0" borderId="10" xfId="0" applyNumberFormat="1" applyFont="1" applyBorder="1" applyAlignment="1">
      <alignment horizontal="center" vertical="center" wrapText="1"/>
    </xf>
    <xf numFmtId="49" fontId="33" fillId="34" borderId="10" xfId="0" applyNumberFormat="1" applyFont="1" applyFill="1" applyBorder="1" applyAlignment="1">
      <alignment horizontal="center" vertical="center"/>
    </xf>
    <xf numFmtId="49" fontId="32" fillId="34" borderId="10" xfId="0" applyNumberFormat="1" applyFont="1" applyFill="1" applyBorder="1" applyAlignment="1">
      <alignment horizontal="center" vertical="center"/>
    </xf>
    <xf numFmtId="0" fontId="32" fillId="34" borderId="10" xfId="0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left" vertical="center" wrapText="1"/>
    </xf>
    <xf numFmtId="0" fontId="33" fillId="34" borderId="10" xfId="0" applyFont="1" applyFill="1" applyBorder="1" applyAlignment="1">
      <alignment horizontal="center" vertical="center"/>
    </xf>
    <xf numFmtId="166" fontId="33" fillId="34" borderId="10" xfId="0" applyNumberFormat="1" applyFont="1" applyFill="1" applyBorder="1" applyAlignment="1">
      <alignment horizontal="center" vertical="center" wrapText="1"/>
    </xf>
    <xf numFmtId="168" fontId="41" fillId="28" borderId="10" xfId="0" applyNumberFormat="1" applyFont="1" applyFill="1" applyBorder="1" applyAlignment="1">
      <alignment horizontal="center" vertical="center" wrapText="1"/>
    </xf>
    <xf numFmtId="169" fontId="75" fillId="34" borderId="12" xfId="49" applyNumberFormat="1" applyFont="1" applyFill="1" applyBorder="1" applyAlignment="1">
      <alignment horizontal="center" vertical="center"/>
    </xf>
    <xf numFmtId="0" fontId="41" fillId="0" borderId="10" xfId="0" applyFont="1" applyBorder="1" applyAlignment="1">
      <alignment vertical="center"/>
    </xf>
    <xf numFmtId="49" fontId="33" fillId="0" borderId="10" xfId="0" applyNumberFormat="1" applyFont="1" applyBorder="1" applyAlignment="1">
      <alignment horizontal="left" vertical="center" wrapText="1" readingOrder="1"/>
    </xf>
    <xf numFmtId="0" fontId="41" fillId="28" borderId="12" xfId="0" applyFont="1" applyFill="1" applyBorder="1" applyAlignment="1">
      <alignment vertical="center"/>
    </xf>
    <xf numFmtId="49" fontId="44" fillId="36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left" vertical="center" wrapText="1" readingOrder="1"/>
    </xf>
    <xf numFmtId="169" fontId="33" fillId="34" borderId="10" xfId="0" applyNumberFormat="1" applyFont="1" applyFill="1" applyBorder="1" applyAlignment="1">
      <alignment horizontal="center" vertical="center" wrapText="1"/>
    </xf>
    <xf numFmtId="169" fontId="0" fillId="0" borderId="24" xfId="0" applyNumberFormat="1" applyBorder="1" applyAlignment="1">
      <alignment horizontal="center" vertical="center" wrapText="1"/>
    </xf>
    <xf numFmtId="169" fontId="38" fillId="25" borderId="0" xfId="0" applyNumberFormat="1" applyFont="1" applyFill="1"/>
    <xf numFmtId="49" fontId="77" fillId="0" borderId="10" xfId="0" applyNumberFormat="1" applyFont="1" applyBorder="1" applyAlignment="1">
      <alignment horizontal="left" vertical="center" wrapText="1"/>
    </xf>
    <xf numFmtId="49" fontId="77" fillId="28" borderId="10" xfId="0" applyNumberFormat="1" applyFont="1" applyFill="1" applyBorder="1" applyAlignment="1">
      <alignment horizontal="left" vertical="center" wrapText="1" readingOrder="1"/>
    </xf>
    <xf numFmtId="49" fontId="44" fillId="34" borderId="10" xfId="0" applyNumberFormat="1" applyFont="1" applyFill="1" applyBorder="1" applyAlignment="1">
      <alignment horizontal="left" vertical="center" wrapText="1"/>
    </xf>
    <xf numFmtId="0" fontId="33" fillId="33" borderId="10" xfId="0" applyFont="1" applyFill="1" applyBorder="1" applyAlignment="1">
      <alignment horizontal="center" vertical="center"/>
    </xf>
    <xf numFmtId="0" fontId="41" fillId="33" borderId="10" xfId="0" applyFont="1" applyFill="1" applyBorder="1" applyAlignment="1">
      <alignment vertical="center" wrapText="1"/>
    </xf>
    <xf numFmtId="169" fontId="33" fillId="33" borderId="10" xfId="77" applyNumberFormat="1" applyFont="1" applyFill="1" applyBorder="1" applyAlignment="1">
      <alignment vertical="center" wrapText="1"/>
    </xf>
    <xf numFmtId="169" fontId="33" fillId="33" borderId="10" xfId="77" applyNumberFormat="1" applyFont="1" applyFill="1" applyBorder="1" applyAlignment="1">
      <alignment horizontal="center" vertical="center" wrapText="1"/>
    </xf>
    <xf numFmtId="0" fontId="24" fillId="33" borderId="0" xfId="0" applyFont="1" applyFill="1"/>
    <xf numFmtId="0" fontId="33" fillId="37" borderId="10" xfId="0" applyFont="1" applyFill="1" applyBorder="1" applyAlignment="1">
      <alignment horizontal="center" vertical="center"/>
    </xf>
    <xf numFmtId="0" fontId="42" fillId="37" borderId="10" xfId="0" applyFont="1" applyFill="1" applyBorder="1" applyAlignment="1">
      <alignment vertical="center" wrapText="1"/>
    </xf>
    <xf numFmtId="169" fontId="33" fillId="37" borderId="10" xfId="77" applyNumberFormat="1" applyFont="1" applyFill="1" applyBorder="1" applyAlignment="1">
      <alignment vertical="center" wrapText="1"/>
    </xf>
    <xf numFmtId="169" fontId="33" fillId="37" borderId="10" xfId="77" applyNumberFormat="1" applyFont="1" applyFill="1" applyBorder="1" applyAlignment="1">
      <alignment horizontal="center" vertical="center" wrapText="1"/>
    </xf>
    <xf numFmtId="0" fontId="24" fillId="37" borderId="0" xfId="0" applyFont="1" applyFill="1"/>
    <xf numFmtId="169" fontId="33" fillId="34" borderId="10" xfId="77" applyNumberFormat="1" applyFont="1" applyFill="1" applyBorder="1" applyAlignment="1">
      <alignment horizontal="center" vertical="center" wrapText="1"/>
    </xf>
    <xf numFmtId="0" fontId="19" fillId="0" borderId="24" xfId="0" applyFont="1" applyBorder="1" applyAlignment="1">
      <alignment vertical="top" wrapText="1"/>
    </xf>
    <xf numFmtId="0" fontId="19" fillId="0" borderId="24" xfId="0" applyFont="1" applyBorder="1" applyAlignment="1">
      <alignment horizontal="right" vertical="top" wrapText="1"/>
    </xf>
    <xf numFmtId="0" fontId="19" fillId="0" borderId="24" xfId="0" applyFont="1" applyBorder="1" applyAlignment="1">
      <alignment horizontal="center" vertical="top" wrapText="1"/>
    </xf>
    <xf numFmtId="0" fontId="78" fillId="0" borderId="24" xfId="0" applyFont="1" applyBorder="1" applyAlignment="1">
      <alignment vertical="top" wrapText="1"/>
    </xf>
    <xf numFmtId="49" fontId="80" fillId="28" borderId="10" xfId="0" applyNumberFormat="1" applyFont="1" applyFill="1" applyBorder="1" applyAlignment="1">
      <alignment horizontal="left" vertical="center" wrapText="1" readingOrder="1"/>
    </xf>
    <xf numFmtId="49" fontId="43" fillId="38" borderId="10" xfId="0" applyNumberFormat="1" applyFont="1" applyFill="1" applyBorder="1" applyAlignment="1">
      <alignment horizontal="left" vertical="center" wrapText="1" readingOrder="1"/>
    </xf>
    <xf numFmtId="49" fontId="80" fillId="38" borderId="10" xfId="0" applyNumberFormat="1" applyFont="1" applyFill="1" applyBorder="1" applyAlignment="1">
      <alignment horizontal="left" vertical="center" wrapText="1" readingOrder="1"/>
    </xf>
    <xf numFmtId="0" fontId="41" fillId="38" borderId="10" xfId="0" applyFont="1" applyFill="1" applyBorder="1" applyAlignment="1">
      <alignment horizontal="center" vertical="center" wrapText="1" readingOrder="1"/>
    </xf>
    <xf numFmtId="49" fontId="81" fillId="0" borderId="10" xfId="0" applyNumberFormat="1" applyFont="1" applyBorder="1" applyAlignment="1">
      <alignment horizontal="left" vertical="center" wrapText="1" readingOrder="1"/>
    </xf>
    <xf numFmtId="49" fontId="81" fillId="0" borderId="10" xfId="0" applyNumberFormat="1" applyFont="1" applyBorder="1" applyAlignment="1">
      <alignment horizontal="center" vertical="center" wrapText="1" readingOrder="1"/>
    </xf>
    <xf numFmtId="166" fontId="33" fillId="0" borderId="10" xfId="0" applyNumberFormat="1" applyFont="1" applyBorder="1" applyAlignment="1">
      <alignment horizontal="center" vertical="center" wrapText="1" readingOrder="1"/>
    </xf>
    <xf numFmtId="169" fontId="33" fillId="34" borderId="10" xfId="77" applyNumberFormat="1" applyFont="1" applyFill="1" applyBorder="1" applyAlignment="1">
      <alignment horizontal="left" vertical="center"/>
    </xf>
    <xf numFmtId="169" fontId="75" fillId="34" borderId="10" xfId="49" applyNumberFormat="1" applyFont="1" applyFill="1" applyBorder="1" applyAlignment="1">
      <alignment horizontal="right" vertical="center"/>
    </xf>
    <xf numFmtId="49" fontId="81" fillId="31" borderId="10" xfId="0" applyNumberFormat="1" applyFont="1" applyFill="1" applyBorder="1" applyAlignment="1">
      <alignment horizontal="center" vertical="center"/>
    </xf>
    <xf numFmtId="49" fontId="33" fillId="0" borderId="10" xfId="0" applyNumberFormat="1" applyFont="1" applyBorder="1" applyAlignment="1">
      <alignment horizontal="center" vertical="center" wrapText="1" readingOrder="1"/>
    </xf>
    <xf numFmtId="168" fontId="38" fillId="25" borderId="0" xfId="0" applyNumberFormat="1" applyFont="1" applyFill="1"/>
    <xf numFmtId="43" fontId="0" fillId="0" borderId="0" xfId="0" applyNumberFormat="1"/>
    <xf numFmtId="169" fontId="32" fillId="34" borderId="10" xfId="77" applyNumberFormat="1" applyFont="1" applyFill="1" applyBorder="1" applyAlignment="1">
      <alignment horizontal="center" vertical="center" wrapText="1"/>
    </xf>
    <xf numFmtId="169" fontId="32" fillId="34" borderId="10" xfId="77" applyNumberFormat="1" applyFont="1" applyFill="1" applyBorder="1" applyAlignment="1">
      <alignment horizontal="left" vertical="center"/>
    </xf>
    <xf numFmtId="0" fontId="33" fillId="34" borderId="0" xfId="63" applyFont="1" applyFill="1"/>
    <xf numFmtId="0" fontId="36" fillId="34" borderId="0" xfId="63" applyFont="1" applyFill="1" applyAlignment="1">
      <alignment horizontal="center"/>
    </xf>
    <xf numFmtId="0" fontId="24" fillId="34" borderId="0" xfId="63" applyFont="1" applyFill="1" applyAlignment="1">
      <alignment vertical="center" wrapText="1"/>
    </xf>
    <xf numFmtId="0" fontId="35" fillId="34" borderId="0" xfId="63" applyFont="1" applyFill="1" applyAlignment="1">
      <alignment horizontal="center" vertical="center" wrapText="1"/>
    </xf>
    <xf numFmtId="0" fontId="33" fillId="34" borderId="0" xfId="63" applyFont="1" applyFill="1" applyAlignment="1">
      <alignment horizontal="center" vertical="center"/>
    </xf>
    <xf numFmtId="0" fontId="36" fillId="34" borderId="0" xfId="63" applyFont="1" applyFill="1" applyAlignment="1">
      <alignment horizontal="center" vertical="center"/>
    </xf>
    <xf numFmtId="0" fontId="33" fillId="34" borderId="10" xfId="63" applyFont="1" applyFill="1" applyBorder="1" applyAlignment="1">
      <alignment horizontal="center" vertical="center"/>
    </xf>
    <xf numFmtId="0" fontId="33" fillId="34" borderId="10" xfId="63" applyFont="1" applyFill="1" applyBorder="1" applyAlignment="1">
      <alignment horizontal="center" vertical="center" wrapText="1"/>
    </xf>
    <xf numFmtId="0" fontId="39" fillId="34" borderId="10" xfId="63" applyFont="1" applyFill="1" applyBorder="1" applyAlignment="1">
      <alignment vertical="center" wrapText="1"/>
    </xf>
    <xf numFmtId="49" fontId="39" fillId="34" borderId="10" xfId="63" applyNumberFormat="1" applyFont="1" applyFill="1" applyBorder="1" applyAlignment="1">
      <alignment horizontal="center" vertical="center"/>
    </xf>
    <xf numFmtId="169" fontId="39" fillId="34" borderId="10" xfId="77" applyNumberFormat="1" applyFont="1" applyFill="1" applyBorder="1" applyAlignment="1">
      <alignment horizontal="left" vertical="center"/>
    </xf>
    <xf numFmtId="169" fontId="33" fillId="34" borderId="0" xfId="63" applyNumberFormat="1" applyFont="1" applyFill="1"/>
    <xf numFmtId="0" fontId="50" fillId="34" borderId="10" xfId="63" applyFont="1" applyFill="1" applyBorder="1" applyAlignment="1">
      <alignment horizontal="center" vertical="center"/>
    </xf>
    <xf numFmtId="0" fontId="33" fillId="34" borderId="10" xfId="63" applyFont="1" applyFill="1" applyBorder="1" applyAlignment="1">
      <alignment horizontal="left" vertical="center" wrapText="1"/>
    </xf>
    <xf numFmtId="49" fontId="32" fillId="34" borderId="10" xfId="63" applyNumberFormat="1" applyFont="1" applyFill="1" applyBorder="1" applyAlignment="1">
      <alignment horizontal="center" vertical="center"/>
    </xf>
    <xf numFmtId="0" fontId="33" fillId="34" borderId="0" xfId="63" applyFont="1" applyFill="1" applyAlignment="1">
      <alignment horizontal="center"/>
    </xf>
    <xf numFmtId="0" fontId="33" fillId="34" borderId="0" xfId="63" applyFont="1" applyFill="1" applyAlignment="1">
      <alignment horizontal="right"/>
    </xf>
    <xf numFmtId="0" fontId="32" fillId="34" borderId="10" xfId="63" applyFont="1" applyFill="1" applyBorder="1" applyAlignment="1">
      <alignment horizontal="center" vertical="center" wrapText="1"/>
    </xf>
    <xf numFmtId="49" fontId="33" fillId="34" borderId="10" xfId="63" applyNumberFormat="1" applyFont="1" applyFill="1" applyBorder="1" applyAlignment="1">
      <alignment horizontal="center" vertical="center"/>
    </xf>
    <xf numFmtId="167" fontId="33" fillId="34" borderId="0" xfId="63" applyNumberFormat="1" applyFont="1" applyFill="1"/>
    <xf numFmtId="0" fontId="33" fillId="34" borderId="0" xfId="63" applyFont="1" applyFill="1" applyAlignment="1">
      <alignment horizontal="left"/>
    </xf>
    <xf numFmtId="0" fontId="32" fillId="34" borderId="10" xfId="63" applyFont="1" applyFill="1" applyBorder="1" applyAlignment="1">
      <alignment horizontal="left" vertical="center" wrapText="1"/>
    </xf>
    <xf numFmtId="49" fontId="33" fillId="34" borderId="10" xfId="63" applyNumberFormat="1" applyFont="1" applyFill="1" applyBorder="1" applyAlignment="1">
      <alignment horizontal="center" vertical="center" wrapText="1"/>
    </xf>
    <xf numFmtId="0" fontId="41" fillId="34" borderId="10" xfId="63" applyFont="1" applyFill="1" applyBorder="1" applyAlignment="1">
      <alignment horizontal="left" vertical="center" wrapText="1"/>
    </xf>
    <xf numFmtId="49" fontId="33" fillId="34" borderId="10" xfId="63" applyNumberFormat="1" applyFont="1" applyFill="1" applyBorder="1" applyAlignment="1">
      <alignment horizontal="left" vertical="center" wrapText="1"/>
    </xf>
    <xf numFmtId="0" fontId="44" fillId="34" borderId="10" xfId="63" applyFont="1" applyFill="1" applyBorder="1" applyAlignment="1">
      <alignment horizontal="center" vertical="center" wrapText="1"/>
    </xf>
    <xf numFmtId="49" fontId="32" fillId="34" borderId="10" xfId="63" applyNumberFormat="1" applyFont="1" applyFill="1" applyBorder="1" applyAlignment="1">
      <alignment horizontal="left" vertical="center" wrapText="1"/>
    </xf>
    <xf numFmtId="49" fontId="41" fillId="34" borderId="10" xfId="63" applyNumberFormat="1" applyFont="1" applyFill="1" applyBorder="1" applyAlignment="1">
      <alignment horizontal="left" vertical="center" wrapText="1"/>
    </xf>
    <xf numFmtId="49" fontId="44" fillId="34" borderId="10" xfId="63" applyNumberFormat="1" applyFont="1" applyFill="1" applyBorder="1" applyAlignment="1">
      <alignment horizontal="left" vertical="center" wrapText="1"/>
    </xf>
    <xf numFmtId="49" fontId="51" fillId="34" borderId="10" xfId="63" applyNumberFormat="1" applyFont="1" applyFill="1" applyBorder="1" applyAlignment="1">
      <alignment horizontal="left" vertical="center" wrapText="1"/>
    </xf>
    <xf numFmtId="49" fontId="52" fillId="34" borderId="10" xfId="63" applyNumberFormat="1" applyFont="1" applyFill="1" applyBorder="1" applyAlignment="1">
      <alignment horizontal="left" vertical="center" wrapText="1"/>
    </xf>
    <xf numFmtId="0" fontId="33" fillId="34" borderId="10" xfId="63" applyFont="1" applyFill="1" applyBorder="1" applyAlignment="1">
      <alignment horizontal="left" vertical="center" wrapText="1" readingOrder="1"/>
    </xf>
    <xf numFmtId="166" fontId="33" fillId="34" borderId="10" xfId="63" applyNumberFormat="1" applyFont="1" applyFill="1" applyBorder="1" applyAlignment="1">
      <alignment horizontal="center" vertical="center" wrapText="1"/>
    </xf>
    <xf numFmtId="168" fontId="33" fillId="34" borderId="10" xfId="77" applyNumberFormat="1" applyFont="1" applyFill="1" applyBorder="1" applyAlignment="1">
      <alignment horizontal="left" vertical="center"/>
    </xf>
    <xf numFmtId="49" fontId="53" fillId="34" borderId="10" xfId="63" applyNumberFormat="1" applyFont="1" applyFill="1" applyBorder="1" applyAlignment="1">
      <alignment horizontal="center" vertical="center" wrapText="1"/>
    </xf>
    <xf numFmtId="169" fontId="71" fillId="34" borderId="10" xfId="77" applyNumberFormat="1" applyFont="1" applyFill="1" applyBorder="1" applyAlignment="1">
      <alignment horizontal="left" vertical="center"/>
    </xf>
    <xf numFmtId="49" fontId="39" fillId="34" borderId="10" xfId="63" applyNumberFormat="1" applyFont="1" applyFill="1" applyBorder="1" applyAlignment="1">
      <alignment horizontal="center" vertical="center" wrapText="1"/>
    </xf>
    <xf numFmtId="49" fontId="40" fillId="34" borderId="10" xfId="63" applyNumberFormat="1" applyFont="1" applyFill="1" applyBorder="1" applyAlignment="1">
      <alignment horizontal="center" vertical="center" wrapText="1"/>
    </xf>
    <xf numFmtId="49" fontId="42" fillId="34" borderId="10" xfId="63" applyNumberFormat="1" applyFont="1" applyFill="1" applyBorder="1" applyAlignment="1">
      <alignment horizontal="left" vertical="center" wrapText="1"/>
    </xf>
    <xf numFmtId="40" fontId="32" fillId="0" borderId="0" xfId="63" applyNumberFormat="1" applyFont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 wrapText="1"/>
    </xf>
    <xf numFmtId="0" fontId="24" fillId="0" borderId="0" xfId="63" applyFont="1" applyAlignment="1">
      <alignment horizontal="center" vertical="center" wrapText="1"/>
    </xf>
    <xf numFmtId="0" fontId="37" fillId="0" borderId="20" xfId="63" applyFont="1" applyBorder="1" applyAlignment="1">
      <alignment horizontal="right" vertical="center"/>
    </xf>
    <xf numFmtId="0" fontId="32" fillId="24" borderId="10" xfId="63" applyFont="1" applyFill="1" applyBorder="1" applyAlignment="1">
      <alignment horizontal="center" vertical="center" textRotation="90" wrapText="1"/>
    </xf>
    <xf numFmtId="0" fontId="32" fillId="24" borderId="10" xfId="63" applyFont="1" applyFill="1" applyBorder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42" fillId="0" borderId="22" xfId="63" applyFont="1" applyBorder="1" applyAlignment="1">
      <alignment horizontal="center" vertical="center" wrapText="1"/>
    </xf>
    <xf numFmtId="0" fontId="42" fillId="0" borderId="19" xfId="63" applyFont="1" applyBorder="1" applyAlignment="1">
      <alignment horizontal="center" vertical="center" wrapText="1"/>
    </xf>
    <xf numFmtId="0" fontId="42" fillId="0" borderId="21" xfId="63" applyFont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59" fillId="0" borderId="0" xfId="0" applyFont="1" applyAlignment="1">
      <alignment horizontal="center" vertical="center" wrapText="1"/>
    </xf>
    <xf numFmtId="0" fontId="59" fillId="0" borderId="22" xfId="0" applyFont="1" applyBorder="1" applyAlignment="1">
      <alignment horizontal="center" vertical="center"/>
    </xf>
    <xf numFmtId="0" fontId="59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69" fontId="32" fillId="0" borderId="15" xfId="77" applyNumberFormat="1" applyFont="1" applyFill="1" applyBorder="1" applyAlignment="1">
      <alignment horizontal="center" vertical="center" wrapText="1"/>
    </xf>
    <xf numFmtId="169" fontId="32" fillId="0" borderId="23" xfId="77" applyNumberFormat="1" applyFont="1" applyFill="1" applyBorder="1" applyAlignment="1">
      <alignment horizontal="center" vertical="center" wrapText="1"/>
    </xf>
    <xf numFmtId="169" fontId="32" fillId="0" borderId="18" xfId="77" applyNumberFormat="1" applyFont="1" applyFill="1" applyBorder="1" applyAlignment="1">
      <alignment horizontal="center" vertical="center" wrapText="1"/>
    </xf>
    <xf numFmtId="169" fontId="32" fillId="0" borderId="14" xfId="77" applyNumberFormat="1" applyFont="1" applyFill="1" applyBorder="1" applyAlignment="1">
      <alignment horizontal="center" vertical="center" wrapText="1"/>
    </xf>
    <xf numFmtId="169" fontId="32" fillId="0" borderId="0" xfId="77" applyNumberFormat="1" applyFont="1" applyFill="1" applyBorder="1" applyAlignment="1">
      <alignment horizontal="center" vertical="center" wrapText="1"/>
    </xf>
    <xf numFmtId="169" fontId="32" fillId="0" borderId="17" xfId="77" applyNumberFormat="1" applyFont="1" applyFill="1" applyBorder="1" applyAlignment="1">
      <alignment horizontal="center" vertical="center" wrapText="1"/>
    </xf>
    <xf numFmtId="169" fontId="32" fillId="0" borderId="12" xfId="77" applyNumberFormat="1" applyFont="1" applyFill="1" applyBorder="1" applyAlignment="1">
      <alignment horizontal="center" vertical="center" wrapText="1"/>
    </xf>
    <xf numFmtId="169" fontId="32" fillId="0" borderId="11" xfId="77" applyNumberFormat="1" applyFont="1" applyFill="1" applyBorder="1" applyAlignment="1">
      <alignment horizontal="center" vertical="center" wrapText="1"/>
    </xf>
    <xf numFmtId="169" fontId="32" fillId="0" borderId="16" xfId="77" applyNumberFormat="1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textRotation="90" wrapText="1"/>
    </xf>
    <xf numFmtId="0" fontId="32" fillId="0" borderId="11" xfId="0" applyFont="1" applyBorder="1" applyAlignment="1">
      <alignment horizontal="center" vertical="center" textRotation="90" wrapText="1"/>
    </xf>
    <xf numFmtId="0" fontId="32" fillId="0" borderId="16" xfId="0" applyFont="1" applyBorder="1" applyAlignment="1">
      <alignment horizontal="center" vertical="center" textRotation="90" wrapText="1"/>
    </xf>
    <xf numFmtId="166" fontId="32" fillId="0" borderId="12" xfId="0" applyNumberFormat="1" applyFont="1" applyBorder="1" applyAlignment="1">
      <alignment horizontal="center" vertical="center" textRotation="90" wrapText="1"/>
    </xf>
    <xf numFmtId="166" fontId="32" fillId="0" borderId="11" xfId="0" applyNumberFormat="1" applyFont="1" applyBorder="1" applyAlignment="1">
      <alignment horizontal="center" vertical="center" textRotation="90" wrapText="1"/>
    </xf>
    <xf numFmtId="166" fontId="32" fillId="0" borderId="16" xfId="0" applyNumberFormat="1" applyFont="1" applyBorder="1" applyAlignment="1">
      <alignment horizontal="center" vertical="center" textRotation="90" wrapText="1"/>
    </xf>
    <xf numFmtId="0" fontId="32" fillId="0" borderId="12" xfId="0" applyFont="1" applyBorder="1" applyAlignment="1">
      <alignment horizontal="center" vertical="center" wrapText="1" readingOrder="1"/>
    </xf>
    <xf numFmtId="0" fontId="32" fillId="0" borderId="11" xfId="0" applyFont="1" applyBorder="1" applyAlignment="1">
      <alignment horizontal="center" vertical="center" wrapText="1" readingOrder="1"/>
    </xf>
    <xf numFmtId="0" fontId="32" fillId="0" borderId="16" xfId="0" applyFont="1" applyBorder="1" applyAlignment="1">
      <alignment horizontal="center" vertical="center" wrapText="1" readingOrder="1"/>
    </xf>
    <xf numFmtId="0" fontId="32" fillId="0" borderId="15" xfId="0" applyFont="1" applyBorder="1" applyAlignment="1">
      <alignment horizontal="center" vertical="center" textRotation="90" wrapText="1"/>
    </xf>
    <xf numFmtId="0" fontId="32" fillId="0" borderId="14" xfId="0" applyFont="1" applyBorder="1" applyAlignment="1">
      <alignment horizontal="center" vertical="center" textRotation="90" wrapText="1"/>
    </xf>
    <xf numFmtId="0" fontId="32" fillId="0" borderId="13" xfId="0" applyFont="1" applyBorder="1" applyAlignment="1">
      <alignment horizontal="center" vertical="center" textRotation="90" wrapText="1"/>
    </xf>
    <xf numFmtId="40" fontId="32" fillId="34" borderId="0" xfId="63" applyNumberFormat="1" applyFont="1" applyFill="1" applyAlignment="1">
      <alignment horizontal="center" vertical="center"/>
    </xf>
    <xf numFmtId="0" fontId="42" fillId="34" borderId="10" xfId="63" applyFont="1" applyFill="1" applyBorder="1" applyAlignment="1">
      <alignment horizontal="center" vertical="center" wrapText="1"/>
    </xf>
    <xf numFmtId="0" fontId="32" fillId="34" borderId="10" xfId="63" applyFont="1" applyFill="1" applyBorder="1" applyAlignment="1">
      <alignment horizontal="center" vertical="center" textRotation="90" wrapText="1"/>
    </xf>
    <xf numFmtId="169" fontId="32" fillId="34" borderId="10" xfId="77" applyNumberFormat="1" applyFont="1" applyFill="1" applyBorder="1" applyAlignment="1">
      <alignment horizontal="center" vertical="center" wrapText="1"/>
    </xf>
    <xf numFmtId="0" fontId="35" fillId="34" borderId="0" xfId="63" applyFont="1" applyFill="1" applyAlignment="1">
      <alignment horizontal="center" vertical="center" wrapText="1"/>
    </xf>
    <xf numFmtId="0" fontId="37" fillId="34" borderId="20" xfId="63" applyFont="1" applyFill="1" applyBorder="1" applyAlignment="1">
      <alignment horizontal="right" vertical="center"/>
    </xf>
    <xf numFmtId="0" fontId="32" fillId="34" borderId="10" xfId="63" applyFont="1" applyFill="1" applyBorder="1" applyAlignment="1">
      <alignment horizontal="center" vertical="center" wrapText="1"/>
    </xf>
    <xf numFmtId="49" fontId="32" fillId="34" borderId="10" xfId="63" applyNumberFormat="1" applyFont="1" applyFill="1" applyBorder="1" applyAlignment="1">
      <alignment horizontal="center" vertical="center" wrapText="1"/>
    </xf>
    <xf numFmtId="0" fontId="69" fillId="0" borderId="0" xfId="0" applyFont="1" applyAlignment="1">
      <alignment horizontal="center"/>
    </xf>
    <xf numFmtId="0" fontId="35" fillId="0" borderId="0" xfId="0" applyFont="1" applyAlignment="1">
      <alignment horizontal="center" vertical="center" wrapText="1"/>
    </xf>
    <xf numFmtId="0" fontId="37" fillId="0" borderId="20" xfId="0" applyFont="1" applyBorder="1" applyAlignment="1">
      <alignment horizontal="right"/>
    </xf>
    <xf numFmtId="0" fontId="35" fillId="0" borderId="12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49" fontId="32" fillId="0" borderId="10" xfId="0" applyNumberFormat="1" applyFont="1" applyBorder="1" applyAlignment="1">
      <alignment horizontal="center" vertical="center" wrapText="1"/>
    </xf>
    <xf numFmtId="0" fontId="68" fillId="0" borderId="20" xfId="0" applyFont="1" applyBorder="1" applyAlignment="1">
      <alignment horizontal="right"/>
    </xf>
    <xf numFmtId="0" fontId="42" fillId="0" borderId="10" xfId="63" applyFont="1" applyBorder="1" applyAlignment="1">
      <alignment horizontal="center" vertical="center" wrapText="1"/>
    </xf>
    <xf numFmtId="40" fontId="32" fillId="0" borderId="0" xfId="0" applyNumberFormat="1" applyFont="1" applyAlignment="1">
      <alignment horizontal="center" vertical="center"/>
    </xf>
    <xf numFmtId="40" fontId="41" fillId="0" borderId="0" xfId="0" applyNumberFormat="1" applyFont="1" applyAlignment="1">
      <alignment horizontal="center" vertical="center"/>
    </xf>
  </cellXfs>
  <cellStyles count="10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20% - Շեշտ1" xfId="7" xr:uid="{00000000-0005-0000-0000-000006000000}"/>
    <cellStyle name="20% - Շեշտ2" xfId="8" xr:uid="{00000000-0005-0000-0000-000007000000}"/>
    <cellStyle name="20% - Շեշտ3" xfId="9" xr:uid="{00000000-0005-0000-0000-000008000000}"/>
    <cellStyle name="20% - Շեշտ4" xfId="10" xr:uid="{00000000-0005-0000-0000-000009000000}"/>
    <cellStyle name="20% - Շեշտ5" xfId="11" xr:uid="{00000000-0005-0000-0000-00000A000000}"/>
    <cellStyle name="20% - Շեշտ6" xfId="12" xr:uid="{00000000-0005-0000-0000-00000B000000}"/>
    <cellStyle name="40% - Accent1 2" xfId="13" xr:uid="{00000000-0005-0000-0000-00000C000000}"/>
    <cellStyle name="40% - Accent2 2" xfId="14" xr:uid="{00000000-0005-0000-0000-00000D000000}"/>
    <cellStyle name="40% - Accent3 2" xfId="15" xr:uid="{00000000-0005-0000-0000-00000E000000}"/>
    <cellStyle name="40% - Accent4 2" xfId="16" xr:uid="{00000000-0005-0000-0000-00000F000000}"/>
    <cellStyle name="40% - Accent5 2" xfId="17" xr:uid="{00000000-0005-0000-0000-000010000000}"/>
    <cellStyle name="40% - Accent6 2" xfId="18" xr:uid="{00000000-0005-0000-0000-000011000000}"/>
    <cellStyle name="40% - Շեշտ1" xfId="19" xr:uid="{00000000-0005-0000-0000-000012000000}"/>
    <cellStyle name="40% - Շեշտ2" xfId="20" xr:uid="{00000000-0005-0000-0000-000013000000}"/>
    <cellStyle name="40% - Շեշտ3" xfId="21" xr:uid="{00000000-0005-0000-0000-000014000000}"/>
    <cellStyle name="40% - Շեշտ4" xfId="22" xr:uid="{00000000-0005-0000-0000-000015000000}"/>
    <cellStyle name="40% - Շեշտ5" xfId="23" xr:uid="{00000000-0005-0000-0000-000016000000}"/>
    <cellStyle name="40% - Շեշտ6" xfId="24" xr:uid="{00000000-0005-0000-0000-000017000000}"/>
    <cellStyle name="60% - Accent1 2" xfId="25" xr:uid="{00000000-0005-0000-0000-000018000000}"/>
    <cellStyle name="60% - Accent2 2" xfId="26" xr:uid="{00000000-0005-0000-0000-000019000000}"/>
    <cellStyle name="60% - Accent3 2" xfId="27" xr:uid="{00000000-0005-0000-0000-00001A000000}"/>
    <cellStyle name="60% - Accent4 2" xfId="28" xr:uid="{00000000-0005-0000-0000-00001B000000}"/>
    <cellStyle name="60% - Accent5 2" xfId="29" xr:uid="{00000000-0005-0000-0000-00001C000000}"/>
    <cellStyle name="60% - Accent6 2" xfId="30" xr:uid="{00000000-0005-0000-0000-00001D000000}"/>
    <cellStyle name="60% - Շեշտ1" xfId="31" xr:uid="{00000000-0005-0000-0000-00001E000000}"/>
    <cellStyle name="60% - Շեշտ2" xfId="32" xr:uid="{00000000-0005-0000-0000-00001F000000}"/>
    <cellStyle name="60% - Շեշտ3" xfId="33" xr:uid="{00000000-0005-0000-0000-000020000000}"/>
    <cellStyle name="60% - Շեշտ4" xfId="34" xr:uid="{00000000-0005-0000-0000-000021000000}"/>
    <cellStyle name="60% - Շեշտ5" xfId="35" xr:uid="{00000000-0005-0000-0000-000022000000}"/>
    <cellStyle name="60% - Շեշտ6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heck Cell 2" xfId="45" xr:uid="{00000000-0005-0000-0000-00002C000000}"/>
    <cellStyle name="Comma" xfId="77" builtinId="3"/>
    <cellStyle name="Comma 2" xfId="46" xr:uid="{00000000-0005-0000-0000-00002E000000}"/>
    <cellStyle name="Comma 2 2" xfId="47" xr:uid="{00000000-0005-0000-0000-00002F000000}"/>
    <cellStyle name="Comma 3" xfId="48" xr:uid="{00000000-0005-0000-0000-000030000000}"/>
    <cellStyle name="Comma 4" xfId="49" xr:uid="{00000000-0005-0000-0000-000031000000}"/>
    <cellStyle name="Comma 4 2" xfId="50" xr:uid="{00000000-0005-0000-0000-000032000000}"/>
    <cellStyle name="Comma 5" xfId="51" xr:uid="{00000000-0005-0000-0000-000033000000}"/>
    <cellStyle name="Comma 6" xfId="52" xr:uid="{00000000-0005-0000-0000-000034000000}"/>
    <cellStyle name="Explanatory Text 2" xfId="53" xr:uid="{00000000-0005-0000-0000-000035000000}"/>
    <cellStyle name="Good 2" xfId="54" xr:uid="{00000000-0005-0000-0000-000036000000}"/>
    <cellStyle name="Heading 1 2" xfId="55" xr:uid="{00000000-0005-0000-0000-000037000000}"/>
    <cellStyle name="Heading 2 2" xfId="56" xr:uid="{00000000-0005-0000-0000-000038000000}"/>
    <cellStyle name="Heading 3 2" xfId="57" xr:uid="{00000000-0005-0000-0000-000039000000}"/>
    <cellStyle name="Heading 4 2" xfId="58" xr:uid="{00000000-0005-0000-0000-00003A000000}"/>
    <cellStyle name="Input 2" xfId="59" xr:uid="{00000000-0005-0000-0000-00003B000000}"/>
    <cellStyle name="Linked Cell 2" xfId="60" xr:uid="{00000000-0005-0000-0000-00003C000000}"/>
    <cellStyle name="Neutral 2" xfId="61" xr:uid="{00000000-0005-0000-0000-00003D000000}"/>
    <cellStyle name="Normal" xfId="0" builtinId="0"/>
    <cellStyle name="Normal 2" xfId="62" xr:uid="{00000000-0005-0000-0000-00003F000000}"/>
    <cellStyle name="Normal 2 2" xfId="63" xr:uid="{00000000-0005-0000-0000-000040000000}"/>
    <cellStyle name="Normal 2 3" xfId="64" xr:uid="{00000000-0005-0000-0000-000041000000}"/>
    <cellStyle name="Normal 2_Caxser 2017" xfId="65" xr:uid="{00000000-0005-0000-0000-000042000000}"/>
    <cellStyle name="Normal 3" xfId="66" xr:uid="{00000000-0005-0000-0000-000043000000}"/>
    <cellStyle name="Normal 4" xfId="67" xr:uid="{00000000-0005-0000-0000-000044000000}"/>
    <cellStyle name="Normal 5" xfId="68" xr:uid="{00000000-0005-0000-0000-000045000000}"/>
    <cellStyle name="Normal 6" xfId="69" xr:uid="{00000000-0005-0000-0000-000046000000}"/>
    <cellStyle name="Normal 7" xfId="70" xr:uid="{00000000-0005-0000-0000-000047000000}"/>
    <cellStyle name="Note 2" xfId="71" xr:uid="{00000000-0005-0000-0000-000048000000}"/>
    <cellStyle name="Output 2" xfId="72" xr:uid="{00000000-0005-0000-0000-000049000000}"/>
    <cellStyle name="Percent 2" xfId="73" xr:uid="{00000000-0005-0000-0000-00004A000000}"/>
    <cellStyle name="Title 2" xfId="74" xr:uid="{00000000-0005-0000-0000-00004B000000}"/>
    <cellStyle name="Total 2" xfId="75" xr:uid="{00000000-0005-0000-0000-00004C000000}"/>
    <cellStyle name="Warning Text 2" xfId="76" xr:uid="{00000000-0005-0000-0000-00004D000000}"/>
    <cellStyle name="Անվանում" xfId="78" xr:uid="{00000000-0005-0000-0000-00004E000000}"/>
    <cellStyle name="Արտածում" xfId="79" xr:uid="{00000000-0005-0000-0000-00004F000000}"/>
    <cellStyle name="Բացատրական գրվածք" xfId="80" xr:uid="{00000000-0005-0000-0000-000050000000}"/>
    <cellStyle name="Զգուշացման գրվածք" xfId="81" xr:uid="{00000000-0005-0000-0000-000051000000}"/>
    <cellStyle name="Ընդամենը" xfId="82" xr:uid="{00000000-0005-0000-0000-000052000000}"/>
    <cellStyle name="Լավ" xfId="83" xr:uid="{00000000-0005-0000-0000-000053000000}"/>
    <cellStyle name="Կապված բջիջ" xfId="84" xr:uid="{00000000-0005-0000-0000-000054000000}"/>
    <cellStyle name="Հաշվարկում" xfId="85" xr:uid="{00000000-0005-0000-0000-000055000000}"/>
    <cellStyle name="Ներածում" xfId="86" xr:uid="{00000000-0005-0000-0000-000056000000}"/>
    <cellStyle name="Նշում" xfId="87" xr:uid="{00000000-0005-0000-0000-000057000000}"/>
    <cellStyle name="Շեշտ1" xfId="88" xr:uid="{00000000-0005-0000-0000-000058000000}"/>
    <cellStyle name="Շեշտ2" xfId="89" xr:uid="{00000000-0005-0000-0000-000059000000}"/>
    <cellStyle name="Շեշտ3" xfId="90" xr:uid="{00000000-0005-0000-0000-00005A000000}"/>
    <cellStyle name="Շեշտ4" xfId="91" xr:uid="{00000000-0005-0000-0000-00005B000000}"/>
    <cellStyle name="Շեշտ5" xfId="92" xr:uid="{00000000-0005-0000-0000-00005C000000}"/>
    <cellStyle name="Շեշտ6" xfId="93" xr:uid="{00000000-0005-0000-0000-00005D000000}"/>
    <cellStyle name="Չեզոք" xfId="94" xr:uid="{00000000-0005-0000-0000-00005E000000}"/>
    <cellStyle name="Ստուգման բջիջ" xfId="95" xr:uid="{00000000-0005-0000-0000-00005F000000}"/>
    <cellStyle name="Վատ" xfId="96" xr:uid="{00000000-0005-0000-0000-000060000000}"/>
    <cellStyle name="Վերնագիր 1" xfId="97" xr:uid="{00000000-0005-0000-0000-000061000000}"/>
    <cellStyle name="Վերնագիր 2" xfId="98" xr:uid="{00000000-0005-0000-0000-000062000000}"/>
    <cellStyle name="Վերնագիր 3" xfId="99" xr:uid="{00000000-0005-0000-0000-000063000000}"/>
    <cellStyle name="Վերնագիր 4" xfId="100" xr:uid="{00000000-0005-0000-0000-000064000000}"/>
  </cellStyles>
  <dxfs count="9"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123825</xdr:colOff>
          <xdr:row>4</xdr:row>
          <xdr:rowOff>38100</xdr:rowOff>
        </xdr:from>
        <xdr:to>
          <xdr:col>4</xdr:col>
          <xdr:colOff>571500</xdr:colOff>
          <xdr:row>6</xdr:row>
          <xdr:rowOff>57150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Insert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1</xdr:row>
          <xdr:rowOff>95250</xdr:rowOff>
        </xdr:from>
        <xdr:to>
          <xdr:col>3</xdr:col>
          <xdr:colOff>800100</xdr:colOff>
          <xdr:row>1</xdr:row>
          <xdr:rowOff>457200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2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"/>
  <sheetViews>
    <sheetView topLeftCell="J1" workbookViewId="0">
      <selection activeCell="Z4" sqref="Z4"/>
    </sheetView>
  </sheetViews>
  <sheetFormatPr defaultColWidth="9.140625" defaultRowHeight="13.5" customHeight="1"/>
  <cols>
    <col min="1" max="4" width="9.140625" style="215"/>
    <col min="5" max="5" width="13.85546875" style="215" bestFit="1" customWidth="1"/>
    <col min="6" max="6" width="11.7109375" style="215" customWidth="1"/>
    <col min="7" max="7" width="14.28515625" style="215" customWidth="1"/>
    <col min="8" max="8" width="48.85546875" style="215" customWidth="1"/>
    <col min="9" max="9" width="52" style="215" customWidth="1"/>
    <col min="10" max="16384" width="9.140625" style="215"/>
  </cols>
  <sheetData>
    <row r="1" spans="1:7" ht="13.5" customHeight="1">
      <c r="A1" s="215">
        <v>71</v>
      </c>
      <c r="B1" s="215" t="s">
        <v>450</v>
      </c>
      <c r="C1" s="215" t="s">
        <v>463</v>
      </c>
      <c r="E1" s="215" t="s">
        <v>80</v>
      </c>
    </row>
    <row r="2" spans="1:7" ht="15" customHeight="1">
      <c r="A2" s="215">
        <v>72</v>
      </c>
      <c r="B2" s="215" t="s">
        <v>451</v>
      </c>
      <c r="C2" s="215" t="s">
        <v>464</v>
      </c>
      <c r="F2" s="216" t="s">
        <v>90</v>
      </c>
      <c r="G2" s="216" t="s">
        <v>91</v>
      </c>
    </row>
    <row r="3" spans="1:7" ht="12.75" customHeight="1">
      <c r="A3" s="215">
        <v>73</v>
      </c>
      <c r="B3" s="215" t="s">
        <v>452</v>
      </c>
      <c r="C3" s="215" t="s">
        <v>464</v>
      </c>
      <c r="E3" s="215" t="s">
        <v>92</v>
      </c>
      <c r="F3" s="217">
        <v>19</v>
      </c>
      <c r="G3" s="217">
        <v>23</v>
      </c>
    </row>
    <row r="4" spans="1:7" ht="13.5" customHeight="1">
      <c r="A4" s="215">
        <v>74</v>
      </c>
      <c r="B4" s="215" t="s">
        <v>453</v>
      </c>
      <c r="C4" s="215" t="s">
        <v>463</v>
      </c>
      <c r="E4" s="215" t="s">
        <v>93</v>
      </c>
      <c r="F4" s="217" t="s">
        <v>51</v>
      </c>
      <c r="G4" s="217" t="s">
        <v>71</v>
      </c>
    </row>
    <row r="5" spans="1:7" ht="13.5" customHeight="1">
      <c r="A5" s="215">
        <v>75</v>
      </c>
      <c r="B5" s="215" t="s">
        <v>454</v>
      </c>
      <c r="C5" s="215" t="s">
        <v>464</v>
      </c>
      <c r="F5" s="217" t="s">
        <v>52</v>
      </c>
      <c r="G5" s="217" t="s">
        <v>72</v>
      </c>
    </row>
    <row r="6" spans="1:7" ht="13.5" customHeight="1">
      <c r="A6" s="215">
        <v>76</v>
      </c>
      <c r="B6" s="215" t="s">
        <v>455</v>
      </c>
      <c r="C6" s="215" t="s">
        <v>464</v>
      </c>
      <c r="F6" s="217" t="s">
        <v>53</v>
      </c>
      <c r="G6" s="217" t="s">
        <v>73</v>
      </c>
    </row>
    <row r="7" spans="1:7" ht="13.5" customHeight="1">
      <c r="A7" s="215">
        <v>77</v>
      </c>
      <c r="B7" s="215" t="s">
        <v>456</v>
      </c>
      <c r="C7" s="215" t="s">
        <v>464</v>
      </c>
      <c r="F7" s="217" t="s">
        <v>54</v>
      </c>
      <c r="G7" s="217" t="s">
        <v>74</v>
      </c>
    </row>
    <row r="8" spans="1:7" ht="13.5" customHeight="1">
      <c r="A8" s="215">
        <v>78</v>
      </c>
      <c r="B8" s="215" t="s">
        <v>457</v>
      </c>
      <c r="C8" s="215" t="s">
        <v>464</v>
      </c>
      <c r="E8" s="218" t="s">
        <v>94</v>
      </c>
      <c r="F8" s="217" t="s">
        <v>55</v>
      </c>
      <c r="G8" s="217" t="s">
        <v>75</v>
      </c>
    </row>
    <row r="9" spans="1:7" ht="13.5" customHeight="1">
      <c r="A9" s="215">
        <v>79</v>
      </c>
      <c r="B9" s="215" t="s">
        <v>458</v>
      </c>
      <c r="C9" s="215" t="s">
        <v>464</v>
      </c>
      <c r="E9" s="216" t="s">
        <v>95</v>
      </c>
      <c r="F9" s="217" t="s">
        <v>56</v>
      </c>
      <c r="G9" s="217" t="s">
        <v>76</v>
      </c>
    </row>
    <row r="10" spans="1:7" ht="13.5" customHeight="1">
      <c r="A10" s="215">
        <v>80</v>
      </c>
      <c r="B10" s="215" t="s">
        <v>459</v>
      </c>
      <c r="C10" s="215" t="s">
        <v>464</v>
      </c>
      <c r="E10" s="216" t="s">
        <v>485</v>
      </c>
      <c r="F10" s="217" t="s">
        <v>57</v>
      </c>
      <c r="G10" s="217" t="s">
        <v>77</v>
      </c>
    </row>
    <row r="11" spans="1:7" ht="13.5" customHeight="1">
      <c r="A11" s="215">
        <v>81</v>
      </c>
      <c r="B11" s="215" t="s">
        <v>460</v>
      </c>
      <c r="C11" s="215" t="s">
        <v>464</v>
      </c>
      <c r="E11" s="216" t="s">
        <v>486</v>
      </c>
      <c r="F11" s="217" t="s">
        <v>58</v>
      </c>
      <c r="G11" s="217" t="s">
        <v>78</v>
      </c>
    </row>
    <row r="12" spans="1:7" ht="13.5" customHeight="1">
      <c r="A12" s="215">
        <v>82</v>
      </c>
      <c r="B12" s="215" t="s">
        <v>461</v>
      </c>
      <c r="C12" s="215" t="s">
        <v>464</v>
      </c>
      <c r="F12" s="217" t="s">
        <v>491</v>
      </c>
      <c r="G12" s="217" t="s">
        <v>68</v>
      </c>
    </row>
    <row r="13" spans="1:7" ht="13.5" customHeight="1">
      <c r="A13" s="215">
        <v>83</v>
      </c>
      <c r="B13" s="215" t="s">
        <v>462</v>
      </c>
      <c r="C13" s="215" t="s">
        <v>464</v>
      </c>
      <c r="F13" s="217" t="s">
        <v>69</v>
      </c>
      <c r="G13" s="217" t="s">
        <v>70</v>
      </c>
    </row>
    <row r="14" spans="1:7" ht="13.5" customHeight="1">
      <c r="F14" s="217" t="s">
        <v>50</v>
      </c>
      <c r="G14" s="217" t="s">
        <v>79</v>
      </c>
    </row>
    <row r="15" spans="1:7" ht="13.5" customHeight="1">
      <c r="F15" s="217" t="s">
        <v>66</v>
      </c>
      <c r="G15" s="217" t="s">
        <v>67</v>
      </c>
    </row>
    <row r="16" spans="1:7" ht="13.5" customHeight="1">
      <c r="F16" s="217" t="s">
        <v>65</v>
      </c>
      <c r="G16" s="217" t="s">
        <v>64</v>
      </c>
    </row>
    <row r="20" spans="7:9" ht="13.5" customHeight="1">
      <c r="H20" s="219"/>
      <c r="I20" s="219"/>
    </row>
    <row r="21" spans="7:9" ht="13.5" customHeight="1">
      <c r="H21" s="219"/>
      <c r="I21" s="219"/>
    </row>
    <row r="22" spans="7:9" ht="13.5" customHeight="1">
      <c r="H22" s="219"/>
      <c r="I22" s="219"/>
    </row>
    <row r="23" spans="7:9" ht="13.5" customHeight="1">
      <c r="H23" s="219"/>
      <c r="I23" s="219"/>
    </row>
    <row r="24" spans="7:9" ht="13.5" customHeight="1">
      <c r="H24" s="219"/>
      <c r="I24" s="219"/>
    </row>
    <row r="25" spans="7:9" ht="13.5" customHeight="1">
      <c r="H25" s="219"/>
      <c r="I25" s="219"/>
    </row>
    <row r="26" spans="7:9" ht="13.5" customHeight="1">
      <c r="H26" s="219"/>
      <c r="I26" s="219"/>
    </row>
    <row r="27" spans="7:9" ht="13.5" customHeight="1">
      <c r="H27" s="219"/>
      <c r="I27" s="219"/>
    </row>
    <row r="28" spans="7:9" ht="13.5" customHeight="1">
      <c r="G28" s="220"/>
      <c r="H28" s="219"/>
      <c r="I28" s="219"/>
    </row>
    <row r="29" spans="7:9" ht="13.5" customHeight="1">
      <c r="H29" s="219"/>
      <c r="I29" s="219"/>
    </row>
  </sheetData>
  <phoneticPr fontId="3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dd">
                <anchor moveWithCells="1" siz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0]!Anulik">
                <anchor moveWithCells="1" sizeWithCells="1">
                  <from>
                    <xdr:col>4</xdr:col>
                    <xdr:colOff>123825</xdr:colOff>
                    <xdr:row>4</xdr:row>
                    <xdr:rowOff>38100</xdr:rowOff>
                  </from>
                  <to>
                    <xdr:col>4</xdr:col>
                    <xdr:colOff>571500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0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4.85546875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50"/>
      <c r="L1" s="450"/>
      <c r="M1" s="450"/>
      <c r="N1" s="396" t="s">
        <v>622</v>
      </c>
      <c r="O1" s="396"/>
      <c r="P1" s="39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50"/>
      <c r="L2" s="450"/>
      <c r="M2" s="450"/>
      <c r="N2" s="396" t="s">
        <v>615</v>
      </c>
      <c r="O2" s="396"/>
      <c r="P2" s="396"/>
    </row>
    <row r="3" spans="1:22">
      <c r="A3" s="3"/>
      <c r="B3" s="234"/>
      <c r="C3" s="3"/>
      <c r="D3" s="235"/>
      <c r="E3" s="235"/>
      <c r="F3" s="235" t="s">
        <v>661</v>
      </c>
      <c r="G3" s="235"/>
      <c r="H3" s="235"/>
      <c r="I3" s="3"/>
      <c r="J3" s="3"/>
      <c r="K3" s="450"/>
      <c r="L3" s="450"/>
      <c r="M3" s="450"/>
      <c r="N3" s="396" t="s">
        <v>807</v>
      </c>
      <c r="O3" s="396"/>
      <c r="P3" s="39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50"/>
      <c r="L4" s="450"/>
      <c r="M4" s="450"/>
      <c r="N4" s="396" t="s">
        <v>806</v>
      </c>
      <c r="O4" s="396"/>
      <c r="P4" s="39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50"/>
      <c r="L5" s="450"/>
      <c r="M5" s="450"/>
      <c r="N5" s="451" t="s">
        <v>591</v>
      </c>
      <c r="O5" s="451"/>
      <c r="P5" s="451"/>
    </row>
    <row r="6" spans="1:22">
      <c r="A6" s="234" t="s">
        <v>623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41.25" customHeight="1">
      <c r="A7" s="120" t="s">
        <v>490</v>
      </c>
      <c r="H7" s="441" t="s">
        <v>792</v>
      </c>
      <c r="I7" s="441"/>
      <c r="J7" s="441"/>
      <c r="K7" s="441"/>
      <c r="L7" s="441"/>
      <c r="M7" s="441"/>
      <c r="N7" s="441"/>
      <c r="O7" s="441"/>
      <c r="P7" s="441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448" t="s">
        <v>97</v>
      </c>
      <c r="P9" s="448"/>
    </row>
    <row r="10" spans="1:22" ht="46.5" customHeight="1">
      <c r="A10" s="121"/>
      <c r="H10" s="420" t="s">
        <v>98</v>
      </c>
      <c r="I10" s="420" t="s">
        <v>99</v>
      </c>
      <c r="J10" s="423" t="s">
        <v>100</v>
      </c>
      <c r="K10" s="423" t="s">
        <v>101</v>
      </c>
      <c r="L10" s="426" t="s">
        <v>102</v>
      </c>
      <c r="M10" s="429" t="s">
        <v>103</v>
      </c>
      <c r="N10" s="402" t="s">
        <v>374</v>
      </c>
      <c r="O10" s="449" t="s">
        <v>375</v>
      </c>
      <c r="P10" s="449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21"/>
      <c r="I11" s="421"/>
      <c r="J11" s="424"/>
      <c r="K11" s="424"/>
      <c r="L11" s="427"/>
      <c r="M11" s="430"/>
      <c r="N11" s="402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624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660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625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732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664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2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21">
        <f>+N63</f>
        <v>0</v>
      </c>
      <c r="O61" s="188"/>
      <c r="P61" s="188"/>
      <c r="Q61" s="159"/>
      <c r="R61" s="159"/>
      <c r="S61" s="32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733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2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734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706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17" t="s">
        <v>736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2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2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2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626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715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2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>+O143+O165+O172+O260+O272</f>
        <v>0</v>
      </c>
      <c r="P141" s="161">
        <f t="shared" ref="P141" si="15">+P143+P165+P172+P260+P272</f>
        <v>0</v>
      </c>
      <c r="Q141" s="159"/>
      <c r="R141" s="159"/>
      <c r="S141" s="32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627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628</v>
      </c>
      <c r="M144" s="29"/>
      <c r="N144" s="188"/>
      <c r="O144" s="188"/>
      <c r="P144" s="188"/>
      <c r="Q144" s="159"/>
      <c r="R144" s="159"/>
      <c r="S144" s="32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629</v>
      </c>
      <c r="M145" s="153"/>
      <c r="N145" s="190">
        <f>+N147+N149+N151+N154+N157+N159+N161+N163</f>
        <v>0</v>
      </c>
      <c r="O145" s="190">
        <f>+O147+O149+O151+O154+O157+O159+O161+O163</f>
        <v>0</v>
      </c>
      <c r="P145" s="190">
        <f t="shared" ref="P145" si="16">+P147+P149+P151+P154+P157+P159+P161+P163</f>
        <v>0</v>
      </c>
      <c r="Q145" s="159"/>
      <c r="R145" s="159"/>
      <c r="S145" s="32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630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2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631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737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632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741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2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2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738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2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742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86"/>
      <c r="P160" s="286">
        <v>0</v>
      </c>
      <c r="Q160" s="159"/>
      <c r="R160" s="159"/>
      <c r="S160" s="32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2" t="s">
        <v>743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86"/>
      <c r="P162" s="286">
        <v>0</v>
      </c>
      <c r="Q162" s="159"/>
      <c r="R162" s="159"/>
      <c r="S162" s="32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739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740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2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2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2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82"/>
      <c r="P177" s="282"/>
      <c r="Q177" s="159"/>
      <c r="R177" s="159"/>
      <c r="S177" s="32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2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43" t="s">
        <v>731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3"/>
      <c r="T179" s="159"/>
      <c r="U179" s="159"/>
      <c r="V179" s="159"/>
    </row>
    <row r="180" spans="1:22" ht="21" customHeight="1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6" t="s">
        <v>134</v>
      </c>
      <c r="M180" s="306">
        <v>4861</v>
      </c>
      <c r="N180" s="181">
        <f t="shared" si="26"/>
        <v>0</v>
      </c>
      <c r="O180" s="286"/>
      <c r="P180" s="286"/>
      <c r="Q180" s="159"/>
      <c r="R180" s="159"/>
      <c r="S180" s="32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/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8">
        <v>5112</v>
      </c>
      <c r="N183" s="181">
        <f t="shared" si="26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2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2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2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2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83"/>
      <c r="P192" s="283"/>
      <c r="Q192" s="159"/>
      <c r="R192" s="159"/>
      <c r="S192" s="32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2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2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83"/>
      <c r="P195" s="283"/>
      <c r="Q195" s="159"/>
      <c r="R195" s="159"/>
      <c r="S195" s="32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2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744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83"/>
      <c r="P201" s="283"/>
      <c r="Q201" s="159"/>
      <c r="R201" s="159"/>
      <c r="S201" s="32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/>
      <c r="Q202" s="159"/>
      <c r="R202" s="159"/>
      <c r="S202" s="32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2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2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745</v>
      </c>
      <c r="M207" s="11">
        <v>4212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2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2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2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2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2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>
        <v>0</v>
      </c>
      <c r="P212" s="181"/>
      <c r="Q212" s="159"/>
      <c r="R212" s="159"/>
      <c r="S212" s="32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84"/>
      <c r="J214" s="285"/>
      <c r="K214" s="285"/>
      <c r="L214" s="28" t="s">
        <v>747</v>
      </c>
      <c r="M214" s="46">
        <v>4511</v>
      </c>
      <c r="N214" s="181">
        <f t="shared" si="26"/>
        <v>0</v>
      </c>
      <c r="O214" s="283"/>
      <c r="P214" s="283"/>
      <c r="Q214" s="159"/>
      <c r="R214" s="159"/>
      <c r="S214" s="32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84"/>
      <c r="J215" s="285"/>
      <c r="K215" s="285"/>
      <c r="L215" s="28" t="s">
        <v>785</v>
      </c>
      <c r="M215" s="46" t="s">
        <v>786</v>
      </c>
      <c r="N215" s="181">
        <f t="shared" si="26"/>
        <v>0</v>
      </c>
      <c r="O215" s="283"/>
      <c r="P215" s="283"/>
      <c r="Q215" s="159"/>
      <c r="R215" s="159"/>
      <c r="S215" s="32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83"/>
      <c r="P216" s="283"/>
      <c r="Q216" s="159"/>
      <c r="R216" s="159"/>
      <c r="S216" s="32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2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42" t="s">
        <v>748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86"/>
      <c r="P221" s="286">
        <v>0</v>
      </c>
      <c r="Q221" s="159"/>
      <c r="R221" s="159"/>
      <c r="S221" s="32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633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634</v>
      </c>
      <c r="N223" s="181">
        <f t="shared" si="26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83"/>
      <c r="P225" s="283"/>
      <c r="Q225" s="159"/>
      <c r="R225" s="159"/>
      <c r="S225" s="32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87"/>
      <c r="P226" s="287"/>
      <c r="Q226" s="159"/>
      <c r="R226" s="159"/>
      <c r="S226" s="32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88"/>
      <c r="P228" s="288"/>
      <c r="Q228" s="159"/>
      <c r="R228" s="159"/>
      <c r="S228" s="32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>
        <v>0</v>
      </c>
      <c r="P229" s="181"/>
      <c r="Q229" s="159"/>
      <c r="R229" s="159"/>
      <c r="S229" s="32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635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83"/>
      <c r="P232" s="283"/>
      <c r="Q232" s="159"/>
      <c r="R232" s="159"/>
      <c r="S232" s="32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86"/>
      <c r="P233" s="286"/>
      <c r="Q233" s="159"/>
      <c r="R233" s="159"/>
      <c r="S233" s="32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44" t="s">
        <v>749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2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86"/>
      <c r="P235" s="286">
        <v>0</v>
      </c>
      <c r="Q235" s="159"/>
      <c r="R235" s="159"/>
      <c r="S235" s="32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750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0"/>
      <c r="P237" s="290"/>
      <c r="Q237" s="159"/>
      <c r="R237" s="159"/>
      <c r="S237" s="32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25" t="s">
        <v>751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2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785</v>
      </c>
      <c r="M239" s="46" t="s">
        <v>786</v>
      </c>
      <c r="N239" s="181">
        <f>O239+P239</f>
        <v>0</v>
      </c>
      <c r="O239" s="283"/>
      <c r="P239" s="283"/>
      <c r="Q239" s="159"/>
      <c r="R239" s="159"/>
      <c r="S239" s="32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666</v>
      </c>
      <c r="M240" s="10" t="s">
        <v>665</v>
      </c>
      <c r="N240" s="181">
        <f t="shared" si="26"/>
        <v>0</v>
      </c>
      <c r="O240" s="289"/>
      <c r="P240" s="289"/>
      <c r="Q240" s="159"/>
      <c r="R240" s="159"/>
      <c r="S240" s="32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89"/>
      <c r="P241" s="289"/>
      <c r="Q241" s="159"/>
      <c r="R241" s="159"/>
      <c r="S241" s="32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01" t="s">
        <v>174</v>
      </c>
      <c r="M242" s="302">
        <v>5113</v>
      </c>
      <c r="N242" s="181">
        <f t="shared" si="26"/>
        <v>0</v>
      </c>
      <c r="O242" s="289"/>
      <c r="P242" s="289"/>
      <c r="Q242" s="159"/>
      <c r="R242" s="159"/>
      <c r="S242" s="32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89"/>
      <c r="P243" s="289"/>
      <c r="Q243" s="159"/>
      <c r="R243" s="159"/>
      <c r="S243" s="32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25" t="s">
        <v>783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2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89">
        <v>0</v>
      </c>
      <c r="P245" s="289"/>
      <c r="Q245" s="159"/>
      <c r="R245" s="159"/>
      <c r="S245" s="32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2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82"/>
      <c r="P250" s="282"/>
      <c r="Q250" s="159"/>
      <c r="R250" s="159"/>
      <c r="S250" s="32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752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86"/>
      <c r="P254" s="286"/>
      <c r="Q254" s="159"/>
      <c r="R254" s="159"/>
      <c r="S254" s="32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291"/>
      <c r="I255" s="292"/>
      <c r="J255" s="293"/>
      <c r="K255" s="293"/>
      <c r="L255" s="343" t="s">
        <v>753</v>
      </c>
      <c r="M255" s="294"/>
      <c r="N255" s="195">
        <f>O255+P255</f>
        <v>0</v>
      </c>
      <c r="O255" s="295">
        <f>SUM(O256:O257)</f>
        <v>0</v>
      </c>
      <c r="P255" s="295">
        <f>SUM(P256:P257)</f>
        <v>0</v>
      </c>
      <c r="Q255" s="159"/>
      <c r="R255" s="159"/>
      <c r="S255" s="32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6"/>
      <c r="J256" s="297"/>
      <c r="K256" s="29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2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299"/>
      <c r="I257" s="299"/>
      <c r="J257" s="300"/>
      <c r="K257" s="300"/>
      <c r="L257" s="301" t="s">
        <v>174</v>
      </c>
      <c r="M257" s="302">
        <v>5113</v>
      </c>
      <c r="N257" s="181">
        <f t="shared" si="39"/>
        <v>0</v>
      </c>
      <c r="O257" s="303"/>
      <c r="P257" s="303"/>
      <c r="Q257" s="159"/>
      <c r="R257" s="159"/>
      <c r="S257" s="32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754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2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79">
        <v>4861</v>
      </c>
      <c r="N259" s="181">
        <f t="shared" si="39"/>
        <v>0</v>
      </c>
      <c r="O259" s="286"/>
      <c r="P259" s="286">
        <v>0</v>
      </c>
      <c r="Q259" s="159"/>
      <c r="R259" s="159"/>
      <c r="S259" s="32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04"/>
      <c r="P265" s="304"/>
      <c r="Q265" s="159"/>
      <c r="R265" s="159"/>
      <c r="S265" s="32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04"/>
      <c r="P266" s="304"/>
      <c r="Q266" s="159"/>
      <c r="R266" s="159"/>
      <c r="S266" s="32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04"/>
      <c r="P267" s="304"/>
      <c r="Q267" s="159"/>
      <c r="R267" s="159"/>
      <c r="S267" s="32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2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2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04"/>
      <c r="P270" s="304"/>
      <c r="Q270" s="159"/>
      <c r="R270" s="159"/>
      <c r="S270" s="32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/>
      <c r="P271" s="181"/>
      <c r="Q271" s="159"/>
      <c r="R271" s="159"/>
      <c r="S271" s="32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2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2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2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82"/>
      <c r="P280" s="282"/>
      <c r="Q280" s="159"/>
      <c r="R280" s="159"/>
      <c r="S280" s="32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2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636</v>
      </c>
      <c r="M282" s="46" t="s">
        <v>637</v>
      </c>
      <c r="N282" s="181">
        <f t="shared" ref="N282" si="44">O282+P282</f>
        <v>0</v>
      </c>
      <c r="O282" s="181"/>
      <c r="P282" s="181"/>
      <c r="Q282" s="159"/>
      <c r="R282" s="159"/>
      <c r="S282" s="32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82"/>
      <c r="P284" s="282"/>
      <c r="Q284" s="159"/>
      <c r="R284" s="159"/>
      <c r="S284" s="32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2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83"/>
      <c r="P287" s="283"/>
      <c r="Q287" s="159"/>
      <c r="R287" s="159"/>
      <c r="S287" s="32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636</v>
      </c>
      <c r="M288" s="46" t="s">
        <v>637</v>
      </c>
      <c r="N288" s="181">
        <f t="shared" si="42"/>
        <v>0</v>
      </c>
      <c r="O288" s="283"/>
      <c r="P288" s="283"/>
      <c r="Q288" s="159"/>
      <c r="R288" s="159"/>
      <c r="S288" s="32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2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83"/>
      <c r="P290" s="283"/>
      <c r="Q290" s="159"/>
      <c r="R290" s="159"/>
      <c r="S290" s="32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89"/>
      <c r="P292" s="289"/>
      <c r="Q292" s="159"/>
      <c r="R292" s="159"/>
      <c r="S292" s="32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638</v>
      </c>
      <c r="M293" s="29">
        <v>8121</v>
      </c>
      <c r="N293" s="181">
        <f t="shared" si="42"/>
        <v>0</v>
      </c>
      <c r="O293" s="289"/>
      <c r="P293" s="289"/>
      <c r="Q293" s="159"/>
      <c r="R293" s="159"/>
      <c r="S293" s="32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89"/>
      <c r="P294" s="289"/>
      <c r="Q294" s="159"/>
      <c r="R294" s="159"/>
      <c r="S294" s="32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755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82"/>
      <c r="P298" s="282"/>
      <c r="Q298" s="159"/>
      <c r="R298" s="159"/>
      <c r="S298" s="32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2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756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2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82"/>
      <c r="P302" s="282"/>
      <c r="Q302" s="159"/>
      <c r="R302" s="159"/>
      <c r="S302" s="32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2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82"/>
      <c r="P306" s="282"/>
      <c r="Q306" s="159"/>
      <c r="R306" s="159"/>
      <c r="S306" s="32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671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2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2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2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757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83"/>
      <c r="P312" s="283"/>
      <c r="Q312" s="159"/>
      <c r="R312" s="159"/>
      <c r="S312" s="32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83"/>
      <c r="P313" s="283"/>
      <c r="Q313" s="159"/>
      <c r="R313" s="159"/>
      <c r="S313" s="32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758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2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784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2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2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2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2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2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2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83">
        <v>0</v>
      </c>
      <c r="P331" s="283"/>
      <c r="Q331" s="159"/>
      <c r="R331" s="159"/>
      <c r="S331" s="32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2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83">
        <v>0</v>
      </c>
      <c r="P333" s="283"/>
      <c r="Q333" s="159"/>
      <c r="R333" s="159"/>
      <c r="S333" s="32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2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83"/>
      <c r="P336" s="283"/>
      <c r="Q336" s="159"/>
      <c r="R336" s="159"/>
      <c r="S336" s="32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707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83"/>
      <c r="P338" s="283"/>
      <c r="Q338" s="159"/>
      <c r="R338" s="159"/>
      <c r="S338" s="32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83"/>
      <c r="P339" s="283"/>
      <c r="Q339" s="159"/>
      <c r="R339" s="159"/>
      <c r="S339" s="32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83"/>
      <c r="P340" s="283"/>
      <c r="Q340" s="159"/>
      <c r="R340" s="159"/>
      <c r="S340" s="32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83"/>
      <c r="P341" s="283"/>
      <c r="Q341" s="159"/>
      <c r="R341" s="159"/>
      <c r="S341" s="32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83"/>
      <c r="P342" s="283"/>
      <c r="Q342" s="159"/>
      <c r="R342" s="159"/>
      <c r="S342" s="32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82"/>
      <c r="P343" s="282"/>
      <c r="Q343" s="159"/>
      <c r="R343" s="159"/>
      <c r="S343" s="32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83"/>
      <c r="P344" s="283"/>
      <c r="Q344" s="159"/>
      <c r="R344" s="159"/>
      <c r="S344" s="32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83"/>
      <c r="P345" s="283"/>
      <c r="Q345" s="159"/>
      <c r="R345" s="159"/>
      <c r="S345" s="32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83"/>
      <c r="P346" s="283"/>
      <c r="Q346" s="159"/>
      <c r="R346" s="159"/>
      <c r="S346" s="32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83"/>
      <c r="P347" s="283"/>
      <c r="Q347" s="159"/>
      <c r="R347" s="159"/>
      <c r="S347" s="32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83"/>
      <c r="P348" s="283"/>
      <c r="Q348" s="159"/>
      <c r="R348" s="159"/>
      <c r="S348" s="32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83"/>
      <c r="P349" s="283"/>
      <c r="Q349" s="159"/>
      <c r="R349" s="159"/>
      <c r="S349" s="32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83"/>
      <c r="P350" s="283"/>
      <c r="Q350" s="159"/>
      <c r="R350" s="159"/>
      <c r="S350" s="32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83"/>
      <c r="P351" s="283"/>
      <c r="Q351" s="159"/>
      <c r="R351" s="159"/>
      <c r="S351" s="32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83"/>
      <c r="P352" s="283"/>
      <c r="Q352" s="159"/>
      <c r="R352" s="159"/>
      <c r="S352" s="32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1" t="s">
        <v>667</v>
      </c>
      <c r="M353" s="279" t="s">
        <v>665</v>
      </c>
      <c r="N353" s="181">
        <f t="shared" si="58"/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639</v>
      </c>
      <c r="M355" s="10" t="s">
        <v>640</v>
      </c>
      <c r="N355" s="181">
        <f t="shared" si="58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83"/>
      <c r="P358" s="283"/>
      <c r="Q358" s="159"/>
      <c r="R358" s="159"/>
      <c r="S358" s="32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2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759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82"/>
      <c r="P361" s="282"/>
      <c r="Q361" s="159"/>
      <c r="R361" s="159"/>
      <c r="S361" s="323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619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89"/>
      <c r="O363" s="289"/>
      <c r="P363" s="289"/>
      <c r="Q363" s="159"/>
      <c r="R363" s="159"/>
      <c r="S363" s="32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619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89"/>
      <c r="O365" s="289"/>
      <c r="P365" s="289"/>
      <c r="Q365" s="159"/>
      <c r="R365" s="159"/>
      <c r="S365" s="32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621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2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83"/>
      <c r="P368" s="283"/>
      <c r="Q368" s="159"/>
      <c r="R368" s="159"/>
      <c r="S368" s="32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/>
      <c r="Q369" s="159"/>
      <c r="R369" s="159"/>
      <c r="S369" s="32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2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760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83"/>
      <c r="P375" s="283"/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2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82"/>
      <c r="P384" s="282"/>
      <c r="Q384" s="159"/>
      <c r="R384" s="159"/>
      <c r="S384" s="32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2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/>
      <c r="P387" s="181"/>
      <c r="Q387" s="159"/>
      <c r="R387" s="159"/>
      <c r="S387" s="32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2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2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761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2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762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84"/>
      <c r="J394" s="285"/>
      <c r="K394" s="285"/>
      <c r="L394" s="30" t="s">
        <v>115</v>
      </c>
      <c r="M394" s="31">
        <v>4213</v>
      </c>
      <c r="N394" s="181">
        <f t="shared" si="66"/>
        <v>0</v>
      </c>
      <c r="O394" s="283"/>
      <c r="P394" s="283"/>
      <c r="Q394" s="159"/>
      <c r="R394" s="159"/>
      <c r="S394" s="32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05">
        <v>5112</v>
      </c>
      <c r="N395" s="181">
        <f t="shared" ref="N395" si="68">O395+P395</f>
        <v>0</v>
      </c>
      <c r="O395" s="282"/>
      <c r="P395" s="282"/>
      <c r="Q395" s="159"/>
      <c r="R395" s="159"/>
      <c r="S395" s="32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763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2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764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/>
      <c r="Q399" s="159"/>
      <c r="R399" s="159"/>
      <c r="S399" s="32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05">
        <v>5112</v>
      </c>
      <c r="N400" s="181">
        <f t="shared" si="66"/>
        <v>0</v>
      </c>
      <c r="O400" s="282"/>
      <c r="P400" s="282"/>
      <c r="Q400" s="159"/>
      <c r="R400" s="159"/>
      <c r="S400" s="32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06">
        <v>5113</v>
      </c>
      <c r="N401" s="181">
        <f t="shared" si="66"/>
        <v>0</v>
      </c>
      <c r="O401" s="282"/>
      <c r="P401" s="282"/>
      <c r="Q401" s="159"/>
      <c r="R401" s="159"/>
      <c r="S401" s="32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765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84"/>
      <c r="J403" s="285"/>
      <c r="K403" s="285"/>
      <c r="L403" s="30" t="s">
        <v>115</v>
      </c>
      <c r="M403" s="31">
        <v>4213</v>
      </c>
      <c r="N403" s="181">
        <f t="shared" ref="N403" si="71">O403+P403</f>
        <v>0</v>
      </c>
      <c r="O403" s="283"/>
      <c r="P403" s="283"/>
      <c r="Q403" s="159"/>
      <c r="R403" s="159"/>
      <c r="S403" s="32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781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05">
        <v>5112</v>
      </c>
      <c r="N405" s="181">
        <f t="shared" ref="N405" si="73">O405+P405</f>
        <v>0</v>
      </c>
      <c r="O405" s="282"/>
      <c r="P405" s="282"/>
      <c r="Q405" s="159"/>
      <c r="R405" s="159"/>
      <c r="S405" s="32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766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83"/>
      <c r="P413" s="283"/>
      <c r="Q413" s="159"/>
      <c r="R413" s="159"/>
      <c r="S413" s="32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767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641</v>
      </c>
      <c r="M415" s="42">
        <v>4728</v>
      </c>
      <c r="N415" s="181">
        <v>0</v>
      </c>
      <c r="O415" s="181"/>
      <c r="P415" s="181"/>
      <c r="Q415" s="159"/>
      <c r="R415" s="159"/>
      <c r="S415" s="32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3" t="s">
        <v>768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2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23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3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3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812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3"/>
      <c r="P423" s="283"/>
      <c r="Q423" s="159"/>
      <c r="R423" s="159"/>
      <c r="S423" s="323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23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769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3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3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83"/>
      <c r="P431" s="283"/>
      <c r="Q431" s="159"/>
      <c r="R431" s="159"/>
      <c r="S431" s="323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23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2" t="s">
        <v>770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3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23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86"/>
      <c r="P435" s="286">
        <v>0</v>
      </c>
      <c r="Q435" s="159"/>
      <c r="R435" s="159"/>
      <c r="S435" s="323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23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3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86"/>
      <c r="P438" s="286"/>
      <c r="Q438" s="159"/>
      <c r="R438" s="159"/>
      <c r="S438" s="323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642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3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86"/>
      <c r="P440" s="286"/>
      <c r="Q440" s="159"/>
      <c r="R440" s="159"/>
      <c r="S440" s="323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3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3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23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3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3"/>
      <c r="T445" s="159"/>
      <c r="U445" s="159"/>
      <c r="V445" s="159"/>
    </row>
    <row r="446" spans="1:22" ht="25.5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23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23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3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23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23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23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23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23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3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23"/>
      <c r="T456" s="159"/>
      <c r="U456" s="159"/>
      <c r="V456" s="159"/>
    </row>
    <row r="457" spans="1:22" ht="30" customHeight="1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/>
      <c r="Q457" s="159"/>
      <c r="R457" s="159"/>
      <c r="S457" s="323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23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23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/>
      <c r="P461" s="181"/>
      <c r="Q461" s="159"/>
      <c r="R461" s="159"/>
      <c r="S461" s="323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82">
        <v>0</v>
      </c>
      <c r="P462" s="282"/>
      <c r="Q462" s="159"/>
      <c r="R462" s="159"/>
      <c r="S462" s="323"/>
      <c r="T462" s="159"/>
      <c r="U462" s="159"/>
      <c r="V462" s="159"/>
    </row>
    <row r="463" spans="1:22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>
        <v>0</v>
      </c>
      <c r="P463" s="181"/>
      <c r="Q463" s="159"/>
      <c r="R463" s="159"/>
      <c r="S463" s="323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3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89"/>
      <c r="P465" s="289"/>
      <c r="Q465" s="159"/>
      <c r="R465" s="159"/>
      <c r="S465" s="323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/>
      <c r="Q466" s="159"/>
      <c r="R466" s="159"/>
      <c r="S466" s="323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23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89"/>
      <c r="P470" s="289"/>
      <c r="Q470" s="159"/>
      <c r="R470" s="159"/>
      <c r="S470" s="323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23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717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3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84"/>
      <c r="J474" s="285"/>
      <c r="K474" s="285"/>
      <c r="L474" s="28" t="s">
        <v>142</v>
      </c>
      <c r="M474" s="29">
        <v>4251</v>
      </c>
      <c r="N474" s="181">
        <f t="shared" si="83"/>
        <v>0</v>
      </c>
      <c r="O474" s="307"/>
      <c r="P474" s="307"/>
      <c r="Q474" s="159"/>
      <c r="R474" s="159"/>
      <c r="S474" s="323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82"/>
      <c r="P475" s="282"/>
      <c r="Q475" s="159"/>
      <c r="R475" s="159"/>
      <c r="S475" s="323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23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3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23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3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3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3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771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3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82"/>
      <c r="P483" s="282"/>
      <c r="Q483" s="159"/>
      <c r="R483" s="159"/>
      <c r="S483" s="323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82">
        <v>0</v>
      </c>
      <c r="P484" s="282"/>
      <c r="Q484" s="159"/>
      <c r="R484" s="159"/>
      <c r="S484" s="323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23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82"/>
      <c r="P486" s="282"/>
      <c r="Q486" s="159"/>
      <c r="R486" s="159"/>
      <c r="S486" s="323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782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3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82"/>
      <c r="P488" s="282"/>
      <c r="Q488" s="159"/>
      <c r="R488" s="159"/>
      <c r="S488" s="323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3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3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3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3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23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3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23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23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23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710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23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23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3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23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23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23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83"/>
      <c r="P504" s="283"/>
      <c r="Q504" s="159"/>
      <c r="R504" s="159"/>
      <c r="S504" s="323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23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23"/>
      <c r="T506" s="159"/>
      <c r="U506" s="159"/>
      <c r="V506" s="159"/>
    </row>
    <row r="507" spans="1:22" s="113" customForma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23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23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643</v>
      </c>
      <c r="M509" s="10" t="s">
        <v>644</v>
      </c>
      <c r="N509" s="181">
        <f t="shared" si="92"/>
        <v>0</v>
      </c>
      <c r="O509" s="181"/>
      <c r="P509" s="181"/>
      <c r="Q509" s="159"/>
      <c r="R509" s="159"/>
      <c r="S509" s="323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718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3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23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23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772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3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3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3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23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3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3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82"/>
      <c r="P521" s="282"/>
      <c r="Q521" s="159"/>
      <c r="R521" s="159"/>
      <c r="S521" s="323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645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3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23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23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3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3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89"/>
      <c r="P527" s="289">
        <v>0</v>
      </c>
      <c r="Q527" s="159"/>
      <c r="R527" s="159"/>
      <c r="S527" s="323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23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3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3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3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23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3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23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23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660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23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23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23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23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23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23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3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23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708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3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23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82"/>
      <c r="P548" s="282"/>
      <c r="Q548" s="159"/>
      <c r="R548" s="159"/>
      <c r="S548" s="323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3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3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620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3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82"/>
      <c r="P556" s="282"/>
      <c r="Q556" s="159"/>
      <c r="R556" s="159"/>
      <c r="S556" s="323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82"/>
      <c r="P557" s="282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23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3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3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23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82"/>
      <c r="P563" s="282"/>
      <c r="Q563" s="159"/>
      <c r="R563" s="159"/>
      <c r="S563" s="323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23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646</v>
      </c>
      <c r="I567" s="150" t="s">
        <v>185</v>
      </c>
      <c r="J567" s="151">
        <v>4</v>
      </c>
      <c r="K567" s="151">
        <v>1</v>
      </c>
      <c r="L567" s="152" t="s">
        <v>647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23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3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648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23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82"/>
      <c r="P570" s="282"/>
      <c r="Q570" s="159"/>
      <c r="R570" s="159"/>
      <c r="S570" s="323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23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3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3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1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3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3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3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3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23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3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3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82"/>
      <c r="P581" s="282"/>
      <c r="Q581" s="159"/>
      <c r="R581" s="159"/>
      <c r="S581" s="323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82"/>
      <c r="P582" s="282"/>
      <c r="Q582" s="159"/>
      <c r="R582" s="159"/>
      <c r="S582" s="323"/>
      <c r="T582" s="159"/>
      <c r="U582" s="159"/>
      <c r="V582" s="159"/>
    </row>
    <row r="583" spans="1:22" ht="25.5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82"/>
      <c r="P583" s="282"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8"/>
      <c r="I584" s="309"/>
      <c r="J584" s="310"/>
      <c r="K584" s="310"/>
      <c r="L584" s="27" t="s">
        <v>137</v>
      </c>
      <c r="M584" s="10">
        <v>5129</v>
      </c>
      <c r="N584" s="181">
        <f t="shared" si="118"/>
        <v>0</v>
      </c>
      <c r="O584" s="289"/>
      <c r="P584" s="289"/>
      <c r="Q584" s="159"/>
      <c r="R584" s="159"/>
      <c r="S584" s="323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4"/>
      <c r="J586" s="285"/>
      <c r="K586" s="285"/>
      <c r="L586" s="30" t="s">
        <v>364</v>
      </c>
      <c r="M586" s="42">
        <v>4269</v>
      </c>
      <c r="N586" s="181">
        <f t="shared" si="118"/>
        <v>0</v>
      </c>
      <c r="O586" s="283"/>
      <c r="P586" s="283"/>
      <c r="Q586" s="159"/>
      <c r="R586" s="159"/>
      <c r="S586" s="323"/>
      <c r="T586" s="159"/>
      <c r="U586" s="159"/>
      <c r="V586" s="159"/>
    </row>
    <row r="587" spans="1:22" ht="16.5">
      <c r="B587" s="122"/>
      <c r="H587" s="15"/>
      <c r="I587" s="284"/>
      <c r="J587" s="285"/>
      <c r="K587" s="285"/>
      <c r="L587" s="30" t="s">
        <v>636</v>
      </c>
      <c r="M587" s="46" t="s">
        <v>637</v>
      </c>
      <c r="N587" s="181">
        <f t="shared" ref="N587" si="119">O587+P587</f>
        <v>0</v>
      </c>
      <c r="O587" s="283"/>
      <c r="P587" s="283"/>
      <c r="Q587" s="159"/>
      <c r="R587" s="159"/>
      <c r="S587" s="323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83"/>
      <c r="P588" s="283"/>
      <c r="Q588" s="159"/>
      <c r="R588" s="159"/>
      <c r="S588" s="323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3" t="s">
        <v>719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3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23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636</v>
      </c>
      <c r="M591" s="46" t="s">
        <v>637</v>
      </c>
      <c r="N591" s="181"/>
      <c r="O591" s="181"/>
      <c r="P591" s="181"/>
      <c r="Q591" s="159"/>
      <c r="R591" s="159"/>
      <c r="S591" s="323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86"/>
      <c r="P592" s="286"/>
      <c r="Q592" s="159"/>
      <c r="R592" s="159"/>
      <c r="S592" s="323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670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86"/>
      <c r="P594" s="286">
        <v>0</v>
      </c>
      <c r="Q594" s="159"/>
      <c r="R594" s="159"/>
      <c r="S594" s="323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2" t="s">
        <v>712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3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89"/>
      <c r="P596" s="289">
        <v>0</v>
      </c>
      <c r="Q596" s="159"/>
      <c r="R596" s="159"/>
      <c r="S596" s="323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2" t="s">
        <v>714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3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86"/>
      <c r="P598" s="286">
        <v>0</v>
      </c>
      <c r="Q598" s="159"/>
      <c r="R598" s="159"/>
      <c r="S598" s="323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3" t="s">
        <v>720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23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86"/>
      <c r="P600" s="286">
        <v>0</v>
      </c>
      <c r="Q600" s="159"/>
      <c r="R600" s="159"/>
      <c r="S600" s="323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3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3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23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86"/>
      <c r="P605" s="286"/>
      <c r="Q605" s="159"/>
      <c r="R605" s="159"/>
      <c r="S605" s="323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3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3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3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3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3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23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86"/>
      <c r="P612" s="286"/>
      <c r="Q612" s="159"/>
      <c r="R612" s="159"/>
      <c r="S612" s="323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716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3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23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813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3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811</v>
      </c>
      <c r="M616" s="46" t="s">
        <v>810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23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3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2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86"/>
      <c r="P621" s="286"/>
      <c r="Q621" s="159"/>
      <c r="R621" s="159"/>
      <c r="S621" s="32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3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3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746</v>
      </c>
      <c r="N627" s="181">
        <f t="shared" ref="N627:N645" si="131">O627+P627</f>
        <v>0</v>
      </c>
      <c r="O627" s="289"/>
      <c r="P627" s="289">
        <v>0</v>
      </c>
      <c r="Q627" s="159"/>
      <c r="R627" s="159"/>
      <c r="S627" s="32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23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23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23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618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23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86"/>
      <c r="P636" s="286">
        <v>0</v>
      </c>
      <c r="Q636" s="159"/>
      <c r="R636" s="159"/>
      <c r="S636" s="323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3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82"/>
      <c r="P638" s="282">
        <v>0</v>
      </c>
      <c r="Q638" s="159"/>
      <c r="R638" s="159"/>
      <c r="S638" s="323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721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23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23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728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89"/>
      <c r="P645" s="289"/>
      <c r="Q645" s="159"/>
      <c r="R645" s="159"/>
      <c r="S645" s="32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23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3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3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709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3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2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23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23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649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3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86"/>
      <c r="P659" s="286"/>
      <c r="Q659" s="159"/>
      <c r="R659" s="159"/>
      <c r="S659" s="323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650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86"/>
      <c r="P661" s="286"/>
      <c r="Q661" s="159"/>
      <c r="R661" s="159"/>
      <c r="S661" s="323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722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3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86"/>
      <c r="P663" s="286"/>
      <c r="Q663" s="159"/>
      <c r="R663" s="159"/>
      <c r="S663" s="323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23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3" t="s">
        <v>773</v>
      </c>
      <c r="M665" s="345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3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774</v>
      </c>
      <c r="M666" s="46">
        <v>4861</v>
      </c>
      <c r="N666" s="181">
        <f t="shared" ref="N666" si="135">O666+P666</f>
        <v>0</v>
      </c>
      <c r="O666" s="286"/>
      <c r="P666" s="286">
        <v>0</v>
      </c>
      <c r="Q666" s="159"/>
      <c r="R666" s="159"/>
      <c r="S666" s="323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3" t="s">
        <v>809</v>
      </c>
      <c r="M667" s="345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3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811</v>
      </c>
      <c r="M668" s="46" t="s">
        <v>810</v>
      </c>
      <c r="N668" s="181">
        <f t="shared" ref="N668" si="136">O668+P668</f>
        <v>0</v>
      </c>
      <c r="O668" s="286"/>
      <c r="P668" s="286">
        <v>0</v>
      </c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3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3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651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3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3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651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0"/>
      <c r="I674" s="308"/>
      <c r="J674" s="312"/>
      <c r="K674" s="312"/>
      <c r="L674" s="28" t="s">
        <v>108</v>
      </c>
      <c r="M674" s="313"/>
      <c r="N674" s="188"/>
      <c r="O674" s="188"/>
      <c r="P674" s="188"/>
      <c r="Q674" s="159"/>
      <c r="R674" s="159"/>
      <c r="S674" s="323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652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23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653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3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653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2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0"/>
      <c r="I680" s="308"/>
      <c r="J680" s="312"/>
      <c r="K680" s="312"/>
      <c r="L680" s="28" t="s">
        <v>108</v>
      </c>
      <c r="M680" s="313"/>
      <c r="N680" s="188"/>
      <c r="O680" s="188"/>
      <c r="P680" s="188"/>
      <c r="Q680" s="159"/>
      <c r="R680" s="159"/>
      <c r="S680" s="323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654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23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23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3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775</v>
      </c>
      <c r="M686" s="10" t="s">
        <v>776</v>
      </c>
      <c r="N686" s="181"/>
      <c r="O686" s="181"/>
      <c r="P686" s="181"/>
      <c r="Q686" s="159"/>
      <c r="R686" s="159"/>
      <c r="S686" s="323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7" t="s">
        <v>777</v>
      </c>
      <c r="M688" s="352" t="s">
        <v>778</v>
      </c>
      <c r="N688" s="181">
        <f t="shared" si="139"/>
        <v>0</v>
      </c>
      <c r="O688" s="181"/>
      <c r="P688" s="181"/>
      <c r="Q688" s="159"/>
      <c r="R688" s="159"/>
      <c r="S688" s="323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3" t="s">
        <v>723</v>
      </c>
      <c r="M689" s="345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23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23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3" t="s">
        <v>724</v>
      </c>
      <c r="M692" s="345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23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23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3" t="s">
        <v>725</v>
      </c>
      <c r="M695" s="345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23"/>
      <c r="T695" s="159"/>
      <c r="U695" s="159"/>
      <c r="V695" s="159"/>
    </row>
    <row r="696" spans="1:22">
      <c r="H696" s="15"/>
      <c r="I696" s="23"/>
      <c r="J696" s="24"/>
      <c r="K696" s="24"/>
      <c r="L696" s="346" t="s">
        <v>123</v>
      </c>
      <c r="M696" s="347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23"/>
      <c r="T696" s="159"/>
      <c r="U696" s="159"/>
      <c r="V696" s="159"/>
    </row>
    <row r="697" spans="1:22">
      <c r="H697" s="15"/>
      <c r="I697" s="23"/>
      <c r="J697" s="24"/>
      <c r="K697" s="24"/>
      <c r="L697" s="317" t="s">
        <v>125</v>
      </c>
      <c r="M697" s="348">
        <v>4239</v>
      </c>
      <c r="N697" s="181">
        <f t="shared" si="143"/>
        <v>0</v>
      </c>
      <c r="O697" s="181"/>
      <c r="P697" s="181"/>
      <c r="Q697" s="159"/>
      <c r="R697" s="159"/>
      <c r="S697" s="323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23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779</v>
      </c>
      <c r="M702" s="26"/>
      <c r="N702" s="195">
        <f>O702+P702</f>
        <v>0</v>
      </c>
      <c r="O702" s="314">
        <f>SUM(O703:O709)</f>
        <v>0</v>
      </c>
      <c r="P702" s="314">
        <f>SUM(P703:P709)</f>
        <v>0</v>
      </c>
      <c r="Q702" s="159"/>
      <c r="R702" s="159"/>
      <c r="S702" s="323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83">
        <v>0</v>
      </c>
      <c r="P703" s="283"/>
      <c r="Q703" s="159"/>
      <c r="R703" s="159"/>
      <c r="S703" s="323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83"/>
      <c r="P704" s="283"/>
      <c r="Q704" s="159"/>
      <c r="R704" s="159"/>
      <c r="S704" s="323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83"/>
      <c r="P705" s="283"/>
      <c r="Q705" s="159"/>
      <c r="R705" s="159"/>
      <c r="S705" s="323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83"/>
      <c r="P706" s="283"/>
      <c r="Q706" s="159"/>
      <c r="R706" s="159"/>
      <c r="S706" s="323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83"/>
      <c r="P709" s="283"/>
      <c r="Q709" s="159"/>
      <c r="R709" s="159"/>
      <c r="S709" s="323"/>
      <c r="T709" s="159"/>
      <c r="U709" s="159"/>
      <c r="V709" s="159"/>
    </row>
    <row r="710" spans="1:22" ht="54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655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25.5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/>
      <c r="Q712" s="159"/>
      <c r="R712" s="159"/>
      <c r="S712" s="323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23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656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3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89"/>
      <c r="P717" s="289"/>
      <c r="Q717" s="159"/>
      <c r="R717" s="159"/>
      <c r="S717" s="323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657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3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23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23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23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/>
      <c r="Q722" s="159"/>
      <c r="R722" s="159"/>
      <c r="S722" s="323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23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658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3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23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 ht="27">
      <c r="H731" s="43"/>
      <c r="I731" s="145"/>
      <c r="J731" s="146"/>
      <c r="K731" s="146"/>
      <c r="L731" s="343" t="s">
        <v>726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641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23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659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3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2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669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3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23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23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3" t="s">
        <v>780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727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23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3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3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86"/>
      <c r="P756" s="286"/>
      <c r="Q756" s="159"/>
      <c r="R756" s="159"/>
      <c r="S756" s="323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3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15"/>
      <c r="P758" s="315"/>
      <c r="Q758" s="159"/>
      <c r="R758" s="159"/>
      <c r="S758" s="323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3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3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3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3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23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89"/>
      <c r="P766" s="289"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3"/>
      <c r="T767" s="159"/>
      <c r="U767" s="159"/>
      <c r="V767" s="159"/>
    </row>
    <row r="768" spans="1:22">
      <c r="N768" s="3"/>
      <c r="O768" s="3"/>
    </row>
    <row r="769" spans="1:15">
      <c r="A769" s="3"/>
      <c r="B769" s="3"/>
      <c r="C769" s="3"/>
      <c r="D769" s="3"/>
      <c r="E769" s="3"/>
      <c r="F769" s="3"/>
      <c r="G769" s="3"/>
      <c r="N769" s="3"/>
      <c r="O769" s="3"/>
    </row>
    <row r="770" spans="1:15">
      <c r="N770" s="3"/>
      <c r="O770" s="3"/>
    </row>
    <row r="771" spans="1:15">
      <c r="A771" s="3"/>
      <c r="B771" s="3"/>
      <c r="C771" s="3"/>
      <c r="D771" s="3"/>
      <c r="E771" s="3"/>
      <c r="F771" s="3"/>
      <c r="G771" s="3"/>
      <c r="N771" s="3"/>
      <c r="O771" s="3"/>
    </row>
    <row r="772" spans="1:15">
      <c r="N772" s="3"/>
      <c r="O772" s="3"/>
    </row>
    <row r="773" spans="1:1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M773" s="3"/>
      <c r="N773" s="3"/>
      <c r="O773" s="3"/>
    </row>
    <row r="774" spans="1:1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M774" s="3"/>
      <c r="N774" s="3"/>
      <c r="O774" s="3"/>
    </row>
    <row r="775" spans="1:1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M775" s="3"/>
      <c r="N775" s="3"/>
      <c r="O775" s="3"/>
    </row>
    <row r="776" spans="1:1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M776" s="3"/>
      <c r="N776" s="3"/>
      <c r="O776" s="3"/>
    </row>
    <row r="777" spans="1:1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M777" s="3"/>
      <c r="N777" s="3"/>
      <c r="O777" s="3"/>
    </row>
    <row r="778" spans="1:1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M778" s="3"/>
      <c r="N778" s="3"/>
      <c r="O778" s="3"/>
    </row>
    <row r="779" spans="1:1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M779" s="3"/>
      <c r="N779" s="3"/>
      <c r="O779" s="3"/>
    </row>
    <row r="781" spans="1:1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M781" s="3"/>
      <c r="N781" s="3"/>
      <c r="O781" s="3"/>
    </row>
    <row r="783" spans="1:1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M783" s="3"/>
      <c r="N783" s="3"/>
      <c r="O783" s="3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M10:M11"/>
    <mergeCell ref="N4:P4"/>
    <mergeCell ref="N5:P5"/>
    <mergeCell ref="K4:M4"/>
    <mergeCell ref="K5:M5"/>
    <mergeCell ref="N10:N11"/>
    <mergeCell ref="O10:P10"/>
    <mergeCell ref="O9:P9"/>
    <mergeCell ref="H7:P7"/>
    <mergeCell ref="H10:H11"/>
    <mergeCell ref="I10:I11"/>
    <mergeCell ref="J10:J11"/>
    <mergeCell ref="K10:K11"/>
    <mergeCell ref="L10:L11"/>
    <mergeCell ref="N1:P1"/>
    <mergeCell ref="N2:P2"/>
    <mergeCell ref="N3:P3"/>
    <mergeCell ref="K1:M1"/>
    <mergeCell ref="K2:M2"/>
    <mergeCell ref="K3:M3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1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5.42578125" style="37" customWidth="1"/>
    <col min="15" max="15" width="16" style="37" customWidth="1"/>
    <col min="16" max="16" width="14.71093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50"/>
      <c r="L1" s="450"/>
      <c r="M1" s="450"/>
      <c r="N1" s="396" t="s">
        <v>622</v>
      </c>
      <c r="O1" s="396"/>
      <c r="P1" s="39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50"/>
      <c r="L2" s="450"/>
      <c r="M2" s="450"/>
      <c r="N2" s="396" t="s">
        <v>615</v>
      </c>
      <c r="O2" s="396"/>
      <c r="P2" s="396"/>
    </row>
    <row r="3" spans="1:22">
      <c r="A3" s="3"/>
      <c r="B3" s="234"/>
      <c r="C3" s="3"/>
      <c r="D3" s="235"/>
      <c r="E3" s="235"/>
      <c r="F3" s="235" t="s">
        <v>661</v>
      </c>
      <c r="G3" s="235"/>
      <c r="H3" s="235"/>
      <c r="I3" s="3"/>
      <c r="J3" s="3"/>
      <c r="K3" s="450"/>
      <c r="L3" s="450"/>
      <c r="M3" s="450"/>
      <c r="N3" s="396" t="s">
        <v>807</v>
      </c>
      <c r="O3" s="396"/>
      <c r="P3" s="39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50"/>
      <c r="L4" s="450"/>
      <c r="M4" s="450"/>
      <c r="N4" s="396" t="s">
        <v>806</v>
      </c>
      <c r="O4" s="396"/>
      <c r="P4" s="39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50"/>
      <c r="L5" s="450"/>
      <c r="M5" s="450"/>
      <c r="N5" s="451" t="s">
        <v>592</v>
      </c>
      <c r="O5" s="451"/>
      <c r="P5" s="451"/>
    </row>
    <row r="6" spans="1:22">
      <c r="A6" s="234" t="s">
        <v>623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4.5" customHeight="1">
      <c r="A7" s="120" t="s">
        <v>490</v>
      </c>
      <c r="H7" s="441" t="s">
        <v>793</v>
      </c>
      <c r="I7" s="441"/>
      <c r="J7" s="441"/>
      <c r="K7" s="441"/>
      <c r="L7" s="441"/>
      <c r="M7" s="441"/>
      <c r="N7" s="441"/>
      <c r="O7" s="441"/>
      <c r="P7" s="441"/>
    </row>
    <row r="8" spans="1:22">
      <c r="H8" s="410"/>
      <c r="I8" s="410"/>
      <c r="J8" s="410"/>
      <c r="K8" s="410"/>
      <c r="L8" s="410"/>
      <c r="M8" s="410"/>
      <c r="N8" s="410"/>
      <c r="O8" s="410"/>
      <c r="P8" s="410"/>
    </row>
    <row r="9" spans="1:22">
      <c r="A9" s="121"/>
      <c r="I9" s="5"/>
      <c r="J9" s="41"/>
      <c r="K9" s="41"/>
      <c r="L9" s="6"/>
      <c r="M9" s="207"/>
      <c r="N9" s="232"/>
      <c r="O9" s="448" t="s">
        <v>97</v>
      </c>
      <c r="P9" s="448"/>
    </row>
    <row r="10" spans="1:22" ht="46.5" customHeight="1">
      <c r="A10" s="121"/>
      <c r="H10" s="420" t="s">
        <v>98</v>
      </c>
      <c r="I10" s="420" t="s">
        <v>99</v>
      </c>
      <c r="J10" s="423" t="s">
        <v>100</v>
      </c>
      <c r="K10" s="423" t="s">
        <v>101</v>
      </c>
      <c r="L10" s="426" t="s">
        <v>102</v>
      </c>
      <c r="M10" s="429" t="s">
        <v>103</v>
      </c>
      <c r="N10" s="402" t="s">
        <v>374</v>
      </c>
      <c r="O10" s="449" t="s">
        <v>375</v>
      </c>
      <c r="P10" s="449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21"/>
      <c r="I11" s="421"/>
      <c r="J11" s="424"/>
      <c r="K11" s="424"/>
      <c r="L11" s="427"/>
      <c r="M11" s="430"/>
      <c r="N11" s="402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624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660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625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732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664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3"/>
      <c r="T55" s="159"/>
      <c r="U55" s="159"/>
      <c r="V55" s="159"/>
    </row>
    <row r="56" spans="1:22" ht="29.2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>
        <v>0</v>
      </c>
      <c r="Q56" s="159"/>
      <c r="R56" s="159"/>
      <c r="S56" s="32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21">
        <f>+N63</f>
        <v>0</v>
      </c>
      <c r="O61" s="188"/>
      <c r="P61" s="188"/>
      <c r="Q61" s="159"/>
      <c r="R61" s="159"/>
      <c r="S61" s="32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733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2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734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706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17" t="s">
        <v>736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2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2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2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626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715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2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>+O143+O165+O172+O260+O272</f>
        <v>0</v>
      </c>
      <c r="P141" s="161">
        <f t="shared" ref="P141" si="15">+P143+P165+P172+P260+P272</f>
        <v>0</v>
      </c>
      <c r="Q141" s="159"/>
      <c r="R141" s="159"/>
      <c r="S141" s="32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627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628</v>
      </c>
      <c r="M144" s="29"/>
      <c r="N144" s="188"/>
      <c r="O144" s="188"/>
      <c r="P144" s="188"/>
      <c r="Q144" s="159"/>
      <c r="R144" s="159"/>
      <c r="S144" s="32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629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2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630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2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631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737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632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741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2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2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738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2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742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86"/>
      <c r="P160" s="286">
        <v>0</v>
      </c>
      <c r="Q160" s="159"/>
      <c r="R160" s="159"/>
      <c r="S160" s="32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2" t="s">
        <v>743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86"/>
      <c r="P162" s="286">
        <v>0</v>
      </c>
      <c r="Q162" s="159"/>
      <c r="R162" s="159"/>
      <c r="S162" s="32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739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740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2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2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</f>
        <v>0</v>
      </c>
      <c r="P172" s="186">
        <f>+P174+P246</f>
        <v>0</v>
      </c>
      <c r="Q172" s="159"/>
      <c r="R172" s="159"/>
      <c r="S172" s="32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82"/>
      <c r="P177" s="282">
        <v>0</v>
      </c>
      <c r="Q177" s="159"/>
      <c r="R177" s="159"/>
      <c r="S177" s="32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2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43" t="s">
        <v>731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6" t="s">
        <v>134</v>
      </c>
      <c r="M180" s="306">
        <v>4861</v>
      </c>
      <c r="N180" s="181">
        <f t="shared" si="26"/>
        <v>0</v>
      </c>
      <c r="O180" s="286"/>
      <c r="P180" s="286"/>
      <c r="Q180" s="159"/>
      <c r="R180" s="159"/>
      <c r="S180" s="32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8">
        <v>5112</v>
      </c>
      <c r="N183" s="181">
        <f t="shared" si="26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2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2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2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2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83"/>
      <c r="P192" s="283"/>
      <c r="Q192" s="159"/>
      <c r="R192" s="159"/>
      <c r="S192" s="32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2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2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83"/>
      <c r="P195" s="283"/>
      <c r="Q195" s="159"/>
      <c r="R195" s="159"/>
      <c r="S195" s="32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2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744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83"/>
      <c r="P201" s="283">
        <v>0</v>
      </c>
      <c r="Q201" s="159"/>
      <c r="R201" s="159"/>
      <c r="S201" s="32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2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2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SUM(O207:O212)</f>
        <v>0</v>
      </c>
      <c r="P206" s="195">
        <f>SUM(P209:P212)</f>
        <v>0</v>
      </c>
      <c r="Q206" s="159"/>
      <c r="R206" s="159"/>
      <c r="S206" s="32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745</v>
      </c>
      <c r="M207" s="11">
        <v>4212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2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2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2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2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2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2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84"/>
      <c r="J214" s="285"/>
      <c r="K214" s="285"/>
      <c r="L214" s="28" t="s">
        <v>747</v>
      </c>
      <c r="M214" s="46">
        <v>4511</v>
      </c>
      <c r="N214" s="181">
        <f t="shared" si="26"/>
        <v>0</v>
      </c>
      <c r="O214" s="283"/>
      <c r="P214" s="283"/>
      <c r="Q214" s="159"/>
      <c r="R214" s="159"/>
      <c r="S214" s="32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84"/>
      <c r="J215" s="285"/>
      <c r="K215" s="285"/>
      <c r="L215" s="28" t="s">
        <v>785</v>
      </c>
      <c r="M215" s="46" t="s">
        <v>786</v>
      </c>
      <c r="N215" s="181">
        <f t="shared" si="26"/>
        <v>0</v>
      </c>
      <c r="O215" s="283"/>
      <c r="P215" s="283"/>
      <c r="Q215" s="159"/>
      <c r="R215" s="159"/>
      <c r="S215" s="32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83"/>
      <c r="P216" s="283"/>
      <c r="Q216" s="159"/>
      <c r="R216" s="159"/>
      <c r="S216" s="32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2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42" t="s">
        <v>748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86"/>
      <c r="P221" s="286">
        <v>0</v>
      </c>
      <c r="Q221" s="159"/>
      <c r="R221" s="159"/>
      <c r="S221" s="32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633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634</v>
      </c>
      <c r="N223" s="181">
        <f t="shared" si="26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83"/>
      <c r="P225" s="283"/>
      <c r="Q225" s="159"/>
      <c r="R225" s="159"/>
      <c r="S225" s="32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87"/>
      <c r="P226" s="287"/>
      <c r="Q226" s="159"/>
      <c r="R226" s="159"/>
      <c r="S226" s="32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88"/>
      <c r="P228" s="288"/>
      <c r="Q228" s="159"/>
      <c r="R228" s="159"/>
      <c r="S228" s="32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2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635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83"/>
      <c r="P232" s="283"/>
      <c r="Q232" s="159"/>
      <c r="R232" s="159"/>
      <c r="S232" s="32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86"/>
      <c r="P233" s="286"/>
      <c r="Q233" s="159"/>
      <c r="R233" s="159"/>
      <c r="S233" s="32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44" t="s">
        <v>749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2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86"/>
      <c r="P235" s="286">
        <v>0</v>
      </c>
      <c r="Q235" s="159"/>
      <c r="R235" s="159"/>
      <c r="S235" s="32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750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0"/>
      <c r="P237" s="290"/>
      <c r="Q237" s="159"/>
      <c r="R237" s="159"/>
      <c r="S237" s="32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25" t="s">
        <v>751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2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785</v>
      </c>
      <c r="M239" s="46" t="s">
        <v>786</v>
      </c>
      <c r="N239" s="181">
        <f>O239+P239</f>
        <v>0</v>
      </c>
      <c r="O239" s="283"/>
      <c r="P239" s="283"/>
      <c r="Q239" s="159"/>
      <c r="R239" s="159"/>
      <c r="S239" s="32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666</v>
      </c>
      <c r="M240" s="10" t="s">
        <v>665</v>
      </c>
      <c r="N240" s="181">
        <f t="shared" si="26"/>
        <v>0</v>
      </c>
      <c r="O240" s="289"/>
      <c r="P240" s="289"/>
      <c r="Q240" s="159"/>
      <c r="R240" s="159"/>
      <c r="S240" s="32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89"/>
      <c r="P241" s="289"/>
      <c r="Q241" s="159"/>
      <c r="R241" s="159"/>
      <c r="S241" s="32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01" t="s">
        <v>174</v>
      </c>
      <c r="M242" s="302">
        <v>5113</v>
      </c>
      <c r="N242" s="181">
        <f t="shared" si="26"/>
        <v>0</v>
      </c>
      <c r="O242" s="289"/>
      <c r="P242" s="289"/>
      <c r="Q242" s="159"/>
      <c r="R242" s="159"/>
      <c r="S242" s="32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89"/>
      <c r="P243" s="289"/>
      <c r="Q243" s="159"/>
      <c r="R243" s="159"/>
      <c r="S243" s="32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25" t="s">
        <v>783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2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89"/>
      <c r="P245" s="289"/>
      <c r="Q245" s="159"/>
      <c r="R245" s="159"/>
      <c r="S245" s="32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2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82"/>
      <c r="P250" s="282"/>
      <c r="Q250" s="159"/>
      <c r="R250" s="159"/>
      <c r="S250" s="32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752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86"/>
      <c r="P254" s="286"/>
      <c r="Q254" s="159"/>
      <c r="R254" s="159"/>
      <c r="S254" s="32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291"/>
      <c r="I255" s="292"/>
      <c r="J255" s="293"/>
      <c r="K255" s="293"/>
      <c r="L255" s="343" t="s">
        <v>753</v>
      </c>
      <c r="M255" s="294"/>
      <c r="N255" s="195">
        <f>O255+P255</f>
        <v>0</v>
      </c>
      <c r="O255" s="295">
        <f>SUM(O256:O257)</f>
        <v>0</v>
      </c>
      <c r="P255" s="295">
        <f>SUM(P256:P257)</f>
        <v>0</v>
      </c>
      <c r="Q255" s="159"/>
      <c r="R255" s="159"/>
      <c r="S255" s="32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6"/>
      <c r="J256" s="297"/>
      <c r="K256" s="29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2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299"/>
      <c r="I257" s="299"/>
      <c r="J257" s="300"/>
      <c r="K257" s="300"/>
      <c r="L257" s="301" t="s">
        <v>174</v>
      </c>
      <c r="M257" s="302">
        <v>5113</v>
      </c>
      <c r="N257" s="181">
        <f t="shared" si="39"/>
        <v>0</v>
      </c>
      <c r="O257" s="303"/>
      <c r="P257" s="303"/>
      <c r="Q257" s="159"/>
      <c r="R257" s="159"/>
      <c r="S257" s="32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754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2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79">
        <v>4861</v>
      </c>
      <c r="N259" s="181">
        <f t="shared" si="39"/>
        <v>0</v>
      </c>
      <c r="O259" s="286"/>
      <c r="P259" s="286">
        <v>0</v>
      </c>
      <c r="Q259" s="159"/>
      <c r="R259" s="159"/>
      <c r="S259" s="32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04"/>
      <c r="P265" s="304"/>
      <c r="Q265" s="159"/>
      <c r="R265" s="159"/>
      <c r="S265" s="32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04"/>
      <c r="P266" s="304"/>
      <c r="Q266" s="159"/>
      <c r="R266" s="159"/>
      <c r="S266" s="32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04"/>
      <c r="P267" s="304"/>
      <c r="Q267" s="159"/>
      <c r="R267" s="159"/>
      <c r="S267" s="32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2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2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04"/>
      <c r="P270" s="304"/>
      <c r="Q270" s="159"/>
      <c r="R270" s="159"/>
      <c r="S270" s="32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2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2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2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2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82"/>
      <c r="P280" s="282">
        <v>0</v>
      </c>
      <c r="Q280" s="159"/>
      <c r="R280" s="159"/>
      <c r="S280" s="32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2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636</v>
      </c>
      <c r="M282" s="46" t="s">
        <v>637</v>
      </c>
      <c r="N282" s="181">
        <f t="shared" ref="N282" si="44">O282+P282</f>
        <v>0</v>
      </c>
      <c r="O282" s="181"/>
      <c r="P282" s="181"/>
      <c r="Q282" s="159"/>
      <c r="R282" s="159"/>
      <c r="S282" s="32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82"/>
      <c r="P284" s="282"/>
      <c r="Q284" s="159"/>
      <c r="R284" s="159"/>
      <c r="S284" s="32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2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83"/>
      <c r="P287" s="283">
        <v>0</v>
      </c>
      <c r="Q287" s="159"/>
      <c r="R287" s="159"/>
      <c r="S287" s="32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636</v>
      </c>
      <c r="M288" s="46" t="s">
        <v>637</v>
      </c>
      <c r="N288" s="181">
        <f t="shared" si="42"/>
        <v>0</v>
      </c>
      <c r="O288" s="283"/>
      <c r="P288" s="283"/>
      <c r="Q288" s="159"/>
      <c r="R288" s="159"/>
      <c r="S288" s="32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2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83"/>
      <c r="P290" s="283"/>
      <c r="Q290" s="159"/>
      <c r="R290" s="159"/>
      <c r="S290" s="32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89">
        <v>0</v>
      </c>
      <c r="P292" s="289"/>
      <c r="Q292" s="159"/>
      <c r="R292" s="159"/>
      <c r="S292" s="32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638</v>
      </c>
      <c r="M293" s="29">
        <v>8121</v>
      </c>
      <c r="N293" s="181">
        <f t="shared" si="42"/>
        <v>0</v>
      </c>
      <c r="O293" s="289"/>
      <c r="P293" s="289"/>
      <c r="Q293" s="159"/>
      <c r="R293" s="159"/>
      <c r="S293" s="32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89"/>
      <c r="P294" s="289"/>
      <c r="Q294" s="159"/>
      <c r="R294" s="159"/>
      <c r="S294" s="32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755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82"/>
      <c r="P298" s="282"/>
      <c r="Q298" s="159"/>
      <c r="R298" s="159"/>
      <c r="S298" s="32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2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756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2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82"/>
      <c r="P302" s="282"/>
      <c r="Q302" s="159"/>
      <c r="R302" s="159"/>
      <c r="S302" s="32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2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82"/>
      <c r="P306" s="282"/>
      <c r="Q306" s="159"/>
      <c r="R306" s="159"/>
      <c r="S306" s="32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671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2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2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2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757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83"/>
      <c r="P312" s="283"/>
      <c r="Q312" s="159"/>
      <c r="R312" s="159"/>
      <c r="S312" s="32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83"/>
      <c r="P313" s="283"/>
      <c r="Q313" s="159"/>
      <c r="R313" s="159"/>
      <c r="S313" s="32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758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2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784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2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2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2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2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2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2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83">
        <v>0</v>
      </c>
      <c r="P331" s="283"/>
      <c r="Q331" s="159"/>
      <c r="R331" s="159"/>
      <c r="S331" s="32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2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83">
        <v>0</v>
      </c>
      <c r="P333" s="283"/>
      <c r="Q333" s="159"/>
      <c r="R333" s="159"/>
      <c r="S333" s="32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2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83"/>
      <c r="P336" s="283">
        <v>0</v>
      </c>
      <c r="Q336" s="159"/>
      <c r="R336" s="159"/>
      <c r="S336" s="32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707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83"/>
      <c r="P338" s="283"/>
      <c r="Q338" s="159"/>
      <c r="R338" s="159"/>
      <c r="S338" s="32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83"/>
      <c r="P339" s="283"/>
      <c r="Q339" s="159"/>
      <c r="R339" s="159"/>
      <c r="S339" s="32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83"/>
      <c r="P340" s="283"/>
      <c r="Q340" s="159"/>
      <c r="R340" s="159"/>
      <c r="S340" s="32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83"/>
      <c r="P341" s="283"/>
      <c r="Q341" s="159"/>
      <c r="R341" s="159"/>
      <c r="S341" s="32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83"/>
      <c r="P342" s="283"/>
      <c r="Q342" s="159"/>
      <c r="R342" s="159"/>
      <c r="S342" s="32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82"/>
      <c r="P343" s="282"/>
      <c r="Q343" s="159"/>
      <c r="R343" s="159"/>
      <c r="S343" s="32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83"/>
      <c r="P344" s="283"/>
      <c r="Q344" s="159"/>
      <c r="R344" s="159"/>
      <c r="S344" s="32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83"/>
      <c r="P345" s="283"/>
      <c r="Q345" s="159"/>
      <c r="R345" s="159"/>
      <c r="S345" s="32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83"/>
      <c r="P346" s="283"/>
      <c r="Q346" s="159"/>
      <c r="R346" s="159"/>
      <c r="S346" s="32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83"/>
      <c r="P347" s="283"/>
      <c r="Q347" s="159"/>
      <c r="R347" s="159"/>
      <c r="S347" s="32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83"/>
      <c r="P348" s="283"/>
      <c r="Q348" s="159"/>
      <c r="R348" s="159"/>
      <c r="S348" s="32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83"/>
      <c r="P349" s="283"/>
      <c r="Q349" s="159"/>
      <c r="R349" s="159"/>
      <c r="S349" s="32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83"/>
      <c r="P350" s="283"/>
      <c r="Q350" s="159"/>
      <c r="R350" s="159"/>
      <c r="S350" s="32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83"/>
      <c r="P351" s="283"/>
      <c r="Q351" s="159"/>
      <c r="R351" s="159"/>
      <c r="S351" s="32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83"/>
      <c r="P352" s="283"/>
      <c r="Q352" s="159"/>
      <c r="R352" s="159"/>
      <c r="S352" s="32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1" t="s">
        <v>667</v>
      </c>
      <c r="M353" s="279" t="s">
        <v>665</v>
      </c>
      <c r="N353" s="181">
        <f t="shared" si="58"/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639</v>
      </c>
      <c r="M355" s="10" t="s">
        <v>640</v>
      </c>
      <c r="N355" s="181">
        <f t="shared" si="58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83"/>
      <c r="P358" s="283"/>
      <c r="Q358" s="159"/>
      <c r="R358" s="159"/>
      <c r="S358" s="32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2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759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82"/>
      <c r="P361" s="282"/>
      <c r="Q361" s="159"/>
      <c r="R361" s="159"/>
      <c r="S361" s="323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619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89"/>
      <c r="O363" s="289"/>
      <c r="P363" s="289"/>
      <c r="Q363" s="159"/>
      <c r="R363" s="159"/>
      <c r="S363" s="32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619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89"/>
      <c r="O365" s="289"/>
      <c r="P365" s="289"/>
      <c r="Q365" s="159"/>
      <c r="R365" s="159"/>
      <c r="S365" s="32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621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2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83">
        <v>0</v>
      </c>
      <c r="P368" s="283"/>
      <c r="Q368" s="159"/>
      <c r="R368" s="159"/>
      <c r="S368" s="32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2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2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760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83"/>
      <c r="P375" s="283"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2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82"/>
      <c r="P384" s="282"/>
      <c r="Q384" s="159"/>
      <c r="R384" s="159"/>
      <c r="S384" s="32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2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2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2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2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761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2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762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84"/>
      <c r="J394" s="285"/>
      <c r="K394" s="285"/>
      <c r="L394" s="30" t="s">
        <v>115</v>
      </c>
      <c r="M394" s="31">
        <v>4213</v>
      </c>
      <c r="N394" s="181">
        <f t="shared" si="66"/>
        <v>0</v>
      </c>
      <c r="O394" s="283"/>
      <c r="P394" s="283"/>
      <c r="Q394" s="159"/>
      <c r="R394" s="159"/>
      <c r="S394" s="32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05">
        <v>5112</v>
      </c>
      <c r="N395" s="181">
        <f t="shared" ref="N395" si="68">O395+P395</f>
        <v>0</v>
      </c>
      <c r="O395" s="282">
        <v>0</v>
      </c>
      <c r="P395" s="282"/>
      <c r="Q395" s="159"/>
      <c r="R395" s="159"/>
      <c r="S395" s="32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763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2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764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2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05">
        <v>5112</v>
      </c>
      <c r="N400" s="181">
        <f t="shared" si="66"/>
        <v>0</v>
      </c>
      <c r="O400" s="282">
        <v>0</v>
      </c>
      <c r="P400" s="282"/>
      <c r="Q400" s="159"/>
      <c r="R400" s="159"/>
      <c r="S400" s="32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06">
        <v>5113</v>
      </c>
      <c r="N401" s="181">
        <f t="shared" si="66"/>
        <v>0</v>
      </c>
      <c r="O401" s="282">
        <v>0</v>
      </c>
      <c r="P401" s="282"/>
      <c r="Q401" s="159"/>
      <c r="R401" s="159"/>
      <c r="S401" s="32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765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84"/>
      <c r="J403" s="285"/>
      <c r="K403" s="285"/>
      <c r="L403" s="30" t="s">
        <v>115</v>
      </c>
      <c r="M403" s="31">
        <v>4213</v>
      </c>
      <c r="N403" s="181">
        <f t="shared" ref="N403" si="71">O403+P403</f>
        <v>0</v>
      </c>
      <c r="O403" s="283"/>
      <c r="P403" s="283"/>
      <c r="Q403" s="159"/>
      <c r="R403" s="159"/>
      <c r="S403" s="32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781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05">
        <v>5112</v>
      </c>
      <c r="N405" s="181">
        <f t="shared" ref="N405" si="73">O405+P405</f>
        <v>0</v>
      </c>
      <c r="O405" s="282">
        <v>0</v>
      </c>
      <c r="P405" s="282"/>
      <c r="Q405" s="159"/>
      <c r="R405" s="159"/>
      <c r="S405" s="32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766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83"/>
      <c r="P413" s="283"/>
      <c r="Q413" s="159"/>
      <c r="R413" s="159"/>
      <c r="S413" s="32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767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641</v>
      </c>
      <c r="M415" s="42">
        <v>4728</v>
      </c>
      <c r="N415" s="181">
        <v>0</v>
      </c>
      <c r="O415" s="181"/>
      <c r="P415" s="181"/>
      <c r="Q415" s="159"/>
      <c r="R415" s="159"/>
      <c r="S415" s="32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3" t="s">
        <v>768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2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23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3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3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812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3"/>
      <c r="P423" s="283"/>
      <c r="Q423" s="159"/>
      <c r="R423" s="159"/>
      <c r="S423" s="323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23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769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3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3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83"/>
      <c r="P431" s="283"/>
      <c r="Q431" s="159"/>
      <c r="R431" s="159"/>
      <c r="S431" s="323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23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2" t="s">
        <v>770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3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23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86"/>
      <c r="P435" s="286">
        <v>0</v>
      </c>
      <c r="Q435" s="159"/>
      <c r="R435" s="159"/>
      <c r="S435" s="323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23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3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86"/>
      <c r="P438" s="286"/>
      <c r="Q438" s="159"/>
      <c r="R438" s="159"/>
      <c r="S438" s="323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642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3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86"/>
      <c r="P440" s="286"/>
      <c r="Q440" s="159"/>
      <c r="R440" s="159"/>
      <c r="S440" s="323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3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3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23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3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3"/>
      <c r="T445" s="159"/>
      <c r="U445" s="159"/>
      <c r="V445" s="159"/>
    </row>
    <row r="446" spans="1:22" ht="30.75" customHeight="1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23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23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3"/>
      <c r="T449" s="159"/>
      <c r="U449" s="159"/>
      <c r="V449" s="159"/>
    </row>
    <row r="450" spans="1:22" ht="24.75" customHeight="1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>
        <v>0</v>
      </c>
      <c r="Q450" s="159"/>
      <c r="R450" s="159"/>
      <c r="S450" s="323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23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23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23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23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3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23"/>
      <c r="T456" s="159"/>
      <c r="U456" s="159"/>
      <c r="V456" s="159"/>
    </row>
    <row r="457" spans="1:22" ht="25.5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/>
      <c r="Q457" s="159"/>
      <c r="R457" s="159"/>
      <c r="S457" s="323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23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23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/>
      <c r="P461" s="181"/>
      <c r="Q461" s="159"/>
      <c r="R461" s="159"/>
      <c r="S461" s="323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82"/>
      <c r="P462" s="282"/>
      <c r="Q462" s="159"/>
      <c r="R462" s="159"/>
      <c r="S462" s="323"/>
      <c r="T462" s="159"/>
      <c r="U462" s="159"/>
      <c r="V462" s="159"/>
    </row>
    <row r="463" spans="1:22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/>
      <c r="P463" s="181"/>
      <c r="Q463" s="159"/>
      <c r="R463" s="159"/>
      <c r="S463" s="323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3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89"/>
      <c r="P465" s="289"/>
      <c r="Q465" s="159"/>
      <c r="R465" s="159"/>
      <c r="S465" s="323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>
        <v>0</v>
      </c>
      <c r="Q466" s="159"/>
      <c r="R466" s="159"/>
      <c r="S466" s="323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23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89"/>
      <c r="P470" s="289"/>
      <c r="Q470" s="159"/>
      <c r="R470" s="159"/>
      <c r="S470" s="323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23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717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3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84"/>
      <c r="J474" s="285"/>
      <c r="K474" s="285"/>
      <c r="L474" s="28" t="s">
        <v>142</v>
      </c>
      <c r="M474" s="29">
        <v>4251</v>
      </c>
      <c r="N474" s="181">
        <f t="shared" si="83"/>
        <v>0</v>
      </c>
      <c r="O474" s="307"/>
      <c r="P474" s="307"/>
      <c r="Q474" s="159"/>
      <c r="R474" s="159"/>
      <c r="S474" s="323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82"/>
      <c r="P475" s="282"/>
      <c r="Q475" s="159"/>
      <c r="R475" s="159"/>
      <c r="S475" s="323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23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3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23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3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3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3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771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3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82"/>
      <c r="P483" s="282"/>
      <c r="Q483" s="159"/>
      <c r="R483" s="159"/>
      <c r="S483" s="323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82">
        <v>0</v>
      </c>
      <c r="P484" s="282"/>
      <c r="Q484" s="159"/>
      <c r="R484" s="159"/>
      <c r="S484" s="323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23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82"/>
      <c r="P486" s="282"/>
      <c r="Q486" s="159"/>
      <c r="R486" s="159"/>
      <c r="S486" s="323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782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3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82"/>
      <c r="P488" s="282"/>
      <c r="Q488" s="159"/>
      <c r="R488" s="159"/>
      <c r="S488" s="323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3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3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3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3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23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3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23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23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23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710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23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23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3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23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23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23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83"/>
      <c r="P504" s="283"/>
      <c r="Q504" s="159"/>
      <c r="R504" s="159"/>
      <c r="S504" s="323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23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23"/>
      <c r="T506" s="159"/>
      <c r="U506" s="159"/>
      <c r="V506" s="159"/>
    </row>
    <row r="507" spans="1:22" s="113" customForma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23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23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643</v>
      </c>
      <c r="M509" s="10" t="s">
        <v>644</v>
      </c>
      <c r="N509" s="181">
        <f t="shared" si="92"/>
        <v>0</v>
      </c>
      <c r="O509" s="181"/>
      <c r="P509" s="181"/>
      <c r="Q509" s="159"/>
      <c r="R509" s="159"/>
      <c r="S509" s="323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718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3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23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23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772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3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3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3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23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3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3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82"/>
      <c r="P521" s="282"/>
      <c r="Q521" s="159"/>
      <c r="R521" s="159"/>
      <c r="S521" s="323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645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3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23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23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3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3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89"/>
      <c r="P527" s="289">
        <v>0</v>
      </c>
      <c r="Q527" s="159"/>
      <c r="R527" s="159"/>
      <c r="S527" s="323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23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3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3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3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23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3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23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23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660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23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23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23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23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23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23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3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23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708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3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23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82"/>
      <c r="P548" s="282"/>
      <c r="Q548" s="159"/>
      <c r="R548" s="159"/>
      <c r="S548" s="323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3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3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620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3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82"/>
      <c r="P556" s="282"/>
      <c r="Q556" s="159"/>
      <c r="R556" s="159"/>
      <c r="S556" s="323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82"/>
      <c r="P557" s="282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23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3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3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23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82"/>
      <c r="P563" s="282"/>
      <c r="Q563" s="159"/>
      <c r="R563" s="159"/>
      <c r="S563" s="323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23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646</v>
      </c>
      <c r="I567" s="150" t="s">
        <v>185</v>
      </c>
      <c r="J567" s="151">
        <v>4</v>
      </c>
      <c r="K567" s="151">
        <v>1</v>
      </c>
      <c r="L567" s="152" t="s">
        <v>647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23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3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648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23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82"/>
      <c r="P570" s="282"/>
      <c r="Q570" s="159"/>
      <c r="R570" s="159"/>
      <c r="S570" s="323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23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3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3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1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3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3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3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3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23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3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3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82"/>
      <c r="P581" s="282"/>
      <c r="Q581" s="159"/>
      <c r="R581" s="159"/>
      <c r="S581" s="323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82"/>
      <c r="P582" s="282"/>
      <c r="Q582" s="159"/>
      <c r="R582" s="159"/>
      <c r="S582" s="323"/>
      <c r="T582" s="159"/>
      <c r="U582" s="159"/>
      <c r="V582" s="159"/>
    </row>
    <row r="583" spans="1:22" ht="25.5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82"/>
      <c r="P583" s="282"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8"/>
      <c r="I584" s="309"/>
      <c r="J584" s="310"/>
      <c r="K584" s="310"/>
      <c r="L584" s="27" t="s">
        <v>137</v>
      </c>
      <c r="M584" s="10">
        <v>5129</v>
      </c>
      <c r="N584" s="181">
        <f t="shared" si="118"/>
        <v>0</v>
      </c>
      <c r="O584" s="289"/>
      <c r="P584" s="289"/>
      <c r="Q584" s="159"/>
      <c r="R584" s="159"/>
      <c r="S584" s="323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4"/>
      <c r="J586" s="285"/>
      <c r="K586" s="285"/>
      <c r="L586" s="30" t="s">
        <v>364</v>
      </c>
      <c r="M586" s="42">
        <v>4269</v>
      </c>
      <c r="N586" s="181">
        <f t="shared" si="118"/>
        <v>0</v>
      </c>
      <c r="O586" s="283"/>
      <c r="P586" s="283"/>
      <c r="Q586" s="159"/>
      <c r="R586" s="159"/>
      <c r="S586" s="323"/>
      <c r="T586" s="159"/>
      <c r="U586" s="159"/>
      <c r="V586" s="159"/>
    </row>
    <row r="587" spans="1:22" ht="16.5">
      <c r="B587" s="122"/>
      <c r="H587" s="15"/>
      <c r="I587" s="284"/>
      <c r="J587" s="285"/>
      <c r="K587" s="285"/>
      <c r="L587" s="30" t="s">
        <v>636</v>
      </c>
      <c r="M587" s="46" t="s">
        <v>637</v>
      </c>
      <c r="N587" s="181">
        <f t="shared" ref="N587" si="119">O587+P587</f>
        <v>0</v>
      </c>
      <c r="O587" s="283"/>
      <c r="P587" s="283"/>
      <c r="Q587" s="159"/>
      <c r="R587" s="159"/>
      <c r="S587" s="323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83"/>
      <c r="P588" s="283"/>
      <c r="Q588" s="159"/>
      <c r="R588" s="159"/>
      <c r="S588" s="323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3" t="s">
        <v>719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3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23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636</v>
      </c>
      <c r="M591" s="46" t="s">
        <v>637</v>
      </c>
      <c r="N591" s="181"/>
      <c r="O591" s="181"/>
      <c r="P591" s="181"/>
      <c r="Q591" s="159"/>
      <c r="R591" s="159"/>
      <c r="S591" s="323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86"/>
      <c r="P592" s="286"/>
      <c r="Q592" s="159"/>
      <c r="R592" s="159"/>
      <c r="S592" s="323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670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86"/>
      <c r="P594" s="286">
        <v>0</v>
      </c>
      <c r="Q594" s="159"/>
      <c r="R594" s="159"/>
      <c r="S594" s="323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2" t="s">
        <v>712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3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89"/>
      <c r="P596" s="289">
        <v>0</v>
      </c>
      <c r="Q596" s="159"/>
      <c r="R596" s="159"/>
      <c r="S596" s="323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2" t="s">
        <v>714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3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86"/>
      <c r="P598" s="286">
        <v>0</v>
      </c>
      <c r="Q598" s="159"/>
      <c r="R598" s="159"/>
      <c r="S598" s="323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3" t="s">
        <v>720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23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86"/>
      <c r="P600" s="286">
        <v>0</v>
      </c>
      <c r="Q600" s="159"/>
      <c r="R600" s="159"/>
      <c r="S600" s="323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3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3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23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86"/>
      <c r="P605" s="286"/>
      <c r="Q605" s="159"/>
      <c r="R605" s="159"/>
      <c r="S605" s="323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3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3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3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3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3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23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86"/>
      <c r="P612" s="286"/>
      <c r="Q612" s="159"/>
      <c r="R612" s="159"/>
      <c r="S612" s="323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716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3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23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813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3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811</v>
      </c>
      <c r="M616" s="46" t="s">
        <v>810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23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3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2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86"/>
      <c r="P621" s="286"/>
      <c r="Q621" s="159"/>
      <c r="R621" s="159"/>
      <c r="S621" s="32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3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3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746</v>
      </c>
      <c r="N627" s="181">
        <f t="shared" ref="N627:N645" si="131">O627+P627</f>
        <v>0</v>
      </c>
      <c r="O627" s="289"/>
      <c r="P627" s="289">
        <v>0</v>
      </c>
      <c r="Q627" s="159"/>
      <c r="R627" s="159"/>
      <c r="S627" s="32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23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23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23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618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23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86"/>
      <c r="P636" s="286">
        <v>0</v>
      </c>
      <c r="Q636" s="159"/>
      <c r="R636" s="159"/>
      <c r="S636" s="323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3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82"/>
      <c r="P638" s="282">
        <v>0</v>
      </c>
      <c r="Q638" s="159"/>
      <c r="R638" s="159"/>
      <c r="S638" s="323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721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23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23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728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89">
        <v>0</v>
      </c>
      <c r="P645" s="289"/>
      <c r="Q645" s="159"/>
      <c r="R645" s="159"/>
      <c r="S645" s="32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23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3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3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709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3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2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23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23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649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3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86"/>
      <c r="P659" s="286"/>
      <c r="Q659" s="159"/>
      <c r="R659" s="159"/>
      <c r="S659" s="323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650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86"/>
      <c r="P661" s="286"/>
      <c r="Q661" s="159"/>
      <c r="R661" s="159"/>
      <c r="S661" s="323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722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3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86"/>
      <c r="P663" s="286"/>
      <c r="Q663" s="159"/>
      <c r="R663" s="159"/>
      <c r="S663" s="323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23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3" t="s">
        <v>773</v>
      </c>
      <c r="M665" s="345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3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774</v>
      </c>
      <c r="M666" s="46">
        <v>4861</v>
      </c>
      <c r="N666" s="181">
        <f t="shared" ref="N666" si="135">O666+P666</f>
        <v>0</v>
      </c>
      <c r="O666" s="286"/>
      <c r="P666" s="286">
        <v>0</v>
      </c>
      <c r="Q666" s="159"/>
      <c r="R666" s="159"/>
      <c r="S666" s="323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3" t="s">
        <v>809</v>
      </c>
      <c r="M667" s="345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3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811</v>
      </c>
      <c r="M668" s="46" t="s">
        <v>810</v>
      </c>
      <c r="N668" s="181">
        <f t="shared" ref="N668" si="136">O668+P668</f>
        <v>0</v>
      </c>
      <c r="O668" s="286"/>
      <c r="P668" s="286">
        <v>0</v>
      </c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3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3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651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3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3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651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0"/>
      <c r="I674" s="308"/>
      <c r="J674" s="312"/>
      <c r="K674" s="312"/>
      <c r="L674" s="28" t="s">
        <v>108</v>
      </c>
      <c r="M674" s="313"/>
      <c r="N674" s="188"/>
      <c r="O674" s="188"/>
      <c r="P674" s="188"/>
      <c r="Q674" s="159"/>
      <c r="R674" s="159"/>
      <c r="S674" s="323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652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23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653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3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653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2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0"/>
      <c r="I680" s="308"/>
      <c r="J680" s="312"/>
      <c r="K680" s="312"/>
      <c r="L680" s="28" t="s">
        <v>108</v>
      </c>
      <c r="M680" s="313"/>
      <c r="N680" s="188"/>
      <c r="O680" s="188"/>
      <c r="P680" s="188"/>
      <c r="Q680" s="159"/>
      <c r="R680" s="159"/>
      <c r="S680" s="323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654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23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23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3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775</v>
      </c>
      <c r="M686" s="10" t="s">
        <v>776</v>
      </c>
      <c r="N686" s="181"/>
      <c r="O686" s="181"/>
      <c r="P686" s="181"/>
      <c r="Q686" s="159"/>
      <c r="R686" s="159"/>
      <c r="S686" s="323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7" t="s">
        <v>777</v>
      </c>
      <c r="M688" s="352" t="s">
        <v>778</v>
      </c>
      <c r="N688" s="181">
        <f t="shared" si="139"/>
        <v>0</v>
      </c>
      <c r="O688" s="181"/>
      <c r="P688" s="181"/>
      <c r="Q688" s="159"/>
      <c r="R688" s="159"/>
      <c r="S688" s="323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3" t="s">
        <v>723</v>
      </c>
      <c r="M689" s="345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23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23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3" t="s">
        <v>724</v>
      </c>
      <c r="M692" s="345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23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23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3" t="s">
        <v>725</v>
      </c>
      <c r="M695" s="345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23"/>
      <c r="T695" s="159"/>
      <c r="U695" s="159"/>
      <c r="V695" s="159"/>
    </row>
    <row r="696" spans="1:22">
      <c r="H696" s="15"/>
      <c r="I696" s="23"/>
      <c r="J696" s="24"/>
      <c r="K696" s="24"/>
      <c r="L696" s="346" t="s">
        <v>123</v>
      </c>
      <c r="M696" s="347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23"/>
      <c r="T696" s="159"/>
      <c r="U696" s="159"/>
      <c r="V696" s="159"/>
    </row>
    <row r="697" spans="1:22">
      <c r="H697" s="15"/>
      <c r="I697" s="23"/>
      <c r="J697" s="24"/>
      <c r="K697" s="24"/>
      <c r="L697" s="317" t="s">
        <v>125</v>
      </c>
      <c r="M697" s="348">
        <v>4239</v>
      </c>
      <c r="N697" s="181">
        <f t="shared" si="143"/>
        <v>0</v>
      </c>
      <c r="O697" s="181"/>
      <c r="P697" s="181"/>
      <c r="Q697" s="159"/>
      <c r="R697" s="159"/>
      <c r="S697" s="323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23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779</v>
      </c>
      <c r="M702" s="26"/>
      <c r="N702" s="195">
        <f>O702+P702</f>
        <v>0</v>
      </c>
      <c r="O702" s="314">
        <f>SUM(O703:O709)</f>
        <v>0</v>
      </c>
      <c r="P702" s="314">
        <f>SUM(P703:P709)</f>
        <v>0</v>
      </c>
      <c r="Q702" s="159"/>
      <c r="R702" s="159"/>
      <c r="S702" s="323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83">
        <v>0</v>
      </c>
      <c r="P703" s="283"/>
      <c r="Q703" s="159"/>
      <c r="R703" s="159"/>
      <c r="S703" s="323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83"/>
      <c r="P704" s="283"/>
      <c r="Q704" s="159"/>
      <c r="R704" s="159"/>
      <c r="S704" s="323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83"/>
      <c r="P705" s="283"/>
      <c r="Q705" s="159"/>
      <c r="R705" s="159"/>
      <c r="S705" s="323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83"/>
      <c r="P706" s="283"/>
      <c r="Q706" s="159"/>
      <c r="R706" s="159"/>
      <c r="S706" s="323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83"/>
      <c r="P709" s="283"/>
      <c r="Q709" s="159"/>
      <c r="R709" s="159"/>
      <c r="S709" s="323"/>
      <c r="T709" s="159"/>
      <c r="U709" s="159"/>
      <c r="V709" s="159"/>
    </row>
    <row r="710" spans="1:22" ht="43.9" customHeight="1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787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25.5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/>
      <c r="Q712" s="159"/>
      <c r="R712" s="159"/>
      <c r="S712" s="323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23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656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3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89"/>
      <c r="P717" s="289"/>
      <c r="Q717" s="159"/>
      <c r="R717" s="159"/>
      <c r="S717" s="323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657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3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23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23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23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/>
      <c r="Q722" s="159"/>
      <c r="R722" s="159"/>
      <c r="S722" s="323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23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788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3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23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 ht="27">
      <c r="H731" s="43"/>
      <c r="I731" s="145"/>
      <c r="J731" s="146"/>
      <c r="K731" s="146"/>
      <c r="L731" s="343" t="s">
        <v>726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641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23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659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3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2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669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3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23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23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3" t="s">
        <v>780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727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23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3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3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86"/>
      <c r="P756" s="286"/>
      <c r="Q756" s="159"/>
      <c r="R756" s="159"/>
      <c r="S756" s="323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3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15"/>
      <c r="P758" s="315"/>
      <c r="Q758" s="159"/>
      <c r="R758" s="159"/>
      <c r="S758" s="323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3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3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3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3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23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89"/>
      <c r="P766" s="289"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3"/>
      <c r="T767" s="159"/>
      <c r="U767" s="159"/>
      <c r="V767" s="159"/>
    </row>
    <row r="768" spans="1:22">
      <c r="N768" s="3"/>
      <c r="O768" s="3"/>
    </row>
    <row r="769" spans="8:13" s="3" customFormat="1">
      <c r="H769" s="4"/>
      <c r="I769" s="38"/>
      <c r="J769" s="39"/>
      <c r="K769" s="40"/>
      <c r="L769" s="36"/>
      <c r="M769" s="37"/>
    </row>
    <row r="771" spans="8:13" s="3" customFormat="1">
      <c r="L771" s="36"/>
    </row>
    <row r="773" spans="8:13" s="3" customFormat="1">
      <c r="L773" s="36"/>
    </row>
    <row r="774" spans="8:13" s="3" customFormat="1">
      <c r="L774" s="36"/>
    </row>
    <row r="775" spans="8:13" s="3" customFormat="1">
      <c r="L775" s="36"/>
    </row>
    <row r="776" spans="8:13" s="3" customFormat="1">
      <c r="L776" s="36"/>
    </row>
    <row r="777" spans="8:13" s="3" customFormat="1">
      <c r="L777" s="36"/>
    </row>
    <row r="778" spans="8:13" s="3" customFormat="1">
      <c r="L778" s="36"/>
    </row>
    <row r="779" spans="8:13" s="3" customFormat="1">
      <c r="L779" s="36"/>
    </row>
    <row r="781" spans="8:13" s="3" customFormat="1">
      <c r="L781" s="36"/>
    </row>
    <row r="783" spans="8:13" s="3" customFormat="1">
      <c r="L783" s="36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1">
    <mergeCell ref="K4:M4"/>
    <mergeCell ref="O9:P9"/>
    <mergeCell ref="N4:P4"/>
    <mergeCell ref="N5:P5"/>
    <mergeCell ref="K1:M1"/>
    <mergeCell ref="K2:M2"/>
    <mergeCell ref="K3:M3"/>
    <mergeCell ref="N1:P1"/>
    <mergeCell ref="N2:P2"/>
    <mergeCell ref="N3:P3"/>
    <mergeCell ref="H8:P8"/>
    <mergeCell ref="I10:I11"/>
    <mergeCell ref="J10:J11"/>
    <mergeCell ref="K10:K11"/>
    <mergeCell ref="K5:M5"/>
    <mergeCell ref="H7:P7"/>
    <mergeCell ref="H10:H11"/>
    <mergeCell ref="O10:P10"/>
    <mergeCell ref="N10:N11"/>
    <mergeCell ref="L10:L11"/>
    <mergeCell ref="M10:M11"/>
  </mergeCells>
  <phoneticPr fontId="67" type="noConversion"/>
  <conditionalFormatting sqref="O9">
    <cfRule type="cellIs" dxfId="8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7" firstPageNumber="24" orientation="portrait" blackAndWhite="1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2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140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5.140625" style="37" customWidth="1"/>
    <col min="16" max="16" width="15.140625" style="3" customWidth="1"/>
    <col min="17" max="20" width="9.140625" style="3"/>
    <col min="21" max="21" width="14.42578125" style="3" bestFit="1" customWidth="1"/>
    <col min="22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50"/>
      <c r="L1" s="450"/>
      <c r="M1" s="450"/>
      <c r="N1" s="396" t="s">
        <v>622</v>
      </c>
      <c r="O1" s="396"/>
      <c r="P1" s="39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50"/>
      <c r="L2" s="450"/>
      <c r="M2" s="450"/>
      <c r="N2" s="396" t="s">
        <v>615</v>
      </c>
      <c r="O2" s="396"/>
      <c r="P2" s="396"/>
    </row>
    <row r="3" spans="1:22">
      <c r="A3" s="3"/>
      <c r="B3" s="234"/>
      <c r="C3" s="3"/>
      <c r="D3" s="235"/>
      <c r="E3" s="235"/>
      <c r="F3" s="235" t="s">
        <v>661</v>
      </c>
      <c r="G3" s="235"/>
      <c r="H3" s="235"/>
      <c r="I3" s="3"/>
      <c r="J3" s="3"/>
      <c r="K3" s="450"/>
      <c r="L3" s="450"/>
      <c r="M3" s="450"/>
      <c r="N3" s="396" t="s">
        <v>807</v>
      </c>
      <c r="O3" s="396"/>
      <c r="P3" s="39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50"/>
      <c r="L4" s="450"/>
      <c r="M4" s="450"/>
      <c r="N4" s="396" t="s">
        <v>806</v>
      </c>
      <c r="O4" s="396"/>
      <c r="P4" s="39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50"/>
      <c r="L5" s="450"/>
      <c r="M5" s="450"/>
      <c r="N5" s="451" t="s">
        <v>729</v>
      </c>
      <c r="O5" s="451"/>
      <c r="P5" s="451"/>
    </row>
    <row r="6" spans="1:22">
      <c r="A6" s="234" t="s">
        <v>623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3.75" customHeight="1">
      <c r="A7" s="120" t="s">
        <v>490</v>
      </c>
      <c r="H7" s="441" t="s">
        <v>794</v>
      </c>
      <c r="I7" s="441"/>
      <c r="J7" s="441"/>
      <c r="K7" s="441"/>
      <c r="L7" s="441"/>
      <c r="M7" s="441"/>
      <c r="N7" s="441"/>
      <c r="O7" s="441"/>
      <c r="P7" s="441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448" t="s">
        <v>97</v>
      </c>
      <c r="P9" s="448"/>
    </row>
    <row r="10" spans="1:22" ht="46.5" customHeight="1">
      <c r="A10" s="121"/>
      <c r="H10" s="420" t="s">
        <v>98</v>
      </c>
      <c r="I10" s="420" t="s">
        <v>99</v>
      </c>
      <c r="J10" s="423" t="s">
        <v>100</v>
      </c>
      <c r="K10" s="423" t="s">
        <v>101</v>
      </c>
      <c r="L10" s="426" t="s">
        <v>102</v>
      </c>
      <c r="M10" s="429" t="s">
        <v>103</v>
      </c>
      <c r="N10" s="402" t="s">
        <v>374</v>
      </c>
      <c r="O10" s="449" t="s">
        <v>375</v>
      </c>
      <c r="P10" s="449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21"/>
      <c r="I11" s="421"/>
      <c r="J11" s="424"/>
      <c r="K11" s="424"/>
      <c r="L11" s="427"/>
      <c r="M11" s="430"/>
      <c r="N11" s="402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624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660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625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732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664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2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21">
        <f>+N63</f>
        <v>0</v>
      </c>
      <c r="O61" s="188"/>
      <c r="P61" s="188"/>
      <c r="Q61" s="159"/>
      <c r="R61" s="159"/>
      <c r="S61" s="32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733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2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734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706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17" t="s">
        <v>736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2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2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2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626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715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2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2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627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628</v>
      </c>
      <c r="M144" s="29"/>
      <c r="N144" s="188"/>
      <c r="O144" s="188"/>
      <c r="P144" s="188"/>
      <c r="Q144" s="159"/>
      <c r="R144" s="159"/>
      <c r="S144" s="32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629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2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630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2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631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737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632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741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2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2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738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2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742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86"/>
      <c r="P160" s="286">
        <v>0</v>
      </c>
      <c r="Q160" s="159"/>
      <c r="R160" s="159"/>
      <c r="S160" s="32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2" t="s">
        <v>743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86"/>
      <c r="P162" s="286">
        <v>0</v>
      </c>
      <c r="Q162" s="159"/>
      <c r="R162" s="159"/>
      <c r="S162" s="32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739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740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2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2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2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82"/>
      <c r="P177" s="282"/>
      <c r="Q177" s="159"/>
      <c r="R177" s="159"/>
      <c r="S177" s="32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2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43" t="s">
        <v>731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6" t="s">
        <v>134</v>
      </c>
      <c r="M180" s="306">
        <v>4861</v>
      </c>
      <c r="N180" s="181">
        <f t="shared" si="26"/>
        <v>0</v>
      </c>
      <c r="O180" s="286"/>
      <c r="P180" s="286"/>
      <c r="Q180" s="159"/>
      <c r="R180" s="159"/>
      <c r="S180" s="32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8">
        <v>5112</v>
      </c>
      <c r="N183" s="181">
        <f t="shared" si="26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2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2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2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2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83"/>
      <c r="P192" s="283"/>
      <c r="Q192" s="159"/>
      <c r="R192" s="159"/>
      <c r="S192" s="32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2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2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83"/>
      <c r="P195" s="283"/>
      <c r="Q195" s="159"/>
      <c r="R195" s="159"/>
      <c r="S195" s="32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2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744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83"/>
      <c r="P201" s="283">
        <v>0</v>
      </c>
      <c r="Q201" s="159"/>
      <c r="R201" s="159"/>
      <c r="S201" s="32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2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2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2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745</v>
      </c>
      <c r="M207" s="11">
        <v>4212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2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2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2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2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2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2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84"/>
      <c r="J214" s="285"/>
      <c r="K214" s="285"/>
      <c r="L214" s="28" t="s">
        <v>747</v>
      </c>
      <c r="M214" s="46">
        <v>4511</v>
      </c>
      <c r="N214" s="181">
        <f t="shared" si="26"/>
        <v>0</v>
      </c>
      <c r="O214" s="283"/>
      <c r="P214" s="283"/>
      <c r="Q214" s="159"/>
      <c r="R214" s="159"/>
      <c r="S214" s="32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84"/>
      <c r="J215" s="285"/>
      <c r="K215" s="285"/>
      <c r="L215" s="28" t="s">
        <v>785</v>
      </c>
      <c r="M215" s="46" t="s">
        <v>786</v>
      </c>
      <c r="N215" s="181">
        <f t="shared" si="26"/>
        <v>0</v>
      </c>
      <c r="O215" s="283"/>
      <c r="P215" s="283"/>
      <c r="Q215" s="159"/>
      <c r="R215" s="159"/>
      <c r="S215" s="32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83"/>
      <c r="P216" s="283"/>
      <c r="Q216" s="159"/>
      <c r="R216" s="159"/>
      <c r="S216" s="32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2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42" t="s">
        <v>748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86"/>
      <c r="P221" s="286">
        <v>0</v>
      </c>
      <c r="Q221" s="159"/>
      <c r="R221" s="159"/>
      <c r="S221" s="32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633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634</v>
      </c>
      <c r="N223" s="181">
        <f t="shared" si="26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83"/>
      <c r="P225" s="283"/>
      <c r="Q225" s="159"/>
      <c r="R225" s="159"/>
      <c r="S225" s="32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87"/>
      <c r="P226" s="287"/>
      <c r="Q226" s="159"/>
      <c r="R226" s="159"/>
      <c r="S226" s="32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88"/>
      <c r="P228" s="288"/>
      <c r="Q228" s="159"/>
      <c r="R228" s="159"/>
      <c r="S228" s="32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2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635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83"/>
      <c r="P232" s="283"/>
      <c r="Q232" s="159"/>
      <c r="R232" s="159"/>
      <c r="S232" s="32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86"/>
      <c r="P233" s="286"/>
      <c r="Q233" s="159"/>
      <c r="R233" s="159"/>
      <c r="S233" s="32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44" t="s">
        <v>749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2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86"/>
      <c r="P235" s="286">
        <v>0</v>
      </c>
      <c r="Q235" s="159"/>
      <c r="R235" s="159"/>
      <c r="S235" s="32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750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0"/>
      <c r="P237" s="290"/>
      <c r="Q237" s="159"/>
      <c r="R237" s="159"/>
      <c r="S237" s="32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25" t="s">
        <v>751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2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785</v>
      </c>
      <c r="M239" s="46" t="s">
        <v>786</v>
      </c>
      <c r="N239" s="181">
        <f>O239+P239</f>
        <v>0</v>
      </c>
      <c r="O239" s="283"/>
      <c r="P239" s="283"/>
      <c r="Q239" s="159"/>
      <c r="R239" s="159"/>
      <c r="S239" s="32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666</v>
      </c>
      <c r="M240" s="10" t="s">
        <v>665</v>
      </c>
      <c r="N240" s="181">
        <f t="shared" si="26"/>
        <v>0</v>
      </c>
      <c r="O240" s="289"/>
      <c r="P240" s="289">
        <v>0</v>
      </c>
      <c r="Q240" s="159"/>
      <c r="R240" s="159"/>
      <c r="S240" s="32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89"/>
      <c r="P241" s="289"/>
      <c r="Q241" s="159"/>
      <c r="R241" s="159"/>
      <c r="S241" s="32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01" t="s">
        <v>174</v>
      </c>
      <c r="M242" s="302">
        <v>5113</v>
      </c>
      <c r="N242" s="181">
        <f t="shared" si="26"/>
        <v>0</v>
      </c>
      <c r="O242" s="289"/>
      <c r="P242" s="289"/>
      <c r="Q242" s="159"/>
      <c r="R242" s="159"/>
      <c r="S242" s="32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89"/>
      <c r="P243" s="289"/>
      <c r="Q243" s="159"/>
      <c r="R243" s="159"/>
      <c r="S243" s="32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25" t="s">
        <v>783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2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89"/>
      <c r="P245" s="289"/>
      <c r="Q245" s="159"/>
      <c r="R245" s="159"/>
      <c r="S245" s="32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2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82"/>
      <c r="P250" s="282"/>
      <c r="Q250" s="159"/>
      <c r="R250" s="159"/>
      <c r="S250" s="32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752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86"/>
      <c r="P254" s="286"/>
      <c r="Q254" s="159"/>
      <c r="R254" s="159"/>
      <c r="S254" s="32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291"/>
      <c r="I255" s="292"/>
      <c r="J255" s="293"/>
      <c r="K255" s="293"/>
      <c r="L255" s="343" t="s">
        <v>753</v>
      </c>
      <c r="M255" s="294"/>
      <c r="N255" s="195">
        <f>O255+P255</f>
        <v>0</v>
      </c>
      <c r="O255" s="295">
        <f>SUM(O256:O257)</f>
        <v>0</v>
      </c>
      <c r="P255" s="295">
        <f>SUM(P256:P257)</f>
        <v>0</v>
      </c>
      <c r="Q255" s="159"/>
      <c r="R255" s="159"/>
      <c r="S255" s="32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6"/>
      <c r="J256" s="297"/>
      <c r="K256" s="29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2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299"/>
      <c r="I257" s="299"/>
      <c r="J257" s="300"/>
      <c r="K257" s="300"/>
      <c r="L257" s="301" t="s">
        <v>174</v>
      </c>
      <c r="M257" s="302">
        <v>5113</v>
      </c>
      <c r="N257" s="181">
        <f t="shared" si="39"/>
        <v>0</v>
      </c>
      <c r="O257" s="303"/>
      <c r="P257" s="303"/>
      <c r="Q257" s="159"/>
      <c r="R257" s="159"/>
      <c r="S257" s="32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754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2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79">
        <v>4861</v>
      </c>
      <c r="N259" s="181">
        <f t="shared" si="39"/>
        <v>0</v>
      </c>
      <c r="O259" s="286"/>
      <c r="P259" s="286">
        <v>0</v>
      </c>
      <c r="Q259" s="159"/>
      <c r="R259" s="159"/>
      <c r="S259" s="32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04"/>
      <c r="P265" s="304"/>
      <c r="Q265" s="159"/>
      <c r="R265" s="159"/>
      <c r="S265" s="32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04"/>
      <c r="P266" s="304"/>
      <c r="Q266" s="159"/>
      <c r="R266" s="159"/>
      <c r="S266" s="32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04"/>
      <c r="P267" s="304"/>
      <c r="Q267" s="159"/>
      <c r="R267" s="159"/>
      <c r="S267" s="32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2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2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04"/>
      <c r="P270" s="304"/>
      <c r="Q270" s="159"/>
      <c r="R270" s="159"/>
      <c r="S270" s="32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2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2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2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2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82"/>
      <c r="P280" s="282">
        <v>0</v>
      </c>
      <c r="Q280" s="159"/>
      <c r="R280" s="159"/>
      <c r="S280" s="32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2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636</v>
      </c>
      <c r="M282" s="46" t="s">
        <v>637</v>
      </c>
      <c r="N282" s="181">
        <f t="shared" ref="N282" si="44">O282+P282</f>
        <v>0</v>
      </c>
      <c r="O282" s="181"/>
      <c r="P282" s="181"/>
      <c r="Q282" s="159"/>
      <c r="R282" s="159"/>
      <c r="S282" s="32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82"/>
      <c r="P284" s="282"/>
      <c r="Q284" s="159"/>
      <c r="R284" s="159"/>
      <c r="S284" s="32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2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83"/>
      <c r="P287" s="283">
        <v>0</v>
      </c>
      <c r="Q287" s="159"/>
      <c r="R287" s="159"/>
      <c r="S287" s="32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636</v>
      </c>
      <c r="M288" s="46" t="s">
        <v>637</v>
      </c>
      <c r="N288" s="181">
        <f t="shared" si="42"/>
        <v>0</v>
      </c>
      <c r="O288" s="283"/>
      <c r="P288" s="283"/>
      <c r="Q288" s="159"/>
      <c r="R288" s="159"/>
      <c r="S288" s="32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2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83"/>
      <c r="P290" s="283"/>
      <c r="Q290" s="159"/>
      <c r="R290" s="159"/>
      <c r="S290" s="32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89">
        <v>0</v>
      </c>
      <c r="P292" s="289"/>
      <c r="Q292" s="159"/>
      <c r="R292" s="159"/>
      <c r="S292" s="32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638</v>
      </c>
      <c r="M293" s="29">
        <v>8121</v>
      </c>
      <c r="N293" s="181">
        <f t="shared" si="42"/>
        <v>0</v>
      </c>
      <c r="O293" s="289"/>
      <c r="P293" s="289"/>
      <c r="Q293" s="159"/>
      <c r="R293" s="159"/>
      <c r="S293" s="32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89"/>
      <c r="P294" s="289"/>
      <c r="Q294" s="159"/>
      <c r="R294" s="159"/>
      <c r="S294" s="32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755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82"/>
      <c r="P298" s="282"/>
      <c r="Q298" s="159"/>
      <c r="R298" s="159"/>
      <c r="S298" s="32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2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756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2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82"/>
      <c r="P302" s="282"/>
      <c r="Q302" s="159"/>
      <c r="R302" s="159"/>
      <c r="S302" s="32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2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82"/>
      <c r="P306" s="282"/>
      <c r="Q306" s="159"/>
      <c r="R306" s="159"/>
      <c r="S306" s="32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671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2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2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2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757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83"/>
      <c r="P312" s="283"/>
      <c r="Q312" s="159"/>
      <c r="R312" s="159"/>
      <c r="S312" s="32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83"/>
      <c r="P313" s="283"/>
      <c r="Q313" s="159"/>
      <c r="R313" s="159"/>
      <c r="S313" s="32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758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2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784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2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2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2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2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2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2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83">
        <v>0</v>
      </c>
      <c r="P331" s="283"/>
      <c r="Q331" s="159"/>
      <c r="R331" s="159"/>
      <c r="S331" s="32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2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83">
        <v>0</v>
      </c>
      <c r="P333" s="283"/>
      <c r="Q333" s="159"/>
      <c r="R333" s="159"/>
      <c r="S333" s="32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2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83"/>
      <c r="P336" s="283">
        <v>0</v>
      </c>
      <c r="Q336" s="159"/>
      <c r="R336" s="159"/>
      <c r="S336" s="32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707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83"/>
      <c r="P338" s="283"/>
      <c r="Q338" s="159"/>
      <c r="R338" s="159"/>
      <c r="S338" s="32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83"/>
      <c r="P339" s="283"/>
      <c r="Q339" s="159"/>
      <c r="R339" s="159"/>
      <c r="S339" s="32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83"/>
      <c r="P340" s="283"/>
      <c r="Q340" s="159"/>
      <c r="R340" s="159"/>
      <c r="S340" s="32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83"/>
      <c r="P341" s="283"/>
      <c r="Q341" s="159"/>
      <c r="R341" s="159"/>
      <c r="S341" s="32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83"/>
      <c r="P342" s="283"/>
      <c r="Q342" s="159"/>
      <c r="R342" s="159"/>
      <c r="S342" s="32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82"/>
      <c r="P343" s="282"/>
      <c r="Q343" s="159"/>
      <c r="R343" s="159"/>
      <c r="S343" s="32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83"/>
      <c r="P344" s="283"/>
      <c r="Q344" s="159"/>
      <c r="R344" s="159"/>
      <c r="S344" s="32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83"/>
      <c r="P345" s="283"/>
      <c r="Q345" s="159"/>
      <c r="R345" s="159"/>
      <c r="S345" s="32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83"/>
      <c r="P346" s="283"/>
      <c r="Q346" s="159"/>
      <c r="R346" s="159"/>
      <c r="S346" s="32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83"/>
      <c r="P347" s="283"/>
      <c r="Q347" s="159"/>
      <c r="R347" s="159"/>
      <c r="S347" s="32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83"/>
      <c r="P348" s="283"/>
      <c r="Q348" s="159"/>
      <c r="R348" s="159"/>
      <c r="S348" s="32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83"/>
      <c r="P349" s="283"/>
      <c r="Q349" s="159"/>
      <c r="R349" s="159"/>
      <c r="S349" s="32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83"/>
      <c r="P350" s="283"/>
      <c r="Q350" s="159"/>
      <c r="R350" s="159"/>
      <c r="S350" s="32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83"/>
      <c r="P351" s="283"/>
      <c r="Q351" s="159"/>
      <c r="R351" s="159"/>
      <c r="S351" s="32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83"/>
      <c r="P352" s="283"/>
      <c r="Q352" s="159"/>
      <c r="R352" s="159"/>
      <c r="S352" s="32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1" t="s">
        <v>667</v>
      </c>
      <c r="M353" s="279" t="s">
        <v>665</v>
      </c>
      <c r="N353" s="181">
        <f t="shared" si="58"/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639</v>
      </c>
      <c r="M355" s="10" t="s">
        <v>640</v>
      </c>
      <c r="N355" s="181">
        <f t="shared" si="58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83"/>
      <c r="P358" s="283"/>
      <c r="Q358" s="159"/>
      <c r="R358" s="159"/>
      <c r="S358" s="32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2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759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82"/>
      <c r="P361" s="282"/>
      <c r="Q361" s="159"/>
      <c r="R361" s="159"/>
      <c r="S361" s="323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619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89"/>
      <c r="O363" s="289"/>
      <c r="P363" s="289"/>
      <c r="Q363" s="159"/>
      <c r="R363" s="159"/>
      <c r="S363" s="32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619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89"/>
      <c r="O365" s="289"/>
      <c r="P365" s="289"/>
      <c r="Q365" s="159"/>
      <c r="R365" s="159"/>
      <c r="S365" s="32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621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2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83">
        <v>0</v>
      </c>
      <c r="P368" s="283"/>
      <c r="Q368" s="159"/>
      <c r="R368" s="159"/>
      <c r="S368" s="32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2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2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760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83"/>
      <c r="P375" s="283"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2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82"/>
      <c r="P384" s="282"/>
      <c r="Q384" s="159"/>
      <c r="R384" s="159"/>
      <c r="S384" s="32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2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2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2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2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761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2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762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84"/>
      <c r="J394" s="285"/>
      <c r="K394" s="285"/>
      <c r="L394" s="30" t="s">
        <v>115</v>
      </c>
      <c r="M394" s="31">
        <v>4213</v>
      </c>
      <c r="N394" s="181">
        <f t="shared" si="66"/>
        <v>0</v>
      </c>
      <c r="O394" s="283"/>
      <c r="P394" s="283"/>
      <c r="Q394" s="159"/>
      <c r="R394" s="159"/>
      <c r="S394" s="32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05">
        <v>5112</v>
      </c>
      <c r="N395" s="181">
        <f t="shared" ref="N395" si="68">O395+P395</f>
        <v>0</v>
      </c>
      <c r="O395" s="282">
        <v>0</v>
      </c>
      <c r="P395" s="282"/>
      <c r="Q395" s="159"/>
      <c r="R395" s="159"/>
      <c r="S395" s="32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763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2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764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2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05">
        <v>5112</v>
      </c>
      <c r="N400" s="181">
        <f t="shared" si="66"/>
        <v>0</v>
      </c>
      <c r="O400" s="282">
        <v>0</v>
      </c>
      <c r="P400" s="282"/>
      <c r="Q400" s="159"/>
      <c r="R400" s="159"/>
      <c r="S400" s="32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06">
        <v>5113</v>
      </c>
      <c r="N401" s="181">
        <f t="shared" si="66"/>
        <v>0</v>
      </c>
      <c r="O401" s="282">
        <v>0</v>
      </c>
      <c r="P401" s="282"/>
      <c r="Q401" s="159"/>
      <c r="R401" s="159"/>
      <c r="S401" s="32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765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84"/>
      <c r="J403" s="285"/>
      <c r="K403" s="285"/>
      <c r="L403" s="30" t="s">
        <v>115</v>
      </c>
      <c r="M403" s="31">
        <v>4213</v>
      </c>
      <c r="N403" s="181">
        <f t="shared" ref="N403" si="71">O403+P403</f>
        <v>0</v>
      </c>
      <c r="O403" s="283"/>
      <c r="P403" s="283"/>
      <c r="Q403" s="159"/>
      <c r="R403" s="159"/>
      <c r="S403" s="32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781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05">
        <v>5112</v>
      </c>
      <c r="N405" s="181">
        <f t="shared" ref="N405" si="73">O405+P405</f>
        <v>0</v>
      </c>
      <c r="O405" s="282">
        <v>0</v>
      </c>
      <c r="P405" s="282"/>
      <c r="Q405" s="159"/>
      <c r="R405" s="159"/>
      <c r="S405" s="32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766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83"/>
      <c r="P413" s="283"/>
      <c r="Q413" s="159"/>
      <c r="R413" s="159"/>
      <c r="S413" s="32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767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641</v>
      </c>
      <c r="M415" s="42">
        <v>4728</v>
      </c>
      <c r="N415" s="181">
        <v>0</v>
      </c>
      <c r="O415" s="181"/>
      <c r="P415" s="181"/>
      <c r="Q415" s="159"/>
      <c r="R415" s="159"/>
      <c r="S415" s="32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3" t="s">
        <v>768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2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23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3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3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812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3"/>
      <c r="P423" s="283"/>
      <c r="Q423" s="159"/>
      <c r="R423" s="159"/>
      <c r="S423" s="323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23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769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3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3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83"/>
      <c r="P431" s="283"/>
      <c r="Q431" s="159"/>
      <c r="R431" s="159"/>
      <c r="S431" s="323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23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2" t="s">
        <v>770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3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23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86"/>
      <c r="P435" s="286">
        <v>0</v>
      </c>
      <c r="Q435" s="159"/>
      <c r="R435" s="159"/>
      <c r="S435" s="323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23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3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86"/>
      <c r="P438" s="286"/>
      <c r="Q438" s="159"/>
      <c r="R438" s="159"/>
      <c r="S438" s="323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642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3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86"/>
      <c r="P440" s="286"/>
      <c r="Q440" s="159"/>
      <c r="R440" s="159"/>
      <c r="S440" s="323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3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3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23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3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3"/>
      <c r="T445" s="159"/>
      <c r="U445" s="159"/>
      <c r="V445" s="159"/>
    </row>
    <row r="446" spans="1:22" ht="25.5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23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23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3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23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23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23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/>
      <c r="P453" s="181"/>
      <c r="Q453" s="159"/>
      <c r="R453" s="159"/>
      <c r="S453" s="323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/>
      <c r="P454" s="181"/>
      <c r="Q454" s="159"/>
      <c r="R454" s="159"/>
      <c r="S454" s="323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3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23"/>
      <c r="T456" s="159"/>
      <c r="U456" s="159"/>
      <c r="V456" s="159"/>
    </row>
    <row r="457" spans="1:22" ht="25.5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/>
      <c r="Q457" s="159"/>
      <c r="R457" s="159"/>
      <c r="S457" s="323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23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23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/>
      <c r="P461" s="181"/>
      <c r="Q461" s="159"/>
      <c r="R461" s="159"/>
      <c r="S461" s="323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82"/>
      <c r="P462" s="282"/>
      <c r="Q462" s="159"/>
      <c r="R462" s="159"/>
      <c r="S462" s="323"/>
      <c r="T462" s="159"/>
      <c r="U462" s="159"/>
      <c r="V462" s="159"/>
    </row>
    <row r="463" spans="1:22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/>
      <c r="P463" s="181"/>
      <c r="Q463" s="159"/>
      <c r="R463" s="159"/>
      <c r="S463" s="323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3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89"/>
      <c r="P465" s="289"/>
      <c r="Q465" s="159"/>
      <c r="R465" s="159"/>
      <c r="S465" s="323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/>
      <c r="Q466" s="159"/>
      <c r="R466" s="159"/>
      <c r="S466" s="323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23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89"/>
      <c r="P470" s="289"/>
      <c r="Q470" s="159"/>
      <c r="R470" s="159"/>
      <c r="S470" s="323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23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717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3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84"/>
      <c r="J474" s="285"/>
      <c r="K474" s="285"/>
      <c r="L474" s="28" t="s">
        <v>142</v>
      </c>
      <c r="M474" s="29">
        <v>4251</v>
      </c>
      <c r="N474" s="181">
        <f t="shared" si="83"/>
        <v>0</v>
      </c>
      <c r="O474" s="307"/>
      <c r="P474" s="307"/>
      <c r="Q474" s="159"/>
      <c r="R474" s="159"/>
      <c r="S474" s="323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82"/>
      <c r="P475" s="282"/>
      <c r="Q475" s="159"/>
      <c r="R475" s="159"/>
      <c r="S475" s="323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23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3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23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3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3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3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771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3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82"/>
      <c r="P483" s="282"/>
      <c r="Q483" s="159"/>
      <c r="R483" s="159"/>
      <c r="S483" s="323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82">
        <v>0</v>
      </c>
      <c r="P484" s="282"/>
      <c r="Q484" s="159"/>
      <c r="R484" s="159"/>
      <c r="S484" s="323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23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82"/>
      <c r="P486" s="282"/>
      <c r="Q486" s="159"/>
      <c r="R486" s="159"/>
      <c r="S486" s="323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782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3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82"/>
      <c r="P488" s="282"/>
      <c r="Q488" s="159"/>
      <c r="R488" s="159"/>
      <c r="S488" s="323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3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3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3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3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23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3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23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23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23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710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23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23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3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23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23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23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83"/>
      <c r="P504" s="283"/>
      <c r="Q504" s="159"/>
      <c r="R504" s="159"/>
      <c r="S504" s="323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23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23"/>
      <c r="T506" s="159"/>
      <c r="U506" s="159"/>
      <c r="V506" s="159"/>
    </row>
    <row r="507" spans="1:22" s="113" customForma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23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23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643</v>
      </c>
      <c r="M509" s="10" t="s">
        <v>644</v>
      </c>
      <c r="N509" s="181">
        <f t="shared" si="92"/>
        <v>0</v>
      </c>
      <c r="O509" s="181"/>
      <c r="P509" s="181"/>
      <c r="Q509" s="159"/>
      <c r="R509" s="159"/>
      <c r="S509" s="323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718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3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23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23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772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3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3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3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23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3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3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82"/>
      <c r="P521" s="282"/>
      <c r="Q521" s="159"/>
      <c r="R521" s="159"/>
      <c r="S521" s="323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645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3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23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23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3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3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89"/>
      <c r="P527" s="289">
        <v>0</v>
      </c>
      <c r="Q527" s="159"/>
      <c r="R527" s="159"/>
      <c r="S527" s="323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23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3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3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3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23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3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23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23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660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23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23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23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23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23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23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3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23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708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3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23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82"/>
      <c r="P548" s="282"/>
      <c r="Q548" s="159"/>
      <c r="R548" s="159"/>
      <c r="S548" s="323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3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3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620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3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82"/>
      <c r="P556" s="282"/>
      <c r="Q556" s="159"/>
      <c r="R556" s="159"/>
      <c r="S556" s="323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82"/>
      <c r="P557" s="282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23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3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3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23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82"/>
      <c r="P563" s="282"/>
      <c r="Q563" s="159"/>
      <c r="R563" s="159"/>
      <c r="S563" s="323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23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646</v>
      </c>
      <c r="I567" s="150" t="s">
        <v>185</v>
      </c>
      <c r="J567" s="151">
        <v>4</v>
      </c>
      <c r="K567" s="151">
        <v>1</v>
      </c>
      <c r="L567" s="152" t="s">
        <v>647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23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3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648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23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82"/>
      <c r="P570" s="282"/>
      <c r="Q570" s="159"/>
      <c r="R570" s="159"/>
      <c r="S570" s="323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23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3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3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1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3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3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3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3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23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3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3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82"/>
      <c r="P581" s="282"/>
      <c r="Q581" s="159"/>
      <c r="R581" s="159"/>
      <c r="S581" s="323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82"/>
      <c r="P582" s="282"/>
      <c r="Q582" s="159"/>
      <c r="R582" s="159"/>
      <c r="S582" s="323"/>
      <c r="T582" s="159"/>
      <c r="U582" s="159"/>
      <c r="V582" s="159"/>
    </row>
    <row r="583" spans="1:22" ht="25.5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82"/>
      <c r="P583" s="282"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8"/>
      <c r="I584" s="309"/>
      <c r="J584" s="310"/>
      <c r="K584" s="310"/>
      <c r="L584" s="27" t="s">
        <v>137</v>
      </c>
      <c r="M584" s="10">
        <v>5129</v>
      </c>
      <c r="N584" s="181">
        <f t="shared" si="118"/>
        <v>0</v>
      </c>
      <c r="O584" s="289"/>
      <c r="P584" s="289"/>
      <c r="Q584" s="159"/>
      <c r="R584" s="159"/>
      <c r="S584" s="323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4"/>
      <c r="J586" s="285"/>
      <c r="K586" s="285"/>
      <c r="L586" s="30" t="s">
        <v>364</v>
      </c>
      <c r="M586" s="42">
        <v>4269</v>
      </c>
      <c r="N586" s="181">
        <f t="shared" si="118"/>
        <v>0</v>
      </c>
      <c r="O586" s="283"/>
      <c r="P586" s="283"/>
      <c r="Q586" s="159"/>
      <c r="R586" s="159"/>
      <c r="S586" s="323"/>
      <c r="T586" s="159"/>
      <c r="U586" s="159"/>
      <c r="V586" s="159"/>
    </row>
    <row r="587" spans="1:22" ht="16.5">
      <c r="B587" s="122"/>
      <c r="H587" s="15"/>
      <c r="I587" s="284"/>
      <c r="J587" s="285"/>
      <c r="K587" s="285"/>
      <c r="L587" s="30" t="s">
        <v>636</v>
      </c>
      <c r="M587" s="46" t="s">
        <v>637</v>
      </c>
      <c r="N587" s="181">
        <f t="shared" ref="N587" si="119">O587+P587</f>
        <v>0</v>
      </c>
      <c r="O587" s="283"/>
      <c r="P587" s="283"/>
      <c r="Q587" s="159"/>
      <c r="R587" s="159"/>
      <c r="S587" s="323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83"/>
      <c r="P588" s="283"/>
      <c r="Q588" s="159"/>
      <c r="R588" s="159"/>
      <c r="S588" s="323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3" t="s">
        <v>719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3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23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636</v>
      </c>
      <c r="M591" s="46" t="s">
        <v>637</v>
      </c>
      <c r="N591" s="181"/>
      <c r="O591" s="181"/>
      <c r="P591" s="181"/>
      <c r="Q591" s="159"/>
      <c r="R591" s="159"/>
      <c r="S591" s="323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86"/>
      <c r="P592" s="286"/>
      <c r="Q592" s="159"/>
      <c r="R592" s="159"/>
      <c r="S592" s="323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670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86"/>
      <c r="P594" s="286">
        <v>0</v>
      </c>
      <c r="Q594" s="159"/>
      <c r="R594" s="159"/>
      <c r="S594" s="323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2" t="s">
        <v>712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3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89"/>
      <c r="P596" s="289">
        <v>0</v>
      </c>
      <c r="Q596" s="159"/>
      <c r="R596" s="159"/>
      <c r="S596" s="323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2" t="s">
        <v>714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3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86"/>
      <c r="P598" s="286">
        <v>0</v>
      </c>
      <c r="Q598" s="159"/>
      <c r="R598" s="159"/>
      <c r="S598" s="323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3" t="s">
        <v>720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23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86"/>
      <c r="P600" s="286">
        <v>0</v>
      </c>
      <c r="Q600" s="159"/>
      <c r="R600" s="159"/>
      <c r="S600" s="323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3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3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23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86"/>
      <c r="P605" s="286"/>
      <c r="Q605" s="159"/>
      <c r="R605" s="159"/>
      <c r="S605" s="323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3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3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3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3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3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23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86"/>
      <c r="P612" s="286"/>
      <c r="Q612" s="159"/>
      <c r="R612" s="159"/>
      <c r="S612" s="323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716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3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23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813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3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811</v>
      </c>
      <c r="M616" s="46" t="s">
        <v>810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23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3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2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86"/>
      <c r="P621" s="286"/>
      <c r="Q621" s="159"/>
      <c r="R621" s="159"/>
      <c r="S621" s="32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3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3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746</v>
      </c>
      <c r="N627" s="181">
        <f t="shared" ref="N627:N645" si="131">O627+P627</f>
        <v>0</v>
      </c>
      <c r="O627" s="289"/>
      <c r="P627" s="289">
        <v>0</v>
      </c>
      <c r="Q627" s="159"/>
      <c r="R627" s="159"/>
      <c r="S627" s="32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23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23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23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618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23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86"/>
      <c r="P636" s="286">
        <v>0</v>
      </c>
      <c r="Q636" s="159"/>
      <c r="R636" s="159"/>
      <c r="S636" s="323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3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82"/>
      <c r="P638" s="282">
        <v>0</v>
      </c>
      <c r="Q638" s="159"/>
      <c r="R638" s="159"/>
      <c r="S638" s="323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721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23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23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728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89"/>
      <c r="P645" s="289"/>
      <c r="Q645" s="159"/>
      <c r="R645" s="159"/>
      <c r="S645" s="32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23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3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3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709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3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2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23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23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649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3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86"/>
      <c r="P659" s="286"/>
      <c r="Q659" s="159"/>
      <c r="R659" s="159"/>
      <c r="S659" s="323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650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86"/>
      <c r="P661" s="286"/>
      <c r="Q661" s="159"/>
      <c r="R661" s="159"/>
      <c r="S661" s="323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722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3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86"/>
      <c r="P663" s="286"/>
      <c r="Q663" s="159"/>
      <c r="R663" s="159"/>
      <c r="S663" s="323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23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3" t="s">
        <v>773</v>
      </c>
      <c r="M665" s="345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3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774</v>
      </c>
      <c r="M666" s="46">
        <v>4861</v>
      </c>
      <c r="N666" s="181">
        <f t="shared" ref="N666" si="135">O666+P666</f>
        <v>0</v>
      </c>
      <c r="O666" s="286"/>
      <c r="P666" s="286">
        <v>0</v>
      </c>
      <c r="Q666" s="159"/>
      <c r="R666" s="159"/>
      <c r="S666" s="323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3" t="s">
        <v>809</v>
      </c>
      <c r="M667" s="345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3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811</v>
      </c>
      <c r="M668" s="46" t="s">
        <v>810</v>
      </c>
      <c r="N668" s="181">
        <f t="shared" ref="N668" si="136">O668+P668</f>
        <v>0</v>
      </c>
      <c r="O668" s="286"/>
      <c r="P668" s="286">
        <v>0</v>
      </c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3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3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651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3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3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651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0"/>
      <c r="I674" s="308"/>
      <c r="J674" s="312"/>
      <c r="K674" s="312"/>
      <c r="L674" s="28" t="s">
        <v>108</v>
      </c>
      <c r="M674" s="313"/>
      <c r="N674" s="188"/>
      <c r="O674" s="188"/>
      <c r="P674" s="188"/>
      <c r="Q674" s="159"/>
      <c r="R674" s="159"/>
      <c r="S674" s="323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652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23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653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3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653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2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0"/>
      <c r="I680" s="308"/>
      <c r="J680" s="312"/>
      <c r="K680" s="312"/>
      <c r="L680" s="28" t="s">
        <v>108</v>
      </c>
      <c r="M680" s="313"/>
      <c r="N680" s="188"/>
      <c r="O680" s="188"/>
      <c r="P680" s="188"/>
      <c r="Q680" s="159"/>
      <c r="R680" s="159"/>
      <c r="S680" s="323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654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23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23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3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775</v>
      </c>
      <c r="M686" s="10" t="s">
        <v>776</v>
      </c>
      <c r="N686" s="181"/>
      <c r="O686" s="181"/>
      <c r="P686" s="181"/>
      <c r="Q686" s="159"/>
      <c r="R686" s="159"/>
      <c r="S686" s="323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7" t="s">
        <v>777</v>
      </c>
      <c r="M688" s="352" t="s">
        <v>778</v>
      </c>
      <c r="N688" s="181">
        <f t="shared" si="139"/>
        <v>0</v>
      </c>
      <c r="O688" s="181"/>
      <c r="P688" s="181"/>
      <c r="Q688" s="159"/>
      <c r="R688" s="159"/>
      <c r="S688" s="323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3" t="s">
        <v>723</v>
      </c>
      <c r="M689" s="345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23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23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3" t="s">
        <v>724</v>
      </c>
      <c r="M692" s="345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23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23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3" t="s">
        <v>725</v>
      </c>
      <c r="M695" s="345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23"/>
      <c r="T695" s="159"/>
      <c r="U695" s="159"/>
      <c r="V695" s="159"/>
    </row>
    <row r="696" spans="1:22">
      <c r="H696" s="15"/>
      <c r="I696" s="23"/>
      <c r="J696" s="24"/>
      <c r="K696" s="24"/>
      <c r="L696" s="346" t="s">
        <v>123</v>
      </c>
      <c r="M696" s="347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23"/>
      <c r="T696" s="159"/>
      <c r="U696" s="159"/>
      <c r="V696" s="159"/>
    </row>
    <row r="697" spans="1:22">
      <c r="H697" s="15"/>
      <c r="I697" s="23"/>
      <c r="J697" s="24"/>
      <c r="K697" s="24"/>
      <c r="L697" s="317" t="s">
        <v>125</v>
      </c>
      <c r="M697" s="348">
        <v>4239</v>
      </c>
      <c r="N697" s="181">
        <f t="shared" si="143"/>
        <v>0</v>
      </c>
      <c r="O697" s="181"/>
      <c r="P697" s="181"/>
      <c r="Q697" s="159"/>
      <c r="R697" s="159"/>
      <c r="S697" s="323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23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779</v>
      </c>
      <c r="M702" s="26"/>
      <c r="N702" s="195">
        <f>O702+P702</f>
        <v>0</v>
      </c>
      <c r="O702" s="314">
        <f>SUM(O703:O709)</f>
        <v>0</v>
      </c>
      <c r="P702" s="314">
        <f>SUM(P703:P709)</f>
        <v>0</v>
      </c>
      <c r="Q702" s="159"/>
      <c r="R702" s="159"/>
      <c r="S702" s="323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83">
        <v>0</v>
      </c>
      <c r="P703" s="283"/>
      <c r="Q703" s="159"/>
      <c r="R703" s="159"/>
      <c r="S703" s="323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83"/>
      <c r="P704" s="283"/>
      <c r="Q704" s="159"/>
      <c r="R704" s="159"/>
      <c r="S704" s="323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83"/>
      <c r="P705" s="283"/>
      <c r="Q705" s="159"/>
      <c r="R705" s="159"/>
      <c r="S705" s="323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83"/>
      <c r="P706" s="283"/>
      <c r="Q706" s="159"/>
      <c r="R706" s="159"/>
      <c r="S706" s="323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83"/>
      <c r="P709" s="283"/>
      <c r="Q709" s="159"/>
      <c r="R709" s="159"/>
      <c r="S709" s="323"/>
      <c r="T709" s="159"/>
      <c r="U709" s="159"/>
      <c r="V709" s="159"/>
    </row>
    <row r="710" spans="1:22" ht="54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655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25.5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/>
      <c r="Q712" s="159"/>
      <c r="R712" s="159"/>
      <c r="S712" s="323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23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656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3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89"/>
      <c r="P717" s="289"/>
      <c r="Q717" s="159"/>
      <c r="R717" s="159"/>
      <c r="S717" s="323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657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3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23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23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23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/>
      <c r="Q722" s="159"/>
      <c r="R722" s="159"/>
      <c r="S722" s="323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23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658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3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23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 ht="27">
      <c r="H731" s="43"/>
      <c r="I731" s="145"/>
      <c r="J731" s="146"/>
      <c r="K731" s="146"/>
      <c r="L731" s="343" t="s">
        <v>726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641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23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659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3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2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669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3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23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23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3" t="s">
        <v>780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727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23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3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3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86"/>
      <c r="P756" s="286"/>
      <c r="Q756" s="159"/>
      <c r="R756" s="159"/>
      <c r="S756" s="323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3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15"/>
      <c r="P758" s="315"/>
      <c r="Q758" s="159"/>
      <c r="R758" s="159"/>
      <c r="S758" s="323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3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3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3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3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23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89"/>
      <c r="P766" s="289"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3"/>
      <c r="T767" s="159"/>
      <c r="U767" s="159"/>
      <c r="V767" s="159"/>
    </row>
    <row r="768" spans="1:22">
      <c r="N768" s="3"/>
      <c r="O768" s="3"/>
    </row>
    <row r="769" spans="1:15">
      <c r="A769" s="3"/>
      <c r="B769" s="3"/>
      <c r="C769" s="3"/>
      <c r="D769" s="3"/>
      <c r="E769" s="3"/>
      <c r="F769" s="3"/>
      <c r="G769" s="3"/>
      <c r="N769" s="3"/>
      <c r="O769" s="3"/>
    </row>
    <row r="770" spans="1:15">
      <c r="N770" s="3"/>
      <c r="O770" s="3"/>
    </row>
    <row r="771" spans="1:1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M771" s="3"/>
      <c r="N771" s="3"/>
      <c r="O771" s="3"/>
    </row>
    <row r="773" spans="1:1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M773" s="3"/>
      <c r="N773" s="3"/>
      <c r="O773" s="3"/>
    </row>
    <row r="774" spans="1:1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M774" s="3"/>
      <c r="N774" s="3"/>
      <c r="O774" s="3"/>
    </row>
    <row r="775" spans="1:1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M775" s="3"/>
      <c r="N775" s="3"/>
      <c r="O775" s="3"/>
    </row>
    <row r="776" spans="1:1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M776" s="3"/>
      <c r="N776" s="3"/>
      <c r="O776" s="3"/>
    </row>
    <row r="777" spans="1:1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M777" s="3"/>
      <c r="N777" s="3"/>
      <c r="O777" s="3"/>
    </row>
    <row r="778" spans="1:1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M778" s="3"/>
      <c r="N778" s="3"/>
      <c r="O778" s="3"/>
    </row>
    <row r="779" spans="1:1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M779" s="3"/>
      <c r="N779" s="3"/>
      <c r="O779" s="3"/>
    </row>
    <row r="781" spans="1:1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M781" s="3"/>
      <c r="N781" s="3"/>
      <c r="O781" s="3"/>
    </row>
    <row r="783" spans="1:1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M783" s="3"/>
      <c r="N783" s="3"/>
      <c r="O783" s="3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7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8" firstPageNumber="24" orientation="portrait" blackAndWhite="1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83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140625" style="37" customWidth="1"/>
    <col min="15" max="15" width="15.140625" style="37" customWidth="1"/>
    <col min="16" max="16" width="13" style="3" customWidth="1"/>
    <col min="17" max="18" width="9.140625" style="3"/>
    <col min="19" max="19" width="12.1406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50"/>
      <c r="L1" s="450"/>
      <c r="M1" s="450"/>
      <c r="N1" s="396" t="s">
        <v>622</v>
      </c>
      <c r="O1" s="396"/>
      <c r="P1" s="39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50"/>
      <c r="L2" s="450"/>
      <c r="M2" s="450"/>
      <c r="N2" s="396" t="s">
        <v>615</v>
      </c>
      <c r="O2" s="396"/>
      <c r="P2" s="396"/>
    </row>
    <row r="3" spans="1:22">
      <c r="A3" s="3"/>
      <c r="B3" s="234"/>
      <c r="C3" s="3"/>
      <c r="D3" s="235"/>
      <c r="E3" s="235"/>
      <c r="F3" s="235" t="s">
        <v>661</v>
      </c>
      <c r="G3" s="235"/>
      <c r="H3" s="235"/>
      <c r="I3" s="3"/>
      <c r="J3" s="3"/>
      <c r="K3" s="450"/>
      <c r="L3" s="450"/>
      <c r="M3" s="450"/>
      <c r="N3" s="396" t="s">
        <v>807</v>
      </c>
      <c r="O3" s="396"/>
      <c r="P3" s="39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50"/>
      <c r="L4" s="450"/>
      <c r="M4" s="450"/>
      <c r="N4" s="396" t="s">
        <v>806</v>
      </c>
      <c r="O4" s="396"/>
      <c r="P4" s="39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50"/>
      <c r="L5" s="450"/>
      <c r="M5" s="450"/>
      <c r="N5" s="451" t="s">
        <v>593</v>
      </c>
      <c r="O5" s="451"/>
      <c r="P5" s="451"/>
    </row>
    <row r="6" spans="1:22">
      <c r="A6" s="234" t="s">
        <v>623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1.5" customHeight="1">
      <c r="A7" s="120" t="s">
        <v>490</v>
      </c>
      <c r="H7" s="441" t="s">
        <v>795</v>
      </c>
      <c r="I7" s="441"/>
      <c r="J7" s="441"/>
      <c r="K7" s="441"/>
      <c r="L7" s="441"/>
      <c r="M7" s="441"/>
      <c r="N7" s="441"/>
      <c r="O7" s="441"/>
      <c r="P7" s="441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448" t="s">
        <v>97</v>
      </c>
      <c r="P9" s="448"/>
    </row>
    <row r="10" spans="1:22" ht="46.5" customHeight="1">
      <c r="A10" s="121"/>
      <c r="H10" s="420" t="s">
        <v>98</v>
      </c>
      <c r="I10" s="420" t="s">
        <v>99</v>
      </c>
      <c r="J10" s="423" t="s">
        <v>100</v>
      </c>
      <c r="K10" s="423" t="s">
        <v>101</v>
      </c>
      <c r="L10" s="426" t="s">
        <v>102</v>
      </c>
      <c r="M10" s="429" t="s">
        <v>103</v>
      </c>
      <c r="N10" s="402" t="s">
        <v>374</v>
      </c>
      <c r="O10" s="449" t="s">
        <v>375</v>
      </c>
      <c r="P10" s="449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21"/>
      <c r="I11" s="421"/>
      <c r="J11" s="424"/>
      <c r="K11" s="424"/>
      <c r="L11" s="427"/>
      <c r="M11" s="430"/>
      <c r="N11" s="402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23">
        <f>395001.8-N13</f>
        <v>395001.8</v>
      </c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3">
        <v>375456.8</v>
      </c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>
        <v>19545</v>
      </c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3">
        <f>+S15+S14</f>
        <v>395001.8</v>
      </c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624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660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625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732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664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3"/>
      <c r="T55" s="159"/>
      <c r="U55" s="159"/>
      <c r="V55" s="159"/>
    </row>
    <row r="56" spans="1:22" ht="25.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2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>
        <v>0</v>
      </c>
      <c r="P58" s="181"/>
      <c r="Q58" s="159"/>
      <c r="R58" s="159"/>
      <c r="S58" s="32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21">
        <f>+N63</f>
        <v>0</v>
      </c>
      <c r="O61" s="188"/>
      <c r="P61" s="188"/>
      <c r="Q61" s="159"/>
      <c r="R61" s="159"/>
      <c r="S61" s="32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733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2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734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706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17" t="s">
        <v>736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2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2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2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626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715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2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2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627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628</v>
      </c>
      <c r="M144" s="29"/>
      <c r="N144" s="188"/>
      <c r="O144" s="188"/>
      <c r="P144" s="188"/>
      <c r="Q144" s="159"/>
      <c r="R144" s="159"/>
      <c r="S144" s="32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629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2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630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2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631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737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632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741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2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2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738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2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742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86"/>
      <c r="P160" s="286">
        <v>0</v>
      </c>
      <c r="Q160" s="159"/>
      <c r="R160" s="159"/>
      <c r="S160" s="32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2" t="s">
        <v>743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86"/>
      <c r="P162" s="286">
        <v>0</v>
      </c>
      <c r="Q162" s="159"/>
      <c r="R162" s="159"/>
      <c r="S162" s="32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739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740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2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2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2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82"/>
      <c r="P177" s="282">
        <v>0</v>
      </c>
      <c r="Q177" s="159"/>
      <c r="R177" s="159"/>
      <c r="S177" s="32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2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43" t="s">
        <v>731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6" t="s">
        <v>134</v>
      </c>
      <c r="M180" s="306">
        <v>4861</v>
      </c>
      <c r="N180" s="181">
        <f t="shared" si="26"/>
        <v>0</v>
      </c>
      <c r="O180" s="286"/>
      <c r="P180" s="286"/>
      <c r="Q180" s="159"/>
      <c r="R180" s="159"/>
      <c r="S180" s="32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3"/>
      <c r="T181" s="159"/>
      <c r="U181" s="159"/>
      <c r="V181" s="159"/>
    </row>
    <row r="182" spans="1:22" ht="24" customHeight="1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8">
        <v>5112</v>
      </c>
      <c r="N183" s="181">
        <f t="shared" si="26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2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2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2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2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83"/>
      <c r="P192" s="283"/>
      <c r="Q192" s="159"/>
      <c r="R192" s="159"/>
      <c r="S192" s="32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2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2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83"/>
      <c r="P195" s="283"/>
      <c r="Q195" s="159"/>
      <c r="R195" s="159"/>
      <c r="S195" s="32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2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744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3"/>
      <c r="T200" s="159"/>
      <c r="U200" s="159"/>
      <c r="V200" s="159"/>
    </row>
    <row r="201" spans="1:22" s="168" customFormat="1" ht="22.9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83"/>
      <c r="P201" s="283">
        <v>0</v>
      </c>
      <c r="Q201" s="159"/>
      <c r="R201" s="159"/>
      <c r="S201" s="32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2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2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2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745</v>
      </c>
      <c r="M207" s="11">
        <v>4212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2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2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2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2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2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2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84"/>
      <c r="J214" s="285"/>
      <c r="K214" s="285"/>
      <c r="L214" s="28" t="s">
        <v>747</v>
      </c>
      <c r="M214" s="46">
        <v>4511</v>
      </c>
      <c r="N214" s="181">
        <f t="shared" si="26"/>
        <v>0</v>
      </c>
      <c r="O214" s="283"/>
      <c r="P214" s="283"/>
      <c r="Q214" s="159"/>
      <c r="R214" s="159"/>
      <c r="S214" s="32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84"/>
      <c r="J215" s="285"/>
      <c r="K215" s="285"/>
      <c r="L215" s="28" t="s">
        <v>785</v>
      </c>
      <c r="M215" s="46" t="s">
        <v>786</v>
      </c>
      <c r="N215" s="181">
        <f t="shared" si="26"/>
        <v>0</v>
      </c>
      <c r="O215" s="283"/>
      <c r="P215" s="283"/>
      <c r="Q215" s="159"/>
      <c r="R215" s="159"/>
      <c r="S215" s="32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83"/>
      <c r="P216" s="283"/>
      <c r="Q216" s="159"/>
      <c r="R216" s="159"/>
      <c r="S216" s="32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2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42" t="s">
        <v>748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86"/>
      <c r="P221" s="286">
        <v>0</v>
      </c>
      <c r="Q221" s="159"/>
      <c r="R221" s="159"/>
      <c r="S221" s="32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633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634</v>
      </c>
      <c r="N223" s="181">
        <f t="shared" si="26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83"/>
      <c r="P225" s="283"/>
      <c r="Q225" s="159"/>
      <c r="R225" s="159"/>
      <c r="S225" s="32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87"/>
      <c r="P226" s="287"/>
      <c r="Q226" s="159"/>
      <c r="R226" s="159"/>
      <c r="S226" s="32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88"/>
      <c r="P228" s="288"/>
      <c r="Q228" s="159"/>
      <c r="R228" s="159"/>
      <c r="S228" s="32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2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635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83"/>
      <c r="P232" s="283"/>
      <c r="Q232" s="159"/>
      <c r="R232" s="159"/>
      <c r="S232" s="32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86"/>
      <c r="P233" s="286"/>
      <c r="Q233" s="159"/>
      <c r="R233" s="159"/>
      <c r="S233" s="32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44" t="s">
        <v>749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2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86"/>
      <c r="P235" s="286">
        <v>0</v>
      </c>
      <c r="Q235" s="159"/>
      <c r="R235" s="159"/>
      <c r="S235" s="32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750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0"/>
      <c r="P237" s="290"/>
      <c r="Q237" s="159"/>
      <c r="R237" s="159"/>
      <c r="S237" s="32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25" t="s">
        <v>751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2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785</v>
      </c>
      <c r="M239" s="46" t="s">
        <v>786</v>
      </c>
      <c r="N239" s="181">
        <f>O239+P239</f>
        <v>0</v>
      </c>
      <c r="O239" s="283"/>
      <c r="P239" s="283"/>
      <c r="Q239" s="159"/>
      <c r="R239" s="159"/>
      <c r="S239" s="32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666</v>
      </c>
      <c r="M240" s="10" t="s">
        <v>665</v>
      </c>
      <c r="N240" s="181">
        <f t="shared" si="26"/>
        <v>0</v>
      </c>
      <c r="O240" s="289"/>
      <c r="P240" s="289">
        <v>0</v>
      </c>
      <c r="Q240" s="159"/>
      <c r="R240" s="159"/>
      <c r="S240" s="32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89"/>
      <c r="P241" s="289"/>
      <c r="Q241" s="159"/>
      <c r="R241" s="159"/>
      <c r="S241" s="32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01" t="s">
        <v>174</v>
      </c>
      <c r="M242" s="302">
        <v>5113</v>
      </c>
      <c r="N242" s="181">
        <f t="shared" si="26"/>
        <v>0</v>
      </c>
      <c r="O242" s="289"/>
      <c r="P242" s="289"/>
      <c r="Q242" s="159"/>
      <c r="R242" s="159"/>
      <c r="S242" s="32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89"/>
      <c r="P243" s="289"/>
      <c r="Q243" s="159"/>
      <c r="R243" s="159"/>
      <c r="S243" s="32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25" t="s">
        <v>783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2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89"/>
      <c r="P245" s="289"/>
      <c r="Q245" s="159"/>
      <c r="R245" s="159"/>
      <c r="S245" s="32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2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82"/>
      <c r="P250" s="282"/>
      <c r="Q250" s="159"/>
      <c r="R250" s="159"/>
      <c r="S250" s="32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752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86"/>
      <c r="P254" s="286"/>
      <c r="Q254" s="159"/>
      <c r="R254" s="159"/>
      <c r="S254" s="32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291"/>
      <c r="I255" s="292"/>
      <c r="J255" s="293"/>
      <c r="K255" s="293"/>
      <c r="L255" s="343" t="s">
        <v>753</v>
      </c>
      <c r="M255" s="294"/>
      <c r="N255" s="195">
        <f>O255+P255</f>
        <v>0</v>
      </c>
      <c r="O255" s="295">
        <f>SUM(O256:O257)</f>
        <v>0</v>
      </c>
      <c r="P255" s="295">
        <f>SUM(P256:P257)</f>
        <v>0</v>
      </c>
      <c r="Q255" s="159"/>
      <c r="R255" s="159"/>
      <c r="S255" s="32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6"/>
      <c r="J256" s="297"/>
      <c r="K256" s="29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2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299"/>
      <c r="I257" s="299"/>
      <c r="J257" s="300"/>
      <c r="K257" s="300"/>
      <c r="L257" s="301" t="s">
        <v>174</v>
      </c>
      <c r="M257" s="302">
        <v>5113</v>
      </c>
      <c r="N257" s="181">
        <f t="shared" si="39"/>
        <v>0</v>
      </c>
      <c r="O257" s="303"/>
      <c r="P257" s="303"/>
      <c r="Q257" s="159"/>
      <c r="R257" s="159"/>
      <c r="S257" s="32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754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2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79">
        <v>4861</v>
      </c>
      <c r="N259" s="181">
        <f t="shared" si="39"/>
        <v>0</v>
      </c>
      <c r="O259" s="286"/>
      <c r="P259" s="286">
        <v>0</v>
      </c>
      <c r="Q259" s="159"/>
      <c r="R259" s="159"/>
      <c r="S259" s="32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04"/>
      <c r="P265" s="304"/>
      <c r="Q265" s="159"/>
      <c r="R265" s="159"/>
      <c r="S265" s="32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04"/>
      <c r="P266" s="304"/>
      <c r="Q266" s="159"/>
      <c r="R266" s="159"/>
      <c r="S266" s="32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04"/>
      <c r="P267" s="304"/>
      <c r="Q267" s="159"/>
      <c r="R267" s="159"/>
      <c r="S267" s="32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2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2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04"/>
      <c r="P270" s="304"/>
      <c r="Q270" s="159"/>
      <c r="R270" s="159"/>
      <c r="S270" s="32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2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2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2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2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82"/>
      <c r="P280" s="282">
        <v>0</v>
      </c>
      <c r="Q280" s="159"/>
      <c r="R280" s="159"/>
      <c r="S280" s="32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2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636</v>
      </c>
      <c r="M282" s="46" t="s">
        <v>637</v>
      </c>
      <c r="N282" s="181">
        <f t="shared" ref="N282" si="44">O282+P282</f>
        <v>0</v>
      </c>
      <c r="O282" s="181"/>
      <c r="P282" s="181"/>
      <c r="Q282" s="159"/>
      <c r="R282" s="159"/>
      <c r="S282" s="32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82"/>
      <c r="P284" s="282"/>
      <c r="Q284" s="159"/>
      <c r="R284" s="159"/>
      <c r="S284" s="32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2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83"/>
      <c r="P287" s="283">
        <v>0</v>
      </c>
      <c r="Q287" s="159"/>
      <c r="R287" s="159"/>
      <c r="S287" s="32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636</v>
      </c>
      <c r="M288" s="46" t="s">
        <v>637</v>
      </c>
      <c r="N288" s="181">
        <f t="shared" si="42"/>
        <v>0</v>
      </c>
      <c r="O288" s="283"/>
      <c r="P288" s="283"/>
      <c r="Q288" s="159"/>
      <c r="R288" s="159"/>
      <c r="S288" s="32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2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83"/>
      <c r="P290" s="283"/>
      <c r="Q290" s="159"/>
      <c r="R290" s="159"/>
      <c r="S290" s="32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89">
        <v>0</v>
      </c>
      <c r="P292" s="289"/>
      <c r="Q292" s="159"/>
      <c r="R292" s="159"/>
      <c r="S292" s="32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638</v>
      </c>
      <c r="M293" s="29">
        <v>8121</v>
      </c>
      <c r="N293" s="181">
        <f t="shared" si="42"/>
        <v>0</v>
      </c>
      <c r="O293" s="289"/>
      <c r="P293" s="289"/>
      <c r="Q293" s="159"/>
      <c r="R293" s="159"/>
      <c r="S293" s="32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89"/>
      <c r="P294" s="289"/>
      <c r="Q294" s="159"/>
      <c r="R294" s="159"/>
      <c r="S294" s="32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755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82"/>
      <c r="P298" s="282"/>
      <c r="Q298" s="159"/>
      <c r="R298" s="159"/>
      <c r="S298" s="32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2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756</v>
      </c>
      <c r="M300" s="26"/>
      <c r="N300" s="195">
        <f>O300+P300</f>
        <v>0</v>
      </c>
      <c r="O300" s="195">
        <f>SUM(O301:O302)</f>
        <v>0</v>
      </c>
      <c r="P300" s="195">
        <f>SUM(P301:P302)</f>
        <v>0</v>
      </c>
      <c r="Q300" s="159"/>
      <c r="R300" s="159"/>
      <c r="S300" s="32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82"/>
      <c r="P302" s="282">
        <v>0</v>
      </c>
      <c r="Q302" s="159"/>
      <c r="R302" s="159"/>
      <c r="S302" s="32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2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82"/>
      <c r="P306" s="282"/>
      <c r="Q306" s="159"/>
      <c r="R306" s="159"/>
      <c r="S306" s="32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671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2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2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2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757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49">O312+P312</f>
        <v>0</v>
      </c>
      <c r="O312" s="283"/>
      <c r="P312" s="283"/>
      <c r="Q312" s="159"/>
      <c r="R312" s="159"/>
      <c r="S312" s="32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83"/>
      <c r="P313" s="283"/>
      <c r="Q313" s="159"/>
      <c r="R313" s="159"/>
      <c r="S313" s="32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758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0">O315+P315</f>
        <v>0</v>
      </c>
      <c r="O315" s="181"/>
      <c r="P315" s="181"/>
      <c r="Q315" s="159"/>
      <c r="R315" s="159"/>
      <c r="S315" s="32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1"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s="113" customFormat="1" ht="27">
      <c r="A317" s="120" t="str">
        <f t="shared" ref="A317:A318" si="52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784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3"/>
      <c r="T317" s="159"/>
      <c r="U317" s="159"/>
      <c r="V317" s="159"/>
    </row>
    <row r="318" spans="1:22" s="113" customFormat="1" ht="25.5">
      <c r="A318" s="120" t="str">
        <f t="shared" si="52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3">O318+P318</f>
        <v>0</v>
      </c>
      <c r="O318" s="181"/>
      <c r="P318" s="181"/>
      <c r="Q318" s="159"/>
      <c r="R318" s="159"/>
      <c r="S318" s="323"/>
      <c r="T318" s="159"/>
      <c r="U318" s="159"/>
      <c r="V318" s="159"/>
    </row>
    <row r="319" spans="1:22" s="113" customFormat="1">
      <c r="A319" s="120" t="str">
        <f t="shared" ref="A319:A361" si="54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3"/>
      <c r="T319" s="159"/>
      <c r="U319" s="159"/>
      <c r="V319" s="159"/>
    </row>
    <row r="320" spans="1:22">
      <c r="A320" s="120" t="str">
        <f t="shared" si="54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3"/>
      <c r="T320" s="159"/>
      <c r="U320" s="159"/>
      <c r="V320" s="159"/>
    </row>
    <row r="321" spans="1:231" s="180" customFormat="1">
      <c r="A321" s="120" t="str">
        <f t="shared" si="54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3"/>
      <c r="T321" s="159"/>
      <c r="U321" s="159"/>
      <c r="V321" s="159"/>
    </row>
    <row r="322" spans="1:231">
      <c r="A322" s="120" t="str">
        <f t="shared" si="54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4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5">+O325+O335+O337+O360</f>
        <v>0</v>
      </c>
      <c r="P323" s="190">
        <f t="shared" si="55"/>
        <v>0</v>
      </c>
      <c r="Q323" s="159"/>
      <c r="R323" s="159"/>
      <c r="S323" s="323"/>
      <c r="T323" s="159"/>
      <c r="U323" s="159"/>
      <c r="V323" s="159"/>
    </row>
    <row r="324" spans="1:231">
      <c r="A324" s="120" t="str">
        <f t="shared" si="54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3"/>
      <c r="T324" s="159"/>
      <c r="U324" s="159"/>
      <c r="V324" s="159"/>
    </row>
    <row r="325" spans="1:231" s="154" customFormat="1">
      <c r="A325" s="120" t="str">
        <f t="shared" si="54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3"/>
      <c r="T325" s="159"/>
      <c r="U325" s="159"/>
      <c r="V325" s="159"/>
    </row>
    <row r="326" spans="1:231">
      <c r="A326" s="120" t="str">
        <f t="shared" si="54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6">O326+P326</f>
        <v>0</v>
      </c>
      <c r="O326" s="181"/>
      <c r="P326" s="181">
        <v>0</v>
      </c>
      <c r="Q326" s="159"/>
      <c r="R326" s="159"/>
      <c r="S326" s="323"/>
      <c r="T326" s="159"/>
      <c r="U326" s="159"/>
      <c r="V326" s="159"/>
    </row>
    <row r="327" spans="1:231" ht="25.5">
      <c r="A327" s="120" t="str">
        <f t="shared" si="54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6"/>
        <v>0</v>
      </c>
      <c r="O327" s="181"/>
      <c r="P327" s="181"/>
      <c r="Q327" s="159"/>
      <c r="R327" s="159"/>
      <c r="S327" s="323"/>
      <c r="T327" s="159"/>
      <c r="U327" s="159"/>
      <c r="V327" s="159"/>
    </row>
    <row r="328" spans="1:231" s="113" customFormat="1">
      <c r="A328" s="120" t="str">
        <f t="shared" si="54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6"/>
        <v>0</v>
      </c>
      <c r="O328" s="181"/>
      <c r="P328" s="181"/>
      <c r="Q328" s="159"/>
      <c r="R328" s="159"/>
      <c r="S328" s="323"/>
      <c r="T328" s="159"/>
      <c r="U328" s="159"/>
      <c r="V328" s="159"/>
    </row>
    <row r="329" spans="1:231">
      <c r="A329" s="120" t="str">
        <f t="shared" si="54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6"/>
        <v>0</v>
      </c>
      <c r="O329" s="181"/>
      <c r="P329" s="181"/>
      <c r="Q329" s="159"/>
      <c r="R329" s="159"/>
      <c r="S329" s="323"/>
      <c r="T329" s="159"/>
      <c r="U329" s="159"/>
      <c r="V329" s="159"/>
    </row>
    <row r="330" spans="1:231">
      <c r="A330" s="120" t="str">
        <f t="shared" si="54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6"/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6"/>
        <v>0</v>
      </c>
      <c r="O331" s="283">
        <v>0</v>
      </c>
      <c r="P331" s="283"/>
      <c r="Q331" s="159"/>
      <c r="R331" s="159"/>
      <c r="S331" s="323"/>
      <c r="T331" s="159"/>
      <c r="U331" s="159"/>
      <c r="V331" s="159"/>
    </row>
    <row r="332" spans="1:231" s="113" customFormat="1">
      <c r="A332" s="120" t="str">
        <f t="shared" si="54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6"/>
        <v>0</v>
      </c>
      <c r="O332" s="181"/>
      <c r="P332" s="181"/>
      <c r="Q332" s="159"/>
      <c r="R332" s="159"/>
      <c r="S332" s="323"/>
      <c r="T332" s="159"/>
      <c r="U332" s="159"/>
      <c r="V332" s="159"/>
    </row>
    <row r="333" spans="1:231" ht="16.5">
      <c r="A333" s="120" t="str">
        <f t="shared" si="54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6"/>
        <v>0</v>
      </c>
      <c r="O333" s="283">
        <v>0</v>
      </c>
      <c r="P333" s="283"/>
      <c r="Q333" s="159"/>
      <c r="R333" s="159"/>
      <c r="S333" s="323"/>
      <c r="T333" s="159"/>
      <c r="U333" s="159"/>
      <c r="V333" s="159"/>
    </row>
    <row r="334" spans="1:231">
      <c r="A334" s="120" t="str">
        <f t="shared" si="54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6"/>
        <v>0</v>
      </c>
      <c r="O334" s="181">
        <v>0</v>
      </c>
      <c r="P334" s="181"/>
      <c r="Q334" s="159"/>
      <c r="R334" s="159"/>
      <c r="S334" s="323"/>
      <c r="T334" s="159"/>
      <c r="U334" s="159"/>
      <c r="V334" s="159"/>
    </row>
    <row r="335" spans="1:231" ht="27">
      <c r="A335" s="120" t="str">
        <f t="shared" si="54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3"/>
      <c r="T335" s="159"/>
      <c r="U335" s="159"/>
      <c r="V335" s="159"/>
    </row>
    <row r="336" spans="1:231" ht="16.5">
      <c r="A336" s="120" t="str">
        <f t="shared" si="54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6"/>
        <v>0</v>
      </c>
      <c r="O336" s="283"/>
      <c r="P336" s="283">
        <v>0</v>
      </c>
      <c r="Q336" s="159"/>
      <c r="R336" s="159"/>
      <c r="S336" s="323"/>
      <c r="T336" s="159"/>
      <c r="U336" s="159"/>
      <c r="V336" s="159"/>
    </row>
    <row r="337" spans="1:22" ht="32.25" customHeight="1">
      <c r="A337" s="120" t="str">
        <f t="shared" si="54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707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3"/>
      <c r="T337" s="159"/>
      <c r="U337" s="159"/>
      <c r="V337" s="159"/>
    </row>
    <row r="338" spans="1:22" ht="16.5">
      <c r="A338" s="120" t="str">
        <f t="shared" si="54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7">O338+P338</f>
        <v>0</v>
      </c>
      <c r="O338" s="283"/>
      <c r="P338" s="283"/>
      <c r="Q338" s="159"/>
      <c r="R338" s="159"/>
      <c r="S338" s="323"/>
      <c r="T338" s="159"/>
      <c r="U338" s="159"/>
      <c r="V338" s="159"/>
    </row>
    <row r="339" spans="1:22" ht="25.5">
      <c r="A339" s="120" t="str">
        <f t="shared" si="54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7"/>
        <v>0</v>
      </c>
      <c r="O339" s="283"/>
      <c r="P339" s="283"/>
      <c r="Q339" s="159"/>
      <c r="R339" s="159"/>
      <c r="S339" s="323"/>
      <c r="T339" s="159"/>
      <c r="U339" s="159"/>
      <c r="V339" s="159"/>
    </row>
    <row r="340" spans="1:22" s="113" customFormat="1" ht="16.5">
      <c r="A340" s="120" t="str">
        <f t="shared" si="54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7"/>
        <v>0</v>
      </c>
      <c r="O340" s="283"/>
      <c r="P340" s="283"/>
      <c r="Q340" s="159"/>
      <c r="R340" s="159"/>
      <c r="S340" s="323"/>
      <c r="T340" s="159"/>
      <c r="U340" s="159"/>
      <c r="V340" s="159"/>
    </row>
    <row r="341" spans="1:22" ht="16.5">
      <c r="A341" s="120" t="str">
        <f t="shared" si="54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7"/>
        <v>0</v>
      </c>
      <c r="O341" s="283"/>
      <c r="P341" s="283"/>
      <c r="Q341" s="159"/>
      <c r="R341" s="159"/>
      <c r="S341" s="323"/>
      <c r="T341" s="159"/>
      <c r="U341" s="159"/>
      <c r="V341" s="159"/>
    </row>
    <row r="342" spans="1:22" s="113" customFormat="1" ht="16.5">
      <c r="A342" s="120" t="str">
        <f t="shared" si="54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7"/>
        <v>0</v>
      </c>
      <c r="O342" s="283"/>
      <c r="P342" s="283"/>
      <c r="Q342" s="159"/>
      <c r="R342" s="159"/>
      <c r="S342" s="323"/>
      <c r="T342" s="159"/>
      <c r="U342" s="159"/>
      <c r="V342" s="159"/>
    </row>
    <row r="343" spans="1:22" ht="16.5">
      <c r="A343" s="120" t="str">
        <f t="shared" si="54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7"/>
        <v>0</v>
      </c>
      <c r="O343" s="282"/>
      <c r="P343" s="282"/>
      <c r="Q343" s="159"/>
      <c r="R343" s="159"/>
      <c r="S343" s="323"/>
      <c r="T343" s="159"/>
      <c r="U343" s="159"/>
      <c r="V343" s="159"/>
    </row>
    <row r="344" spans="1:22" s="113" customFormat="1" ht="16.5">
      <c r="A344" s="120" t="str">
        <f t="shared" si="54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7"/>
        <v>0</v>
      </c>
      <c r="O344" s="283"/>
      <c r="P344" s="283"/>
      <c r="Q344" s="159"/>
      <c r="R344" s="159"/>
      <c r="S344" s="323"/>
      <c r="T344" s="159"/>
      <c r="U344" s="159"/>
      <c r="V344" s="159"/>
    </row>
    <row r="345" spans="1:22" ht="16.5">
      <c r="A345" s="120" t="str">
        <f t="shared" si="54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7"/>
        <v>0</v>
      </c>
      <c r="O345" s="283"/>
      <c r="P345" s="283"/>
      <c r="Q345" s="159"/>
      <c r="R345" s="159"/>
      <c r="S345" s="323"/>
      <c r="T345" s="159"/>
      <c r="U345" s="159"/>
      <c r="V345" s="159"/>
    </row>
    <row r="346" spans="1:22" s="113" customFormat="1" ht="16.5">
      <c r="A346" s="120" t="str">
        <f t="shared" si="54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7"/>
        <v>0</v>
      </c>
      <c r="O346" s="283"/>
      <c r="P346" s="283"/>
      <c r="Q346" s="159"/>
      <c r="R346" s="159"/>
      <c r="S346" s="323"/>
      <c r="T346" s="159"/>
      <c r="U346" s="159"/>
      <c r="V346" s="159"/>
    </row>
    <row r="347" spans="1:22" ht="16.5">
      <c r="A347" s="120" t="str">
        <f t="shared" si="54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7"/>
        <v>0</v>
      </c>
      <c r="O347" s="283"/>
      <c r="P347" s="283"/>
      <c r="Q347" s="159"/>
      <c r="R347" s="159"/>
      <c r="S347" s="323"/>
      <c r="T347" s="159"/>
      <c r="U347" s="159"/>
      <c r="V347" s="159"/>
    </row>
    <row r="348" spans="1:22" s="168" customFormat="1" ht="25.5">
      <c r="A348" s="120" t="str">
        <f t="shared" si="54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7"/>
        <v>0</v>
      </c>
      <c r="O348" s="283"/>
      <c r="P348" s="283"/>
      <c r="Q348" s="159"/>
      <c r="R348" s="159"/>
      <c r="S348" s="323"/>
      <c r="T348" s="159"/>
      <c r="U348" s="159"/>
      <c r="V348" s="159"/>
    </row>
    <row r="349" spans="1:22" ht="16.5">
      <c r="A349" s="120" t="str">
        <f t="shared" si="54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7"/>
        <v>0</v>
      </c>
      <c r="O349" s="283"/>
      <c r="P349" s="283"/>
      <c r="Q349" s="159"/>
      <c r="R349" s="159"/>
      <c r="S349" s="323"/>
      <c r="T349" s="159"/>
      <c r="U349" s="159"/>
      <c r="V349" s="159"/>
    </row>
    <row r="350" spans="1:22" s="154" customFormat="1" ht="16.5">
      <c r="A350" s="120" t="str">
        <f t="shared" si="54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7"/>
        <v>0</v>
      </c>
      <c r="O350" s="283"/>
      <c r="P350" s="283"/>
      <c r="Q350" s="159"/>
      <c r="R350" s="159"/>
      <c r="S350" s="323"/>
      <c r="T350" s="159"/>
      <c r="U350" s="159"/>
      <c r="V350" s="159"/>
    </row>
    <row r="351" spans="1:22" ht="16.5">
      <c r="A351" s="120" t="str">
        <f t="shared" si="54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7"/>
        <v>0</v>
      </c>
      <c r="O351" s="283"/>
      <c r="P351" s="283"/>
      <c r="Q351" s="159"/>
      <c r="R351" s="159"/>
      <c r="S351" s="323"/>
      <c r="T351" s="159"/>
      <c r="U351" s="159"/>
      <c r="V351" s="159"/>
    </row>
    <row r="352" spans="1:22" s="113" customFormat="1" ht="16.5">
      <c r="A352" s="120" t="str">
        <f t="shared" si="54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7"/>
        <v>0</v>
      </c>
      <c r="O352" s="283"/>
      <c r="P352" s="283"/>
      <c r="Q352" s="159"/>
      <c r="R352" s="159"/>
      <c r="S352" s="32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1" t="s">
        <v>667</v>
      </c>
      <c r="M353" s="279" t="s">
        <v>665</v>
      </c>
      <c r="N353" s="181">
        <f t="shared" si="57"/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16.5">
      <c r="A354" s="120" t="str">
        <f t="shared" si="54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7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ht="25.5">
      <c r="A355" s="120" t="str">
        <f t="shared" si="54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639</v>
      </c>
      <c r="M355" s="10" t="s">
        <v>640</v>
      </c>
      <c r="N355" s="181">
        <f t="shared" si="57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54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7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ht="16.5">
      <c r="A357" s="120" t="str">
        <f t="shared" si="54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7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s="113" customFormat="1" ht="16.5">
      <c r="A358" s="120" t="str">
        <f t="shared" si="54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7"/>
        <v>0</v>
      </c>
      <c r="O358" s="283"/>
      <c r="P358" s="283"/>
      <c r="Q358" s="159"/>
      <c r="R358" s="159"/>
      <c r="S358" s="323"/>
      <c r="T358" s="159"/>
      <c r="U358" s="159"/>
      <c r="V358" s="159"/>
    </row>
    <row r="359" spans="1:22">
      <c r="A359" s="120" t="str">
        <f t="shared" si="54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7"/>
        <v>0</v>
      </c>
      <c r="O359" s="181"/>
      <c r="P359" s="181"/>
      <c r="Q359" s="159"/>
      <c r="R359" s="159"/>
      <c r="S359" s="323"/>
      <c r="T359" s="159"/>
      <c r="U359" s="159"/>
      <c r="V359" s="159"/>
    </row>
    <row r="360" spans="1:22">
      <c r="A360" s="120" t="str">
        <f t="shared" si="54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759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3"/>
      <c r="T360" s="159"/>
      <c r="U360" s="159"/>
      <c r="V360" s="159"/>
    </row>
    <row r="361" spans="1:22" s="113" customFormat="1" ht="25.5">
      <c r="A361" s="120" t="str">
        <f t="shared" si="54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8">O361+P361</f>
        <v>0</v>
      </c>
      <c r="O361" s="282"/>
      <c r="P361" s="282"/>
      <c r="Q361" s="159"/>
      <c r="R361" s="159"/>
      <c r="S361" s="323"/>
      <c r="T361" s="159"/>
      <c r="U361" s="159"/>
      <c r="V361" s="159"/>
    </row>
    <row r="362" spans="1:22">
      <c r="A362" s="120" t="str">
        <f t="shared" ref="A362:A424" si="59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619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3"/>
      <c r="T362" s="159"/>
      <c r="U362" s="159"/>
      <c r="V362" s="159"/>
    </row>
    <row r="363" spans="1:22">
      <c r="A363" s="120" t="str">
        <f t="shared" si="59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89"/>
      <c r="O363" s="289"/>
      <c r="P363" s="289"/>
      <c r="Q363" s="159"/>
      <c r="R363" s="159"/>
      <c r="S363" s="323"/>
      <c r="T363" s="159"/>
      <c r="U363" s="159"/>
      <c r="V363" s="159"/>
    </row>
    <row r="364" spans="1:22">
      <c r="A364" s="120" t="str">
        <f t="shared" si="59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619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3"/>
      <c r="T364" s="159"/>
      <c r="U364" s="159"/>
      <c r="V364" s="159"/>
    </row>
    <row r="365" spans="1:22" s="113" customFormat="1">
      <c r="A365" s="120" t="str">
        <f t="shared" si="59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89"/>
      <c r="O365" s="289"/>
      <c r="P365" s="289"/>
      <c r="Q365" s="159"/>
      <c r="R365" s="159"/>
      <c r="S365" s="323"/>
      <c r="T365" s="159"/>
      <c r="U365" s="159"/>
      <c r="V365" s="159"/>
    </row>
    <row r="366" spans="1:22">
      <c r="A366" s="120" t="str">
        <f t="shared" si="59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621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0">O367+P367</f>
        <v>0</v>
      </c>
      <c r="O367" s="181"/>
      <c r="P367" s="181"/>
      <c r="Q367" s="159"/>
      <c r="R367" s="159"/>
      <c r="S367" s="32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0"/>
        <v>0</v>
      </c>
      <c r="O368" s="283">
        <v>0</v>
      </c>
      <c r="P368" s="283"/>
      <c r="Q368" s="159"/>
      <c r="R368" s="159"/>
      <c r="S368" s="323"/>
      <c r="T368" s="159"/>
      <c r="U368" s="159"/>
      <c r="V368" s="159"/>
    </row>
    <row r="369" spans="1:22" s="113" customFormat="1">
      <c r="A369" s="120" t="str">
        <f t="shared" si="59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0"/>
        <v>0</v>
      </c>
      <c r="O369" s="181"/>
      <c r="P369" s="181">
        <v>0</v>
      </c>
      <c r="Q369" s="159"/>
      <c r="R369" s="159"/>
      <c r="S369" s="323"/>
      <c r="T369" s="159"/>
      <c r="U369" s="159"/>
      <c r="V369" s="159"/>
    </row>
    <row r="370" spans="1:22">
      <c r="A370" s="120" t="str">
        <f t="shared" si="59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3"/>
      <c r="T370" s="159"/>
      <c r="U370" s="159"/>
      <c r="V370" s="159"/>
    </row>
    <row r="371" spans="1:22" s="168" customFormat="1">
      <c r="A371" s="120" t="str">
        <f t="shared" si="59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3"/>
      <c r="T371" s="159"/>
      <c r="U371" s="159"/>
      <c r="V371" s="159"/>
    </row>
    <row r="372" spans="1:22">
      <c r="A372" s="120" t="str">
        <f t="shared" si="59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1">+O374</f>
        <v>0</v>
      </c>
      <c r="P372" s="190">
        <f t="shared" si="61"/>
        <v>0</v>
      </c>
      <c r="Q372" s="159"/>
      <c r="R372" s="159"/>
      <c r="S372" s="323"/>
      <c r="T372" s="159"/>
      <c r="U372" s="159"/>
      <c r="V372" s="159"/>
    </row>
    <row r="373" spans="1:22" s="154" customFormat="1">
      <c r="A373" s="120" t="str">
        <f t="shared" si="59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760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3"/>
      <c r="T374" s="159"/>
      <c r="U374" s="159"/>
      <c r="V374" s="159"/>
    </row>
    <row r="375" spans="1:22" s="113" customFormat="1" ht="16.5">
      <c r="A375" s="120" t="str">
        <f t="shared" ref="A375:A376" si="62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3">O375+P375</f>
        <v>0</v>
      </c>
      <c r="O375" s="283"/>
      <c r="P375" s="283"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2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3"/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 ht="27">
      <c r="A377" s="120" t="str">
        <f t="shared" si="59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 s="168" customFormat="1">
      <c r="A378" s="120" t="str">
        <f t="shared" si="59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3"/>
      <c r="T378" s="159"/>
      <c r="U378" s="159"/>
      <c r="V378" s="159"/>
    </row>
    <row r="379" spans="1:22" ht="25.5">
      <c r="A379" s="120" t="str">
        <f t="shared" si="59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4">+O381+O389+O391+O396+O393+O398+O402+O404</f>
        <v>0</v>
      </c>
      <c r="P379" s="190">
        <f t="shared" si="64"/>
        <v>0</v>
      </c>
      <c r="Q379" s="159"/>
      <c r="R379" s="159"/>
      <c r="S379" s="323"/>
      <c r="T379" s="159"/>
      <c r="U379" s="159"/>
      <c r="V379" s="159"/>
    </row>
    <row r="380" spans="1:22" s="154" customFormat="1">
      <c r="A380" s="120" t="str">
        <f t="shared" si="59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3"/>
      <c r="T380" s="159"/>
      <c r="U380" s="159"/>
      <c r="V380" s="159"/>
    </row>
    <row r="381" spans="1:22">
      <c r="A381" s="120" t="str">
        <f t="shared" si="59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3"/>
      <c r="T381" s="159"/>
      <c r="U381" s="159"/>
      <c r="V381" s="159"/>
    </row>
    <row r="382" spans="1:22" s="113" customFormat="1">
      <c r="A382" s="120" t="str">
        <f t="shared" si="59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5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>
      <c r="A383" s="120" t="str">
        <f t="shared" si="59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5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25.5">
      <c r="A384" s="120" t="str">
        <f t="shared" si="59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5"/>
        <v>0</v>
      </c>
      <c r="O384" s="282"/>
      <c r="P384" s="282"/>
      <c r="Q384" s="159"/>
      <c r="R384" s="159"/>
      <c r="S384" s="323"/>
      <c r="T384" s="159"/>
      <c r="U384" s="159"/>
      <c r="V384" s="159"/>
    </row>
    <row r="385" spans="1:22" ht="25.5">
      <c r="A385" s="120" t="str">
        <f t="shared" si="59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5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 s="113" customFormat="1">
      <c r="A386" s="120" t="str">
        <f t="shared" si="59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5"/>
        <v>0</v>
      </c>
      <c r="O386" s="181"/>
      <c r="P386" s="181"/>
      <c r="Q386" s="159"/>
      <c r="R386" s="159"/>
      <c r="S386" s="323"/>
      <c r="T386" s="159"/>
      <c r="U386" s="159"/>
      <c r="V386" s="159"/>
    </row>
    <row r="387" spans="1:22">
      <c r="A387" s="120" t="str">
        <f t="shared" si="59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5"/>
        <v>0</v>
      </c>
      <c r="O387" s="181">
        <v>0</v>
      </c>
      <c r="P387" s="181"/>
      <c r="Q387" s="159"/>
      <c r="R387" s="159"/>
      <c r="S387" s="323"/>
      <c r="T387" s="159"/>
      <c r="U387" s="159"/>
      <c r="V387" s="159"/>
    </row>
    <row r="388" spans="1:22">
      <c r="A388" s="120" t="str">
        <f t="shared" si="59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5"/>
        <v>0</v>
      </c>
      <c r="O388" s="181"/>
      <c r="P388" s="181"/>
      <c r="Q388" s="159"/>
      <c r="R388" s="159"/>
      <c r="S388" s="323"/>
      <c r="T388" s="159"/>
      <c r="U388" s="159"/>
      <c r="V388" s="159"/>
    </row>
    <row r="389" spans="1:22" s="113" customFormat="1" ht="27">
      <c r="A389" s="120" t="str">
        <f t="shared" si="59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3"/>
      <c r="T389" s="159"/>
      <c r="U389" s="159"/>
      <c r="V389" s="159"/>
    </row>
    <row r="390" spans="1:22">
      <c r="A390" s="120" t="str">
        <f t="shared" si="59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5"/>
        <v>0</v>
      </c>
      <c r="O390" s="181"/>
      <c r="P390" s="181"/>
      <c r="Q390" s="159"/>
      <c r="R390" s="159"/>
      <c r="S390" s="323"/>
      <c r="T390" s="159"/>
      <c r="U390" s="159"/>
      <c r="V390" s="159"/>
    </row>
    <row r="391" spans="1:22">
      <c r="A391" s="120" t="str">
        <f t="shared" si="59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761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3"/>
      <c r="T391" s="159"/>
      <c r="U391" s="159"/>
      <c r="V391" s="159"/>
    </row>
    <row r="392" spans="1:22">
      <c r="A392" s="120" t="str">
        <f t="shared" si="59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5"/>
        <v>0</v>
      </c>
      <c r="O392" s="181"/>
      <c r="P392" s="181"/>
      <c r="Q392" s="159"/>
      <c r="R392" s="159"/>
      <c r="S392" s="323"/>
      <c r="T392" s="159"/>
      <c r="U392" s="159"/>
      <c r="V392" s="159"/>
    </row>
    <row r="393" spans="1:22" s="113" customFormat="1" ht="37.9" customHeight="1">
      <c r="A393" s="120" t="str">
        <f t="shared" si="59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762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3"/>
      <c r="T393" s="159"/>
      <c r="U393" s="159"/>
      <c r="V393" s="159"/>
    </row>
    <row r="394" spans="1:22" ht="16.5">
      <c r="A394" s="120" t="str">
        <f t="shared" si="59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84"/>
      <c r="J394" s="285"/>
      <c r="K394" s="285"/>
      <c r="L394" s="30" t="s">
        <v>115</v>
      </c>
      <c r="M394" s="31">
        <v>4213</v>
      </c>
      <c r="N394" s="181">
        <f t="shared" si="65"/>
        <v>0</v>
      </c>
      <c r="O394" s="283"/>
      <c r="P394" s="283"/>
      <c r="Q394" s="159"/>
      <c r="R394" s="159"/>
      <c r="S394" s="323"/>
      <c r="T394" s="159"/>
      <c r="U394" s="159"/>
      <c r="V394" s="159"/>
    </row>
    <row r="395" spans="1:22" ht="16.5">
      <c r="A395" s="120" t="str">
        <f t="shared" ref="A395" si="66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05">
        <v>5112</v>
      </c>
      <c r="N395" s="181">
        <f t="shared" ref="N395" si="67">O395+P395</f>
        <v>0</v>
      </c>
      <c r="O395" s="282">
        <v>0</v>
      </c>
      <c r="P395" s="282"/>
      <c r="Q395" s="159"/>
      <c r="R395" s="159"/>
      <c r="S395" s="32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763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2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3"/>
      <c r="T397" s="159"/>
      <c r="U397" s="159"/>
      <c r="V397" s="159"/>
    </row>
    <row r="398" spans="1:22" ht="27">
      <c r="A398" s="120" t="str">
        <f t="shared" si="59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764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3"/>
      <c r="T398" s="159"/>
      <c r="U398" s="159"/>
      <c r="V398" s="159"/>
    </row>
    <row r="399" spans="1:22" s="113" customFormat="1" ht="18" customHeight="1">
      <c r="A399" s="120" t="str">
        <f t="shared" si="59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8">O399+P399</f>
        <v>0</v>
      </c>
      <c r="O399" s="181"/>
      <c r="P399" s="181">
        <v>0</v>
      </c>
      <c r="Q399" s="159"/>
      <c r="R399" s="159"/>
      <c r="S399" s="323"/>
      <c r="T399" s="159"/>
      <c r="U399" s="159"/>
      <c r="V399" s="159"/>
    </row>
    <row r="400" spans="1:22" ht="16.5">
      <c r="A400" s="120" t="str">
        <f t="shared" si="59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05">
        <v>5112</v>
      </c>
      <c r="N400" s="181">
        <f t="shared" si="65"/>
        <v>0</v>
      </c>
      <c r="O400" s="282">
        <v>0</v>
      </c>
      <c r="P400" s="282"/>
      <c r="Q400" s="159"/>
      <c r="R400" s="159"/>
      <c r="S400" s="323"/>
      <c r="T400" s="159"/>
      <c r="U400" s="159"/>
      <c r="V400" s="159"/>
    </row>
    <row r="401" spans="1:22" ht="16.5">
      <c r="A401" s="120" t="str">
        <f t="shared" si="59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06">
        <v>5113</v>
      </c>
      <c r="N401" s="181">
        <f t="shared" si="65"/>
        <v>0</v>
      </c>
      <c r="O401" s="282">
        <v>0</v>
      </c>
      <c r="P401" s="282"/>
      <c r="Q401" s="159"/>
      <c r="R401" s="159"/>
      <c r="S401" s="32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765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3"/>
      <c r="T402" s="159"/>
      <c r="U402" s="159"/>
      <c r="V402" s="159"/>
    </row>
    <row r="403" spans="1:22" ht="16.5">
      <c r="A403" s="120" t="str">
        <f t="shared" ref="A403" si="69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84"/>
      <c r="J403" s="285"/>
      <c r="K403" s="285"/>
      <c r="L403" s="30" t="s">
        <v>115</v>
      </c>
      <c r="M403" s="31">
        <v>4213</v>
      </c>
      <c r="N403" s="181">
        <f t="shared" ref="N403" si="70">O403+P403</f>
        <v>0</v>
      </c>
      <c r="O403" s="283"/>
      <c r="P403" s="283"/>
      <c r="Q403" s="159"/>
      <c r="R403" s="159"/>
      <c r="S403" s="32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781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3"/>
      <c r="T404" s="159"/>
      <c r="U404" s="159"/>
      <c r="V404" s="159"/>
    </row>
    <row r="405" spans="1:22" ht="16.5">
      <c r="A405" s="120" t="str">
        <f t="shared" ref="A405" si="71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05">
        <v>5112</v>
      </c>
      <c r="N405" s="181">
        <f t="shared" ref="N405" si="72">O405+P405</f>
        <v>0</v>
      </c>
      <c r="O405" s="282">
        <v>0</v>
      </c>
      <c r="P405" s="282"/>
      <c r="Q405" s="159"/>
      <c r="R405" s="159"/>
      <c r="S405" s="32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3"/>
      <c r="T406" s="159"/>
      <c r="U406" s="159"/>
      <c r="V406" s="159"/>
    </row>
    <row r="407" spans="1:22" s="113" customFormat="1">
      <c r="A407" s="120" t="str">
        <f t="shared" si="59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3"/>
      <c r="T407" s="159"/>
      <c r="U407" s="159"/>
      <c r="V407" s="159"/>
    </row>
    <row r="408" spans="1:22">
      <c r="A408" s="120" t="str">
        <f t="shared" si="59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3"/>
      <c r="T408" s="159"/>
      <c r="U408" s="159"/>
      <c r="V408" s="159"/>
    </row>
    <row r="409" spans="1:22" s="113" customFormat="1">
      <c r="A409" s="120" t="str">
        <f t="shared" si="59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3"/>
      <c r="T409" s="159"/>
      <c r="U409" s="159"/>
      <c r="V409" s="159"/>
    </row>
    <row r="410" spans="1:22">
      <c r="A410" s="120" t="str">
        <f t="shared" si="59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3"/>
      <c r="T410" s="159"/>
      <c r="U410" s="159"/>
      <c r="V410" s="159"/>
    </row>
    <row r="411" spans="1:22" s="113" customFormat="1">
      <c r="A411" s="120" t="str">
        <f t="shared" si="59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3"/>
      <c r="T411" s="159"/>
      <c r="U411" s="159"/>
      <c r="V411" s="159"/>
    </row>
    <row r="412" spans="1:22" ht="54">
      <c r="A412" s="120" t="str">
        <f t="shared" si="59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766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s="113" customFormat="1" ht="16.5">
      <c r="A413" s="120" t="str">
        <f t="shared" si="59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3">O413+P413</f>
        <v>0</v>
      </c>
      <c r="O413" s="283"/>
      <c r="P413" s="283"/>
      <c r="Q413" s="159"/>
      <c r="R413" s="159"/>
      <c r="S413" s="32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767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641</v>
      </c>
      <c r="M415" s="42">
        <v>4728</v>
      </c>
      <c r="N415" s="181">
        <v>0</v>
      </c>
      <c r="O415" s="181"/>
      <c r="P415" s="181"/>
      <c r="Q415" s="159"/>
      <c r="R415" s="159"/>
      <c r="S415" s="32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3" t="s">
        <v>768</v>
      </c>
      <c r="M416" s="26"/>
      <c r="N416" s="195">
        <f>N417</f>
        <v>0</v>
      </c>
      <c r="O416" s="195">
        <f t="shared" ref="O416:P416" si="74">O417</f>
        <v>0</v>
      </c>
      <c r="P416" s="195">
        <f t="shared" si="74"/>
        <v>0</v>
      </c>
      <c r="Q416" s="159"/>
      <c r="R416" s="159"/>
      <c r="S416" s="32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5">O417+P417</f>
        <v>0</v>
      </c>
      <c r="O417" s="181"/>
      <c r="P417" s="181"/>
      <c r="Q417" s="159"/>
      <c r="R417" s="159"/>
      <c r="S417" s="323"/>
      <c r="T417" s="159"/>
      <c r="U417" s="159"/>
      <c r="V417" s="159"/>
    </row>
    <row r="418" spans="1:22">
      <c r="A418" s="120" t="str">
        <f t="shared" ref="A418:A421" si="76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3"/>
      <c r="T418" s="159"/>
      <c r="U418" s="159"/>
      <c r="V418" s="159"/>
    </row>
    <row r="419" spans="1:22" s="168" customFormat="1">
      <c r="A419" s="120" t="str">
        <f t="shared" si="76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3"/>
      <c r="T419" s="159"/>
      <c r="U419" s="159"/>
      <c r="V419" s="159"/>
    </row>
    <row r="420" spans="1:22">
      <c r="A420" s="120" t="str">
        <f t="shared" si="76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3"/>
      <c r="T420" s="159"/>
      <c r="U420" s="159"/>
      <c r="V420" s="159"/>
    </row>
    <row r="421" spans="1:22" s="154" customFormat="1" ht="15" customHeight="1">
      <c r="A421" s="120" t="str">
        <f t="shared" si="76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3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812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3"/>
      <c r="P423" s="283"/>
      <c r="Q423" s="159"/>
      <c r="R423" s="159"/>
      <c r="S423" s="323"/>
      <c r="T423" s="159"/>
      <c r="U423" s="159"/>
      <c r="V423" s="159"/>
    </row>
    <row r="424" spans="1:22">
      <c r="A424" s="120" t="str">
        <f t="shared" si="59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68" customFormat="1">
      <c r="A425" s="120" t="str">
        <f t="shared" ref="A425:A475" si="77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77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8">+O430+O433+O437+O439+O428</f>
        <v>0</v>
      </c>
      <c r="P426" s="190">
        <f t="shared" si="78"/>
        <v>0</v>
      </c>
      <c r="Q426" s="159"/>
      <c r="R426" s="159"/>
      <c r="S426" s="323"/>
      <c r="T426" s="159"/>
      <c r="U426" s="159"/>
      <c r="V426" s="159"/>
    </row>
    <row r="427" spans="1:22" s="154" customFormat="1" ht="15" customHeight="1">
      <c r="A427" s="120" t="str">
        <f t="shared" si="77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769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3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ht="27">
      <c r="A430" s="120" t="str">
        <f t="shared" si="77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3"/>
      <c r="T430" s="159"/>
      <c r="U430" s="159"/>
      <c r="V430" s="159"/>
    </row>
    <row r="431" spans="1:22" ht="25.5">
      <c r="A431" s="120" t="str">
        <f t="shared" si="77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79">O431+P431</f>
        <v>0</v>
      </c>
      <c r="O431" s="283"/>
      <c r="P431" s="283"/>
      <c r="Q431" s="159"/>
      <c r="R431" s="159"/>
      <c r="S431" s="323"/>
      <c r="T431" s="159"/>
      <c r="U431" s="159"/>
      <c r="V431" s="159"/>
    </row>
    <row r="432" spans="1:22">
      <c r="A432" s="120" t="str">
        <f t="shared" si="77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79"/>
        <v>0</v>
      </c>
      <c r="O432" s="181">
        <v>0</v>
      </c>
      <c r="P432" s="181"/>
      <c r="Q432" s="159"/>
      <c r="R432" s="159"/>
      <c r="S432" s="323"/>
      <c r="T432" s="159"/>
      <c r="U432" s="159"/>
      <c r="V432" s="159"/>
    </row>
    <row r="433" spans="1:22" ht="54">
      <c r="A433" s="120" t="str">
        <f t="shared" si="77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2" t="s">
        <v>770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3"/>
      <c r="T433" s="159"/>
      <c r="U433" s="159"/>
      <c r="V433" s="159"/>
    </row>
    <row r="434" spans="1:22" ht="25.5">
      <c r="A434" s="120" t="str">
        <f t="shared" si="77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79"/>
        <v>0</v>
      </c>
      <c r="O434" s="181"/>
      <c r="P434" s="181">
        <v>0</v>
      </c>
      <c r="Q434" s="159"/>
      <c r="R434" s="159"/>
      <c r="S434" s="323"/>
      <c r="T434" s="159"/>
      <c r="U434" s="159"/>
      <c r="V434" s="159"/>
    </row>
    <row r="435" spans="1:22" s="113" customFormat="1">
      <c r="A435" s="120" t="str">
        <f t="shared" si="77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79"/>
        <v>0</v>
      </c>
      <c r="O435" s="286"/>
      <c r="P435" s="286">
        <v>0</v>
      </c>
      <c r="Q435" s="159"/>
      <c r="R435" s="159"/>
      <c r="S435" s="323"/>
      <c r="T435" s="159"/>
      <c r="U435" s="159"/>
      <c r="V435" s="159"/>
    </row>
    <row r="436" spans="1:22">
      <c r="A436" s="120" t="str">
        <f t="shared" si="77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79"/>
        <v>0</v>
      </c>
      <c r="O436" s="181">
        <v>0</v>
      </c>
      <c r="P436" s="181">
        <v>0</v>
      </c>
      <c r="Q436" s="159"/>
      <c r="R436" s="159"/>
      <c r="S436" s="323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3"/>
      <c r="T437" s="159"/>
      <c r="U437" s="159"/>
      <c r="V437" s="159"/>
    </row>
    <row r="438" spans="1:22" s="168" customFormat="1">
      <c r="A438" s="120" t="str">
        <f t="shared" si="77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79"/>
        <v>0</v>
      </c>
      <c r="O438" s="286"/>
      <c r="P438" s="286"/>
      <c r="Q438" s="159"/>
      <c r="R438" s="159"/>
      <c r="S438" s="323"/>
      <c r="T438" s="159"/>
      <c r="U438" s="159"/>
      <c r="V438" s="159"/>
    </row>
    <row r="439" spans="1:22" ht="67.5">
      <c r="A439" s="120" t="str">
        <f t="shared" si="77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642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3"/>
      <c r="T439" s="159"/>
      <c r="U439" s="159"/>
      <c r="V439" s="159"/>
    </row>
    <row r="440" spans="1:22" s="154" customFormat="1">
      <c r="A440" s="120" t="str">
        <f t="shared" si="77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79"/>
        <v>0</v>
      </c>
      <c r="O440" s="286"/>
      <c r="P440" s="286"/>
      <c r="Q440" s="159"/>
      <c r="R440" s="159"/>
      <c r="S440" s="323"/>
      <c r="T440" s="159"/>
      <c r="U440" s="159"/>
      <c r="V440" s="159"/>
    </row>
    <row r="441" spans="1:22" ht="27">
      <c r="A441" s="120" t="str">
        <f t="shared" si="77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3"/>
      <c r="T441" s="159"/>
      <c r="U441" s="159"/>
      <c r="V441" s="159"/>
    </row>
    <row r="442" spans="1:22" s="113" customFormat="1">
      <c r="A442" s="120" t="str">
        <f t="shared" si="77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3"/>
      <c r="T442" s="159"/>
      <c r="U442" s="159"/>
      <c r="V442" s="159"/>
    </row>
    <row r="443" spans="1:22" ht="25.5">
      <c r="A443" s="120" t="str">
        <f t="shared" si="77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0">+O445+O449+O455+O464+O473</f>
        <v>0</v>
      </c>
      <c r="P443" s="190">
        <f t="shared" si="80"/>
        <v>0</v>
      </c>
      <c r="Q443" s="159"/>
      <c r="R443" s="159"/>
      <c r="S443" s="323"/>
      <c r="T443" s="159"/>
      <c r="U443" s="159"/>
      <c r="V443" s="159"/>
    </row>
    <row r="444" spans="1:22">
      <c r="A444" s="120" t="str">
        <f t="shared" si="77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3"/>
      <c r="T444" s="159"/>
      <c r="U444" s="159"/>
      <c r="V444" s="159"/>
    </row>
    <row r="445" spans="1:22" s="154" customFormat="1" ht="27">
      <c r="A445" s="120" t="str">
        <f t="shared" si="77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3"/>
      <c r="T445" s="159"/>
      <c r="U445" s="159"/>
      <c r="V445" s="159"/>
    </row>
    <row r="446" spans="1:22" ht="25.5">
      <c r="A446" s="120" t="str">
        <f t="shared" si="77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1">O446+P446</f>
        <v>0</v>
      </c>
      <c r="O446" s="181"/>
      <c r="P446" s="181"/>
      <c r="Q446" s="159"/>
      <c r="R446" s="159"/>
      <c r="S446" s="323"/>
      <c r="T446" s="159"/>
      <c r="U446" s="159"/>
      <c r="V446" s="159"/>
    </row>
    <row r="447" spans="1:22" s="113" customFormat="1">
      <c r="A447" s="120" t="str">
        <f t="shared" si="77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1"/>
        <v>0</v>
      </c>
      <c r="O447" s="181"/>
      <c r="P447" s="181"/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77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1"/>
        <v>0</v>
      </c>
      <c r="O448" s="181"/>
      <c r="P448" s="181"/>
      <c r="Q448" s="159"/>
      <c r="R448" s="159"/>
      <c r="S448" s="323"/>
      <c r="T448" s="159"/>
      <c r="U448" s="159"/>
      <c r="V448" s="159"/>
    </row>
    <row r="449" spans="1:22" s="113" customFormat="1" ht="27">
      <c r="A449" s="120" t="str">
        <f t="shared" si="77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3"/>
      <c r="T449" s="159"/>
      <c r="U449" s="159"/>
      <c r="V449" s="159"/>
    </row>
    <row r="450" spans="1:22" ht="25.5">
      <c r="A450" s="120" t="str">
        <f t="shared" si="77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1"/>
        <v>0</v>
      </c>
      <c r="O450" s="181"/>
      <c r="P450" s="181"/>
      <c r="Q450" s="159"/>
      <c r="R450" s="159"/>
      <c r="S450" s="323"/>
      <c r="T450" s="159"/>
      <c r="U450" s="159"/>
      <c r="V450" s="159"/>
    </row>
    <row r="451" spans="1:22">
      <c r="A451" s="120" t="str">
        <f t="shared" si="77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1"/>
        <v>0</v>
      </c>
      <c r="O451" s="181"/>
      <c r="P451" s="181"/>
      <c r="Q451" s="159"/>
      <c r="R451" s="159"/>
      <c r="S451" s="323"/>
      <c r="T451" s="159"/>
      <c r="U451" s="159"/>
      <c r="V451" s="159"/>
    </row>
    <row r="452" spans="1:22" s="154" customFormat="1" ht="25.5">
      <c r="A452" s="120" t="str">
        <f t="shared" si="77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1"/>
        <v>0</v>
      </c>
      <c r="O452" s="181"/>
      <c r="P452" s="181"/>
      <c r="Q452" s="159"/>
      <c r="R452" s="159"/>
      <c r="S452" s="323"/>
      <c r="T452" s="159"/>
      <c r="U452" s="159"/>
      <c r="V452" s="159"/>
    </row>
    <row r="453" spans="1:22">
      <c r="A453" s="120" t="str">
        <f t="shared" si="77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1"/>
        <v>0</v>
      </c>
      <c r="O453" s="181">
        <v>0</v>
      </c>
      <c r="P453" s="181"/>
      <c r="Q453" s="159"/>
      <c r="R453" s="159"/>
      <c r="S453" s="323"/>
      <c r="T453" s="159"/>
      <c r="U453" s="159"/>
      <c r="V453" s="159"/>
    </row>
    <row r="454" spans="1:22" s="113" customFormat="1">
      <c r="A454" s="120" t="str">
        <f t="shared" si="77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1"/>
        <v>0</v>
      </c>
      <c r="O454" s="181">
        <v>0</v>
      </c>
      <c r="P454" s="181"/>
      <c r="Q454" s="159"/>
      <c r="R454" s="159"/>
      <c r="S454" s="323"/>
      <c r="T454" s="159"/>
      <c r="U454" s="159"/>
      <c r="V454" s="159"/>
    </row>
    <row r="455" spans="1:22" ht="27">
      <c r="A455" s="120" t="str">
        <f t="shared" si="77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3"/>
      <c r="T455" s="159"/>
      <c r="U455" s="159"/>
      <c r="V455" s="159"/>
    </row>
    <row r="456" spans="1:22" ht="23.25" customHeight="1">
      <c r="A456" s="120" t="str">
        <f t="shared" si="77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1"/>
        <v>0</v>
      </c>
      <c r="O456" s="181"/>
      <c r="P456" s="181"/>
      <c r="Q456" s="159"/>
      <c r="R456" s="159"/>
      <c r="S456" s="323"/>
      <c r="T456" s="159"/>
      <c r="U456" s="159"/>
      <c r="V456" s="159"/>
    </row>
    <row r="457" spans="1:22" ht="30" customHeight="1">
      <c r="A457" s="120" t="str">
        <f t="shared" si="77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1"/>
        <v>0</v>
      </c>
      <c r="O457" s="181"/>
      <c r="P457" s="181"/>
      <c r="Q457" s="159"/>
      <c r="R457" s="159"/>
      <c r="S457" s="323"/>
      <c r="T457" s="159"/>
      <c r="U457" s="159"/>
      <c r="V457" s="159"/>
    </row>
    <row r="458" spans="1:22">
      <c r="A458" s="120" t="str">
        <f t="shared" si="77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1"/>
        <v>0</v>
      </c>
      <c r="O458" s="181"/>
      <c r="P458" s="181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77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1"/>
        <v>0</v>
      </c>
      <c r="O459" s="181"/>
      <c r="P459" s="181"/>
      <c r="Q459" s="159"/>
      <c r="R459" s="159"/>
      <c r="S459" s="323"/>
      <c r="T459" s="159"/>
      <c r="U459" s="159"/>
      <c r="V459" s="159"/>
    </row>
    <row r="460" spans="1:22" s="113" customFormat="1" ht="25.5">
      <c r="A460" s="120" t="str">
        <f t="shared" si="77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1"/>
        <v>0</v>
      </c>
      <c r="O460" s="181"/>
      <c r="P460" s="181"/>
      <c r="Q460" s="159"/>
      <c r="R460" s="159"/>
      <c r="S460" s="323"/>
      <c r="T460" s="159"/>
      <c r="U460" s="159"/>
      <c r="V460" s="159"/>
    </row>
    <row r="461" spans="1:22">
      <c r="A461" s="120" t="str">
        <f t="shared" si="77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1"/>
        <v>0</v>
      </c>
      <c r="O461" s="181"/>
      <c r="P461" s="181"/>
      <c r="Q461" s="159"/>
      <c r="R461" s="159"/>
      <c r="S461" s="323"/>
      <c r="T461" s="159"/>
      <c r="U461" s="159"/>
      <c r="V461" s="159"/>
    </row>
    <row r="462" spans="1:22" s="113" customFormat="1" ht="16.5">
      <c r="A462" s="120" t="str">
        <f t="shared" si="77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1"/>
        <v>0</v>
      </c>
      <c r="O462" s="282"/>
      <c r="P462" s="282"/>
      <c r="Q462" s="159"/>
      <c r="R462" s="159"/>
      <c r="S462" s="323"/>
      <c r="T462" s="159"/>
      <c r="U462" s="159"/>
      <c r="V462" s="159"/>
    </row>
    <row r="463" spans="1:22">
      <c r="A463" s="120" t="str">
        <f t="shared" si="77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/>
      <c r="P463" s="181"/>
      <c r="Q463" s="159"/>
      <c r="R463" s="159"/>
      <c r="S463" s="323"/>
      <c r="T463" s="159"/>
      <c r="U463" s="159"/>
      <c r="V463" s="159"/>
    </row>
    <row r="464" spans="1:22" s="154" customFormat="1" ht="27">
      <c r="A464" s="120" t="str">
        <f t="shared" si="77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3"/>
      <c r="T464" s="159"/>
      <c r="U464" s="159"/>
      <c r="V464" s="159"/>
    </row>
    <row r="465" spans="1:22">
      <c r="A465" s="120" t="str">
        <f t="shared" si="77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89"/>
      <c r="P465" s="289"/>
      <c r="Q465" s="159"/>
      <c r="R465" s="159"/>
      <c r="S465" s="323"/>
      <c r="T465" s="159"/>
      <c r="U465" s="159"/>
      <c r="V465" s="159"/>
    </row>
    <row r="466" spans="1:22" s="113" customFormat="1" ht="25.5">
      <c r="A466" s="120" t="str">
        <f t="shared" si="77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2">O466+P466</f>
        <v>0</v>
      </c>
      <c r="O466" s="181"/>
      <c r="P466" s="181">
        <v>0</v>
      </c>
      <c r="Q466" s="159"/>
      <c r="R466" s="159"/>
      <c r="S466" s="323"/>
      <c r="T466" s="159"/>
      <c r="U466" s="159"/>
      <c r="V466" s="159"/>
    </row>
    <row r="467" spans="1:22">
      <c r="A467" s="120" t="str">
        <f t="shared" si="77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2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13" customFormat="1" ht="25.5">
      <c r="A468" s="120" t="str">
        <f t="shared" si="77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2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77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2"/>
        <v>0</v>
      </c>
      <c r="O469" s="181"/>
      <c r="P469" s="181"/>
      <c r="Q469" s="159"/>
      <c r="R469" s="159"/>
      <c r="S469" s="323"/>
      <c r="T469" s="159"/>
      <c r="U469" s="159"/>
      <c r="V469" s="159"/>
    </row>
    <row r="470" spans="1:22">
      <c r="A470" s="120" t="str">
        <f t="shared" si="77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2"/>
        <v>0</v>
      </c>
      <c r="O470" s="289"/>
      <c r="P470" s="289"/>
      <c r="Q470" s="159"/>
      <c r="R470" s="159"/>
      <c r="S470" s="323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2"/>
        <v>0</v>
      </c>
      <c r="O471" s="181"/>
      <c r="P471" s="181"/>
      <c r="Q471" s="159"/>
      <c r="R471" s="159"/>
      <c r="S471" s="323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2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s="154" customFormat="1">
      <c r="A473" s="120" t="str">
        <f t="shared" si="77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717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3"/>
      <c r="T473" s="159"/>
      <c r="U473" s="159"/>
      <c r="V473" s="159"/>
    </row>
    <row r="474" spans="1:22" ht="25.5" customHeight="1">
      <c r="A474" s="120" t="str">
        <f t="shared" si="77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84"/>
      <c r="J474" s="285"/>
      <c r="K474" s="285"/>
      <c r="L474" s="28" t="s">
        <v>142</v>
      </c>
      <c r="M474" s="29">
        <v>4251</v>
      </c>
      <c r="N474" s="181">
        <f t="shared" si="82"/>
        <v>0</v>
      </c>
      <c r="O474" s="307"/>
      <c r="P474" s="307"/>
      <c r="Q474" s="159"/>
      <c r="R474" s="159"/>
      <c r="S474" s="323"/>
      <c r="T474" s="159"/>
      <c r="U474" s="159"/>
      <c r="V474" s="159"/>
    </row>
    <row r="475" spans="1:22" s="113" customFormat="1" ht="25.5" customHeight="1">
      <c r="A475" s="120" t="str">
        <f t="shared" si="77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2"/>
        <v>0</v>
      </c>
      <c r="O475" s="282">
        <v>0</v>
      </c>
      <c r="P475" s="282"/>
      <c r="Q475" s="159"/>
      <c r="R475" s="159"/>
      <c r="S475" s="323"/>
      <c r="T475" s="159"/>
      <c r="U475" s="159"/>
      <c r="V475" s="159"/>
    </row>
    <row r="476" spans="1:22" s="154" customFormat="1">
      <c r="A476" s="120" t="str">
        <f t="shared" ref="A476:A525" si="83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4">+O478</f>
        <v>0</v>
      </c>
      <c r="P476" s="161">
        <f t="shared" si="84"/>
        <v>0</v>
      </c>
      <c r="Q476" s="159"/>
      <c r="R476" s="159"/>
      <c r="S476" s="323"/>
      <c r="T476" s="159"/>
      <c r="U476" s="159"/>
      <c r="V476" s="159"/>
    </row>
    <row r="477" spans="1:22">
      <c r="A477" s="120" t="str">
        <f t="shared" si="83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3"/>
      <c r="T477" s="159"/>
      <c r="U477" s="159"/>
      <c r="V477" s="159"/>
    </row>
    <row r="478" spans="1:22">
      <c r="A478" s="120" t="str">
        <f t="shared" si="83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5">+O480</f>
        <v>0</v>
      </c>
      <c r="P478" s="186">
        <f t="shared" si="85"/>
        <v>0</v>
      </c>
      <c r="Q478" s="159"/>
      <c r="R478" s="159"/>
      <c r="S478" s="323"/>
      <c r="T478" s="159"/>
      <c r="U478" s="159"/>
      <c r="V478" s="159"/>
    </row>
    <row r="479" spans="1:22" s="113" customFormat="1">
      <c r="A479" s="120" t="str">
        <f t="shared" si="83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3"/>
      <c r="T479" s="159"/>
      <c r="U479" s="159"/>
      <c r="V479" s="159"/>
    </row>
    <row r="480" spans="1:22">
      <c r="A480" s="120" t="str">
        <f t="shared" si="83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3"/>
      <c r="T480" s="159"/>
      <c r="U480" s="159"/>
      <c r="V480" s="159"/>
    </row>
    <row r="481" spans="1:235">
      <c r="A481" s="120" t="str">
        <f t="shared" si="83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3"/>
      <c r="T481" s="159"/>
      <c r="U481" s="159"/>
      <c r="V481" s="159"/>
    </row>
    <row r="482" spans="1:235" s="113" customFormat="1" ht="38.450000000000003" customHeight="1">
      <c r="A482" s="120" t="str">
        <f t="shared" si="83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771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3"/>
      <c r="T482" s="159"/>
      <c r="U482" s="159"/>
      <c r="V482" s="159"/>
    </row>
    <row r="483" spans="1:235" ht="16.5">
      <c r="A483" s="120" t="str">
        <f t="shared" si="83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6">O483+P483</f>
        <v>0</v>
      </c>
      <c r="O483" s="282"/>
      <c r="P483" s="282"/>
      <c r="Q483" s="159"/>
      <c r="R483" s="159"/>
      <c r="S483" s="323"/>
      <c r="T483" s="159"/>
      <c r="U483" s="159"/>
      <c r="V483" s="159"/>
    </row>
    <row r="484" spans="1:235" s="113" customFormat="1" ht="16.5">
      <c r="A484" s="120" t="str">
        <f t="shared" si="83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6"/>
        <v>0</v>
      </c>
      <c r="O484" s="282">
        <v>0</v>
      </c>
      <c r="P484" s="282"/>
      <c r="Q484" s="159"/>
      <c r="R484" s="159"/>
      <c r="S484" s="323"/>
      <c r="T484" s="159"/>
      <c r="U484" s="159"/>
      <c r="V484" s="159"/>
    </row>
    <row r="485" spans="1:235" s="113" customFormat="1">
      <c r="A485" s="120" t="str">
        <f t="shared" si="83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6"/>
        <v>0</v>
      </c>
      <c r="O485" s="195">
        <f>SUM(O486)</f>
        <v>0</v>
      </c>
      <c r="P485" s="195">
        <f>SUM(P486)</f>
        <v>0</v>
      </c>
      <c r="Q485" s="159"/>
      <c r="R485" s="159"/>
      <c r="S485" s="323"/>
      <c r="T485" s="159"/>
      <c r="U485" s="159"/>
      <c r="V485" s="159"/>
    </row>
    <row r="486" spans="1:235" s="37" customFormat="1" ht="16.5">
      <c r="A486" s="120" t="str">
        <f t="shared" si="83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6"/>
        <v>0</v>
      </c>
      <c r="O486" s="282"/>
      <c r="P486" s="282"/>
      <c r="Q486" s="159"/>
      <c r="R486" s="159"/>
      <c r="S486" s="323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7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782</v>
      </c>
      <c r="M487" s="26"/>
      <c r="N487" s="195">
        <f t="shared" ref="N487:N488" si="88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3"/>
      <c r="T487" s="159"/>
      <c r="U487" s="159"/>
      <c r="V487" s="159"/>
    </row>
    <row r="488" spans="1:235" s="113" customFormat="1" ht="25.5" customHeight="1">
      <c r="A488" s="120" t="str">
        <f t="shared" si="87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282"/>
      <c r="P488" s="282"/>
      <c r="Q488" s="159"/>
      <c r="R488" s="159"/>
      <c r="S488" s="323"/>
      <c r="T488" s="159"/>
      <c r="U488" s="159"/>
      <c r="V488" s="159"/>
    </row>
    <row r="489" spans="1:235" s="113" customFormat="1">
      <c r="A489" s="120" t="str">
        <f t="shared" si="83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3"/>
      <c r="T489" s="159"/>
      <c r="U489" s="159"/>
      <c r="V489" s="159"/>
    </row>
    <row r="490" spans="1:235">
      <c r="A490" s="120" t="str">
        <f t="shared" si="83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3"/>
      <c r="T490" s="159"/>
      <c r="U490" s="159"/>
      <c r="V490" s="159"/>
    </row>
    <row r="491" spans="1:235">
      <c r="A491" s="120" t="str">
        <f t="shared" si="83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3"/>
      <c r="T491" s="159"/>
      <c r="U491" s="159"/>
      <c r="V491" s="159"/>
    </row>
    <row r="492" spans="1:235" s="113" customFormat="1">
      <c r="A492" s="120" t="str">
        <f t="shared" si="83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3"/>
      <c r="T492" s="159"/>
      <c r="U492" s="159"/>
      <c r="V492" s="159"/>
    </row>
    <row r="493" spans="1:235">
      <c r="A493" s="120" t="str">
        <f t="shared" si="83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89">+O495+O500+O510+O514</f>
        <v>0</v>
      </c>
      <c r="P493" s="190">
        <f t="shared" si="89"/>
        <v>0</v>
      </c>
      <c r="Q493" s="159"/>
      <c r="R493" s="159"/>
      <c r="S493" s="323"/>
      <c r="T493" s="159"/>
      <c r="U493" s="159"/>
      <c r="V493" s="159"/>
    </row>
    <row r="494" spans="1:235">
      <c r="A494" s="120" t="str">
        <f t="shared" si="83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3"/>
      <c r="T494" s="159"/>
      <c r="U494" s="159"/>
      <c r="V494" s="159"/>
    </row>
    <row r="495" spans="1:235" s="168" customFormat="1">
      <c r="A495" s="120" t="str">
        <f t="shared" si="83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0">SUM(O496:O499)</f>
        <v>0</v>
      </c>
      <c r="P495" s="195">
        <f t="shared" si="90"/>
        <v>0</v>
      </c>
      <c r="Q495" s="159"/>
      <c r="R495" s="159"/>
      <c r="S495" s="323"/>
      <c r="T495" s="159"/>
      <c r="U495" s="159"/>
      <c r="V495" s="159"/>
    </row>
    <row r="496" spans="1:235">
      <c r="A496" s="120" t="str">
        <f t="shared" si="83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1">O496+P496</f>
        <v>0</v>
      </c>
      <c r="O496" s="181"/>
      <c r="P496" s="181"/>
      <c r="Q496" s="159"/>
      <c r="R496" s="159"/>
      <c r="S496" s="323"/>
      <c r="T496" s="159"/>
      <c r="U496" s="159"/>
      <c r="V496" s="159"/>
    </row>
    <row r="497" spans="1:22" s="154" customFormat="1">
      <c r="A497" s="120" t="str">
        <f t="shared" si="83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1"/>
        <v>0</v>
      </c>
      <c r="O497" s="181"/>
      <c r="P497" s="181"/>
      <c r="Q497" s="159"/>
      <c r="R497" s="159"/>
      <c r="S497" s="323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710</v>
      </c>
      <c r="M498" s="29">
        <v>4727</v>
      </c>
      <c r="N498" s="181">
        <f t="shared" ref="N498:N499" si="92">O498+P498</f>
        <v>0</v>
      </c>
      <c r="O498" s="181"/>
      <c r="P498" s="181"/>
      <c r="Q498" s="159"/>
      <c r="R498" s="159"/>
      <c r="S498" s="323"/>
      <c r="T498" s="159"/>
      <c r="U498" s="159"/>
      <c r="V498" s="159"/>
    </row>
    <row r="499" spans="1:22" ht="25.5">
      <c r="A499" s="120" t="str">
        <f t="shared" ref="A499" si="93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2"/>
        <v>0</v>
      </c>
      <c r="O499" s="181"/>
      <c r="P499" s="181"/>
      <c r="Q499" s="159"/>
      <c r="R499" s="159"/>
      <c r="S499" s="323"/>
      <c r="T499" s="159"/>
      <c r="U499" s="159"/>
      <c r="V499" s="159"/>
    </row>
    <row r="500" spans="1:22" ht="27">
      <c r="A500" s="120" t="str">
        <f t="shared" si="83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3"/>
      <c r="T500" s="159"/>
      <c r="U500" s="159"/>
      <c r="V500" s="159"/>
    </row>
    <row r="501" spans="1:22" s="113" customFormat="1">
      <c r="A501" s="120" t="str">
        <f t="shared" si="83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1"/>
        <v>0</v>
      </c>
      <c r="O501" s="181"/>
      <c r="P501" s="181"/>
      <c r="Q501" s="159"/>
      <c r="R501" s="159"/>
      <c r="S501" s="323"/>
      <c r="T501" s="159"/>
      <c r="U501" s="159"/>
      <c r="V501" s="159"/>
    </row>
    <row r="502" spans="1:22">
      <c r="A502" s="120" t="str">
        <f t="shared" si="83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1"/>
        <v>0</v>
      </c>
      <c r="O502" s="181"/>
      <c r="P502" s="181"/>
      <c r="Q502" s="159"/>
      <c r="R502" s="159"/>
      <c r="S502" s="323"/>
      <c r="T502" s="159"/>
      <c r="U502" s="159"/>
      <c r="V502" s="159"/>
    </row>
    <row r="503" spans="1:22" ht="18" customHeight="1">
      <c r="A503" s="120" t="str">
        <f t="shared" si="83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1"/>
        <v>0</v>
      </c>
      <c r="O503" s="181"/>
      <c r="P503" s="181"/>
      <c r="Q503" s="159"/>
      <c r="R503" s="159"/>
      <c r="S503" s="323"/>
      <c r="T503" s="159"/>
      <c r="U503" s="159"/>
      <c r="V503" s="159"/>
    </row>
    <row r="504" spans="1:22" s="113" customFormat="1" ht="16.5">
      <c r="A504" s="120" t="str">
        <f t="shared" si="83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1"/>
        <v>0</v>
      </c>
      <c r="O504" s="283"/>
      <c r="P504" s="283"/>
      <c r="Q504" s="159"/>
      <c r="R504" s="159"/>
      <c r="S504" s="323"/>
      <c r="T504" s="159"/>
      <c r="U504" s="159"/>
      <c r="V504" s="159"/>
    </row>
    <row r="505" spans="1:22" ht="25.5">
      <c r="A505" s="120" t="str">
        <f t="shared" si="83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1"/>
        <v>0</v>
      </c>
      <c r="O505" s="181"/>
      <c r="P505" s="181"/>
      <c r="Q505" s="159"/>
      <c r="R505" s="159"/>
      <c r="S505" s="323"/>
      <c r="T505" s="159"/>
      <c r="U505" s="159"/>
      <c r="V505" s="159"/>
    </row>
    <row r="506" spans="1:22">
      <c r="A506" s="120" t="str">
        <f t="shared" si="83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1"/>
        <v>0</v>
      </c>
      <c r="O506" s="181">
        <v>0</v>
      </c>
      <c r="P506" s="181"/>
      <c r="Q506" s="159"/>
      <c r="R506" s="159"/>
      <c r="S506" s="323"/>
      <c r="T506" s="159"/>
      <c r="U506" s="159"/>
      <c r="V506" s="159"/>
    </row>
    <row r="507" spans="1:22" s="113" customFormat="1">
      <c r="A507" s="120" t="str">
        <f t="shared" si="83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1">
        <v>0</v>
      </c>
      <c r="P507" s="181"/>
      <c r="Q507" s="159"/>
      <c r="R507" s="159"/>
      <c r="S507" s="323"/>
      <c r="T507" s="159"/>
      <c r="U507" s="159"/>
      <c r="V507" s="159"/>
    </row>
    <row r="508" spans="1:22" ht="15" customHeight="1">
      <c r="A508" s="120" t="str">
        <f t="shared" si="83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1"/>
        <v>0</v>
      </c>
      <c r="O508" s="181"/>
      <c r="P508" s="181"/>
      <c r="Q508" s="159"/>
      <c r="R508" s="159"/>
      <c r="S508" s="323"/>
      <c r="T508" s="159"/>
      <c r="U508" s="159"/>
      <c r="V508" s="159"/>
    </row>
    <row r="509" spans="1:22">
      <c r="A509" s="120" t="str">
        <f t="shared" si="83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643</v>
      </c>
      <c r="M509" s="10" t="s">
        <v>644</v>
      </c>
      <c r="N509" s="181">
        <f t="shared" si="91"/>
        <v>0</v>
      </c>
      <c r="O509" s="181"/>
      <c r="P509" s="181"/>
      <c r="Q509" s="159"/>
      <c r="R509" s="159"/>
      <c r="S509" s="323"/>
      <c r="T509" s="159"/>
      <c r="U509" s="159"/>
      <c r="V509" s="159"/>
    </row>
    <row r="510" spans="1:22" s="113" customFormat="1" ht="27">
      <c r="A510" s="120" t="str">
        <f t="shared" si="83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718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3"/>
      <c r="T510" s="159"/>
      <c r="U510" s="159"/>
      <c r="V510" s="159"/>
    </row>
    <row r="511" spans="1:22">
      <c r="A511" s="120" t="str">
        <f t="shared" si="83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1"/>
        <v>0</v>
      </c>
      <c r="O511" s="181"/>
      <c r="P511" s="181"/>
      <c r="Q511" s="159"/>
      <c r="R511" s="159"/>
      <c r="S511" s="323"/>
      <c r="T511" s="159"/>
      <c r="U511" s="159"/>
      <c r="V511" s="159"/>
    </row>
    <row r="512" spans="1:22">
      <c r="A512" s="120" t="str">
        <f t="shared" si="83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1"/>
        <v>0</v>
      </c>
      <c r="O512" s="188"/>
      <c r="P512" s="188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3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1"/>
        <v>0</v>
      </c>
      <c r="O513" s="188"/>
      <c r="P513" s="188"/>
      <c r="Q513" s="159"/>
      <c r="R513" s="159"/>
      <c r="S513" s="323"/>
      <c r="T513" s="159"/>
      <c r="U513" s="159"/>
      <c r="V513" s="159"/>
    </row>
    <row r="514" spans="1:22" ht="34.5" customHeight="1">
      <c r="A514" s="120" t="str">
        <f t="shared" si="83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772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3"/>
      <c r="T514" s="159"/>
      <c r="U514" s="159"/>
      <c r="V514" s="159"/>
    </row>
    <row r="515" spans="1:22">
      <c r="A515" s="120" t="str">
        <f t="shared" ref="A515" si="94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5">O515+P515</f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>
      <c r="A516" s="120" t="str">
        <f t="shared" si="83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3"/>
      <c r="T516" s="159"/>
      <c r="U516" s="159"/>
      <c r="V516" s="159"/>
    </row>
    <row r="517" spans="1:22">
      <c r="A517" s="120" t="str">
        <f t="shared" si="83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3"/>
      <c r="T517" s="159"/>
      <c r="U517" s="159"/>
      <c r="V517" s="159"/>
    </row>
    <row r="518" spans="1:22" s="113" customFormat="1">
      <c r="A518" s="120" t="str">
        <f t="shared" si="83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6">+O520+O522</f>
        <v>0</v>
      </c>
      <c r="P518" s="190">
        <f t="shared" si="96"/>
        <v>0</v>
      </c>
      <c r="Q518" s="159"/>
      <c r="R518" s="159"/>
      <c r="S518" s="323"/>
      <c r="T518" s="159"/>
      <c r="U518" s="159"/>
      <c r="V518" s="159"/>
    </row>
    <row r="519" spans="1:22">
      <c r="A519" s="120" t="str">
        <f t="shared" si="83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3"/>
      <c r="T519" s="159"/>
      <c r="U519" s="159"/>
      <c r="V519" s="159"/>
    </row>
    <row r="520" spans="1:22">
      <c r="A520" s="120" t="str">
        <f t="shared" si="83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3"/>
      <c r="T520" s="159"/>
      <c r="U520" s="159"/>
      <c r="V520" s="159"/>
    </row>
    <row r="521" spans="1:22" s="113" customFormat="1" ht="25.5">
      <c r="A521" s="120" t="str">
        <f t="shared" si="83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7">O521+P521</f>
        <v>0</v>
      </c>
      <c r="O521" s="282"/>
      <c r="P521" s="282"/>
      <c r="Q521" s="159"/>
      <c r="R521" s="159"/>
      <c r="S521" s="323"/>
      <c r="T521" s="159"/>
      <c r="U521" s="159"/>
      <c r="V521" s="159"/>
    </row>
    <row r="522" spans="1:22" ht="28.5" customHeight="1">
      <c r="A522" s="120" t="str">
        <f t="shared" si="83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645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3"/>
      <c r="T522" s="159"/>
      <c r="U522" s="159"/>
      <c r="V522" s="159"/>
    </row>
    <row r="523" spans="1:22">
      <c r="A523" s="120" t="str">
        <f t="shared" si="83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7"/>
        <v>0</v>
      </c>
      <c r="O523" s="181"/>
      <c r="P523" s="181"/>
      <c r="Q523" s="159"/>
      <c r="R523" s="159"/>
      <c r="S523" s="323"/>
      <c r="T523" s="159"/>
      <c r="U523" s="159"/>
      <c r="V523" s="159"/>
    </row>
    <row r="524" spans="1:22">
      <c r="A524" s="120" t="str">
        <f t="shared" si="83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8">+O526</f>
        <v>0</v>
      </c>
      <c r="P524" s="190">
        <f t="shared" si="98"/>
        <v>0</v>
      </c>
      <c r="Q524" s="159"/>
      <c r="R524" s="159"/>
      <c r="S524" s="323"/>
      <c r="T524" s="159"/>
      <c r="U524" s="159"/>
      <c r="V524" s="159"/>
    </row>
    <row r="525" spans="1:22" s="168" customFormat="1">
      <c r="A525" s="120" t="str">
        <f t="shared" si="83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3"/>
      <c r="T525" s="159"/>
      <c r="U525" s="159"/>
      <c r="V525" s="159"/>
    </row>
    <row r="526" spans="1:22">
      <c r="A526" s="120" t="str">
        <f t="shared" ref="A526:A580" si="99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3"/>
      <c r="T526" s="159"/>
      <c r="U526" s="159"/>
      <c r="V526" s="159"/>
    </row>
    <row r="527" spans="1:22" s="154" customFormat="1" ht="25.5">
      <c r="A527" s="120" t="str">
        <f t="shared" si="99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0">O527+P527</f>
        <v>0</v>
      </c>
      <c r="O527" s="289"/>
      <c r="P527" s="289">
        <v>0</v>
      </c>
      <c r="Q527" s="159"/>
      <c r="R527" s="159"/>
      <c r="S527" s="323"/>
      <c r="T527" s="159"/>
      <c r="U527" s="159"/>
      <c r="V527" s="159"/>
    </row>
    <row r="528" spans="1:22" ht="25.5">
      <c r="A528" s="120" t="str">
        <f t="shared" si="99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0"/>
        <v>0</v>
      </c>
      <c r="O528" s="181"/>
      <c r="P528" s="181"/>
      <c r="Q528" s="159"/>
      <c r="R528" s="159"/>
      <c r="S528" s="323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3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3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3"/>
      <c r="T531" s="159"/>
      <c r="U531" s="159"/>
      <c r="V531" s="159"/>
    </row>
    <row r="532" spans="1:22" s="113" customFormat="1" ht="25.5">
      <c r="A532" s="120" t="str">
        <f t="shared" si="99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1">O532+P532</f>
        <v>0</v>
      </c>
      <c r="O532" s="181"/>
      <c r="P532" s="181"/>
      <c r="Q532" s="159"/>
      <c r="R532" s="159"/>
      <c r="S532" s="323"/>
      <c r="T532" s="159"/>
      <c r="U532" s="159"/>
      <c r="V532" s="159"/>
    </row>
    <row r="533" spans="1:22">
      <c r="A533" s="120" t="str">
        <f t="shared" si="99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2">+O535+O544+O546</f>
        <v>0</v>
      </c>
      <c r="P533" s="190">
        <f t="shared" si="102"/>
        <v>0</v>
      </c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99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3"/>
      <c r="T534" s="159"/>
      <c r="U534" s="159"/>
      <c r="V534" s="159"/>
    </row>
    <row r="535" spans="1:22">
      <c r="A535" s="120" t="str">
        <f t="shared" si="99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3">SUM(O536:O543)</f>
        <v>0</v>
      </c>
      <c r="P535" s="195">
        <f t="shared" si="103"/>
        <v>0</v>
      </c>
      <c r="Q535" s="159"/>
      <c r="R535" s="159"/>
      <c r="S535" s="323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4">O536+P536</f>
        <v>0</v>
      </c>
      <c r="O536" s="181"/>
      <c r="P536" s="181"/>
      <c r="Q536" s="159"/>
      <c r="R536" s="159"/>
      <c r="S536" s="323"/>
      <c r="T536" s="159"/>
      <c r="U536" s="159"/>
      <c r="V536" s="159"/>
    </row>
    <row r="537" spans="1:22" s="168" customFormat="1">
      <c r="A537" s="120" t="str">
        <f t="shared" si="99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660</v>
      </c>
      <c r="M537" s="10">
        <v>4234</v>
      </c>
      <c r="N537" s="181">
        <f t="shared" si="104"/>
        <v>0</v>
      </c>
      <c r="O537" s="181"/>
      <c r="P537" s="181"/>
      <c r="Q537" s="159"/>
      <c r="R537" s="159"/>
      <c r="S537" s="323"/>
      <c r="T537" s="159"/>
      <c r="U537" s="159"/>
      <c r="V537" s="159"/>
    </row>
    <row r="538" spans="1:22">
      <c r="A538" s="120" t="str">
        <f t="shared" si="99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4"/>
        <v>0</v>
      </c>
      <c r="O538" s="181"/>
      <c r="P538" s="181"/>
      <c r="Q538" s="159"/>
      <c r="R538" s="159"/>
      <c r="S538" s="323"/>
      <c r="T538" s="159"/>
      <c r="U538" s="159"/>
      <c r="V538" s="159"/>
    </row>
    <row r="539" spans="1:22" s="154" customFormat="1">
      <c r="A539" s="120" t="str">
        <f t="shared" si="99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4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99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5">O540+P540</f>
        <v>0</v>
      </c>
      <c r="O540" s="181"/>
      <c r="P540" s="181"/>
      <c r="Q540" s="159"/>
      <c r="R540" s="159"/>
      <c r="S540" s="323"/>
      <c r="T540" s="159"/>
      <c r="U540" s="159"/>
      <c r="V540" s="159"/>
    </row>
    <row r="541" spans="1:22" s="113" customFormat="1">
      <c r="A541" s="120" t="str">
        <f t="shared" si="99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5"/>
        <v>0</v>
      </c>
      <c r="O541" s="181"/>
      <c r="P541" s="181"/>
      <c r="Q541" s="159"/>
      <c r="R541" s="159"/>
      <c r="S541" s="323"/>
      <c r="T541" s="159"/>
      <c r="U541" s="159"/>
      <c r="V541" s="159"/>
    </row>
    <row r="542" spans="1:22" ht="25.5">
      <c r="A542" s="120" t="str">
        <f t="shared" ref="A542" si="106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5"/>
        <v>0</v>
      </c>
      <c r="O542" s="181"/>
      <c r="P542" s="181"/>
      <c r="Q542" s="159"/>
      <c r="R542" s="159"/>
      <c r="S542" s="323"/>
      <c r="T542" s="159"/>
      <c r="U542" s="159"/>
      <c r="V542" s="159"/>
    </row>
    <row r="543" spans="1:22">
      <c r="A543" s="120" t="str">
        <f t="shared" si="99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5"/>
        <v>0</v>
      </c>
      <c r="O543" s="181"/>
      <c r="P543" s="181"/>
      <c r="Q543" s="159"/>
      <c r="R543" s="159"/>
      <c r="S543" s="323"/>
      <c r="T543" s="159"/>
      <c r="U543" s="159"/>
      <c r="V543" s="159"/>
    </row>
    <row r="544" spans="1:22" ht="18" customHeight="1">
      <c r="A544" s="120" t="str">
        <f t="shared" si="99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3"/>
      <c r="T544" s="159"/>
      <c r="U544" s="159"/>
      <c r="V544" s="159"/>
    </row>
    <row r="545" spans="1:22" s="113" customFormat="1" ht="25.5">
      <c r="A545" s="120" t="str">
        <f t="shared" si="99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5"/>
        <v>0</v>
      </c>
      <c r="O545" s="181"/>
      <c r="P545" s="181"/>
      <c r="Q545" s="159"/>
      <c r="R545" s="159"/>
      <c r="S545" s="323"/>
      <c r="T545" s="159"/>
      <c r="U545" s="159"/>
      <c r="V545" s="159"/>
    </row>
    <row r="546" spans="1:22" ht="18" customHeight="1">
      <c r="A546" s="120" t="str">
        <f t="shared" si="99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708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3"/>
      <c r="T546" s="159"/>
      <c r="U546" s="159"/>
      <c r="V546" s="159"/>
    </row>
    <row r="547" spans="1:22">
      <c r="A547" s="120" t="str">
        <f t="shared" si="99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7">O547+P547</f>
        <v>0</v>
      </c>
      <c r="O547" s="181">
        <v>0</v>
      </c>
      <c r="P547" s="181"/>
      <c r="Q547" s="159"/>
      <c r="R547" s="159"/>
      <c r="S547" s="323"/>
      <c r="T547" s="159"/>
      <c r="U547" s="159"/>
      <c r="V547" s="159"/>
    </row>
    <row r="548" spans="1:22" ht="16.5">
      <c r="A548" s="120" t="str">
        <f t="shared" ref="A548" si="108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7"/>
        <v>0</v>
      </c>
      <c r="O548" s="282"/>
      <c r="P548" s="282"/>
      <c r="Q548" s="159"/>
      <c r="R548" s="159"/>
      <c r="S548" s="323"/>
      <c r="T548" s="159"/>
      <c r="U548" s="159"/>
      <c r="V548" s="159"/>
    </row>
    <row r="549" spans="1:22">
      <c r="A549" s="120" t="str">
        <f t="shared" si="99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99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99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3"/>
      <c r="T551" s="159"/>
      <c r="U551" s="159"/>
      <c r="V551" s="159"/>
    </row>
    <row r="552" spans="1:22" ht="25.5">
      <c r="A552" s="120" t="str">
        <f t="shared" si="99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09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80" customFormat="1">
      <c r="A553" s="120" t="str">
        <f t="shared" si="99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3"/>
      <c r="T553" s="159"/>
      <c r="U553" s="159"/>
      <c r="V553" s="159"/>
    </row>
    <row r="554" spans="1:22" ht="25.5">
      <c r="A554" s="120" t="str">
        <f t="shared" si="99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09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68" customFormat="1">
      <c r="A555" s="120" t="str">
        <f t="shared" si="99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620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3"/>
      <c r="T555" s="159"/>
      <c r="U555" s="159"/>
      <c r="V555" s="159"/>
    </row>
    <row r="556" spans="1:22" ht="16.5">
      <c r="A556" s="120" t="str">
        <f t="shared" si="99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09"/>
        <v>0</v>
      </c>
      <c r="O556" s="282"/>
      <c r="P556" s="282"/>
      <c r="Q556" s="159"/>
      <c r="R556" s="159"/>
      <c r="S556" s="323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09"/>
        <v>0</v>
      </c>
      <c r="O557" s="282"/>
      <c r="P557" s="282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si="99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0">+O560</f>
        <v>0</v>
      </c>
      <c r="P558" s="190">
        <f t="shared" si="110"/>
        <v>0</v>
      </c>
      <c r="Q558" s="159"/>
      <c r="R558" s="159"/>
      <c r="S558" s="323"/>
      <c r="T558" s="159"/>
      <c r="U558" s="159"/>
      <c r="V558" s="159"/>
    </row>
    <row r="559" spans="1:22" s="113" customFormat="1">
      <c r="A559" s="120" t="str">
        <f t="shared" si="99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3"/>
      <c r="T559" s="159"/>
      <c r="U559" s="159"/>
      <c r="V559" s="159"/>
    </row>
    <row r="560" spans="1:22">
      <c r="A560" s="120" t="str">
        <f t="shared" si="99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3"/>
      <c r="T560" s="159"/>
      <c r="U560" s="159"/>
      <c r="V560" s="159"/>
    </row>
    <row r="561" spans="1:22">
      <c r="A561" s="120" t="str">
        <f t="shared" si="99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1">O561+P561</f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25.5">
      <c r="A562" s="120" t="str">
        <f t="shared" si="99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1"/>
        <v>0</v>
      </c>
      <c r="O562" s="181"/>
      <c r="P562" s="181">
        <v>0</v>
      </c>
      <c r="Q562" s="159"/>
      <c r="R562" s="159"/>
      <c r="S562" s="323"/>
      <c r="T562" s="159"/>
      <c r="U562" s="159"/>
      <c r="V562" s="159"/>
    </row>
    <row r="563" spans="1:22" s="154" customFormat="1" ht="16.5">
      <c r="A563" s="120" t="str">
        <f t="shared" si="99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1"/>
        <v>0</v>
      </c>
      <c r="O563" s="282"/>
      <c r="P563" s="282"/>
      <c r="Q563" s="159"/>
      <c r="R563" s="159"/>
      <c r="S563" s="323"/>
      <c r="T563" s="159"/>
      <c r="U563" s="159"/>
      <c r="V563" s="159"/>
    </row>
    <row r="564" spans="1:22">
      <c r="A564" s="120" t="str">
        <f t="shared" si="99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1"/>
        <v>0</v>
      </c>
      <c r="O564" s="181"/>
      <c r="P564" s="181"/>
      <c r="Q564" s="159"/>
      <c r="R564" s="159"/>
      <c r="S564" s="323"/>
      <c r="T564" s="159"/>
      <c r="U564" s="159"/>
      <c r="V564" s="159"/>
    </row>
    <row r="565" spans="1:22">
      <c r="A565" s="120" t="str">
        <f t="shared" si="99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99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99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646</v>
      </c>
      <c r="I567" s="150" t="s">
        <v>185</v>
      </c>
      <c r="J567" s="151">
        <v>4</v>
      </c>
      <c r="K567" s="151">
        <v>1</v>
      </c>
      <c r="L567" s="152" t="s">
        <v>647</v>
      </c>
      <c r="M567" s="153"/>
      <c r="N567" s="190">
        <f t="shared" ref="N567" si="112">+N569</f>
        <v>0</v>
      </c>
      <c r="O567" s="190">
        <f>+O569</f>
        <v>0</v>
      </c>
      <c r="P567" s="190">
        <f>+P569</f>
        <v>0</v>
      </c>
      <c r="Q567" s="159"/>
      <c r="R567" s="159"/>
      <c r="S567" s="323"/>
      <c r="T567" s="159"/>
      <c r="U567" s="159"/>
      <c r="V567" s="159"/>
    </row>
    <row r="568" spans="1:22">
      <c r="A568" s="120" t="str">
        <f t="shared" si="99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3"/>
      <c r="T568" s="159"/>
      <c r="U568" s="159"/>
      <c r="V568" s="159"/>
    </row>
    <row r="569" spans="1:22">
      <c r="A569" s="120" t="str">
        <f t="shared" si="99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648</v>
      </c>
      <c r="M569" s="26"/>
      <c r="N569" s="195">
        <f>SUM(N570:N571)</f>
        <v>0</v>
      </c>
      <c r="O569" s="195">
        <f t="shared" ref="O569:P569" si="113">SUM(O570:O571)</f>
        <v>0</v>
      </c>
      <c r="P569" s="195">
        <f t="shared" si="113"/>
        <v>0</v>
      </c>
      <c r="Q569" s="159"/>
      <c r="R569" s="159"/>
      <c r="S569" s="323"/>
      <c r="T569" s="159"/>
      <c r="U569" s="159"/>
      <c r="V569" s="159"/>
    </row>
    <row r="570" spans="1:22" ht="16.5">
      <c r="A570" s="120" t="str">
        <f t="shared" si="99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4">O570+P570</f>
        <v>0</v>
      </c>
      <c r="O570" s="282"/>
      <c r="P570" s="282"/>
      <c r="Q570" s="159"/>
      <c r="R570" s="159"/>
      <c r="S570" s="323"/>
      <c r="T570" s="159"/>
      <c r="U570" s="159"/>
      <c r="V570" s="159"/>
    </row>
    <row r="571" spans="1:22" ht="25.5">
      <c r="A571" s="120" t="str">
        <f t="shared" si="99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4"/>
        <v>0</v>
      </c>
      <c r="O571" s="181"/>
      <c r="P571" s="181"/>
      <c r="Q571" s="159"/>
      <c r="R571" s="159"/>
      <c r="S571" s="323"/>
      <c r="T571" s="159"/>
      <c r="U571" s="159"/>
      <c r="V571" s="159"/>
    </row>
    <row r="572" spans="1:22">
      <c r="A572" s="120" t="str">
        <f t="shared" si="99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3"/>
      <c r="T572" s="159"/>
      <c r="U572" s="159"/>
      <c r="V572" s="159"/>
    </row>
    <row r="573" spans="1:22">
      <c r="A573" s="120" t="str">
        <f t="shared" si="99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3"/>
      <c r="T573" s="159"/>
      <c r="U573" s="159"/>
      <c r="V573" s="159"/>
    </row>
    <row r="574" spans="1:22">
      <c r="A574" s="120" t="str">
        <f t="shared" si="99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1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3"/>
      <c r="T574" s="159"/>
      <c r="U574" s="159"/>
      <c r="V574" s="159"/>
    </row>
    <row r="575" spans="1:22" s="168" customFormat="1">
      <c r="A575" s="120" t="str">
        <f t="shared" si="99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3"/>
      <c r="T575" s="159"/>
      <c r="U575" s="159"/>
      <c r="V575" s="159"/>
    </row>
    <row r="576" spans="1:22">
      <c r="A576" s="120" t="str">
        <f t="shared" si="99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3"/>
      <c r="T576" s="159"/>
      <c r="U576" s="159"/>
      <c r="V576" s="159"/>
    </row>
    <row r="577" spans="1:22" s="154" customFormat="1">
      <c r="A577" s="120" t="str">
        <f t="shared" si="99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3"/>
      <c r="T577" s="159"/>
      <c r="U577" s="159"/>
      <c r="V577" s="159"/>
    </row>
    <row r="578" spans="1:22">
      <c r="A578" s="120" t="str">
        <f t="shared" si="99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5">+O580+O585+O589+O593+O595+O597+O599</f>
        <v>0</v>
      </c>
      <c r="P578" s="190">
        <f t="shared" si="115"/>
        <v>0</v>
      </c>
      <c r="Q578" s="159"/>
      <c r="R578" s="159"/>
      <c r="S578" s="323"/>
      <c r="T578" s="159"/>
      <c r="U578" s="159"/>
      <c r="V578" s="159"/>
    </row>
    <row r="579" spans="1:22" s="113" customFormat="1">
      <c r="A579" s="120" t="str">
        <f t="shared" si="99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3"/>
      <c r="T579" s="159"/>
      <c r="U579" s="159"/>
      <c r="V579" s="159"/>
    </row>
    <row r="580" spans="1:22">
      <c r="A580" s="120" t="str">
        <f t="shared" si="99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3"/>
      <c r="T580" s="159"/>
      <c r="U580" s="159"/>
      <c r="V580" s="159"/>
    </row>
    <row r="581" spans="1:22" ht="16.5">
      <c r="A581" s="120" t="str">
        <f t="shared" ref="A581:A610" si="116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7">O581+P581</f>
        <v>0</v>
      </c>
      <c r="O581" s="282"/>
      <c r="P581" s="282"/>
      <c r="Q581" s="159"/>
      <c r="R581" s="159"/>
      <c r="S581" s="323"/>
      <c r="T581" s="159"/>
      <c r="U581" s="159"/>
      <c r="V581" s="159"/>
    </row>
    <row r="582" spans="1:22" ht="16.5">
      <c r="A582" s="120" t="str">
        <f t="shared" si="116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7"/>
        <v>0</v>
      </c>
      <c r="O582" s="282"/>
      <c r="P582" s="282"/>
      <c r="Q582" s="159"/>
      <c r="R582" s="159"/>
      <c r="S582" s="323"/>
      <c r="T582" s="159"/>
      <c r="U582" s="159"/>
      <c r="V582" s="159"/>
    </row>
    <row r="583" spans="1:22" ht="25.5">
      <c r="A583" s="120" t="str">
        <f t="shared" si="116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7"/>
        <v>0</v>
      </c>
      <c r="O583" s="282"/>
      <c r="P583" s="282"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16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8"/>
      <c r="I584" s="309"/>
      <c r="J584" s="310"/>
      <c r="K584" s="310"/>
      <c r="L584" s="27" t="s">
        <v>137</v>
      </c>
      <c r="M584" s="10">
        <v>5129</v>
      </c>
      <c r="N584" s="181">
        <f t="shared" si="117"/>
        <v>0</v>
      </c>
      <c r="O584" s="289"/>
      <c r="P584" s="289"/>
      <c r="Q584" s="159"/>
      <c r="R584" s="159"/>
      <c r="S584" s="323"/>
      <c r="T584" s="159"/>
      <c r="U584" s="159"/>
      <c r="V584" s="159"/>
    </row>
    <row r="585" spans="1:22" ht="27">
      <c r="A585" s="120" t="str">
        <f t="shared" si="116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16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4"/>
      <c r="J586" s="285"/>
      <c r="K586" s="285"/>
      <c r="L586" s="30" t="s">
        <v>364</v>
      </c>
      <c r="M586" s="42">
        <v>4269</v>
      </c>
      <c r="N586" s="181">
        <f t="shared" si="117"/>
        <v>0</v>
      </c>
      <c r="O586" s="283"/>
      <c r="P586" s="283"/>
      <c r="Q586" s="159"/>
      <c r="R586" s="159"/>
      <c r="S586" s="323"/>
      <c r="T586" s="159"/>
      <c r="U586" s="159"/>
      <c r="V586" s="159"/>
    </row>
    <row r="587" spans="1:22" ht="16.5">
      <c r="B587" s="122"/>
      <c r="H587" s="15"/>
      <c r="I587" s="284"/>
      <c r="J587" s="285"/>
      <c r="K587" s="285"/>
      <c r="L587" s="30" t="s">
        <v>636</v>
      </c>
      <c r="M587" s="46" t="s">
        <v>637</v>
      </c>
      <c r="N587" s="181">
        <f t="shared" ref="N587" si="118">O587+P587</f>
        <v>0</v>
      </c>
      <c r="O587" s="283"/>
      <c r="P587" s="283"/>
      <c r="Q587" s="159"/>
      <c r="R587" s="159"/>
      <c r="S587" s="323"/>
      <c r="T587" s="159"/>
      <c r="U587" s="159"/>
      <c r="V587" s="159"/>
    </row>
    <row r="588" spans="1:22" ht="16.5">
      <c r="A588" s="120" t="str">
        <f t="shared" si="116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7"/>
        <v>0</v>
      </c>
      <c r="O588" s="283"/>
      <c r="P588" s="283"/>
      <c r="Q588" s="159"/>
      <c r="R588" s="159"/>
      <c r="S588" s="323"/>
      <c r="T588" s="159"/>
      <c r="U588" s="159"/>
      <c r="V588" s="159"/>
    </row>
    <row r="589" spans="1:22" ht="27">
      <c r="A589" s="120" t="str">
        <f t="shared" si="116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3" t="s">
        <v>719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3"/>
      <c r="T589" s="159"/>
      <c r="U589" s="159"/>
      <c r="V589" s="159"/>
    </row>
    <row r="590" spans="1:22">
      <c r="A590" s="120" t="str">
        <f t="shared" si="116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7"/>
        <v>0</v>
      </c>
      <c r="O590" s="181"/>
      <c r="P590" s="181"/>
      <c r="Q590" s="159"/>
      <c r="R590" s="159"/>
      <c r="S590" s="323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636</v>
      </c>
      <c r="M591" s="46" t="s">
        <v>637</v>
      </c>
      <c r="N591" s="181"/>
      <c r="O591" s="181"/>
      <c r="P591" s="181"/>
      <c r="Q591" s="159"/>
      <c r="R591" s="159"/>
      <c r="S591" s="323"/>
      <c r="T591" s="159"/>
      <c r="U591" s="159"/>
      <c r="V591" s="159"/>
    </row>
    <row r="592" spans="1:22" ht="25.5">
      <c r="A592" s="120" t="str">
        <f t="shared" si="116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7"/>
        <v>0</v>
      </c>
      <c r="O592" s="286"/>
      <c r="P592" s="286"/>
      <c r="Q592" s="159"/>
      <c r="R592" s="159"/>
      <c r="S592" s="323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670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19">O594+P594</f>
        <v>0</v>
      </c>
      <c r="O594" s="286"/>
      <c r="P594" s="286">
        <v>0</v>
      </c>
      <c r="Q594" s="159"/>
      <c r="R594" s="159"/>
      <c r="S594" s="323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2" t="s">
        <v>712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3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7"/>
        <v>0</v>
      </c>
      <c r="O596" s="289"/>
      <c r="P596" s="289">
        <v>0</v>
      </c>
      <c r="Q596" s="159"/>
      <c r="R596" s="159"/>
      <c r="S596" s="323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2" t="s">
        <v>714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3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0">O598+P598</f>
        <v>0</v>
      </c>
      <c r="O598" s="286"/>
      <c r="P598" s="286">
        <v>0</v>
      </c>
      <c r="Q598" s="159"/>
      <c r="R598" s="159"/>
      <c r="S598" s="323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3" t="s">
        <v>720</v>
      </c>
      <c r="M599" s="26"/>
      <c r="N599" s="195">
        <f>N600</f>
        <v>0</v>
      </c>
      <c r="O599" s="195">
        <f t="shared" ref="O599:P599" si="121">O600</f>
        <v>0</v>
      </c>
      <c r="P599" s="195">
        <f t="shared" si="121"/>
        <v>0</v>
      </c>
      <c r="Q599" s="159"/>
      <c r="R599" s="159"/>
      <c r="S599" s="323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2">O600+P600</f>
        <v>0</v>
      </c>
      <c r="O600" s="286"/>
      <c r="P600" s="286">
        <v>0</v>
      </c>
      <c r="Q600" s="159"/>
      <c r="R600" s="159"/>
      <c r="S600" s="323"/>
      <c r="T600" s="159"/>
      <c r="U600" s="159"/>
      <c r="V600" s="159"/>
    </row>
    <row r="601" spans="1:22" ht="25.5">
      <c r="A601" s="120" t="str">
        <f t="shared" si="116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3"/>
      <c r="T601" s="159"/>
      <c r="U601" s="159"/>
      <c r="V601" s="159"/>
    </row>
    <row r="602" spans="1:22">
      <c r="A602" s="120" t="str">
        <f t="shared" si="116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3"/>
      <c r="T602" s="159"/>
      <c r="U602" s="159"/>
      <c r="V602" s="159"/>
    </row>
    <row r="603" spans="1:22" s="154" customFormat="1">
      <c r="A603" s="120" t="str">
        <f t="shared" si="116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16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3">O604+P604</f>
        <v>0</v>
      </c>
      <c r="O604" s="181">
        <v>0</v>
      </c>
      <c r="P604" s="181"/>
      <c r="Q604" s="159"/>
      <c r="R604" s="159"/>
      <c r="S604" s="323"/>
      <c r="T604" s="159"/>
      <c r="U604" s="159"/>
      <c r="V604" s="159"/>
    </row>
    <row r="605" spans="1:22" s="113" customFormat="1" ht="25.5">
      <c r="A605" s="120" t="str">
        <f t="shared" si="116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3"/>
        <v>0</v>
      </c>
      <c r="O605" s="286"/>
      <c r="P605" s="286"/>
      <c r="Q605" s="159"/>
      <c r="R605" s="159"/>
      <c r="S605" s="323"/>
      <c r="T605" s="159"/>
      <c r="U605" s="159"/>
      <c r="V605" s="159"/>
    </row>
    <row r="606" spans="1:22">
      <c r="A606" s="120" t="str">
        <f t="shared" si="116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3"/>
      <c r="T606" s="159"/>
      <c r="U606" s="159"/>
      <c r="V606" s="159"/>
    </row>
    <row r="607" spans="1:22" s="154" customFormat="1">
      <c r="A607" s="120" t="str">
        <f t="shared" si="116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3"/>
      <c r="T607" s="159"/>
      <c r="U607" s="159"/>
      <c r="V607" s="159"/>
    </row>
    <row r="608" spans="1:22" ht="25.5">
      <c r="A608" s="120" t="str">
        <f t="shared" si="116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3"/>
      <c r="T608" s="159"/>
      <c r="U608" s="159"/>
      <c r="V608" s="159"/>
    </row>
    <row r="609" spans="1:22">
      <c r="A609" s="120" t="str">
        <f t="shared" si="116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3"/>
      <c r="T609" s="159"/>
      <c r="U609" s="159"/>
      <c r="V609" s="159"/>
    </row>
    <row r="610" spans="1:22">
      <c r="A610" s="120" t="str">
        <f t="shared" si="116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3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4">O611+P611</f>
        <v>0</v>
      </c>
      <c r="O611" s="181">
        <v>0</v>
      </c>
      <c r="P611" s="181"/>
      <c r="Q611" s="159"/>
      <c r="R611" s="159"/>
      <c r="S611" s="323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4"/>
        <v>0</v>
      </c>
      <c r="O612" s="286"/>
      <c r="P612" s="286"/>
      <c r="Q612" s="159"/>
      <c r="R612" s="159"/>
      <c r="S612" s="323"/>
      <c r="T612" s="159"/>
      <c r="U612" s="159"/>
      <c r="V612" s="159"/>
    </row>
    <row r="613" spans="1:22" ht="45.75" customHeight="1">
      <c r="A613" s="120" t="str">
        <f t="shared" ref="A613" si="125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716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3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6">O614+P614</f>
        <v>0</v>
      </c>
      <c r="O614" s="181"/>
      <c r="P614" s="181">
        <v>0</v>
      </c>
      <c r="Q614" s="159"/>
      <c r="R614" s="159"/>
      <c r="S614" s="323"/>
      <c r="T614" s="159"/>
      <c r="U614" s="159"/>
      <c r="V614" s="159"/>
    </row>
    <row r="615" spans="1:22" ht="45.75" customHeight="1">
      <c r="A615" s="120" t="str">
        <f t="shared" ref="A615" si="127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813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3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811</v>
      </c>
      <c r="M616" s="46" t="s">
        <v>810</v>
      </c>
      <c r="N616" s="181">
        <f t="shared" ref="N616" si="128">O616+P616</f>
        <v>0</v>
      </c>
      <c r="O616" s="181"/>
      <c r="P616" s="181">
        <v>0</v>
      </c>
      <c r="Q616" s="159"/>
      <c r="R616" s="159"/>
      <c r="S616" s="323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3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29">O620+P620</f>
        <v>0</v>
      </c>
      <c r="O620" s="181">
        <v>0</v>
      </c>
      <c r="P620" s="181"/>
      <c r="Q620" s="159"/>
      <c r="R620" s="159"/>
      <c r="S620" s="32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29"/>
        <v>0</v>
      </c>
      <c r="O621" s="286"/>
      <c r="P621" s="286"/>
      <c r="Q621" s="159"/>
      <c r="R621" s="159"/>
      <c r="S621" s="32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3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3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746</v>
      </c>
      <c r="N627" s="181">
        <f t="shared" ref="N627:N645" si="130">O627+P627</f>
        <v>0</v>
      </c>
      <c r="O627" s="289"/>
      <c r="P627" s="289">
        <v>0</v>
      </c>
      <c r="Q627" s="159"/>
      <c r="R627" s="159"/>
      <c r="S627" s="32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0"/>
        <v>0</v>
      </c>
      <c r="O628" s="181"/>
      <c r="P628" s="181"/>
      <c r="Q628" s="159"/>
      <c r="R628" s="159"/>
      <c r="S628" s="323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0"/>
        <v>0</v>
      </c>
      <c r="O629" s="181"/>
      <c r="P629" s="181"/>
      <c r="Q629" s="159"/>
      <c r="R629" s="159"/>
      <c r="S629" s="323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0"/>
        <v>0</v>
      </c>
      <c r="O630" s="181">
        <v>0</v>
      </c>
      <c r="P630" s="181"/>
      <c r="Q630" s="159"/>
      <c r="R630" s="159"/>
      <c r="S630" s="323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618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0"/>
        <v>0</v>
      </c>
      <c r="O632" s="181"/>
      <c r="P632" s="181"/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0"/>
        <v>0</v>
      </c>
      <c r="O633" s="181"/>
      <c r="P633" s="181"/>
      <c r="Q633" s="159"/>
      <c r="R633" s="159"/>
      <c r="S633" s="323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0"/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0"/>
        <v>0</v>
      </c>
      <c r="O636" s="286"/>
      <c r="P636" s="286">
        <v>0</v>
      </c>
      <c r="Q636" s="159"/>
      <c r="R636" s="159"/>
      <c r="S636" s="323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3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0"/>
        <v>0</v>
      </c>
      <c r="O638" s="282"/>
      <c r="P638" s="282">
        <v>0</v>
      </c>
      <c r="Q638" s="159"/>
      <c r="R638" s="159"/>
      <c r="S638" s="323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721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0"/>
        <v>0</v>
      </c>
      <c r="O640" s="181"/>
      <c r="P640" s="181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0"/>
        <v>0</v>
      </c>
      <c r="O641" s="181"/>
      <c r="P641" s="181"/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0"/>
        <v>0</v>
      </c>
      <c r="O642" s="181"/>
      <c r="P642" s="181"/>
      <c r="Q642" s="159"/>
      <c r="R642" s="159"/>
      <c r="S642" s="323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0"/>
        <v>0</v>
      </c>
      <c r="O643" s="181">
        <v>0</v>
      </c>
      <c r="P643" s="181"/>
      <c r="Q643" s="159"/>
      <c r="R643" s="159"/>
      <c r="S643" s="323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728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0"/>
        <v>0</v>
      </c>
      <c r="O645" s="289"/>
      <c r="P645" s="289"/>
      <c r="Q645" s="159"/>
      <c r="R645" s="159"/>
      <c r="S645" s="32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1">O646+P646</f>
        <v>0</v>
      </c>
      <c r="O646" s="181">
        <v>0</v>
      </c>
      <c r="P646" s="181"/>
      <c r="Q646" s="159"/>
      <c r="R646" s="159"/>
      <c r="S646" s="323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3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2">+O651+O656+O658+O660+O662+O665+O667</f>
        <v>0</v>
      </c>
      <c r="P649" s="190">
        <f t="shared" si="132"/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3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709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3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3">O652+P652</f>
        <v>0</v>
      </c>
      <c r="O652" s="181"/>
      <c r="P652" s="181"/>
      <c r="Q652" s="159"/>
      <c r="R652" s="159"/>
      <c r="S652" s="32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3"/>
        <v>0</v>
      </c>
      <c r="O653" s="181"/>
      <c r="P653" s="181"/>
      <c r="Q653" s="159"/>
      <c r="R653" s="159"/>
      <c r="S653" s="323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3"/>
        <v>0</v>
      </c>
      <c r="O654" s="181"/>
      <c r="P654" s="181"/>
      <c r="Q654" s="159"/>
      <c r="R654" s="159"/>
      <c r="S654" s="323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3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3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649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3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3"/>
        <v>0</v>
      </c>
      <c r="O659" s="286"/>
      <c r="P659" s="286"/>
      <c r="Q659" s="159"/>
      <c r="R659" s="159"/>
      <c r="S659" s="323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650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3"/>
        <v>0</v>
      </c>
      <c r="O661" s="286"/>
      <c r="P661" s="286"/>
      <c r="Q661" s="159"/>
      <c r="R661" s="159"/>
      <c r="S661" s="323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722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3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3"/>
        <v>0</v>
      </c>
      <c r="O663" s="286"/>
      <c r="P663" s="286"/>
      <c r="Q663" s="159"/>
      <c r="R663" s="159"/>
      <c r="S663" s="323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3"/>
        <v>0</v>
      </c>
      <c r="O664" s="181"/>
      <c r="P664" s="181"/>
      <c r="Q664" s="159"/>
      <c r="R664" s="159"/>
      <c r="S664" s="323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3" t="s">
        <v>773</v>
      </c>
      <c r="M665" s="345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3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774</v>
      </c>
      <c r="M666" s="46">
        <v>4861</v>
      </c>
      <c r="N666" s="181">
        <f t="shared" ref="N666" si="134">O666+P666</f>
        <v>0</v>
      </c>
      <c r="O666" s="286"/>
      <c r="P666" s="286">
        <v>0</v>
      </c>
      <c r="Q666" s="159"/>
      <c r="R666" s="159"/>
      <c r="S666" s="323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3" t="s">
        <v>809</v>
      </c>
      <c r="M667" s="345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3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811</v>
      </c>
      <c r="M668" s="46" t="s">
        <v>810</v>
      </c>
      <c r="N668" s="181">
        <f t="shared" ref="N668" si="135">O668+P668</f>
        <v>0</v>
      </c>
      <c r="O668" s="286"/>
      <c r="P668" s="286">
        <v>0</v>
      </c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3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3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651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3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3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651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0"/>
      <c r="I674" s="308"/>
      <c r="J674" s="312"/>
      <c r="K674" s="312"/>
      <c r="L674" s="28" t="s">
        <v>108</v>
      </c>
      <c r="M674" s="313"/>
      <c r="N674" s="188"/>
      <c r="O674" s="188"/>
      <c r="P674" s="188"/>
      <c r="Q674" s="159"/>
      <c r="R674" s="159"/>
      <c r="S674" s="323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652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6">O676+P676</f>
        <v>0</v>
      </c>
      <c r="O676" s="181"/>
      <c r="P676" s="181"/>
      <c r="Q676" s="159"/>
      <c r="R676" s="159"/>
      <c r="S676" s="323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653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3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653</v>
      </c>
      <c r="M679" s="153"/>
      <c r="N679" s="190">
        <f>+N681+N689+N692+N695</f>
        <v>0</v>
      </c>
      <c r="O679" s="190">
        <f t="shared" ref="O679:P679" si="137">+O681+O689+O692+O695</f>
        <v>0</v>
      </c>
      <c r="P679" s="190">
        <f t="shared" si="137"/>
        <v>0</v>
      </c>
      <c r="Q679" s="159"/>
      <c r="R679" s="159"/>
      <c r="S679" s="32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0"/>
      <c r="I680" s="308"/>
      <c r="J680" s="312"/>
      <c r="K680" s="312"/>
      <c r="L680" s="28" t="s">
        <v>108</v>
      </c>
      <c r="M680" s="313"/>
      <c r="N680" s="188"/>
      <c r="O680" s="188"/>
      <c r="P680" s="188"/>
      <c r="Q680" s="159"/>
      <c r="R680" s="159"/>
      <c r="S680" s="323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654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8">O682+P682</f>
        <v>0</v>
      </c>
      <c r="O682" s="181"/>
      <c r="P682" s="181"/>
      <c r="Q682" s="159"/>
      <c r="R682" s="159"/>
      <c r="S682" s="323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8"/>
        <v>0</v>
      </c>
      <c r="O683" s="181"/>
      <c r="P683" s="181"/>
      <c r="Q683" s="159"/>
      <c r="R683" s="159"/>
      <c r="S683" s="323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3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775</v>
      </c>
      <c r="M686" s="10" t="s">
        <v>776</v>
      </c>
      <c r="N686" s="181"/>
      <c r="O686" s="181"/>
      <c r="P686" s="181"/>
      <c r="Q686" s="159"/>
      <c r="R686" s="159"/>
      <c r="S686" s="323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7" t="s">
        <v>777</v>
      </c>
      <c r="M688" s="352" t="s">
        <v>778</v>
      </c>
      <c r="N688" s="181">
        <f t="shared" si="138"/>
        <v>0</v>
      </c>
      <c r="O688" s="181"/>
      <c r="P688" s="181"/>
      <c r="Q688" s="159"/>
      <c r="R688" s="159"/>
      <c r="S688" s="323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3" t="s">
        <v>723</v>
      </c>
      <c r="M689" s="345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8"/>
        <v>0</v>
      </c>
      <c r="O690" s="181"/>
      <c r="P690" s="181"/>
      <c r="Q690" s="159"/>
      <c r="R690" s="159"/>
      <c r="S690" s="323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8"/>
        <v>0</v>
      </c>
      <c r="O691" s="181"/>
      <c r="P691" s="181"/>
      <c r="Q691" s="159"/>
      <c r="R691" s="159"/>
      <c r="S691" s="323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3" t="s">
        <v>724</v>
      </c>
      <c r="M692" s="345"/>
      <c r="N692" s="195">
        <f>SUM(N693:N694)</f>
        <v>0</v>
      </c>
      <c r="O692" s="195">
        <f t="shared" ref="O692:P692" si="139">SUM(O693:O694)</f>
        <v>0</v>
      </c>
      <c r="P692" s="195">
        <f t="shared" si="139"/>
        <v>0</v>
      </c>
      <c r="Q692" s="159"/>
      <c r="R692" s="159"/>
      <c r="S692" s="323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0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0"/>
        <v>0</v>
      </c>
      <c r="O694" s="181"/>
      <c r="P694" s="181"/>
      <c r="Q694" s="159"/>
      <c r="R694" s="159"/>
      <c r="S694" s="323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3" t="s">
        <v>725</v>
      </c>
      <c r="M695" s="345"/>
      <c r="N695" s="195">
        <f>SUM(N696:N697)</f>
        <v>0</v>
      </c>
      <c r="O695" s="195">
        <f t="shared" ref="O695:P695" si="141">SUM(O696:O697)</f>
        <v>0</v>
      </c>
      <c r="P695" s="195">
        <f t="shared" si="141"/>
        <v>0</v>
      </c>
      <c r="Q695" s="159"/>
      <c r="R695" s="159"/>
      <c r="S695" s="323"/>
      <c r="T695" s="159"/>
      <c r="U695" s="159"/>
      <c r="V695" s="159"/>
    </row>
    <row r="696" spans="1:22">
      <c r="H696" s="15"/>
      <c r="I696" s="23"/>
      <c r="J696" s="24"/>
      <c r="K696" s="24"/>
      <c r="L696" s="346" t="s">
        <v>123</v>
      </c>
      <c r="M696" s="347">
        <v>4235</v>
      </c>
      <c r="N696" s="181">
        <f t="shared" ref="N696:N697" si="142">O696+P696</f>
        <v>0</v>
      </c>
      <c r="O696" s="181"/>
      <c r="P696" s="181"/>
      <c r="Q696" s="159"/>
      <c r="R696" s="159"/>
      <c r="S696" s="323"/>
      <c r="T696" s="159"/>
      <c r="U696" s="159"/>
      <c r="V696" s="159"/>
    </row>
    <row r="697" spans="1:22">
      <c r="H697" s="15"/>
      <c r="I697" s="23"/>
      <c r="J697" s="24"/>
      <c r="K697" s="24"/>
      <c r="L697" s="317" t="s">
        <v>125</v>
      </c>
      <c r="M697" s="348">
        <v>4239</v>
      </c>
      <c r="N697" s="181">
        <f t="shared" si="142"/>
        <v>0</v>
      </c>
      <c r="O697" s="181"/>
      <c r="P697" s="181"/>
      <c r="Q697" s="159"/>
      <c r="R697" s="159"/>
      <c r="S697" s="323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3">+O702+O710+O716+O718+O724+O731+O735+O743+O749</f>
        <v>0</v>
      </c>
      <c r="P700" s="190">
        <f t="shared" si="143"/>
        <v>0</v>
      </c>
      <c r="Q700" s="159"/>
      <c r="R700" s="159"/>
      <c r="S700" s="323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779</v>
      </c>
      <c r="M702" s="26"/>
      <c r="N702" s="195">
        <f>O702+P702</f>
        <v>0</v>
      </c>
      <c r="O702" s="314">
        <f>SUM(O703:O709)</f>
        <v>0</v>
      </c>
      <c r="P702" s="314">
        <f>SUM(P703:P709)</f>
        <v>0</v>
      </c>
      <c r="Q702" s="159"/>
      <c r="R702" s="159"/>
      <c r="S702" s="323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4">O703+P703</f>
        <v>0</v>
      </c>
      <c r="O703" s="283">
        <v>0</v>
      </c>
      <c r="P703" s="283"/>
      <c r="Q703" s="159"/>
      <c r="R703" s="159"/>
      <c r="S703" s="323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4"/>
        <v>0</v>
      </c>
      <c r="O704" s="283"/>
      <c r="P704" s="283"/>
      <c r="Q704" s="159"/>
      <c r="R704" s="159"/>
      <c r="S704" s="323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4"/>
        <v>0</v>
      </c>
      <c r="O705" s="283"/>
      <c r="P705" s="283"/>
      <c r="Q705" s="159"/>
      <c r="R705" s="159"/>
      <c r="S705" s="323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4"/>
        <v>0</v>
      </c>
      <c r="O706" s="283"/>
      <c r="P706" s="283"/>
      <c r="Q706" s="159"/>
      <c r="R706" s="159"/>
      <c r="S706" s="323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4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4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4"/>
        <v>0</v>
      </c>
      <c r="O709" s="283"/>
      <c r="P709" s="283"/>
      <c r="Q709" s="159"/>
      <c r="R709" s="159"/>
      <c r="S709" s="32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787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4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21.6" customHeight="1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4"/>
        <v>0</v>
      </c>
      <c r="O712" s="181"/>
      <c r="P712" s="181"/>
      <c r="Q712" s="159"/>
      <c r="R712" s="159"/>
      <c r="S712" s="323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4"/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5">O714+P714</f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4"/>
        <v>0</v>
      </c>
      <c r="O715" s="181"/>
      <c r="P715" s="181"/>
      <c r="Q715" s="159"/>
      <c r="R715" s="159"/>
      <c r="S715" s="323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656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3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4"/>
        <v>0</v>
      </c>
      <c r="O717" s="289"/>
      <c r="P717" s="289"/>
      <c r="Q717" s="159"/>
      <c r="R717" s="159"/>
      <c r="S717" s="323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657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3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4"/>
        <v>0</v>
      </c>
      <c r="O719" s="181"/>
      <c r="P719" s="181"/>
      <c r="Q719" s="159"/>
      <c r="R719" s="159"/>
      <c r="S719" s="323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4"/>
        <v>0</v>
      </c>
      <c r="O720" s="181"/>
      <c r="P720" s="181"/>
      <c r="Q720" s="159"/>
      <c r="R720" s="159"/>
      <c r="S720" s="323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4"/>
        <v>0</v>
      </c>
      <c r="O721" s="181"/>
      <c r="P721" s="181"/>
      <c r="Q721" s="159"/>
      <c r="R721" s="159"/>
      <c r="S721" s="323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6">O722+P722</f>
        <v>0</v>
      </c>
      <c r="O722" s="181"/>
      <c r="P722" s="181"/>
      <c r="Q722" s="159"/>
      <c r="R722" s="159"/>
      <c r="S722" s="323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4"/>
        <v>0</v>
      </c>
      <c r="O723" s="181"/>
      <c r="P723" s="181"/>
      <c r="Q723" s="159"/>
      <c r="R723" s="159"/>
      <c r="S723" s="323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658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3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4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4"/>
        <v>0</v>
      </c>
      <c r="O726" s="181"/>
      <c r="P726" s="181"/>
      <c r="Q726" s="159"/>
      <c r="R726" s="159"/>
      <c r="S726" s="323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4"/>
        <v>0</v>
      </c>
      <c r="O727" s="181"/>
      <c r="P727" s="181"/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7">O728+P728</f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4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8">O730+P730</f>
        <v>0</v>
      </c>
      <c r="O730" s="181">
        <v>0</v>
      </c>
      <c r="P730" s="181"/>
      <c r="Q730" s="159"/>
      <c r="R730" s="159"/>
      <c r="S730" s="323"/>
      <c r="T730" s="159"/>
      <c r="U730" s="159"/>
      <c r="V730" s="159"/>
    </row>
    <row r="731" spans="1:22" ht="27">
      <c r="H731" s="43"/>
      <c r="I731" s="145"/>
      <c r="J731" s="146"/>
      <c r="K731" s="146"/>
      <c r="L731" s="343" t="s">
        <v>726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4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641</v>
      </c>
      <c r="M733" s="42">
        <v>4728</v>
      </c>
      <c r="N733" s="181">
        <f t="shared" si="144"/>
        <v>0</v>
      </c>
      <c r="O733" s="181"/>
      <c r="P733" s="181"/>
      <c r="Q733" s="159"/>
      <c r="R733" s="159"/>
      <c r="S733" s="323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4"/>
        <v>0</v>
      </c>
      <c r="O734" s="181"/>
      <c r="P734" s="181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659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3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4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4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4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49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4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4"/>
        <v>0</v>
      </c>
      <c r="O741" s="181"/>
      <c r="P741" s="181"/>
      <c r="Q741" s="159"/>
      <c r="R741" s="159"/>
      <c r="S741" s="32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4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669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3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4"/>
        <v>0</v>
      </c>
      <c r="O744" s="181"/>
      <c r="P744" s="181">
        <v>0</v>
      </c>
      <c r="Q744" s="159"/>
      <c r="R744" s="159"/>
      <c r="S744" s="323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0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1">O746+P746</f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1"/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1"/>
        <v>0</v>
      </c>
      <c r="O748" s="181"/>
      <c r="P748" s="181"/>
      <c r="Q748" s="159"/>
      <c r="R748" s="159"/>
      <c r="S748" s="323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3" t="s">
        <v>780</v>
      </c>
      <c r="M749" s="26"/>
      <c r="N749" s="195">
        <f>SUM(N750)</f>
        <v>0</v>
      </c>
      <c r="O749" s="195">
        <f t="shared" ref="O749:P749" si="152">SUM(O750)</f>
        <v>0</v>
      </c>
      <c r="P749" s="195">
        <f t="shared" si="152"/>
        <v>0</v>
      </c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727</v>
      </c>
      <c r="M750" s="11">
        <v>4239</v>
      </c>
      <c r="N750" s="181">
        <f t="shared" ref="N750" si="153">O750+P750</f>
        <v>0</v>
      </c>
      <c r="O750" s="181"/>
      <c r="P750" s="181">
        <v>0</v>
      </c>
      <c r="Q750" s="159"/>
      <c r="R750" s="159"/>
      <c r="S750" s="323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3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3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4">O756+P756</f>
        <v>0</v>
      </c>
      <c r="O756" s="286"/>
      <c r="P756" s="286"/>
      <c r="Q756" s="159"/>
      <c r="R756" s="159"/>
      <c r="S756" s="323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3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4"/>
        <v>0</v>
      </c>
      <c r="O758" s="315"/>
      <c r="P758" s="315"/>
      <c r="Q758" s="159"/>
      <c r="R758" s="159"/>
      <c r="S758" s="323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3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3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3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3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5">O765+P765</f>
        <v>0</v>
      </c>
      <c r="O765" s="188"/>
      <c r="P765" s="188"/>
      <c r="Q765" s="159"/>
      <c r="R765" s="159"/>
      <c r="S765" s="323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5"/>
        <v>0</v>
      </c>
      <c r="O766" s="289"/>
      <c r="P766" s="289"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3"/>
      <c r="T767" s="159"/>
      <c r="U767" s="159"/>
      <c r="V767" s="159"/>
    </row>
    <row r="769" spans="12:12" s="3" customFormat="1">
      <c r="L769" s="36"/>
    </row>
    <row r="771" spans="12:12" s="3" customFormat="1">
      <c r="L771" s="36"/>
    </row>
    <row r="773" spans="12:12" s="3" customFormat="1">
      <c r="L773" s="36"/>
    </row>
    <row r="774" spans="12:12" s="3" customFormat="1">
      <c r="L774" s="36"/>
    </row>
    <row r="775" spans="12:12" s="3" customFormat="1">
      <c r="L775" s="36"/>
    </row>
    <row r="776" spans="12:12" s="3" customFormat="1">
      <c r="L776" s="36"/>
    </row>
    <row r="777" spans="12:12" s="3" customFormat="1">
      <c r="L777" s="36"/>
    </row>
    <row r="778" spans="12:12" s="3" customFormat="1">
      <c r="L778" s="36"/>
    </row>
    <row r="779" spans="12:12" s="3" customFormat="1">
      <c r="L779" s="36"/>
    </row>
    <row r="781" spans="12:12" s="3" customFormat="1">
      <c r="L781" s="36"/>
    </row>
    <row r="783" spans="12:12" s="3" customFormat="1">
      <c r="L783" s="36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8:O9">
    <cfRule type="cellIs" dxfId="6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5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140625" style="37" customWidth="1"/>
    <col min="15" max="15" width="14.28515625" style="37" customWidth="1"/>
    <col min="16" max="16" width="13.42578125" style="3" customWidth="1"/>
    <col min="17" max="17" width="9.28515625" style="3" bestFit="1" customWidth="1"/>
    <col min="18" max="19" width="9.57031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50"/>
      <c r="L1" s="450"/>
      <c r="M1" s="450"/>
      <c r="N1" s="396" t="s">
        <v>622</v>
      </c>
      <c r="O1" s="396"/>
      <c r="P1" s="39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50"/>
      <c r="L2" s="450"/>
      <c r="M2" s="450"/>
      <c r="N2" s="396" t="s">
        <v>615</v>
      </c>
      <c r="O2" s="396"/>
      <c r="P2" s="396"/>
    </row>
    <row r="3" spans="1:22">
      <c r="A3" s="3"/>
      <c r="B3" s="234"/>
      <c r="C3" s="3"/>
      <c r="D3" s="235"/>
      <c r="E3" s="235"/>
      <c r="F3" s="235" t="s">
        <v>661</v>
      </c>
      <c r="G3" s="235"/>
      <c r="H3" s="235"/>
      <c r="I3" s="3"/>
      <c r="J3" s="3"/>
      <c r="K3" s="450"/>
      <c r="L3" s="450"/>
      <c r="M3" s="450"/>
      <c r="N3" s="396" t="s">
        <v>807</v>
      </c>
      <c r="O3" s="396"/>
      <c r="P3" s="39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50"/>
      <c r="L4" s="450"/>
      <c r="M4" s="450"/>
      <c r="N4" s="396" t="s">
        <v>806</v>
      </c>
      <c r="O4" s="396"/>
      <c r="P4" s="39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50"/>
      <c r="L5" s="450"/>
      <c r="M5" s="450"/>
      <c r="N5" s="451" t="s">
        <v>594</v>
      </c>
      <c r="O5" s="451"/>
      <c r="P5" s="451"/>
    </row>
    <row r="6" spans="1:22" ht="19.5" customHeight="1">
      <c r="A6" s="234" t="s">
        <v>623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22" ht="34.5" customHeight="1">
      <c r="A7" s="120" t="s">
        <v>490</v>
      </c>
      <c r="H7" s="441" t="s">
        <v>796</v>
      </c>
      <c r="I7" s="441"/>
      <c r="J7" s="441"/>
      <c r="K7" s="441"/>
      <c r="L7" s="441"/>
      <c r="M7" s="441"/>
      <c r="N7" s="441"/>
      <c r="O7" s="441"/>
      <c r="P7" s="441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448" t="s">
        <v>97</v>
      </c>
      <c r="P9" s="448"/>
    </row>
    <row r="10" spans="1:22" ht="46.5" customHeight="1">
      <c r="A10" s="121"/>
      <c r="H10" s="420" t="s">
        <v>98</v>
      </c>
      <c r="I10" s="420" t="s">
        <v>99</v>
      </c>
      <c r="J10" s="423" t="s">
        <v>100</v>
      </c>
      <c r="K10" s="423" t="s">
        <v>101</v>
      </c>
      <c r="L10" s="426" t="s">
        <v>102</v>
      </c>
      <c r="M10" s="429" t="s">
        <v>103</v>
      </c>
      <c r="N10" s="402" t="s">
        <v>374</v>
      </c>
      <c r="O10" s="449" t="s">
        <v>375</v>
      </c>
      <c r="P10" s="449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21"/>
      <c r="I11" s="421"/>
      <c r="J11" s="424"/>
      <c r="K11" s="424"/>
      <c r="L11" s="427"/>
      <c r="M11" s="430"/>
      <c r="N11" s="402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624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660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625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732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>
        <v>0</v>
      </c>
      <c r="P53" s="181"/>
      <c r="Q53" s="159"/>
      <c r="R53" s="159"/>
      <c r="S53" s="32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664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3"/>
      <c r="T55" s="159"/>
      <c r="U55" s="159"/>
      <c r="V55" s="159"/>
    </row>
    <row r="56" spans="1:22" ht="30.7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>
        <v>0</v>
      </c>
      <c r="Q56" s="159"/>
      <c r="R56" s="159"/>
      <c r="S56" s="32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>
        <v>0</v>
      </c>
      <c r="P58" s="181"/>
      <c r="Q58" s="159"/>
      <c r="R58" s="159"/>
      <c r="S58" s="32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21">
        <f>+N63</f>
        <v>0</v>
      </c>
      <c r="O61" s="188"/>
      <c r="P61" s="188"/>
      <c r="Q61" s="159"/>
      <c r="R61" s="159"/>
      <c r="S61" s="32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733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2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734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706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17" t="s">
        <v>736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2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2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2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626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715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2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2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627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628</v>
      </c>
      <c r="M144" s="29"/>
      <c r="N144" s="188"/>
      <c r="O144" s="188"/>
      <c r="P144" s="188"/>
      <c r="Q144" s="159"/>
      <c r="R144" s="159"/>
      <c r="S144" s="32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629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2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630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2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631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737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632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741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2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2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738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2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742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86"/>
      <c r="P160" s="286">
        <v>0</v>
      </c>
      <c r="Q160" s="159"/>
      <c r="R160" s="159"/>
      <c r="S160" s="32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2" t="s">
        <v>743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86"/>
      <c r="P162" s="286">
        <v>0</v>
      </c>
      <c r="Q162" s="159"/>
      <c r="R162" s="159"/>
      <c r="S162" s="32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739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740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2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2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2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82"/>
      <c r="P177" s="282">
        <v>0</v>
      </c>
      <c r="Q177" s="159"/>
      <c r="R177" s="159"/>
      <c r="S177" s="32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2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43" t="s">
        <v>731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6" t="s">
        <v>134</v>
      </c>
      <c r="M180" s="306">
        <v>4861</v>
      </c>
      <c r="N180" s="181">
        <f t="shared" si="26"/>
        <v>0</v>
      </c>
      <c r="O180" s="286"/>
      <c r="P180" s="286"/>
      <c r="Q180" s="159"/>
      <c r="R180" s="159"/>
      <c r="S180" s="32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8">
        <v>5112</v>
      </c>
      <c r="N183" s="181">
        <f t="shared" si="26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2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3"/>
      <c r="T185" s="159"/>
      <c r="U185" s="159"/>
      <c r="V185" s="159"/>
    </row>
    <row r="186" spans="1:22" ht="28.5" customHeight="1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>
        <v>0</v>
      </c>
      <c r="Q186" s="159"/>
      <c r="R186" s="159"/>
      <c r="S186" s="323"/>
      <c r="T186" s="159"/>
      <c r="U186" s="159"/>
      <c r="V186" s="159"/>
    </row>
    <row r="187" spans="1:22" s="113" customFormat="1" ht="18" customHeigh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>
        <v>0</v>
      </c>
      <c r="P187" s="181"/>
      <c r="Q187" s="159"/>
      <c r="R187" s="159"/>
      <c r="S187" s="323"/>
      <c r="T187" s="159"/>
      <c r="U187" s="159"/>
      <c r="V187" s="159"/>
    </row>
    <row r="188" spans="1:22" ht="18" customHeight="1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2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2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83">
        <v>0</v>
      </c>
      <c r="P192" s="283"/>
      <c r="Q192" s="159"/>
      <c r="R192" s="159"/>
      <c r="S192" s="32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2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2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83"/>
      <c r="P195" s="283"/>
      <c r="Q195" s="159"/>
      <c r="R195" s="159"/>
      <c r="S195" s="32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2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744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83"/>
      <c r="P201" s="283"/>
      <c r="Q201" s="159"/>
      <c r="R201" s="159"/>
      <c r="S201" s="32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2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2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2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745</v>
      </c>
      <c r="M207" s="11">
        <v>4212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2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2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2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2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2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2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84"/>
      <c r="J214" s="285"/>
      <c r="K214" s="285"/>
      <c r="L214" s="28" t="s">
        <v>747</v>
      </c>
      <c r="M214" s="46">
        <v>4511</v>
      </c>
      <c r="N214" s="181">
        <f t="shared" si="26"/>
        <v>0</v>
      </c>
      <c r="O214" s="283"/>
      <c r="P214" s="283"/>
      <c r="Q214" s="159"/>
      <c r="R214" s="159"/>
      <c r="S214" s="32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84"/>
      <c r="J215" s="285"/>
      <c r="K215" s="285"/>
      <c r="L215" s="28" t="s">
        <v>785</v>
      </c>
      <c r="M215" s="46" t="s">
        <v>786</v>
      </c>
      <c r="N215" s="181">
        <f t="shared" si="26"/>
        <v>0</v>
      </c>
      <c r="O215" s="283"/>
      <c r="P215" s="283"/>
      <c r="Q215" s="159"/>
      <c r="R215" s="159"/>
      <c r="S215" s="32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83"/>
      <c r="P216" s="283"/>
      <c r="Q216" s="159"/>
      <c r="R216" s="159"/>
      <c r="S216" s="32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2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42" t="s">
        <v>748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86"/>
      <c r="P221" s="286">
        <v>0</v>
      </c>
      <c r="Q221" s="159"/>
      <c r="R221" s="159"/>
      <c r="S221" s="32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633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634</v>
      </c>
      <c r="N223" s="181">
        <f t="shared" si="26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83"/>
      <c r="P225" s="283"/>
      <c r="Q225" s="159"/>
      <c r="R225" s="159"/>
      <c r="S225" s="32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87"/>
      <c r="P226" s="287"/>
      <c r="Q226" s="159"/>
      <c r="R226" s="159"/>
      <c r="S226" s="32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88"/>
      <c r="P228" s="288"/>
      <c r="Q228" s="159"/>
      <c r="R228" s="159"/>
      <c r="S228" s="32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2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635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83"/>
      <c r="P232" s="283"/>
      <c r="Q232" s="159"/>
      <c r="R232" s="159"/>
      <c r="S232" s="32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86"/>
      <c r="P233" s="286"/>
      <c r="Q233" s="159"/>
      <c r="R233" s="159"/>
      <c r="S233" s="32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44" t="s">
        <v>749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2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86"/>
      <c r="P235" s="286">
        <v>0</v>
      </c>
      <c r="Q235" s="159"/>
      <c r="R235" s="159"/>
      <c r="S235" s="32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750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0"/>
      <c r="P237" s="290"/>
      <c r="Q237" s="159"/>
      <c r="R237" s="159"/>
      <c r="S237" s="32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25" t="s">
        <v>751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2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785</v>
      </c>
      <c r="M239" s="46" t="s">
        <v>786</v>
      </c>
      <c r="N239" s="181">
        <f>O239+P239</f>
        <v>0</v>
      </c>
      <c r="O239" s="283"/>
      <c r="P239" s="283"/>
      <c r="Q239" s="159"/>
      <c r="R239" s="159"/>
      <c r="S239" s="32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666</v>
      </c>
      <c r="M240" s="10" t="s">
        <v>665</v>
      </c>
      <c r="N240" s="181">
        <f t="shared" si="26"/>
        <v>0</v>
      </c>
      <c r="O240" s="289"/>
      <c r="P240" s="289">
        <v>0</v>
      </c>
      <c r="Q240" s="159"/>
      <c r="R240" s="159"/>
      <c r="S240" s="32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89"/>
      <c r="P241" s="289"/>
      <c r="Q241" s="159"/>
      <c r="R241" s="159"/>
      <c r="S241" s="32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01" t="s">
        <v>174</v>
      </c>
      <c r="M242" s="302">
        <v>5113</v>
      </c>
      <c r="N242" s="181">
        <f t="shared" si="26"/>
        <v>0</v>
      </c>
      <c r="O242" s="289"/>
      <c r="P242" s="289"/>
      <c r="Q242" s="159"/>
      <c r="R242" s="159"/>
      <c r="S242" s="32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89"/>
      <c r="P243" s="289"/>
      <c r="Q243" s="159"/>
      <c r="R243" s="159"/>
      <c r="S243" s="32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25" t="s">
        <v>783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2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89"/>
      <c r="P245" s="289"/>
      <c r="Q245" s="159"/>
      <c r="R245" s="159"/>
      <c r="S245" s="32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2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82"/>
      <c r="P250" s="282"/>
      <c r="Q250" s="159"/>
      <c r="R250" s="159"/>
      <c r="S250" s="32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752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86"/>
      <c r="P254" s="286"/>
      <c r="Q254" s="159"/>
      <c r="R254" s="159"/>
      <c r="S254" s="32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291"/>
      <c r="I255" s="292"/>
      <c r="J255" s="293"/>
      <c r="K255" s="293"/>
      <c r="L255" s="343" t="s">
        <v>753</v>
      </c>
      <c r="M255" s="294"/>
      <c r="N255" s="195">
        <f>O255+P255</f>
        <v>0</v>
      </c>
      <c r="O255" s="295">
        <f>SUM(O256:O257)</f>
        <v>0</v>
      </c>
      <c r="P255" s="295">
        <f>SUM(P256:P257)</f>
        <v>0</v>
      </c>
      <c r="Q255" s="159"/>
      <c r="R255" s="159"/>
      <c r="S255" s="32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6"/>
      <c r="J256" s="297"/>
      <c r="K256" s="29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2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299"/>
      <c r="I257" s="299"/>
      <c r="J257" s="300"/>
      <c r="K257" s="300"/>
      <c r="L257" s="301" t="s">
        <v>174</v>
      </c>
      <c r="M257" s="302">
        <v>5113</v>
      </c>
      <c r="N257" s="181">
        <f t="shared" si="39"/>
        <v>0</v>
      </c>
      <c r="O257" s="303"/>
      <c r="P257" s="303"/>
      <c r="Q257" s="159"/>
      <c r="R257" s="159"/>
      <c r="S257" s="32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754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2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79">
        <v>4861</v>
      </c>
      <c r="N259" s="181">
        <f t="shared" si="39"/>
        <v>0</v>
      </c>
      <c r="O259" s="286"/>
      <c r="P259" s="286">
        <v>0</v>
      </c>
      <c r="Q259" s="159"/>
      <c r="R259" s="159"/>
      <c r="S259" s="32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04"/>
      <c r="P265" s="304"/>
      <c r="Q265" s="159"/>
      <c r="R265" s="159"/>
      <c r="S265" s="32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04"/>
      <c r="P266" s="304"/>
      <c r="Q266" s="159"/>
      <c r="R266" s="159"/>
      <c r="S266" s="32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04"/>
      <c r="P267" s="304"/>
      <c r="Q267" s="159"/>
      <c r="R267" s="159"/>
      <c r="S267" s="32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2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2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04"/>
      <c r="P270" s="304"/>
      <c r="Q270" s="159"/>
      <c r="R270" s="159"/>
      <c r="S270" s="32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2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2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2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2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82"/>
      <c r="P280" s="282">
        <v>0</v>
      </c>
      <c r="Q280" s="159"/>
      <c r="R280" s="159"/>
      <c r="S280" s="32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2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636</v>
      </c>
      <c r="M282" s="46" t="s">
        <v>637</v>
      </c>
      <c r="N282" s="181">
        <f t="shared" ref="N282" si="44">O282+P282</f>
        <v>0</v>
      </c>
      <c r="O282" s="181"/>
      <c r="P282" s="181"/>
      <c r="Q282" s="159"/>
      <c r="R282" s="159"/>
      <c r="S282" s="32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82"/>
      <c r="P284" s="282"/>
      <c r="Q284" s="159"/>
      <c r="R284" s="159"/>
      <c r="S284" s="32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2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83"/>
      <c r="P287" s="283">
        <v>0</v>
      </c>
      <c r="Q287" s="159"/>
      <c r="R287" s="159"/>
      <c r="S287" s="32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636</v>
      </c>
      <c r="M288" s="46" t="s">
        <v>637</v>
      </c>
      <c r="N288" s="181">
        <f t="shared" si="42"/>
        <v>0</v>
      </c>
      <c r="O288" s="283"/>
      <c r="P288" s="283"/>
      <c r="Q288" s="159"/>
      <c r="R288" s="159"/>
      <c r="S288" s="32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2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83"/>
      <c r="P290" s="283"/>
      <c r="Q290" s="159"/>
      <c r="R290" s="159"/>
      <c r="S290" s="32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89">
        <v>0</v>
      </c>
      <c r="P292" s="289"/>
      <c r="Q292" s="159"/>
      <c r="R292" s="159"/>
      <c r="S292" s="32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638</v>
      </c>
      <c r="M293" s="29">
        <v>8121</v>
      </c>
      <c r="N293" s="181">
        <f t="shared" si="42"/>
        <v>0</v>
      </c>
      <c r="O293" s="289"/>
      <c r="P293" s="289"/>
      <c r="Q293" s="159"/>
      <c r="R293" s="159"/>
      <c r="S293" s="32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89"/>
      <c r="P294" s="289"/>
      <c r="Q294" s="159"/>
      <c r="R294" s="159"/>
      <c r="S294" s="32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755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82"/>
      <c r="P298" s="282"/>
      <c r="Q298" s="159"/>
      <c r="R298" s="159"/>
      <c r="S298" s="32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2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756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2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82"/>
      <c r="P302" s="282"/>
      <c r="Q302" s="159"/>
      <c r="R302" s="159"/>
      <c r="S302" s="32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2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82"/>
      <c r="P306" s="282"/>
      <c r="Q306" s="159"/>
      <c r="R306" s="159"/>
      <c r="S306" s="32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671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2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2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2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757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83"/>
      <c r="P312" s="283"/>
      <c r="Q312" s="159"/>
      <c r="R312" s="159"/>
      <c r="S312" s="32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83"/>
      <c r="P313" s="283"/>
      <c r="Q313" s="159"/>
      <c r="R313" s="159"/>
      <c r="S313" s="32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758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2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784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2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2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2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2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2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2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83">
        <v>0</v>
      </c>
      <c r="P331" s="283"/>
      <c r="Q331" s="159"/>
      <c r="R331" s="159"/>
      <c r="S331" s="32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2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83">
        <v>0</v>
      </c>
      <c r="P333" s="283"/>
      <c r="Q333" s="159"/>
      <c r="R333" s="159"/>
      <c r="S333" s="32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2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83"/>
      <c r="P336" s="283">
        <v>0</v>
      </c>
      <c r="Q336" s="159"/>
      <c r="R336" s="159"/>
      <c r="S336" s="32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707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83"/>
      <c r="P338" s="283"/>
      <c r="Q338" s="159"/>
      <c r="R338" s="159"/>
      <c r="S338" s="32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83"/>
      <c r="P339" s="283"/>
      <c r="Q339" s="159"/>
      <c r="R339" s="159"/>
      <c r="S339" s="32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83"/>
      <c r="P340" s="283"/>
      <c r="Q340" s="159"/>
      <c r="R340" s="159"/>
      <c r="S340" s="32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83"/>
      <c r="P341" s="283"/>
      <c r="Q341" s="159"/>
      <c r="R341" s="159"/>
      <c r="S341" s="32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83"/>
      <c r="P342" s="283"/>
      <c r="Q342" s="159"/>
      <c r="R342" s="159"/>
      <c r="S342" s="32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82"/>
      <c r="P343" s="282"/>
      <c r="Q343" s="159"/>
      <c r="R343" s="159"/>
      <c r="S343" s="32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83"/>
      <c r="P344" s="283"/>
      <c r="Q344" s="159"/>
      <c r="R344" s="159"/>
      <c r="S344" s="32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83"/>
      <c r="P345" s="283"/>
      <c r="Q345" s="159"/>
      <c r="R345" s="159"/>
      <c r="S345" s="32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83"/>
      <c r="P346" s="283"/>
      <c r="Q346" s="159"/>
      <c r="R346" s="159"/>
      <c r="S346" s="32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83"/>
      <c r="P347" s="283"/>
      <c r="Q347" s="159"/>
      <c r="R347" s="159"/>
      <c r="S347" s="32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83"/>
      <c r="P348" s="283"/>
      <c r="Q348" s="159"/>
      <c r="R348" s="159"/>
      <c r="S348" s="32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83"/>
      <c r="P349" s="283"/>
      <c r="Q349" s="159"/>
      <c r="R349" s="159"/>
      <c r="S349" s="32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83"/>
      <c r="P350" s="283"/>
      <c r="Q350" s="159"/>
      <c r="R350" s="159"/>
      <c r="S350" s="32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83"/>
      <c r="P351" s="283"/>
      <c r="Q351" s="159"/>
      <c r="R351" s="159"/>
      <c r="S351" s="32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83"/>
      <c r="P352" s="283"/>
      <c r="Q352" s="159"/>
      <c r="R352" s="159"/>
      <c r="S352" s="32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1" t="s">
        <v>667</v>
      </c>
      <c r="M353" s="279" t="s">
        <v>665</v>
      </c>
      <c r="N353" s="181">
        <f t="shared" si="58"/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639</v>
      </c>
      <c r="M355" s="10" t="s">
        <v>640</v>
      </c>
      <c r="N355" s="181">
        <f t="shared" si="58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83"/>
      <c r="P358" s="283"/>
      <c r="Q358" s="159"/>
      <c r="R358" s="159"/>
      <c r="S358" s="32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2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759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82"/>
      <c r="P361" s="282"/>
      <c r="Q361" s="159"/>
      <c r="R361" s="159"/>
      <c r="S361" s="323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619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89"/>
      <c r="O363" s="289"/>
      <c r="P363" s="289"/>
      <c r="Q363" s="159"/>
      <c r="R363" s="159"/>
      <c r="S363" s="32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619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89"/>
      <c r="O365" s="289"/>
      <c r="P365" s="289"/>
      <c r="Q365" s="159"/>
      <c r="R365" s="159"/>
      <c r="S365" s="32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621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2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83">
        <v>0</v>
      </c>
      <c r="P368" s="283"/>
      <c r="Q368" s="159"/>
      <c r="R368" s="159"/>
      <c r="S368" s="32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2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2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760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83"/>
      <c r="P375" s="283"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2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82"/>
      <c r="P384" s="282"/>
      <c r="Q384" s="159"/>
      <c r="R384" s="159"/>
      <c r="S384" s="32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2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2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2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2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761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2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762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84"/>
      <c r="J394" s="285"/>
      <c r="K394" s="285"/>
      <c r="L394" s="30" t="s">
        <v>115</v>
      </c>
      <c r="M394" s="31">
        <v>4213</v>
      </c>
      <c r="N394" s="181">
        <f t="shared" si="66"/>
        <v>0</v>
      </c>
      <c r="O394" s="283"/>
      <c r="P394" s="283"/>
      <c r="Q394" s="159"/>
      <c r="R394" s="159"/>
      <c r="S394" s="32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05">
        <v>5112</v>
      </c>
      <c r="N395" s="181">
        <f t="shared" ref="N395" si="68">O395+P395</f>
        <v>0</v>
      </c>
      <c r="O395" s="282">
        <v>0</v>
      </c>
      <c r="P395" s="282"/>
      <c r="Q395" s="159"/>
      <c r="R395" s="159"/>
      <c r="S395" s="32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763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2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764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2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05">
        <v>5112</v>
      </c>
      <c r="N400" s="181">
        <f t="shared" si="66"/>
        <v>0</v>
      </c>
      <c r="O400" s="282">
        <v>0</v>
      </c>
      <c r="P400" s="282"/>
      <c r="Q400" s="159"/>
      <c r="R400" s="159"/>
      <c r="S400" s="32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06">
        <v>5113</v>
      </c>
      <c r="N401" s="181">
        <f t="shared" si="66"/>
        <v>0</v>
      </c>
      <c r="O401" s="282">
        <v>0</v>
      </c>
      <c r="P401" s="282"/>
      <c r="Q401" s="159"/>
      <c r="R401" s="159"/>
      <c r="S401" s="32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765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84"/>
      <c r="J403" s="285"/>
      <c r="K403" s="285"/>
      <c r="L403" s="30" t="s">
        <v>115</v>
      </c>
      <c r="M403" s="31">
        <v>4213</v>
      </c>
      <c r="N403" s="181">
        <f t="shared" ref="N403" si="71">O403+P403</f>
        <v>0</v>
      </c>
      <c r="O403" s="283"/>
      <c r="P403" s="283"/>
      <c r="Q403" s="159"/>
      <c r="R403" s="159"/>
      <c r="S403" s="32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781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05">
        <v>5112</v>
      </c>
      <c r="N405" s="181">
        <f t="shared" ref="N405" si="73">O405+P405</f>
        <v>0</v>
      </c>
      <c r="O405" s="282">
        <v>0</v>
      </c>
      <c r="P405" s="282"/>
      <c r="Q405" s="159"/>
      <c r="R405" s="159"/>
      <c r="S405" s="32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766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83"/>
      <c r="P413" s="283"/>
      <c r="Q413" s="159"/>
      <c r="R413" s="159"/>
      <c r="S413" s="32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767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641</v>
      </c>
      <c r="M415" s="42">
        <v>4728</v>
      </c>
      <c r="N415" s="181">
        <v>0</v>
      </c>
      <c r="O415" s="181"/>
      <c r="P415" s="181"/>
      <c r="Q415" s="159"/>
      <c r="R415" s="159"/>
      <c r="S415" s="32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3" t="s">
        <v>768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2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23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3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3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812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3"/>
      <c r="P423" s="283"/>
      <c r="Q423" s="159"/>
      <c r="R423" s="159"/>
      <c r="S423" s="323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23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769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3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3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83"/>
      <c r="P431" s="283"/>
      <c r="Q431" s="159"/>
      <c r="R431" s="159"/>
      <c r="S431" s="323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23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2" t="s">
        <v>770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3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23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86"/>
      <c r="P435" s="286">
        <v>0</v>
      </c>
      <c r="Q435" s="159"/>
      <c r="R435" s="159"/>
      <c r="S435" s="323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23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3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86"/>
      <c r="P438" s="286"/>
      <c r="Q438" s="159"/>
      <c r="R438" s="159"/>
      <c r="S438" s="323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642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3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86"/>
      <c r="P440" s="286"/>
      <c r="Q440" s="159"/>
      <c r="R440" s="159"/>
      <c r="S440" s="323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3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3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23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3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3"/>
      <c r="T445" s="159"/>
      <c r="U445" s="159"/>
      <c r="V445" s="159"/>
    </row>
    <row r="446" spans="1:22" ht="25.5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23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23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3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23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23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23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23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23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3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23"/>
      <c r="T456" s="159"/>
      <c r="U456" s="159"/>
      <c r="V456" s="159"/>
    </row>
    <row r="457" spans="1:22" ht="33.75" customHeight="1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/>
      <c r="Q457" s="159"/>
      <c r="R457" s="159"/>
      <c r="S457" s="323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23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23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>
        <v>0</v>
      </c>
      <c r="P461" s="181"/>
      <c r="Q461" s="159"/>
      <c r="R461" s="159"/>
      <c r="S461" s="323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82">
        <v>0</v>
      </c>
      <c r="P462" s="282"/>
      <c r="Q462" s="159"/>
      <c r="R462" s="159"/>
      <c r="S462" s="323"/>
      <c r="T462" s="159"/>
      <c r="U462" s="159"/>
      <c r="V462" s="159"/>
    </row>
    <row r="463" spans="1:22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>
        <v>0</v>
      </c>
      <c r="P463" s="181"/>
      <c r="Q463" s="159"/>
      <c r="R463" s="159"/>
      <c r="S463" s="323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3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89"/>
      <c r="P465" s="289"/>
      <c r="Q465" s="159"/>
      <c r="R465" s="159"/>
      <c r="S465" s="323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/>
      <c r="Q466" s="159"/>
      <c r="R466" s="159"/>
      <c r="S466" s="323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23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89"/>
      <c r="P470" s="289"/>
      <c r="Q470" s="159"/>
      <c r="R470" s="159"/>
      <c r="S470" s="323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23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717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3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84"/>
      <c r="J474" s="285"/>
      <c r="K474" s="285"/>
      <c r="L474" s="28" t="s">
        <v>142</v>
      </c>
      <c r="M474" s="29">
        <v>4251</v>
      </c>
      <c r="N474" s="181">
        <f t="shared" si="83"/>
        <v>0</v>
      </c>
      <c r="O474" s="307"/>
      <c r="P474" s="307"/>
      <c r="Q474" s="159"/>
      <c r="R474" s="159"/>
      <c r="S474" s="323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82"/>
      <c r="P475" s="282"/>
      <c r="Q475" s="159"/>
      <c r="R475" s="159"/>
      <c r="S475" s="323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23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3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23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3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3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3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771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3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82"/>
      <c r="P483" s="282"/>
      <c r="Q483" s="159"/>
      <c r="R483" s="159"/>
      <c r="S483" s="323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82">
        <v>0</v>
      </c>
      <c r="P484" s="282"/>
      <c r="Q484" s="159"/>
      <c r="R484" s="159"/>
      <c r="S484" s="323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23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82"/>
      <c r="P486" s="282"/>
      <c r="Q486" s="159"/>
      <c r="R486" s="159"/>
      <c r="S486" s="323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782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3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82"/>
      <c r="P488" s="282"/>
      <c r="Q488" s="159"/>
      <c r="R488" s="159"/>
      <c r="S488" s="323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3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3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3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3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23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3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23"/>
      <c r="T495" s="159"/>
      <c r="U495" s="159"/>
      <c r="V495" s="159"/>
    </row>
    <row r="496" spans="1:235" ht="20.25" customHeight="1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23"/>
      <c r="T496" s="159"/>
      <c r="U496" s="159"/>
      <c r="V496" s="159"/>
    </row>
    <row r="497" spans="1:22" s="154" customFormat="1" ht="19.5" customHeigh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23"/>
      <c r="T497" s="159"/>
      <c r="U497" s="159"/>
      <c r="V497" s="159"/>
    </row>
    <row r="498" spans="1:22" s="154" customFormat="1" ht="28.5" customHeigh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710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23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23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3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23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23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>
        <v>0</v>
      </c>
      <c r="Q503" s="159"/>
      <c r="R503" s="159"/>
      <c r="S503" s="323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83"/>
      <c r="P504" s="283"/>
      <c r="Q504" s="159"/>
      <c r="R504" s="159"/>
      <c r="S504" s="323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23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23"/>
      <c r="T506" s="159"/>
      <c r="U506" s="159"/>
      <c r="V506" s="159"/>
    </row>
    <row r="507" spans="1:22" s="113" customFormat="1" ht="18.75" customHeigh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23"/>
      <c r="T507" s="159"/>
      <c r="U507" s="159"/>
      <c r="V507" s="159"/>
    </row>
    <row r="508" spans="1:22" ht="16.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23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643</v>
      </c>
      <c r="M509" s="10" t="s">
        <v>644</v>
      </c>
      <c r="N509" s="181">
        <f t="shared" si="92"/>
        <v>0</v>
      </c>
      <c r="O509" s="181"/>
      <c r="P509" s="181"/>
      <c r="Q509" s="159"/>
      <c r="R509" s="159"/>
      <c r="S509" s="323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718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3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23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23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772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3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3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3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23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3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3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82"/>
      <c r="P521" s="282"/>
      <c r="Q521" s="159"/>
      <c r="R521" s="159"/>
      <c r="S521" s="323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645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3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23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23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3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3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89"/>
      <c r="P527" s="289">
        <v>0</v>
      </c>
      <c r="Q527" s="159"/>
      <c r="R527" s="159"/>
      <c r="S527" s="323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23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3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3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3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23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3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23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23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660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23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23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23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23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23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23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3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23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708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3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23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82"/>
      <c r="P548" s="282"/>
      <c r="Q548" s="159"/>
      <c r="R548" s="159"/>
      <c r="S548" s="323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3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3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620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3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82"/>
      <c r="P556" s="282"/>
      <c r="Q556" s="159"/>
      <c r="R556" s="159"/>
      <c r="S556" s="323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82"/>
      <c r="P557" s="282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23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3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3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23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82"/>
      <c r="P563" s="282"/>
      <c r="Q563" s="159"/>
      <c r="R563" s="159"/>
      <c r="S563" s="323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23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646</v>
      </c>
      <c r="I567" s="150" t="s">
        <v>185</v>
      </c>
      <c r="J567" s="151">
        <v>4</v>
      </c>
      <c r="K567" s="151">
        <v>1</v>
      </c>
      <c r="L567" s="152" t="s">
        <v>647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23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3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648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23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82"/>
      <c r="P570" s="282"/>
      <c r="Q570" s="159"/>
      <c r="R570" s="159"/>
      <c r="S570" s="323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23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3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3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1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3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3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3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3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23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3"/>
      <c r="T579" s="159"/>
      <c r="U579" s="159"/>
      <c r="V579" s="159"/>
    </row>
    <row r="580" spans="1:22" ht="18" customHeight="1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3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82"/>
      <c r="P581" s="282"/>
      <c r="Q581" s="159"/>
      <c r="R581" s="159"/>
      <c r="S581" s="323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82"/>
      <c r="P582" s="282"/>
      <c r="Q582" s="159"/>
      <c r="R582" s="159"/>
      <c r="S582" s="323"/>
      <c r="T582" s="159"/>
      <c r="U582" s="159"/>
      <c r="V582" s="159"/>
    </row>
    <row r="583" spans="1:22" ht="34.5" customHeight="1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82"/>
      <c r="P583" s="282"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8"/>
      <c r="I584" s="309"/>
      <c r="J584" s="310"/>
      <c r="K584" s="310"/>
      <c r="L584" s="27" t="s">
        <v>137</v>
      </c>
      <c r="M584" s="10">
        <v>5129</v>
      </c>
      <c r="N584" s="181">
        <f t="shared" si="118"/>
        <v>0</v>
      </c>
      <c r="O584" s="289"/>
      <c r="P584" s="289"/>
      <c r="Q584" s="159"/>
      <c r="R584" s="159"/>
      <c r="S584" s="323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4"/>
      <c r="J586" s="285"/>
      <c r="K586" s="285"/>
      <c r="L586" s="30" t="s">
        <v>364</v>
      </c>
      <c r="M586" s="42">
        <v>4269</v>
      </c>
      <c r="N586" s="181">
        <f t="shared" si="118"/>
        <v>0</v>
      </c>
      <c r="O586" s="283"/>
      <c r="P586" s="283"/>
      <c r="Q586" s="159"/>
      <c r="R586" s="159"/>
      <c r="S586" s="323"/>
      <c r="T586" s="159"/>
      <c r="U586" s="159"/>
      <c r="V586" s="159"/>
    </row>
    <row r="587" spans="1:22" ht="16.5">
      <c r="B587" s="122"/>
      <c r="H587" s="15"/>
      <c r="I587" s="284"/>
      <c r="J587" s="285"/>
      <c r="K587" s="285"/>
      <c r="L587" s="30" t="s">
        <v>636</v>
      </c>
      <c r="M587" s="46" t="s">
        <v>637</v>
      </c>
      <c r="N587" s="181">
        <f t="shared" ref="N587" si="119">O587+P587</f>
        <v>0</v>
      </c>
      <c r="O587" s="283"/>
      <c r="P587" s="283"/>
      <c r="Q587" s="159"/>
      <c r="R587" s="159"/>
      <c r="S587" s="323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83"/>
      <c r="P588" s="283"/>
      <c r="Q588" s="159"/>
      <c r="R588" s="159"/>
      <c r="S588" s="323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3" t="s">
        <v>719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3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23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636</v>
      </c>
      <c r="M591" s="46" t="s">
        <v>637</v>
      </c>
      <c r="N591" s="181"/>
      <c r="O591" s="181"/>
      <c r="P591" s="181"/>
      <c r="Q591" s="159"/>
      <c r="R591" s="159"/>
      <c r="S591" s="323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86"/>
      <c r="P592" s="286"/>
      <c r="Q592" s="159"/>
      <c r="R592" s="159"/>
      <c r="S592" s="323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670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86"/>
      <c r="P594" s="286">
        <v>0</v>
      </c>
      <c r="Q594" s="159"/>
      <c r="R594" s="159"/>
      <c r="S594" s="323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2" t="s">
        <v>712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3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89"/>
      <c r="P596" s="289">
        <v>0</v>
      </c>
      <c r="Q596" s="159"/>
      <c r="R596" s="159"/>
      <c r="S596" s="323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2" t="s">
        <v>714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3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86"/>
      <c r="P598" s="286">
        <v>0</v>
      </c>
      <c r="Q598" s="159"/>
      <c r="R598" s="159"/>
      <c r="S598" s="323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3" t="s">
        <v>720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23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86"/>
      <c r="P600" s="286">
        <v>0</v>
      </c>
      <c r="Q600" s="159"/>
      <c r="R600" s="159"/>
      <c r="S600" s="323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3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3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23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86"/>
      <c r="P605" s="286"/>
      <c r="Q605" s="159"/>
      <c r="R605" s="159"/>
      <c r="S605" s="323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3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3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3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3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3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23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86"/>
      <c r="P612" s="286"/>
      <c r="Q612" s="159"/>
      <c r="R612" s="159"/>
      <c r="S612" s="323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716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3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23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813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3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811</v>
      </c>
      <c r="M616" s="46" t="s">
        <v>810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23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3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2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86"/>
      <c r="P621" s="286"/>
      <c r="Q621" s="159"/>
      <c r="R621" s="159"/>
      <c r="S621" s="32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3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3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746</v>
      </c>
      <c r="N627" s="181">
        <f t="shared" ref="N627:N645" si="131">O627+P627</f>
        <v>0</v>
      </c>
      <c r="O627" s="289"/>
      <c r="P627" s="289">
        <v>0</v>
      </c>
      <c r="Q627" s="159"/>
      <c r="R627" s="159"/>
      <c r="S627" s="32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23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23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23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618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23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86"/>
      <c r="P636" s="286">
        <v>0</v>
      </c>
      <c r="Q636" s="159"/>
      <c r="R636" s="159"/>
      <c r="S636" s="323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3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82"/>
      <c r="P638" s="282">
        <v>0</v>
      </c>
      <c r="Q638" s="159"/>
      <c r="R638" s="159"/>
      <c r="S638" s="323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721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23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23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728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89"/>
      <c r="P645" s="289"/>
      <c r="Q645" s="159"/>
      <c r="R645" s="159"/>
      <c r="S645" s="32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23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3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3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709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3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2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23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23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649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3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86"/>
      <c r="P659" s="286"/>
      <c r="Q659" s="159"/>
      <c r="R659" s="159"/>
      <c r="S659" s="323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650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86"/>
      <c r="P661" s="286"/>
      <c r="Q661" s="159"/>
      <c r="R661" s="159"/>
      <c r="S661" s="323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722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3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86"/>
      <c r="P663" s="286"/>
      <c r="Q663" s="159"/>
      <c r="R663" s="159"/>
      <c r="S663" s="323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23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3" t="s">
        <v>773</v>
      </c>
      <c r="M665" s="345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3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774</v>
      </c>
      <c r="M666" s="46">
        <v>4861</v>
      </c>
      <c r="N666" s="181">
        <f t="shared" ref="N666" si="135">O666+P666</f>
        <v>0</v>
      </c>
      <c r="O666" s="286"/>
      <c r="P666" s="286">
        <v>0</v>
      </c>
      <c r="Q666" s="159"/>
      <c r="R666" s="159"/>
      <c r="S666" s="323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3" t="s">
        <v>809</v>
      </c>
      <c r="M667" s="345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3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811</v>
      </c>
      <c r="M668" s="46" t="s">
        <v>810</v>
      </c>
      <c r="N668" s="181">
        <f t="shared" ref="N668" si="136">O668+P668</f>
        <v>0</v>
      </c>
      <c r="O668" s="286"/>
      <c r="P668" s="286">
        <v>0</v>
      </c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3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3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651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3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3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651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0"/>
      <c r="I674" s="308"/>
      <c r="J674" s="312"/>
      <c r="K674" s="312"/>
      <c r="L674" s="28" t="s">
        <v>108</v>
      </c>
      <c r="M674" s="313"/>
      <c r="N674" s="188"/>
      <c r="O674" s="188"/>
      <c r="P674" s="188"/>
      <c r="Q674" s="159"/>
      <c r="R674" s="159"/>
      <c r="S674" s="323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652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23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653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3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653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2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0"/>
      <c r="I680" s="308"/>
      <c r="J680" s="312"/>
      <c r="K680" s="312"/>
      <c r="L680" s="28" t="s">
        <v>108</v>
      </c>
      <c r="M680" s="313"/>
      <c r="N680" s="188"/>
      <c r="O680" s="188"/>
      <c r="P680" s="188"/>
      <c r="Q680" s="159"/>
      <c r="R680" s="159"/>
      <c r="S680" s="323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654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23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23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3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775</v>
      </c>
      <c r="M686" s="10" t="s">
        <v>776</v>
      </c>
      <c r="N686" s="181"/>
      <c r="O686" s="181"/>
      <c r="P686" s="181"/>
      <c r="Q686" s="159"/>
      <c r="R686" s="159"/>
      <c r="S686" s="323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7" t="s">
        <v>777</v>
      </c>
      <c r="M688" s="352" t="s">
        <v>778</v>
      </c>
      <c r="N688" s="181">
        <f t="shared" si="139"/>
        <v>0</v>
      </c>
      <c r="O688" s="181"/>
      <c r="P688" s="181"/>
      <c r="Q688" s="159"/>
      <c r="R688" s="159"/>
      <c r="S688" s="323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3" t="s">
        <v>723</v>
      </c>
      <c r="M689" s="345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23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23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3" t="s">
        <v>724</v>
      </c>
      <c r="M692" s="345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23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23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3" t="s">
        <v>725</v>
      </c>
      <c r="M695" s="345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23"/>
      <c r="T695" s="159"/>
      <c r="U695" s="159"/>
      <c r="V695" s="159"/>
    </row>
    <row r="696" spans="1:22">
      <c r="H696" s="15"/>
      <c r="I696" s="23"/>
      <c r="J696" s="24"/>
      <c r="K696" s="24"/>
      <c r="L696" s="346" t="s">
        <v>123</v>
      </c>
      <c r="M696" s="347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23"/>
      <c r="T696" s="159"/>
      <c r="U696" s="159"/>
      <c r="V696" s="159"/>
    </row>
    <row r="697" spans="1:22">
      <c r="H697" s="15"/>
      <c r="I697" s="23"/>
      <c r="J697" s="24"/>
      <c r="K697" s="24"/>
      <c r="L697" s="317" t="s">
        <v>125</v>
      </c>
      <c r="M697" s="348">
        <v>4239</v>
      </c>
      <c r="N697" s="181">
        <f t="shared" si="143"/>
        <v>0</v>
      </c>
      <c r="O697" s="181"/>
      <c r="P697" s="181"/>
      <c r="Q697" s="159"/>
      <c r="R697" s="159"/>
      <c r="S697" s="323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23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779</v>
      </c>
      <c r="M702" s="26"/>
      <c r="N702" s="195">
        <f>O702+P702</f>
        <v>0</v>
      </c>
      <c r="O702" s="314">
        <f>SUM(O703:O709)</f>
        <v>0</v>
      </c>
      <c r="P702" s="314">
        <f>SUM(P703:P709)</f>
        <v>0</v>
      </c>
      <c r="Q702" s="159"/>
      <c r="R702" s="159"/>
      <c r="S702" s="323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83">
        <v>0</v>
      </c>
      <c r="P703" s="283"/>
      <c r="Q703" s="159"/>
      <c r="R703" s="159"/>
      <c r="S703" s="323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83"/>
      <c r="P704" s="283"/>
      <c r="Q704" s="159"/>
      <c r="R704" s="159"/>
      <c r="S704" s="323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83"/>
      <c r="P705" s="283"/>
      <c r="Q705" s="159"/>
      <c r="R705" s="159"/>
      <c r="S705" s="323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83"/>
      <c r="P706" s="283"/>
      <c r="Q706" s="159"/>
      <c r="R706" s="159"/>
      <c r="S706" s="323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83"/>
      <c r="P709" s="283"/>
      <c r="Q709" s="159"/>
      <c r="R709" s="159"/>
      <c r="S709" s="32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787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25.5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/>
      <c r="Q712" s="159"/>
      <c r="R712" s="159"/>
      <c r="S712" s="323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23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656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3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89"/>
      <c r="P717" s="289"/>
      <c r="Q717" s="159"/>
      <c r="R717" s="159"/>
      <c r="S717" s="323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657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3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23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23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23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/>
      <c r="Q722" s="159"/>
      <c r="R722" s="159"/>
      <c r="S722" s="323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23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658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3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23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 ht="27">
      <c r="H731" s="43"/>
      <c r="I731" s="145"/>
      <c r="J731" s="146"/>
      <c r="K731" s="146"/>
      <c r="L731" s="343" t="s">
        <v>726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641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23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659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3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2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669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3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23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23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3" t="s">
        <v>780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727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23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3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3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86"/>
      <c r="P756" s="286"/>
      <c r="Q756" s="159"/>
      <c r="R756" s="159"/>
      <c r="S756" s="323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3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15"/>
      <c r="P758" s="315"/>
      <c r="Q758" s="159"/>
      <c r="R758" s="159"/>
      <c r="S758" s="323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3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3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3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3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23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89"/>
      <c r="P766" s="289"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3"/>
      <c r="T767" s="159"/>
      <c r="U767" s="159"/>
      <c r="V767" s="159"/>
    </row>
    <row r="769" spans="12:12" s="3" customFormat="1">
      <c r="L769" s="36"/>
    </row>
    <row r="771" spans="12:12" s="3" customFormat="1">
      <c r="L771" s="36"/>
    </row>
    <row r="773" spans="12:12" s="3" customFormat="1">
      <c r="L773" s="36"/>
    </row>
    <row r="774" spans="12:12" s="3" customFormat="1">
      <c r="L774" s="36"/>
    </row>
    <row r="775" spans="12:12" s="3" customFormat="1">
      <c r="L775" s="36"/>
    </row>
    <row r="776" spans="12:12" s="3" customFormat="1">
      <c r="L776" s="36"/>
    </row>
    <row r="777" spans="12:12" s="3" customFormat="1">
      <c r="L777" s="36"/>
    </row>
    <row r="778" spans="12:12" s="3" customFormat="1">
      <c r="L778" s="36"/>
    </row>
    <row r="779" spans="12:12" s="3" customFormat="1">
      <c r="L779" s="36"/>
    </row>
    <row r="781" spans="12:12" s="3" customFormat="1">
      <c r="L781" s="36"/>
    </row>
    <row r="783" spans="12:12" s="3" customFormat="1">
      <c r="L783" s="36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:1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M913" s="3"/>
      <c r="N913" s="3"/>
      <c r="O913" s="3"/>
    </row>
    <row r="914" spans="1:1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M914" s="3"/>
      <c r="N914" s="3"/>
      <c r="O914" s="3"/>
    </row>
    <row r="915" spans="1: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M915" s="3"/>
      <c r="N915" s="3"/>
      <c r="O915" s="3"/>
    </row>
    <row r="916" spans="1:1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M916" s="3"/>
      <c r="N916" s="3"/>
      <c r="O916" s="3"/>
    </row>
    <row r="917" spans="1:1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M917" s="3"/>
      <c r="N917" s="3"/>
      <c r="O917" s="3"/>
    </row>
    <row r="918" spans="1:1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M918" s="3"/>
      <c r="N918" s="3"/>
      <c r="O918" s="3"/>
    </row>
    <row r="919" spans="1:1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M919" s="3"/>
      <c r="N919" s="3"/>
      <c r="O919" s="3"/>
    </row>
    <row r="921" spans="1:1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M921" s="3"/>
      <c r="N921" s="3"/>
      <c r="O921" s="3"/>
    </row>
    <row r="922" spans="1:1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M922" s="3"/>
      <c r="N922" s="3"/>
      <c r="O922" s="3"/>
    </row>
    <row r="923" spans="1:1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M923" s="3"/>
      <c r="N923" s="3"/>
      <c r="O923" s="3"/>
    </row>
    <row r="924" spans="1:1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M924" s="3"/>
      <c r="N924" s="3"/>
      <c r="O924" s="3"/>
    </row>
    <row r="925" spans="1:1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M925" s="3"/>
      <c r="N925" s="3"/>
      <c r="O925" s="3"/>
    </row>
    <row r="926" spans="1:1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M926" s="3"/>
      <c r="N926" s="3"/>
      <c r="O926" s="3"/>
    </row>
    <row r="927" spans="1:15">
      <c r="N927" s="3"/>
      <c r="O927" s="3"/>
    </row>
    <row r="929" spans="1:15">
      <c r="N929" s="3"/>
      <c r="O929" s="3"/>
    </row>
    <row r="931" spans="1:15">
      <c r="N931" s="3"/>
      <c r="O931" s="3"/>
    </row>
    <row r="933" spans="1:15">
      <c r="N933" s="3"/>
      <c r="O933" s="3"/>
    </row>
    <row r="935" spans="1:15">
      <c r="N935" s="3"/>
      <c r="O935" s="3"/>
    </row>
    <row r="936" spans="1:15">
      <c r="N936" s="3"/>
      <c r="O936" s="3"/>
    </row>
    <row r="937" spans="1:15">
      <c r="A937" s="120" t="str">
        <f t="shared" ref="A937:A1000" si="157">CONCATENATE(B937,C937,D937,E937,F937,G937)</f>
        <v>7111010200x</v>
      </c>
      <c r="B937" s="114" t="s">
        <v>439</v>
      </c>
      <c r="C937" s="115" t="s">
        <v>104</v>
      </c>
      <c r="D937" s="116" t="s">
        <v>106</v>
      </c>
      <c r="E937" s="117" t="s">
        <v>140</v>
      </c>
      <c r="F937" s="118" t="s">
        <v>441</v>
      </c>
      <c r="G937" s="119" t="s">
        <v>361</v>
      </c>
      <c r="L937" s="36" t="e">
        <v>#NAME?</v>
      </c>
      <c r="M937" s="37" t="s">
        <v>361</v>
      </c>
      <c r="N937" s="3"/>
      <c r="O937" s="3"/>
    </row>
    <row r="938" spans="1:15">
      <c r="A938" s="120" t="str">
        <f t="shared" si="157"/>
        <v>71010101014216</v>
      </c>
      <c r="B938" s="114" t="s">
        <v>439</v>
      </c>
      <c r="C938" s="115" t="s">
        <v>106</v>
      </c>
      <c r="D938" s="116" t="s">
        <v>106</v>
      </c>
      <c r="E938" s="117" t="s">
        <v>106</v>
      </c>
      <c r="F938" s="118" t="s">
        <v>106</v>
      </c>
      <c r="G938" s="119">
        <v>4216</v>
      </c>
      <c r="L938" s="36" t="s">
        <v>118</v>
      </c>
      <c r="M938" s="37">
        <v>4216</v>
      </c>
      <c r="N938" s="3"/>
      <c r="O938" s="3"/>
    </row>
    <row r="939" spans="1:15">
      <c r="A939" s="120" t="str">
        <f t="shared" si="157"/>
        <v>71010101014231</v>
      </c>
      <c r="B939" s="114" t="s">
        <v>439</v>
      </c>
      <c r="C939" s="115" t="s">
        <v>106</v>
      </c>
      <c r="D939" s="116" t="s">
        <v>106</v>
      </c>
      <c r="E939" s="117" t="s">
        <v>106</v>
      </c>
      <c r="F939" s="118" t="s">
        <v>106</v>
      </c>
      <c r="G939" s="119">
        <v>4231</v>
      </c>
      <c r="L939" s="36" t="s">
        <v>120</v>
      </c>
      <c r="M939" s="37">
        <v>4231</v>
      </c>
      <c r="N939" s="3"/>
      <c r="O939" s="3"/>
    </row>
    <row r="940" spans="1:15" ht="30">
      <c r="A940" s="120" t="str">
        <f t="shared" si="157"/>
        <v>71010101014233</v>
      </c>
      <c r="B940" s="114" t="s">
        <v>439</v>
      </c>
      <c r="C940" s="115" t="s">
        <v>106</v>
      </c>
      <c r="D940" s="116" t="s">
        <v>106</v>
      </c>
      <c r="E940" s="117" t="s">
        <v>106</v>
      </c>
      <c r="F940" s="118" t="s">
        <v>106</v>
      </c>
      <c r="G940" s="119">
        <v>4233</v>
      </c>
      <c r="L940" s="36" t="s">
        <v>394</v>
      </c>
      <c r="M940" s="37">
        <v>4233</v>
      </c>
      <c r="N940" s="3"/>
      <c r="O940" s="3"/>
    </row>
    <row r="941" spans="1:15">
      <c r="A941" s="120" t="str">
        <f t="shared" si="157"/>
        <v>71010101014235</v>
      </c>
      <c r="B941" s="114" t="s">
        <v>439</v>
      </c>
      <c r="C941" s="115" t="s">
        <v>106</v>
      </c>
      <c r="D941" s="116" t="s">
        <v>106</v>
      </c>
      <c r="E941" s="117" t="s">
        <v>106</v>
      </c>
      <c r="F941" s="118" t="s">
        <v>106</v>
      </c>
      <c r="G941" s="119">
        <v>4235</v>
      </c>
      <c r="L941" s="36" t="s">
        <v>123</v>
      </c>
      <c r="M941" s="37">
        <v>4235</v>
      </c>
      <c r="N941" s="3"/>
      <c r="O941" s="3"/>
    </row>
    <row r="942" spans="1:15">
      <c r="A942" s="120" t="str">
        <f t="shared" si="157"/>
        <v>71010101014269</v>
      </c>
      <c r="B942" s="114" t="s">
        <v>439</v>
      </c>
      <c r="C942" s="115" t="s">
        <v>106</v>
      </c>
      <c r="D942" s="116" t="s">
        <v>106</v>
      </c>
      <c r="E942" s="117" t="s">
        <v>106</v>
      </c>
      <c r="F942" s="118" t="s">
        <v>106</v>
      </c>
      <c r="G942" s="119">
        <v>4269</v>
      </c>
      <c r="L942" s="36" t="s">
        <v>240</v>
      </c>
      <c r="M942" s="37">
        <v>4269</v>
      </c>
      <c r="N942" s="3"/>
      <c r="O942" s="3"/>
    </row>
    <row r="943" spans="1:15" ht="30">
      <c r="A943" s="120" t="str">
        <f t="shared" si="157"/>
        <v>71010101014511</v>
      </c>
      <c r="B943" s="114" t="s">
        <v>439</v>
      </c>
      <c r="C943" s="115" t="s">
        <v>106</v>
      </c>
      <c r="D943" s="116" t="s">
        <v>106</v>
      </c>
      <c r="E943" s="117" t="s">
        <v>106</v>
      </c>
      <c r="F943" s="118" t="s">
        <v>106</v>
      </c>
      <c r="G943" s="119">
        <v>4511</v>
      </c>
      <c r="L943" s="36" t="s">
        <v>217</v>
      </c>
      <c r="M943" s="37">
        <v>4511</v>
      </c>
      <c r="N943" s="3"/>
      <c r="O943" s="3"/>
    </row>
    <row r="944" spans="1:15">
      <c r="A944" s="120" t="str">
        <f t="shared" si="157"/>
        <v>71010101014729</v>
      </c>
      <c r="B944" s="114" t="s">
        <v>439</v>
      </c>
      <c r="C944" s="115" t="s">
        <v>106</v>
      </c>
      <c r="D944" s="116" t="s">
        <v>106</v>
      </c>
      <c r="E944" s="117" t="s">
        <v>106</v>
      </c>
      <c r="F944" s="118" t="s">
        <v>106</v>
      </c>
      <c r="G944" s="119">
        <v>4729</v>
      </c>
      <c r="L944" s="36" t="s">
        <v>348</v>
      </c>
      <c r="M944" s="37">
        <v>4729</v>
      </c>
      <c r="N944" s="3"/>
      <c r="O944" s="3"/>
    </row>
    <row r="945" spans="1:15">
      <c r="A945" s="120" t="str">
        <f t="shared" si="157"/>
        <v>71010101015129</v>
      </c>
      <c r="B945" s="114" t="s">
        <v>439</v>
      </c>
      <c r="C945" s="115" t="s">
        <v>106</v>
      </c>
      <c r="D945" s="116" t="s">
        <v>106</v>
      </c>
      <c r="E945" s="117" t="s">
        <v>106</v>
      </c>
      <c r="F945" s="118" t="s">
        <v>106</v>
      </c>
      <c r="G945" s="119">
        <v>5129</v>
      </c>
      <c r="L945" s="36" t="s">
        <v>424</v>
      </c>
      <c r="M945" s="37">
        <v>5129</v>
      </c>
      <c r="N945" s="3"/>
      <c r="O945" s="3"/>
    </row>
    <row r="946" spans="1:15">
      <c r="A946" s="120" t="str">
        <f t="shared" si="157"/>
        <v>71010101015134</v>
      </c>
      <c r="B946" s="114" t="s">
        <v>439</v>
      </c>
      <c r="C946" s="115" t="s">
        <v>106</v>
      </c>
      <c r="D946" s="116" t="s">
        <v>106</v>
      </c>
      <c r="E946" s="117" t="s">
        <v>106</v>
      </c>
      <c r="F946" s="118" t="s">
        <v>106</v>
      </c>
      <c r="G946" s="119">
        <v>5134</v>
      </c>
      <c r="L946" s="36" t="s">
        <v>139</v>
      </c>
      <c r="M946" s="37">
        <v>5134</v>
      </c>
      <c r="N946" s="3"/>
      <c r="O946" s="3"/>
    </row>
    <row r="947" spans="1:15" ht="30">
      <c r="A947" s="120" t="str">
        <f t="shared" si="157"/>
        <v>71010101024251</v>
      </c>
      <c r="B947" s="114" t="s">
        <v>439</v>
      </c>
      <c r="C947" s="115" t="s">
        <v>106</v>
      </c>
      <c r="D947" s="116" t="s">
        <v>106</v>
      </c>
      <c r="E947" s="117" t="s">
        <v>106</v>
      </c>
      <c r="F947" s="118" t="s">
        <v>140</v>
      </c>
      <c r="G947" s="119">
        <v>4251</v>
      </c>
      <c r="L947" s="36" t="s">
        <v>142</v>
      </c>
      <c r="M947" s="37">
        <v>4251</v>
      </c>
      <c r="N947" s="3"/>
      <c r="O947" s="3"/>
    </row>
    <row r="948" spans="1:15">
      <c r="A948" s="120" t="str">
        <f t="shared" si="157"/>
        <v>71010301014216</v>
      </c>
      <c r="B948" s="114" t="s">
        <v>439</v>
      </c>
      <c r="C948" s="115" t="s">
        <v>106</v>
      </c>
      <c r="D948" s="116" t="s">
        <v>442</v>
      </c>
      <c r="E948" s="117" t="s">
        <v>106</v>
      </c>
      <c r="F948" s="118" t="s">
        <v>106</v>
      </c>
      <c r="G948" s="119">
        <v>4216</v>
      </c>
      <c r="L948" s="36" t="s">
        <v>118</v>
      </c>
      <c r="M948" s="37">
        <v>4216</v>
      </c>
      <c r="N948" s="3"/>
      <c r="O948" s="3"/>
    </row>
    <row r="949" spans="1:15">
      <c r="A949" s="120" t="str">
        <f t="shared" si="157"/>
        <v>71010301014231</v>
      </c>
      <c r="B949" s="114" t="s">
        <v>439</v>
      </c>
      <c r="C949" s="115" t="s">
        <v>106</v>
      </c>
      <c r="D949" s="116" t="s">
        <v>442</v>
      </c>
      <c r="E949" s="117" t="s">
        <v>106</v>
      </c>
      <c r="F949" s="118" t="s">
        <v>106</v>
      </c>
      <c r="G949" s="119">
        <v>4231</v>
      </c>
      <c r="L949" s="36" t="s">
        <v>120</v>
      </c>
      <c r="M949" s="37">
        <v>4231</v>
      </c>
      <c r="N949" s="3"/>
      <c r="O949" s="3"/>
    </row>
    <row r="950" spans="1:15" ht="30">
      <c r="A950" s="120" t="str">
        <f t="shared" si="157"/>
        <v>71010301014252</v>
      </c>
      <c r="B950" s="114" t="s">
        <v>439</v>
      </c>
      <c r="C950" s="115" t="s">
        <v>106</v>
      </c>
      <c r="D950" s="116" t="s">
        <v>442</v>
      </c>
      <c r="E950" s="117" t="s">
        <v>106</v>
      </c>
      <c r="F950" s="118" t="s">
        <v>106</v>
      </c>
      <c r="G950" s="119">
        <v>4252</v>
      </c>
      <c r="L950" s="36" t="s">
        <v>127</v>
      </c>
      <c r="M950" s="37">
        <v>4252</v>
      </c>
      <c r="N950" s="3"/>
      <c r="O950" s="3"/>
    </row>
    <row r="951" spans="1:15">
      <c r="A951" s="120" t="str">
        <f t="shared" si="157"/>
        <v>71010301014267</v>
      </c>
      <c r="B951" s="114" t="s">
        <v>439</v>
      </c>
      <c r="C951" s="115" t="s">
        <v>106</v>
      </c>
      <c r="D951" s="116" t="s">
        <v>442</v>
      </c>
      <c r="E951" s="117" t="s">
        <v>106</v>
      </c>
      <c r="F951" s="118" t="s">
        <v>106</v>
      </c>
      <c r="G951" s="119">
        <v>4267</v>
      </c>
      <c r="L951" s="36" t="s">
        <v>130</v>
      </c>
      <c r="M951" s="37">
        <v>4267</v>
      </c>
      <c r="N951" s="3"/>
      <c r="O951" s="3"/>
    </row>
    <row r="952" spans="1:15">
      <c r="A952" s="120" t="str">
        <f t="shared" si="157"/>
        <v>71010301015122</v>
      </c>
      <c r="B952" s="114" t="s">
        <v>439</v>
      </c>
      <c r="C952" s="115" t="s">
        <v>106</v>
      </c>
      <c r="D952" s="116" t="s">
        <v>442</v>
      </c>
      <c r="E952" s="117" t="s">
        <v>106</v>
      </c>
      <c r="F952" s="118" t="s">
        <v>106</v>
      </c>
      <c r="G952" s="119">
        <v>5122</v>
      </c>
      <c r="L952" s="36" t="s">
        <v>332</v>
      </c>
      <c r="M952" s="37">
        <v>5122</v>
      </c>
      <c r="N952" s="3"/>
      <c r="O952" s="3"/>
    </row>
    <row r="953" spans="1:15">
      <c r="A953" s="120" t="str">
        <f t="shared" si="157"/>
        <v>71010501020000</v>
      </c>
      <c r="B953" s="114" t="s">
        <v>439</v>
      </c>
      <c r="C953" s="115" t="s">
        <v>106</v>
      </c>
      <c r="D953" s="116" t="s">
        <v>149</v>
      </c>
      <c r="E953" s="117" t="s">
        <v>106</v>
      </c>
      <c r="F953" s="118" t="s">
        <v>140</v>
      </c>
      <c r="G953" s="119" t="s">
        <v>440</v>
      </c>
      <c r="L953" s="36" t="s">
        <v>493</v>
      </c>
      <c r="N953" s="3"/>
      <c r="O953" s="3"/>
    </row>
    <row r="954" spans="1:15">
      <c r="A954" s="120" t="str">
        <f t="shared" si="157"/>
        <v>71010501025134</v>
      </c>
      <c r="B954" s="114" t="s">
        <v>439</v>
      </c>
      <c r="C954" s="115" t="s">
        <v>106</v>
      </c>
      <c r="D954" s="116" t="s">
        <v>149</v>
      </c>
      <c r="E954" s="117" t="s">
        <v>106</v>
      </c>
      <c r="F954" s="118" t="s">
        <v>140</v>
      </c>
      <c r="G954" s="119">
        <v>5134</v>
      </c>
      <c r="L954" s="36" t="s">
        <v>139</v>
      </c>
      <c r="M954" s="37">
        <v>5134</v>
      </c>
      <c r="N954" s="3"/>
      <c r="O954" s="3"/>
    </row>
    <row r="955" spans="1:15">
      <c r="A955" s="120" t="str">
        <f t="shared" si="157"/>
        <v>71010501030000</v>
      </c>
      <c r="B955" s="114" t="s">
        <v>439</v>
      </c>
      <c r="C955" s="115" t="s">
        <v>106</v>
      </c>
      <c r="D955" s="116" t="s">
        <v>149</v>
      </c>
      <c r="E955" s="117" t="s">
        <v>106</v>
      </c>
      <c r="F955" s="118" t="s">
        <v>442</v>
      </c>
      <c r="G955" s="119" t="s">
        <v>440</v>
      </c>
      <c r="L955" s="36" t="s">
        <v>494</v>
      </c>
      <c r="N955" s="3"/>
      <c r="O955" s="3"/>
    </row>
    <row r="956" spans="1:15">
      <c r="A956" s="120" t="str">
        <f t="shared" si="157"/>
        <v>71010501035134</v>
      </c>
      <c r="B956" s="114" t="s">
        <v>439</v>
      </c>
      <c r="C956" s="115" t="s">
        <v>106</v>
      </c>
      <c r="D956" s="116" t="s">
        <v>149</v>
      </c>
      <c r="E956" s="117" t="s">
        <v>106</v>
      </c>
      <c r="F956" s="118" t="s">
        <v>442</v>
      </c>
      <c r="G956" s="119">
        <v>5134</v>
      </c>
      <c r="L956" s="36" t="s">
        <v>139</v>
      </c>
      <c r="M956" s="37">
        <v>5134</v>
      </c>
      <c r="N956" s="3"/>
      <c r="O956" s="3"/>
    </row>
    <row r="957" spans="1:15">
      <c r="A957" s="120" t="str">
        <f t="shared" si="157"/>
        <v>71010501040000</v>
      </c>
      <c r="B957" s="114" t="s">
        <v>439</v>
      </c>
      <c r="C957" s="115" t="s">
        <v>106</v>
      </c>
      <c r="D957" s="116" t="s">
        <v>149</v>
      </c>
      <c r="E957" s="117" t="s">
        <v>106</v>
      </c>
      <c r="F957" s="118" t="s">
        <v>155</v>
      </c>
      <c r="G957" s="119" t="s">
        <v>440</v>
      </c>
      <c r="L957" s="36" t="s">
        <v>495</v>
      </c>
      <c r="N957" s="3"/>
      <c r="O957" s="3"/>
    </row>
    <row r="958" spans="1:15">
      <c r="A958" s="120" t="str">
        <f t="shared" si="157"/>
        <v>71010501045134</v>
      </c>
      <c r="B958" s="114" t="s">
        <v>439</v>
      </c>
      <c r="C958" s="115" t="s">
        <v>106</v>
      </c>
      <c r="D958" s="116" t="s">
        <v>149</v>
      </c>
      <c r="E958" s="117" t="s">
        <v>106</v>
      </c>
      <c r="F958" s="118" t="s">
        <v>155</v>
      </c>
      <c r="G958" s="119">
        <v>5134</v>
      </c>
      <c r="L958" s="36" t="s">
        <v>139</v>
      </c>
      <c r="M958" s="37">
        <v>5134</v>
      </c>
      <c r="N958" s="3"/>
      <c r="O958" s="3"/>
    </row>
    <row r="959" spans="1:15">
      <c r="A959" s="120" t="str">
        <f t="shared" si="157"/>
        <v>71010601014729</v>
      </c>
      <c r="B959" s="114" t="s">
        <v>439</v>
      </c>
      <c r="C959" s="115" t="s">
        <v>106</v>
      </c>
      <c r="D959" s="116" t="s">
        <v>157</v>
      </c>
      <c r="E959" s="117" t="s">
        <v>106</v>
      </c>
      <c r="F959" s="118" t="s">
        <v>106</v>
      </c>
      <c r="G959" s="119">
        <v>4729</v>
      </c>
      <c r="L959" s="36" t="s">
        <v>348</v>
      </c>
      <c r="M959" s="37">
        <v>4729</v>
      </c>
      <c r="N959" s="3"/>
      <c r="O959" s="3"/>
    </row>
    <row r="960" spans="1:15">
      <c r="A960" s="120" t="str">
        <f t="shared" si="157"/>
        <v>71020200000000</v>
      </c>
      <c r="B960" s="114" t="s">
        <v>439</v>
      </c>
      <c r="C960" s="115" t="s">
        <v>140</v>
      </c>
      <c r="D960" s="116" t="s">
        <v>140</v>
      </c>
      <c r="E960" s="117" t="s">
        <v>441</v>
      </c>
      <c r="F960" s="118" t="s">
        <v>441</v>
      </c>
      <c r="G960" s="119" t="s">
        <v>440</v>
      </c>
      <c r="L960" s="36" t="s">
        <v>496</v>
      </c>
      <c r="N960" s="3"/>
      <c r="O960" s="3"/>
    </row>
    <row r="961" spans="1:15">
      <c r="A961" s="120" t="str">
        <f t="shared" si="157"/>
        <v>71020200000001</v>
      </c>
      <c r="B961" s="114" t="s">
        <v>439</v>
      </c>
      <c r="C961" s="115" t="s">
        <v>140</v>
      </c>
      <c r="D961" s="116" t="s">
        <v>140</v>
      </c>
      <c r="E961" s="117" t="s">
        <v>441</v>
      </c>
      <c r="F961" s="118" t="s">
        <v>441</v>
      </c>
      <c r="G961" s="119" t="s">
        <v>96</v>
      </c>
      <c r="L961" s="36" t="e">
        <v>#N/A</v>
      </c>
      <c r="N961" s="3"/>
      <c r="O961" s="3"/>
    </row>
    <row r="962" spans="1:15">
      <c r="A962" s="120" t="str">
        <f t="shared" si="157"/>
        <v>71020201000000</v>
      </c>
      <c r="B962" s="114" t="s">
        <v>439</v>
      </c>
      <c r="C962" s="115" t="s">
        <v>140</v>
      </c>
      <c r="D962" s="116" t="s">
        <v>140</v>
      </c>
      <c r="E962" s="117" t="s">
        <v>106</v>
      </c>
      <c r="F962" s="118" t="s">
        <v>441</v>
      </c>
      <c r="G962" s="119" t="s">
        <v>440</v>
      </c>
      <c r="L962" s="36" t="s">
        <v>497</v>
      </c>
      <c r="N962" s="3"/>
      <c r="O962" s="3"/>
    </row>
    <row r="963" spans="1:15">
      <c r="A963" s="120" t="str">
        <f t="shared" si="157"/>
        <v>71020201000001</v>
      </c>
      <c r="B963" s="114" t="s">
        <v>439</v>
      </c>
      <c r="C963" s="115" t="s">
        <v>140</v>
      </c>
      <c r="D963" s="116" t="s">
        <v>140</v>
      </c>
      <c r="E963" s="117" t="s">
        <v>106</v>
      </c>
      <c r="F963" s="118" t="s">
        <v>441</v>
      </c>
      <c r="G963" s="119" t="s">
        <v>96</v>
      </c>
      <c r="L963" s="36" t="e">
        <v>#N/A</v>
      </c>
      <c r="N963" s="3"/>
      <c r="O963" s="3"/>
    </row>
    <row r="964" spans="1:15">
      <c r="A964" s="120" t="str">
        <f t="shared" si="157"/>
        <v>71020201010000</v>
      </c>
      <c r="B964" s="114" t="s">
        <v>439</v>
      </c>
      <c r="C964" s="115" t="s">
        <v>140</v>
      </c>
      <c r="D964" s="116" t="s">
        <v>140</v>
      </c>
      <c r="E964" s="117" t="s">
        <v>106</v>
      </c>
      <c r="F964" s="118" t="s">
        <v>106</v>
      </c>
      <c r="G964" s="119" t="s">
        <v>440</v>
      </c>
      <c r="L964" s="36" t="s">
        <v>498</v>
      </c>
      <c r="N964" s="3"/>
      <c r="O964" s="3"/>
    </row>
    <row r="965" spans="1:15">
      <c r="A965" s="120" t="str">
        <f t="shared" si="157"/>
        <v>71020201014239</v>
      </c>
      <c r="B965" s="114" t="s">
        <v>439</v>
      </c>
      <c r="C965" s="115" t="s">
        <v>140</v>
      </c>
      <c r="D965" s="116" t="s">
        <v>140</v>
      </c>
      <c r="E965" s="117" t="s">
        <v>106</v>
      </c>
      <c r="F965" s="118" t="s">
        <v>106</v>
      </c>
      <c r="G965" s="119">
        <v>4239</v>
      </c>
      <c r="L965" s="36" t="s">
        <v>125</v>
      </c>
      <c r="M965" s="37">
        <v>4239</v>
      </c>
      <c r="N965" s="3"/>
      <c r="O965" s="3"/>
    </row>
    <row r="966" spans="1:15">
      <c r="A966" s="120" t="str">
        <f t="shared" si="157"/>
        <v>71020201014261</v>
      </c>
      <c r="B966" s="114" t="s">
        <v>439</v>
      </c>
      <c r="C966" s="115" t="s">
        <v>140</v>
      </c>
      <c r="D966" s="116" t="s">
        <v>140</v>
      </c>
      <c r="E966" s="117" t="s">
        <v>106</v>
      </c>
      <c r="F966" s="118" t="s">
        <v>106</v>
      </c>
      <c r="G966" s="119">
        <v>4261</v>
      </c>
      <c r="L966" s="36" t="s">
        <v>128</v>
      </c>
      <c r="M966" s="37">
        <v>4261</v>
      </c>
      <c r="N966" s="3"/>
      <c r="O966" s="3"/>
    </row>
    <row r="967" spans="1:15">
      <c r="A967" s="120" t="str">
        <f t="shared" si="157"/>
        <v>71020201014639</v>
      </c>
      <c r="B967" s="114" t="s">
        <v>439</v>
      </c>
      <c r="C967" s="115" t="s">
        <v>140</v>
      </c>
      <c r="D967" s="116" t="s">
        <v>140</v>
      </c>
      <c r="E967" s="117" t="s">
        <v>106</v>
      </c>
      <c r="F967" s="118" t="s">
        <v>106</v>
      </c>
      <c r="G967" s="119">
        <v>4639</v>
      </c>
      <c r="L967" s="36" t="s">
        <v>167</v>
      </c>
      <c r="M967" s="37">
        <v>4639</v>
      </c>
      <c r="N967" s="3"/>
      <c r="O967" s="3"/>
    </row>
    <row r="968" spans="1:15">
      <c r="A968" s="120" t="str">
        <f t="shared" si="157"/>
        <v>71020501014216</v>
      </c>
      <c r="B968" s="114" t="s">
        <v>439</v>
      </c>
      <c r="C968" s="115" t="s">
        <v>140</v>
      </c>
      <c r="D968" s="116" t="s">
        <v>149</v>
      </c>
      <c r="E968" s="117" t="s">
        <v>106</v>
      </c>
      <c r="F968" s="118" t="s">
        <v>106</v>
      </c>
      <c r="G968" s="119">
        <v>4216</v>
      </c>
      <c r="L968" s="36" t="s">
        <v>118</v>
      </c>
      <c r="M968" s="37">
        <v>4216</v>
      </c>
      <c r="N968" s="3"/>
      <c r="O968" s="3"/>
    </row>
    <row r="969" spans="1:15">
      <c r="A969" s="120" t="str">
        <f t="shared" si="157"/>
        <v>71020501014239</v>
      </c>
      <c r="B969" s="114" t="s">
        <v>439</v>
      </c>
      <c r="C969" s="115" t="s">
        <v>140</v>
      </c>
      <c r="D969" s="116" t="s">
        <v>149</v>
      </c>
      <c r="E969" s="117" t="s">
        <v>106</v>
      </c>
      <c r="F969" s="118" t="s">
        <v>106</v>
      </c>
      <c r="G969" s="119">
        <v>4239</v>
      </c>
      <c r="L969" s="36" t="s">
        <v>125</v>
      </c>
      <c r="M969" s="37">
        <v>4239</v>
      </c>
      <c r="N969" s="3"/>
      <c r="O969" s="3"/>
    </row>
    <row r="970" spans="1:15">
      <c r="A970" s="120" t="str">
        <f t="shared" si="157"/>
        <v>71020501014264</v>
      </c>
      <c r="B970" s="114" t="s">
        <v>439</v>
      </c>
      <c r="C970" s="115" t="s">
        <v>140</v>
      </c>
      <c r="D970" s="116" t="s">
        <v>149</v>
      </c>
      <c r="E970" s="117" t="s">
        <v>106</v>
      </c>
      <c r="F970" s="118" t="s">
        <v>106</v>
      </c>
      <c r="G970" s="119">
        <v>4264</v>
      </c>
      <c r="L970" s="36" t="s">
        <v>129</v>
      </c>
      <c r="M970" s="37">
        <v>4264</v>
      </c>
      <c r="N970" s="3"/>
      <c r="O970" s="3"/>
    </row>
    <row r="971" spans="1:15">
      <c r="A971" s="120" t="str">
        <f t="shared" si="157"/>
        <v>71040200000000</v>
      </c>
      <c r="B971" s="114" t="s">
        <v>439</v>
      </c>
      <c r="C971" s="115" t="s">
        <v>155</v>
      </c>
      <c r="D971" s="116" t="s">
        <v>140</v>
      </c>
      <c r="E971" s="117" t="s">
        <v>441</v>
      </c>
      <c r="F971" s="118" t="s">
        <v>441</v>
      </c>
      <c r="G971" s="119" t="s">
        <v>440</v>
      </c>
      <c r="L971" s="36" t="s">
        <v>499</v>
      </c>
      <c r="N971" s="3"/>
      <c r="O971" s="3"/>
    </row>
    <row r="972" spans="1:15">
      <c r="A972" s="120" t="str">
        <f t="shared" si="157"/>
        <v>71040200000001</v>
      </c>
      <c r="B972" s="114" t="s">
        <v>439</v>
      </c>
      <c r="C972" s="115" t="s">
        <v>155</v>
      </c>
      <c r="D972" s="116" t="s">
        <v>140</v>
      </c>
      <c r="E972" s="117" t="s">
        <v>441</v>
      </c>
      <c r="F972" s="118" t="s">
        <v>441</v>
      </c>
      <c r="G972" s="119" t="s">
        <v>96</v>
      </c>
      <c r="L972" s="36" t="e">
        <v>#N/A</v>
      </c>
      <c r="N972" s="3"/>
      <c r="O972" s="3"/>
    </row>
    <row r="973" spans="1:15">
      <c r="A973" s="120" t="str">
        <f t="shared" si="157"/>
        <v>71040204000000</v>
      </c>
      <c r="B973" s="114" t="s">
        <v>439</v>
      </c>
      <c r="C973" s="115" t="s">
        <v>155</v>
      </c>
      <c r="D973" s="116" t="s">
        <v>140</v>
      </c>
      <c r="E973" s="117" t="s">
        <v>155</v>
      </c>
      <c r="F973" s="118" t="s">
        <v>441</v>
      </c>
      <c r="G973" s="119" t="s">
        <v>440</v>
      </c>
      <c r="L973" s="36" t="s">
        <v>500</v>
      </c>
      <c r="N973" s="3"/>
      <c r="O973" s="3"/>
    </row>
    <row r="974" spans="1:15">
      <c r="A974" s="120" t="str">
        <f t="shared" si="157"/>
        <v>71040204000001</v>
      </c>
      <c r="B974" s="114" t="s">
        <v>439</v>
      </c>
      <c r="C974" s="115" t="s">
        <v>155</v>
      </c>
      <c r="D974" s="116" t="s">
        <v>140</v>
      </c>
      <c r="E974" s="117" t="s">
        <v>155</v>
      </c>
      <c r="F974" s="118" t="s">
        <v>441</v>
      </c>
      <c r="G974" s="119" t="s">
        <v>96</v>
      </c>
      <c r="L974" s="36" t="e">
        <v>#N/A</v>
      </c>
      <c r="N974" s="3"/>
      <c r="O974" s="3"/>
    </row>
    <row r="975" spans="1:15">
      <c r="A975" s="120" t="str">
        <f t="shared" si="157"/>
        <v>71040204010000</v>
      </c>
      <c r="B975" s="114" t="s">
        <v>439</v>
      </c>
      <c r="C975" s="115" t="s">
        <v>155</v>
      </c>
      <c r="D975" s="116" t="s">
        <v>140</v>
      </c>
      <c r="E975" s="117" t="s">
        <v>155</v>
      </c>
      <c r="F975" s="118" t="s">
        <v>106</v>
      </c>
      <c r="G975" s="119" t="s">
        <v>440</v>
      </c>
      <c r="L975" s="36" t="s">
        <v>501</v>
      </c>
      <c r="N975" s="3"/>
      <c r="O975" s="3"/>
    </row>
    <row r="976" spans="1:15">
      <c r="A976" s="120" t="str">
        <f t="shared" si="157"/>
        <v>71040204015112</v>
      </c>
      <c r="B976" s="114" t="s">
        <v>439</v>
      </c>
      <c r="C976" s="115" t="s">
        <v>155</v>
      </c>
      <c r="D976" s="116" t="s">
        <v>140</v>
      </c>
      <c r="E976" s="117" t="s">
        <v>155</v>
      </c>
      <c r="F976" s="118" t="s">
        <v>106</v>
      </c>
      <c r="G976" s="119">
        <v>5112</v>
      </c>
      <c r="L976" s="36" t="s">
        <v>173</v>
      </c>
      <c r="M976" s="37">
        <v>5112</v>
      </c>
      <c r="N976" s="3"/>
      <c r="O976" s="3"/>
    </row>
    <row r="977" spans="1:15" ht="30">
      <c r="A977" s="120" t="str">
        <f t="shared" si="157"/>
        <v>71040204015113</v>
      </c>
      <c r="B977" s="114" t="s">
        <v>439</v>
      </c>
      <c r="C977" s="115" t="s">
        <v>155</v>
      </c>
      <c r="D977" s="116" t="s">
        <v>140</v>
      </c>
      <c r="E977" s="117" t="s">
        <v>155</v>
      </c>
      <c r="F977" s="118" t="s">
        <v>106</v>
      </c>
      <c r="G977" s="119">
        <v>5113</v>
      </c>
      <c r="L977" s="36" t="s">
        <v>174</v>
      </c>
      <c r="M977" s="37">
        <v>5113</v>
      </c>
      <c r="N977" s="3"/>
      <c r="O977" s="3"/>
    </row>
    <row r="978" spans="1:15">
      <c r="A978" s="120" t="str">
        <f t="shared" si="157"/>
        <v>71040501020000</v>
      </c>
      <c r="B978" s="114" t="s">
        <v>439</v>
      </c>
      <c r="C978" s="115" t="s">
        <v>155</v>
      </c>
      <c r="D978" s="116" t="s">
        <v>149</v>
      </c>
      <c r="E978" s="117" t="s">
        <v>106</v>
      </c>
      <c r="F978" s="118" t="s">
        <v>140</v>
      </c>
      <c r="G978" s="119" t="s">
        <v>440</v>
      </c>
      <c r="L978" s="36" t="s">
        <v>502</v>
      </c>
      <c r="N978" s="3"/>
      <c r="O978" s="3"/>
    </row>
    <row r="979" spans="1:15" ht="30">
      <c r="A979" s="120" t="str">
        <f t="shared" si="157"/>
        <v>71040501025113</v>
      </c>
      <c r="B979" s="114" t="s">
        <v>439</v>
      </c>
      <c r="C979" s="115" t="s">
        <v>155</v>
      </c>
      <c r="D979" s="116" t="s">
        <v>149</v>
      </c>
      <c r="E979" s="117" t="s">
        <v>106</v>
      </c>
      <c r="F979" s="118" t="s">
        <v>140</v>
      </c>
      <c r="G979" s="119">
        <v>5113</v>
      </c>
      <c r="L979" s="36" t="s">
        <v>174</v>
      </c>
      <c r="M979" s="37">
        <v>5113</v>
      </c>
      <c r="N979" s="3"/>
      <c r="O979" s="3"/>
    </row>
    <row r="980" spans="1:15" ht="30">
      <c r="A980" s="120" t="str">
        <f t="shared" si="157"/>
        <v>71040501035113</v>
      </c>
      <c r="B980" s="114" t="s">
        <v>439</v>
      </c>
      <c r="C980" s="115" t="s">
        <v>155</v>
      </c>
      <c r="D980" s="116" t="s">
        <v>149</v>
      </c>
      <c r="E980" s="117" t="s">
        <v>106</v>
      </c>
      <c r="F980" s="118" t="s">
        <v>442</v>
      </c>
      <c r="G980" s="119">
        <v>5113</v>
      </c>
      <c r="L980" s="36" t="s">
        <v>174</v>
      </c>
      <c r="M980" s="37">
        <v>5113</v>
      </c>
      <c r="N980" s="3"/>
      <c r="O980" s="3"/>
    </row>
    <row r="981" spans="1:15">
      <c r="A981" s="120" t="str">
        <f t="shared" si="157"/>
        <v>71040501040000</v>
      </c>
      <c r="B981" s="114" t="s">
        <v>439</v>
      </c>
      <c r="C981" s="115" t="s">
        <v>155</v>
      </c>
      <c r="D981" s="116" t="s">
        <v>149</v>
      </c>
      <c r="E981" s="117" t="s">
        <v>106</v>
      </c>
      <c r="F981" s="118" t="s">
        <v>155</v>
      </c>
      <c r="G981" s="119" t="s">
        <v>440</v>
      </c>
      <c r="L981" s="36" t="s">
        <v>503</v>
      </c>
      <c r="N981" s="3"/>
      <c r="O981" s="3"/>
    </row>
    <row r="982" spans="1:15" ht="30">
      <c r="A982" s="120" t="str">
        <f t="shared" si="157"/>
        <v>71040501044251</v>
      </c>
      <c r="B982" s="114" t="s">
        <v>439</v>
      </c>
      <c r="C982" s="115" t="s">
        <v>155</v>
      </c>
      <c r="D982" s="116" t="s">
        <v>149</v>
      </c>
      <c r="E982" s="117" t="s">
        <v>106</v>
      </c>
      <c r="F982" s="118" t="s">
        <v>155</v>
      </c>
      <c r="G982" s="119">
        <v>4251</v>
      </c>
      <c r="L982" s="36" t="s">
        <v>142</v>
      </c>
      <c r="M982" s="37">
        <v>4251</v>
      </c>
      <c r="N982" s="3"/>
      <c r="O982" s="3"/>
    </row>
    <row r="983" spans="1:15">
      <c r="A983" s="120" t="str">
        <f t="shared" si="157"/>
        <v>71040501045112</v>
      </c>
      <c r="B983" s="114" t="s">
        <v>439</v>
      </c>
      <c r="C983" s="115" t="s">
        <v>155</v>
      </c>
      <c r="D983" s="116" t="s">
        <v>149</v>
      </c>
      <c r="E983" s="117" t="s">
        <v>106</v>
      </c>
      <c r="F983" s="118" t="s">
        <v>155</v>
      </c>
      <c r="G983" s="119">
        <v>5112</v>
      </c>
      <c r="L983" s="36" t="s">
        <v>173</v>
      </c>
      <c r="M983" s="37">
        <v>5112</v>
      </c>
      <c r="N983" s="3"/>
      <c r="O983" s="3"/>
    </row>
    <row r="984" spans="1:15" ht="30">
      <c r="A984" s="120" t="str">
        <f t="shared" si="157"/>
        <v>71040501045113</v>
      </c>
      <c r="B984" s="114" t="s">
        <v>439</v>
      </c>
      <c r="C984" s="115" t="s">
        <v>155</v>
      </c>
      <c r="D984" s="116" t="s">
        <v>149</v>
      </c>
      <c r="E984" s="117" t="s">
        <v>106</v>
      </c>
      <c r="F984" s="118" t="s">
        <v>155</v>
      </c>
      <c r="G984" s="119">
        <v>5113</v>
      </c>
      <c r="L984" s="36" t="s">
        <v>174</v>
      </c>
      <c r="M984" s="37">
        <v>5113</v>
      </c>
      <c r="N984" s="3"/>
      <c r="O984" s="3"/>
    </row>
    <row r="985" spans="1:15">
      <c r="A985" s="120" t="str">
        <f t="shared" si="157"/>
        <v>71040501050000</v>
      </c>
      <c r="B985" s="114" t="s">
        <v>439</v>
      </c>
      <c r="C985" s="115" t="s">
        <v>155</v>
      </c>
      <c r="D985" s="116" t="s">
        <v>149</v>
      </c>
      <c r="E985" s="117" t="s">
        <v>106</v>
      </c>
      <c r="F985" s="118" t="s">
        <v>149</v>
      </c>
      <c r="G985" s="119" t="s">
        <v>440</v>
      </c>
      <c r="L985" s="36" t="s">
        <v>504</v>
      </c>
      <c r="N985" s="3"/>
      <c r="O985" s="3"/>
    </row>
    <row r="986" spans="1:15" ht="30">
      <c r="A986" s="120" t="str">
        <f t="shared" si="157"/>
        <v>71040501054251</v>
      </c>
      <c r="B986" s="114" t="s">
        <v>439</v>
      </c>
      <c r="C986" s="115" t="s">
        <v>155</v>
      </c>
      <c r="D986" s="116" t="s">
        <v>149</v>
      </c>
      <c r="E986" s="117" t="s">
        <v>106</v>
      </c>
      <c r="F986" s="118" t="s">
        <v>149</v>
      </c>
      <c r="G986" s="119">
        <v>4251</v>
      </c>
      <c r="L986" s="36" t="s">
        <v>142</v>
      </c>
      <c r="M986" s="37">
        <v>4251</v>
      </c>
      <c r="N986" s="3"/>
      <c r="O986" s="3"/>
    </row>
    <row r="987" spans="1:15">
      <c r="A987" s="120" t="str">
        <f t="shared" si="157"/>
        <v>71040501055112</v>
      </c>
      <c r="B987" s="114" t="s">
        <v>439</v>
      </c>
      <c r="C987" s="115" t="s">
        <v>155</v>
      </c>
      <c r="D987" s="116" t="s">
        <v>149</v>
      </c>
      <c r="E987" s="117" t="s">
        <v>106</v>
      </c>
      <c r="F987" s="118" t="s">
        <v>149</v>
      </c>
      <c r="G987" s="119">
        <v>5112</v>
      </c>
      <c r="L987" s="36" t="s">
        <v>173</v>
      </c>
      <c r="M987" s="37">
        <v>5112</v>
      </c>
      <c r="N987" s="3"/>
      <c r="O987" s="3"/>
    </row>
    <row r="988" spans="1:15" ht="30">
      <c r="A988" s="120" t="str">
        <f t="shared" si="157"/>
        <v>71040501055113</v>
      </c>
      <c r="B988" s="114" t="s">
        <v>439</v>
      </c>
      <c r="C988" s="115" t="s">
        <v>155</v>
      </c>
      <c r="D988" s="116" t="s">
        <v>149</v>
      </c>
      <c r="E988" s="117" t="s">
        <v>106</v>
      </c>
      <c r="F988" s="118" t="s">
        <v>149</v>
      </c>
      <c r="G988" s="119">
        <v>5113</v>
      </c>
      <c r="L988" s="36" t="s">
        <v>174</v>
      </c>
      <c r="M988" s="37">
        <v>5113</v>
      </c>
      <c r="N988" s="3"/>
      <c r="O988" s="3"/>
    </row>
    <row r="989" spans="1:15">
      <c r="A989" s="120" t="str">
        <f t="shared" si="157"/>
        <v>71040501060000</v>
      </c>
      <c r="B989" s="114" t="s">
        <v>439</v>
      </c>
      <c r="C989" s="115" t="s">
        <v>155</v>
      </c>
      <c r="D989" s="116" t="s">
        <v>149</v>
      </c>
      <c r="E989" s="117" t="s">
        <v>106</v>
      </c>
      <c r="F989" s="118" t="s">
        <v>157</v>
      </c>
      <c r="G989" s="119" t="s">
        <v>440</v>
      </c>
      <c r="L989" s="36" t="s">
        <v>505</v>
      </c>
      <c r="N989" s="3"/>
      <c r="O989" s="3"/>
    </row>
    <row r="990" spans="1:15">
      <c r="A990" s="120" t="str">
        <f t="shared" si="157"/>
        <v>71040501064861</v>
      </c>
      <c r="B990" s="114" t="s">
        <v>439</v>
      </c>
      <c r="C990" s="115" t="s">
        <v>155</v>
      </c>
      <c r="D990" s="116" t="s">
        <v>149</v>
      </c>
      <c r="E990" s="117" t="s">
        <v>106</v>
      </c>
      <c r="F990" s="118" t="s">
        <v>157</v>
      </c>
      <c r="G990" s="119">
        <v>4861</v>
      </c>
      <c r="L990" s="36" t="s">
        <v>134</v>
      </c>
      <c r="M990" s="37">
        <v>4861</v>
      </c>
      <c r="N990" s="3"/>
      <c r="O990" s="3"/>
    </row>
    <row r="991" spans="1:15" ht="30">
      <c r="A991" s="120" t="str">
        <f t="shared" si="157"/>
        <v>71040501065113</v>
      </c>
      <c r="B991" s="114" t="s">
        <v>439</v>
      </c>
      <c r="C991" s="115" t="s">
        <v>155</v>
      </c>
      <c r="D991" s="116" t="s">
        <v>149</v>
      </c>
      <c r="E991" s="117" t="s">
        <v>106</v>
      </c>
      <c r="F991" s="118" t="s">
        <v>157</v>
      </c>
      <c r="G991" s="119">
        <v>5113</v>
      </c>
      <c r="L991" s="36" t="s">
        <v>174</v>
      </c>
      <c r="M991" s="37">
        <v>5113</v>
      </c>
      <c r="N991" s="3"/>
      <c r="O991" s="3"/>
    </row>
    <row r="992" spans="1:15">
      <c r="A992" s="120" t="str">
        <f t="shared" si="157"/>
        <v>71040501070000</v>
      </c>
      <c r="B992" s="114" t="s">
        <v>439</v>
      </c>
      <c r="C992" s="115" t="s">
        <v>155</v>
      </c>
      <c r="D992" s="116" t="s">
        <v>149</v>
      </c>
      <c r="E992" s="117" t="s">
        <v>106</v>
      </c>
      <c r="F992" s="118" t="s">
        <v>183</v>
      </c>
      <c r="G992" s="119" t="s">
        <v>440</v>
      </c>
      <c r="L992" s="36" t="s">
        <v>506</v>
      </c>
      <c r="N992" s="3"/>
      <c r="O992" s="3"/>
    </row>
    <row r="993" spans="1:15">
      <c r="A993" s="120" t="str">
        <f t="shared" si="157"/>
        <v>71040501074213</v>
      </c>
      <c r="B993" s="114" t="s">
        <v>439</v>
      </c>
      <c r="C993" s="115" t="s">
        <v>155</v>
      </c>
      <c r="D993" s="116" t="s">
        <v>149</v>
      </c>
      <c r="E993" s="117" t="s">
        <v>106</v>
      </c>
      <c r="F993" s="118" t="s">
        <v>183</v>
      </c>
      <c r="G993" s="119">
        <v>4213</v>
      </c>
      <c r="L993" s="36" t="s">
        <v>115</v>
      </c>
      <c r="M993" s="37">
        <v>4213</v>
      </c>
      <c r="N993" s="3"/>
      <c r="O993" s="3"/>
    </row>
    <row r="994" spans="1:15">
      <c r="A994" s="120" t="str">
        <f t="shared" si="157"/>
        <v>71040501080000</v>
      </c>
      <c r="B994" s="114" t="s">
        <v>439</v>
      </c>
      <c r="C994" s="115" t="s">
        <v>155</v>
      </c>
      <c r="D994" s="116" t="s">
        <v>149</v>
      </c>
      <c r="E994" s="117" t="s">
        <v>106</v>
      </c>
      <c r="F994" s="118" t="s">
        <v>185</v>
      </c>
      <c r="G994" s="119" t="s">
        <v>440</v>
      </c>
      <c r="L994" s="36" t="s">
        <v>507</v>
      </c>
      <c r="N994" s="3"/>
      <c r="O994" s="3"/>
    </row>
    <row r="995" spans="1:15" ht="30">
      <c r="A995" s="120" t="str">
        <f t="shared" si="157"/>
        <v>71040501085113</v>
      </c>
      <c r="B995" s="114" t="s">
        <v>439</v>
      </c>
      <c r="C995" s="115" t="s">
        <v>155</v>
      </c>
      <c r="D995" s="116" t="s">
        <v>149</v>
      </c>
      <c r="E995" s="117" t="s">
        <v>106</v>
      </c>
      <c r="F995" s="118" t="s">
        <v>185</v>
      </c>
      <c r="G995" s="119">
        <v>5113</v>
      </c>
      <c r="L995" s="36" t="s">
        <v>174</v>
      </c>
      <c r="M995" s="37">
        <v>5113</v>
      </c>
      <c r="N995" s="3"/>
      <c r="O995" s="3"/>
    </row>
    <row r="996" spans="1:15">
      <c r="A996" s="120" t="str">
        <f t="shared" si="157"/>
        <v>71040501090000</v>
      </c>
      <c r="B996" s="114" t="s">
        <v>439</v>
      </c>
      <c r="C996" s="115" t="s">
        <v>155</v>
      </c>
      <c r="D996" s="116" t="s">
        <v>149</v>
      </c>
      <c r="E996" s="117" t="s">
        <v>106</v>
      </c>
      <c r="F996" s="118" t="s">
        <v>187</v>
      </c>
      <c r="G996" s="119" t="s">
        <v>440</v>
      </c>
      <c r="L996" s="36" t="s">
        <v>508</v>
      </c>
      <c r="N996" s="3"/>
      <c r="O996" s="3"/>
    </row>
    <row r="997" spans="1:15" ht="30">
      <c r="A997" s="120" t="str">
        <f t="shared" si="157"/>
        <v>71040501094251</v>
      </c>
      <c r="B997" s="114" t="s">
        <v>439</v>
      </c>
      <c r="C997" s="115" t="s">
        <v>155</v>
      </c>
      <c r="D997" s="116" t="s">
        <v>149</v>
      </c>
      <c r="E997" s="117" t="s">
        <v>106</v>
      </c>
      <c r="F997" s="118" t="s">
        <v>187</v>
      </c>
      <c r="G997" s="119">
        <v>4251</v>
      </c>
      <c r="L997" s="36" t="s">
        <v>142</v>
      </c>
      <c r="M997" s="37">
        <v>4251</v>
      </c>
      <c r="N997" s="3"/>
      <c r="O997" s="3"/>
    </row>
    <row r="998" spans="1:15">
      <c r="A998" s="120" t="str">
        <f t="shared" si="157"/>
        <v>71040501094639</v>
      </c>
      <c r="B998" s="114" t="s">
        <v>439</v>
      </c>
      <c r="C998" s="115" t="s">
        <v>155</v>
      </c>
      <c r="D998" s="116" t="s">
        <v>149</v>
      </c>
      <c r="E998" s="117" t="s">
        <v>106</v>
      </c>
      <c r="F998" s="118" t="s">
        <v>187</v>
      </c>
      <c r="G998" s="119">
        <v>4639</v>
      </c>
      <c r="L998" s="36" t="s">
        <v>167</v>
      </c>
      <c r="M998" s="37">
        <v>4639</v>
      </c>
      <c r="N998" s="3"/>
      <c r="O998" s="3"/>
    </row>
    <row r="999" spans="1:15">
      <c r="A999" s="120" t="str">
        <f t="shared" si="157"/>
        <v>71040501100000</v>
      </c>
      <c r="B999" s="114" t="s">
        <v>439</v>
      </c>
      <c r="C999" s="115" t="s">
        <v>155</v>
      </c>
      <c r="D999" s="116" t="s">
        <v>149</v>
      </c>
      <c r="E999" s="117" t="s">
        <v>106</v>
      </c>
      <c r="F999" s="118" t="s">
        <v>189</v>
      </c>
      <c r="G999" s="119" t="s">
        <v>440</v>
      </c>
      <c r="L999" s="36" t="s">
        <v>509</v>
      </c>
      <c r="N999" s="3"/>
      <c r="O999" s="3"/>
    </row>
    <row r="1000" spans="1:15">
      <c r="A1000" s="120" t="str">
        <f t="shared" si="157"/>
        <v>71040501104861</v>
      </c>
      <c r="B1000" s="114" t="s">
        <v>439</v>
      </c>
      <c r="C1000" s="115" t="s">
        <v>155</v>
      </c>
      <c r="D1000" s="116" t="s">
        <v>149</v>
      </c>
      <c r="E1000" s="117" t="s">
        <v>106</v>
      </c>
      <c r="F1000" s="118" t="s">
        <v>189</v>
      </c>
      <c r="G1000" s="119">
        <v>4861</v>
      </c>
      <c r="L1000" s="36" t="s">
        <v>134</v>
      </c>
      <c r="M1000" s="37">
        <v>4861</v>
      </c>
      <c r="N1000" s="3"/>
      <c r="O1000" s="3"/>
    </row>
    <row r="1001" spans="1:15">
      <c r="A1001" s="120" t="str">
        <f t="shared" ref="A1001:A1064" si="158">CONCATENATE(B1001,C1001,D1001,E1001,F1001,G1001)</f>
        <v>71040501110000</v>
      </c>
      <c r="B1001" s="114" t="s">
        <v>439</v>
      </c>
      <c r="C1001" s="115" t="s">
        <v>155</v>
      </c>
      <c r="D1001" s="116" t="s">
        <v>149</v>
      </c>
      <c r="E1001" s="117" t="s">
        <v>106</v>
      </c>
      <c r="F1001" s="118" t="s">
        <v>104</v>
      </c>
      <c r="G1001" s="119" t="s">
        <v>440</v>
      </c>
      <c r="L1001" s="36" t="s">
        <v>510</v>
      </c>
      <c r="N1001" s="3"/>
      <c r="O1001" s="3"/>
    </row>
    <row r="1002" spans="1:15">
      <c r="A1002" s="120" t="str">
        <f t="shared" si="158"/>
        <v>71040501115112</v>
      </c>
      <c r="B1002" s="114" t="s">
        <v>439</v>
      </c>
      <c r="C1002" s="115" t="s">
        <v>155</v>
      </c>
      <c r="D1002" s="116" t="s">
        <v>149</v>
      </c>
      <c r="E1002" s="117" t="s">
        <v>106</v>
      </c>
      <c r="F1002" s="118" t="s">
        <v>104</v>
      </c>
      <c r="G1002" s="119">
        <v>5112</v>
      </c>
      <c r="L1002" s="36" t="s">
        <v>173</v>
      </c>
      <c r="M1002" s="37">
        <v>5112</v>
      </c>
      <c r="N1002" s="3"/>
      <c r="O1002" s="3"/>
    </row>
    <row r="1003" spans="1:15">
      <c r="A1003" s="120" t="str">
        <f t="shared" si="158"/>
        <v>71040501120000</v>
      </c>
      <c r="B1003" s="114" t="s">
        <v>439</v>
      </c>
      <c r="C1003" s="115" t="s">
        <v>155</v>
      </c>
      <c r="D1003" s="116" t="s">
        <v>149</v>
      </c>
      <c r="E1003" s="117" t="s">
        <v>106</v>
      </c>
      <c r="F1003" s="118" t="s">
        <v>443</v>
      </c>
      <c r="G1003" s="119" t="s">
        <v>440</v>
      </c>
      <c r="L1003" s="36" t="s">
        <v>511</v>
      </c>
      <c r="N1003" s="3"/>
      <c r="O1003" s="3"/>
    </row>
    <row r="1004" spans="1:15">
      <c r="A1004" s="120" t="str">
        <f t="shared" si="158"/>
        <v>71040501125129</v>
      </c>
      <c r="B1004" s="114" t="s">
        <v>439</v>
      </c>
      <c r="C1004" s="115" t="s">
        <v>155</v>
      </c>
      <c r="D1004" s="116" t="s">
        <v>149</v>
      </c>
      <c r="E1004" s="117" t="s">
        <v>106</v>
      </c>
      <c r="F1004" s="118" t="s">
        <v>443</v>
      </c>
      <c r="G1004" s="119">
        <v>5129</v>
      </c>
      <c r="L1004" s="36" t="s">
        <v>424</v>
      </c>
      <c r="M1004" s="37">
        <v>5129</v>
      </c>
      <c r="N1004" s="3"/>
      <c r="O1004" s="3"/>
    </row>
    <row r="1005" spans="1:15">
      <c r="A1005" s="120" t="str">
        <f t="shared" si="158"/>
        <v>71040501130000</v>
      </c>
      <c r="B1005" s="114" t="s">
        <v>439</v>
      </c>
      <c r="C1005" s="115" t="s">
        <v>155</v>
      </c>
      <c r="D1005" s="116" t="s">
        <v>149</v>
      </c>
      <c r="E1005" s="117" t="s">
        <v>106</v>
      </c>
      <c r="F1005" s="118" t="s">
        <v>444</v>
      </c>
      <c r="G1005" s="119" t="s">
        <v>440</v>
      </c>
      <c r="L1005" s="36" t="s">
        <v>512</v>
      </c>
      <c r="N1005" s="3"/>
      <c r="O1005" s="3"/>
    </row>
    <row r="1006" spans="1:15" ht="30">
      <c r="A1006" s="120" t="str">
        <f t="shared" si="158"/>
        <v>71040501134251</v>
      </c>
      <c r="B1006" s="114" t="s">
        <v>439</v>
      </c>
      <c r="C1006" s="115" t="s">
        <v>155</v>
      </c>
      <c r="D1006" s="116" t="s">
        <v>149</v>
      </c>
      <c r="E1006" s="117" t="s">
        <v>106</v>
      </c>
      <c r="F1006" s="118" t="s">
        <v>444</v>
      </c>
      <c r="G1006" s="119">
        <v>4251</v>
      </c>
      <c r="L1006" s="36" t="s">
        <v>142</v>
      </c>
      <c r="M1006" s="37">
        <v>4251</v>
      </c>
      <c r="N1006" s="3"/>
      <c r="O1006" s="3"/>
    </row>
    <row r="1007" spans="1:15">
      <c r="A1007" s="120" t="str">
        <f t="shared" si="158"/>
        <v>71040501135129</v>
      </c>
      <c r="B1007" s="114" t="s">
        <v>439</v>
      </c>
      <c r="C1007" s="115" t="s">
        <v>155</v>
      </c>
      <c r="D1007" s="116" t="s">
        <v>149</v>
      </c>
      <c r="E1007" s="117" t="s">
        <v>106</v>
      </c>
      <c r="F1007" s="118" t="s">
        <v>444</v>
      </c>
      <c r="G1007" s="119">
        <v>5129</v>
      </c>
      <c r="L1007" s="36" t="s">
        <v>424</v>
      </c>
      <c r="M1007" s="37">
        <v>5129</v>
      </c>
      <c r="N1007" s="3"/>
      <c r="O1007" s="3"/>
    </row>
    <row r="1008" spans="1:15">
      <c r="A1008" s="120" t="str">
        <f t="shared" si="158"/>
        <v>71040501135221</v>
      </c>
      <c r="B1008" s="114" t="s">
        <v>439</v>
      </c>
      <c r="C1008" s="115" t="s">
        <v>155</v>
      </c>
      <c r="D1008" s="116" t="s">
        <v>149</v>
      </c>
      <c r="E1008" s="117" t="s">
        <v>106</v>
      </c>
      <c r="F1008" s="118" t="s">
        <v>444</v>
      </c>
      <c r="G1008" s="119">
        <v>5221</v>
      </c>
      <c r="L1008" s="36" t="s">
        <v>428</v>
      </c>
      <c r="M1008" s="37">
        <v>5221</v>
      </c>
      <c r="N1008" s="3"/>
      <c r="O1008" s="3"/>
    </row>
    <row r="1009" spans="1:15">
      <c r="A1009" s="120" t="str">
        <f t="shared" si="158"/>
        <v>71040501140000</v>
      </c>
      <c r="B1009" s="114" t="s">
        <v>439</v>
      </c>
      <c r="C1009" s="115" t="s">
        <v>155</v>
      </c>
      <c r="D1009" s="116" t="s">
        <v>149</v>
      </c>
      <c r="E1009" s="117" t="s">
        <v>106</v>
      </c>
      <c r="F1009" s="118" t="s">
        <v>445</v>
      </c>
      <c r="G1009" s="119" t="s">
        <v>440</v>
      </c>
      <c r="L1009" s="36" t="s">
        <v>513</v>
      </c>
      <c r="N1009" s="3"/>
      <c r="O1009" s="3"/>
    </row>
    <row r="1010" spans="1:15">
      <c r="A1010" s="120" t="str">
        <f t="shared" si="158"/>
        <v>71040501144729</v>
      </c>
      <c r="B1010" s="114" t="s">
        <v>439</v>
      </c>
      <c r="C1010" s="115" t="s">
        <v>155</v>
      </c>
      <c r="D1010" s="116" t="s">
        <v>149</v>
      </c>
      <c r="E1010" s="117" t="s">
        <v>106</v>
      </c>
      <c r="F1010" s="118" t="s">
        <v>445</v>
      </c>
      <c r="G1010" s="119">
        <v>4729</v>
      </c>
      <c r="L1010" s="36" t="s">
        <v>348</v>
      </c>
      <c r="M1010" s="37">
        <v>4729</v>
      </c>
      <c r="N1010" s="3"/>
      <c r="O1010" s="3"/>
    </row>
    <row r="1011" spans="1:15">
      <c r="A1011" s="120" t="str">
        <f t="shared" si="158"/>
        <v>71040501150000</v>
      </c>
      <c r="B1011" s="114" t="s">
        <v>439</v>
      </c>
      <c r="C1011" s="115" t="s">
        <v>155</v>
      </c>
      <c r="D1011" s="116" t="s">
        <v>149</v>
      </c>
      <c r="E1011" s="117" t="s">
        <v>106</v>
      </c>
      <c r="F1011" s="118" t="s">
        <v>446</v>
      </c>
      <c r="G1011" s="119" t="s">
        <v>440</v>
      </c>
      <c r="L1011" s="36" t="s">
        <v>514</v>
      </c>
      <c r="N1011" s="3"/>
      <c r="O1011" s="3"/>
    </row>
    <row r="1012" spans="1:15">
      <c r="A1012" s="120" t="str">
        <f t="shared" si="158"/>
        <v>71040501155112</v>
      </c>
      <c r="B1012" s="114" t="s">
        <v>439</v>
      </c>
      <c r="C1012" s="115" t="s">
        <v>155</v>
      </c>
      <c r="D1012" s="116" t="s">
        <v>149</v>
      </c>
      <c r="E1012" s="117" t="s">
        <v>106</v>
      </c>
      <c r="F1012" s="118" t="s">
        <v>446</v>
      </c>
      <c r="G1012" s="119">
        <v>5112</v>
      </c>
      <c r="L1012" s="36" t="s">
        <v>173</v>
      </c>
      <c r="M1012" s="37">
        <v>5112</v>
      </c>
      <c r="N1012" s="3"/>
      <c r="O1012" s="3"/>
    </row>
    <row r="1013" spans="1:15">
      <c r="A1013" s="120" t="str">
        <f t="shared" si="158"/>
        <v>71040501155133</v>
      </c>
      <c r="B1013" s="114" t="s">
        <v>439</v>
      </c>
      <c r="C1013" s="115" t="s">
        <v>155</v>
      </c>
      <c r="D1013" s="116" t="s">
        <v>149</v>
      </c>
      <c r="E1013" s="117" t="s">
        <v>106</v>
      </c>
      <c r="F1013" s="118" t="s">
        <v>446</v>
      </c>
      <c r="G1013" s="119">
        <v>5133</v>
      </c>
      <c r="L1013" s="36" t="s">
        <v>197</v>
      </c>
      <c r="M1013" s="37">
        <v>5133</v>
      </c>
      <c r="N1013" s="3"/>
      <c r="O1013" s="3"/>
    </row>
    <row r="1014" spans="1:15">
      <c r="A1014" s="120" t="str">
        <f t="shared" si="158"/>
        <v>71040501155134</v>
      </c>
      <c r="B1014" s="114" t="s">
        <v>439</v>
      </c>
      <c r="C1014" s="115" t="s">
        <v>155</v>
      </c>
      <c r="D1014" s="116" t="s">
        <v>149</v>
      </c>
      <c r="E1014" s="117" t="s">
        <v>106</v>
      </c>
      <c r="F1014" s="118" t="s">
        <v>446</v>
      </c>
      <c r="G1014" s="119">
        <v>5134</v>
      </c>
      <c r="L1014" s="36" t="s">
        <v>139</v>
      </c>
      <c r="M1014" s="37">
        <v>5134</v>
      </c>
      <c r="N1014" s="3"/>
      <c r="O1014" s="3"/>
    </row>
    <row r="1015" spans="1:15">
      <c r="A1015" s="120" t="str">
        <f t="shared" si="158"/>
        <v>71040505020000</v>
      </c>
      <c r="B1015" s="114" t="s">
        <v>439</v>
      </c>
      <c r="C1015" s="115" t="s">
        <v>155</v>
      </c>
      <c r="D1015" s="116" t="s">
        <v>149</v>
      </c>
      <c r="E1015" s="117" t="s">
        <v>149</v>
      </c>
      <c r="F1015" s="118" t="s">
        <v>140</v>
      </c>
      <c r="G1015" s="119" t="s">
        <v>440</v>
      </c>
      <c r="L1015" s="36" t="s">
        <v>515</v>
      </c>
      <c r="N1015" s="3"/>
      <c r="O1015" s="3"/>
    </row>
    <row r="1016" spans="1:15" ht="30">
      <c r="A1016" s="120" t="str">
        <f t="shared" si="158"/>
        <v>71040505024511</v>
      </c>
      <c r="B1016" s="114" t="s">
        <v>439</v>
      </c>
      <c r="C1016" s="115" t="s">
        <v>155</v>
      </c>
      <c r="D1016" s="116" t="s">
        <v>149</v>
      </c>
      <c r="E1016" s="117" t="s">
        <v>149</v>
      </c>
      <c r="F1016" s="118" t="s">
        <v>140</v>
      </c>
      <c r="G1016" s="119">
        <v>4511</v>
      </c>
      <c r="L1016" s="36" t="s">
        <v>217</v>
      </c>
      <c r="M1016" s="37">
        <v>4511</v>
      </c>
      <c r="N1016" s="3"/>
      <c r="O1016" s="3"/>
    </row>
    <row r="1017" spans="1:15">
      <c r="A1017" s="120" t="str">
        <f t="shared" si="158"/>
        <v>71040505030000</v>
      </c>
      <c r="B1017" s="114" t="s">
        <v>439</v>
      </c>
      <c r="C1017" s="115" t="s">
        <v>155</v>
      </c>
      <c r="D1017" s="116" t="s">
        <v>149</v>
      </c>
      <c r="E1017" s="117" t="s">
        <v>149</v>
      </c>
      <c r="F1017" s="118" t="s">
        <v>442</v>
      </c>
      <c r="G1017" s="119" t="s">
        <v>440</v>
      </c>
      <c r="L1017" s="36" t="s">
        <v>516</v>
      </c>
      <c r="N1017" s="3"/>
      <c r="O1017" s="3"/>
    </row>
    <row r="1018" spans="1:15" ht="30">
      <c r="A1018" s="120" t="str">
        <f t="shared" si="158"/>
        <v>71040505034511</v>
      </c>
      <c r="B1018" s="114" t="s">
        <v>439</v>
      </c>
      <c r="C1018" s="115" t="s">
        <v>155</v>
      </c>
      <c r="D1018" s="116" t="s">
        <v>149</v>
      </c>
      <c r="E1018" s="117" t="s">
        <v>149</v>
      </c>
      <c r="F1018" s="118" t="s">
        <v>442</v>
      </c>
      <c r="G1018" s="119">
        <v>4511</v>
      </c>
      <c r="L1018" s="36" t="s">
        <v>217</v>
      </c>
      <c r="M1018" s="37">
        <v>4511</v>
      </c>
      <c r="N1018" s="3"/>
      <c r="O1018" s="3"/>
    </row>
    <row r="1019" spans="1:15">
      <c r="A1019" s="120" t="str">
        <f t="shared" si="158"/>
        <v>71040505040000</v>
      </c>
      <c r="B1019" s="114" t="s">
        <v>439</v>
      </c>
      <c r="C1019" s="115" t="s">
        <v>155</v>
      </c>
      <c r="D1019" s="116" t="s">
        <v>149</v>
      </c>
      <c r="E1019" s="117" t="s">
        <v>149</v>
      </c>
      <c r="F1019" s="118" t="s">
        <v>155</v>
      </c>
      <c r="G1019" s="119" t="s">
        <v>440</v>
      </c>
      <c r="L1019" s="36" t="s">
        <v>517</v>
      </c>
      <c r="N1019" s="3"/>
      <c r="O1019" s="3"/>
    </row>
    <row r="1020" spans="1:15">
      <c r="A1020" s="120" t="str">
        <f t="shared" si="158"/>
        <v>71040505044861</v>
      </c>
      <c r="B1020" s="114" t="s">
        <v>439</v>
      </c>
      <c r="C1020" s="115" t="s">
        <v>155</v>
      </c>
      <c r="D1020" s="116" t="s">
        <v>149</v>
      </c>
      <c r="E1020" s="117" t="s">
        <v>149</v>
      </c>
      <c r="F1020" s="118" t="s">
        <v>155</v>
      </c>
      <c r="G1020" s="119">
        <v>4861</v>
      </c>
      <c r="L1020" s="36" t="s">
        <v>134</v>
      </c>
      <c r="M1020" s="37">
        <v>4861</v>
      </c>
      <c r="N1020" s="3"/>
      <c r="O1020" s="3"/>
    </row>
    <row r="1021" spans="1:15">
      <c r="A1021" s="120" t="str">
        <f t="shared" si="158"/>
        <v>71040505050000</v>
      </c>
      <c r="B1021" s="114" t="s">
        <v>439</v>
      </c>
      <c r="C1021" s="115" t="s">
        <v>155</v>
      </c>
      <c r="D1021" s="116" t="s">
        <v>149</v>
      </c>
      <c r="E1021" s="117" t="s">
        <v>149</v>
      </c>
      <c r="F1021" s="118" t="s">
        <v>149</v>
      </c>
      <c r="G1021" s="119" t="s">
        <v>440</v>
      </c>
      <c r="L1021" s="36" t="s">
        <v>518</v>
      </c>
      <c r="N1021" s="3"/>
      <c r="O1021" s="3"/>
    </row>
    <row r="1022" spans="1:15">
      <c r="A1022" s="120" t="str">
        <f t="shared" si="158"/>
        <v>71040505054861</v>
      </c>
      <c r="B1022" s="114" t="s">
        <v>439</v>
      </c>
      <c r="C1022" s="115" t="s">
        <v>155</v>
      </c>
      <c r="D1022" s="116" t="s">
        <v>149</v>
      </c>
      <c r="E1022" s="117" t="s">
        <v>149</v>
      </c>
      <c r="F1022" s="118" t="s">
        <v>149</v>
      </c>
      <c r="G1022" s="119">
        <v>4861</v>
      </c>
      <c r="L1022" s="36" t="s">
        <v>134</v>
      </c>
      <c r="M1022" s="37">
        <v>4861</v>
      </c>
      <c r="N1022" s="3"/>
      <c r="O1022" s="3"/>
    </row>
    <row r="1023" spans="1:15">
      <c r="A1023" s="120" t="str">
        <f t="shared" si="158"/>
        <v>71040505060000</v>
      </c>
      <c r="B1023" s="114" t="s">
        <v>439</v>
      </c>
      <c r="C1023" s="115" t="s">
        <v>155</v>
      </c>
      <c r="D1023" s="116" t="s">
        <v>149</v>
      </c>
      <c r="E1023" s="117" t="s">
        <v>149</v>
      </c>
      <c r="F1023" s="118" t="s">
        <v>157</v>
      </c>
      <c r="G1023" s="119" t="s">
        <v>440</v>
      </c>
      <c r="L1023" s="36" t="s">
        <v>519</v>
      </c>
      <c r="N1023" s="3"/>
      <c r="O1023" s="3"/>
    </row>
    <row r="1024" spans="1:15">
      <c r="A1024" s="120" t="str">
        <f t="shared" si="158"/>
        <v>71040505064861</v>
      </c>
      <c r="B1024" s="114" t="s">
        <v>439</v>
      </c>
      <c r="C1024" s="115" t="s">
        <v>155</v>
      </c>
      <c r="D1024" s="116" t="s">
        <v>149</v>
      </c>
      <c r="E1024" s="117" t="s">
        <v>149</v>
      </c>
      <c r="F1024" s="118" t="s">
        <v>157</v>
      </c>
      <c r="G1024" s="119">
        <v>4861</v>
      </c>
      <c r="L1024" s="36" t="s">
        <v>134</v>
      </c>
      <c r="M1024" s="37">
        <v>4861</v>
      </c>
      <c r="N1024" s="3"/>
      <c r="O1024" s="3"/>
    </row>
    <row r="1025" spans="1:15">
      <c r="A1025" s="120" t="str">
        <f t="shared" si="158"/>
        <v>71040505070000</v>
      </c>
      <c r="B1025" s="114" t="s">
        <v>439</v>
      </c>
      <c r="C1025" s="115" t="s">
        <v>155</v>
      </c>
      <c r="D1025" s="116" t="s">
        <v>149</v>
      </c>
      <c r="E1025" s="117" t="s">
        <v>149</v>
      </c>
      <c r="F1025" s="118" t="s">
        <v>183</v>
      </c>
      <c r="G1025" s="119" t="s">
        <v>440</v>
      </c>
      <c r="L1025" s="36" t="s">
        <v>520</v>
      </c>
      <c r="N1025" s="3"/>
      <c r="O1025" s="3"/>
    </row>
    <row r="1026" spans="1:15" ht="30">
      <c r="A1026" s="120" t="str">
        <f t="shared" si="158"/>
        <v>71040505075113</v>
      </c>
      <c r="B1026" s="114" t="s">
        <v>439</v>
      </c>
      <c r="C1026" s="115" t="s">
        <v>155</v>
      </c>
      <c r="D1026" s="116" t="s">
        <v>149</v>
      </c>
      <c r="E1026" s="117" t="s">
        <v>149</v>
      </c>
      <c r="F1026" s="118" t="s">
        <v>183</v>
      </c>
      <c r="G1026" s="119">
        <v>5113</v>
      </c>
      <c r="L1026" s="36" t="s">
        <v>174</v>
      </c>
      <c r="M1026" s="37">
        <v>5113</v>
      </c>
      <c r="N1026" s="3"/>
      <c r="O1026" s="3"/>
    </row>
    <row r="1027" spans="1:15">
      <c r="A1027" s="120" t="str">
        <f t="shared" si="158"/>
        <v>71040700000000</v>
      </c>
      <c r="B1027" s="114" t="s">
        <v>439</v>
      </c>
      <c r="C1027" s="115" t="s">
        <v>155</v>
      </c>
      <c r="D1027" s="116" t="s">
        <v>183</v>
      </c>
      <c r="E1027" s="117" t="s">
        <v>441</v>
      </c>
      <c r="F1027" s="118" t="s">
        <v>441</v>
      </c>
      <c r="G1027" s="119" t="s">
        <v>440</v>
      </c>
      <c r="L1027" s="36" t="s">
        <v>521</v>
      </c>
      <c r="N1027" s="3"/>
      <c r="O1027" s="3"/>
    </row>
    <row r="1028" spans="1:15">
      <c r="A1028" s="120" t="str">
        <f t="shared" si="158"/>
        <v>71040700000001</v>
      </c>
      <c r="B1028" s="114" t="s">
        <v>439</v>
      </c>
      <c r="C1028" s="115" t="s">
        <v>155</v>
      </c>
      <c r="D1028" s="116" t="s">
        <v>183</v>
      </c>
      <c r="E1028" s="117" t="s">
        <v>441</v>
      </c>
      <c r="F1028" s="118" t="s">
        <v>441</v>
      </c>
      <c r="G1028" s="119" t="s">
        <v>96</v>
      </c>
      <c r="L1028" s="36" t="e">
        <v>#N/A</v>
      </c>
      <c r="N1028" s="3"/>
      <c r="O1028" s="3"/>
    </row>
    <row r="1029" spans="1:15">
      <c r="A1029" s="120" t="str">
        <f t="shared" si="158"/>
        <v>71040703000000</v>
      </c>
      <c r="B1029" s="114" t="s">
        <v>439</v>
      </c>
      <c r="C1029" s="115" t="s">
        <v>155</v>
      </c>
      <c r="D1029" s="116" t="s">
        <v>183</v>
      </c>
      <c r="E1029" s="117" t="s">
        <v>442</v>
      </c>
      <c r="F1029" s="118" t="s">
        <v>441</v>
      </c>
      <c r="G1029" s="119" t="s">
        <v>440</v>
      </c>
      <c r="L1029" s="36" t="s">
        <v>522</v>
      </c>
      <c r="N1029" s="3"/>
      <c r="O1029" s="3"/>
    </row>
    <row r="1030" spans="1:15">
      <c r="A1030" s="120" t="str">
        <f t="shared" si="158"/>
        <v>71040703000001</v>
      </c>
      <c r="B1030" s="114" t="s">
        <v>439</v>
      </c>
      <c r="C1030" s="115" t="s">
        <v>155</v>
      </c>
      <c r="D1030" s="116" t="s">
        <v>183</v>
      </c>
      <c r="E1030" s="117" t="s">
        <v>442</v>
      </c>
      <c r="F1030" s="118" t="s">
        <v>441</v>
      </c>
      <c r="G1030" s="119" t="s">
        <v>96</v>
      </c>
      <c r="L1030" s="36" t="e">
        <v>#N/A</v>
      </c>
      <c r="N1030" s="3"/>
      <c r="O1030" s="3"/>
    </row>
    <row r="1031" spans="1:15">
      <c r="A1031" s="120" t="str">
        <f t="shared" si="158"/>
        <v>71040703010000</v>
      </c>
      <c r="B1031" s="114" t="s">
        <v>439</v>
      </c>
      <c r="C1031" s="115" t="s">
        <v>155</v>
      </c>
      <c r="D1031" s="116" t="s">
        <v>183</v>
      </c>
      <c r="E1031" s="117" t="s">
        <v>442</v>
      </c>
      <c r="F1031" s="118" t="s">
        <v>106</v>
      </c>
      <c r="G1031" s="119" t="s">
        <v>440</v>
      </c>
      <c r="L1031" s="36" t="s">
        <v>523</v>
      </c>
      <c r="N1031" s="3"/>
      <c r="O1031" s="3"/>
    </row>
    <row r="1032" spans="1:15">
      <c r="A1032" s="120" t="str">
        <f t="shared" si="158"/>
        <v>71040703014639</v>
      </c>
      <c r="B1032" s="114" t="s">
        <v>439</v>
      </c>
      <c r="C1032" s="115" t="s">
        <v>155</v>
      </c>
      <c r="D1032" s="116" t="s">
        <v>183</v>
      </c>
      <c r="E1032" s="117" t="s">
        <v>442</v>
      </c>
      <c r="F1032" s="118" t="s">
        <v>106</v>
      </c>
      <c r="G1032" s="119">
        <v>4639</v>
      </c>
      <c r="L1032" s="36" t="s">
        <v>167</v>
      </c>
      <c r="M1032" s="37">
        <v>4639</v>
      </c>
      <c r="N1032" s="3"/>
      <c r="O1032" s="3"/>
    </row>
    <row r="1033" spans="1:15">
      <c r="A1033" s="120" t="str">
        <f t="shared" si="158"/>
        <v>71040901010000</v>
      </c>
      <c r="B1033" s="114" t="s">
        <v>439</v>
      </c>
      <c r="C1033" s="115" t="s">
        <v>155</v>
      </c>
      <c r="D1033" s="116" t="s">
        <v>187</v>
      </c>
      <c r="E1033" s="117" t="s">
        <v>106</v>
      </c>
      <c r="F1033" s="118" t="s">
        <v>106</v>
      </c>
      <c r="G1033" s="119" t="s">
        <v>440</v>
      </c>
      <c r="L1033" s="36" t="s">
        <v>524</v>
      </c>
      <c r="N1033" s="3"/>
      <c r="O1033" s="3"/>
    </row>
    <row r="1034" spans="1:15">
      <c r="A1034" s="120" t="str">
        <f t="shared" si="158"/>
        <v>71040901014239</v>
      </c>
      <c r="B1034" s="114" t="s">
        <v>439</v>
      </c>
      <c r="C1034" s="115" t="s">
        <v>155</v>
      </c>
      <c r="D1034" s="116" t="s">
        <v>187</v>
      </c>
      <c r="E1034" s="117" t="s">
        <v>106</v>
      </c>
      <c r="F1034" s="118" t="s">
        <v>106</v>
      </c>
      <c r="G1034" s="119">
        <v>4239</v>
      </c>
      <c r="L1034" s="36" t="s">
        <v>125</v>
      </c>
      <c r="M1034" s="37">
        <v>4239</v>
      </c>
      <c r="N1034" s="3"/>
      <c r="O1034" s="3"/>
    </row>
    <row r="1035" spans="1:15">
      <c r="A1035" s="120" t="str">
        <f t="shared" si="158"/>
        <v>71040901015221</v>
      </c>
      <c r="B1035" s="114" t="s">
        <v>439</v>
      </c>
      <c r="C1035" s="115" t="s">
        <v>155</v>
      </c>
      <c r="D1035" s="116" t="s">
        <v>187</v>
      </c>
      <c r="E1035" s="117" t="s">
        <v>106</v>
      </c>
      <c r="F1035" s="118" t="s">
        <v>106</v>
      </c>
      <c r="G1035" s="119">
        <v>5221</v>
      </c>
      <c r="L1035" s="36" t="s">
        <v>428</v>
      </c>
      <c r="M1035" s="37">
        <v>5221</v>
      </c>
      <c r="N1035" s="3"/>
      <c r="O1035" s="3"/>
    </row>
    <row r="1036" spans="1:15">
      <c r="A1036" s="120" t="str">
        <f t="shared" si="158"/>
        <v>71040901020000</v>
      </c>
      <c r="B1036" s="114" t="s">
        <v>439</v>
      </c>
      <c r="C1036" s="115" t="s">
        <v>155</v>
      </c>
      <c r="D1036" s="116" t="s">
        <v>187</v>
      </c>
      <c r="E1036" s="117" t="s">
        <v>106</v>
      </c>
      <c r="F1036" s="118" t="s">
        <v>140</v>
      </c>
      <c r="G1036" s="119" t="s">
        <v>440</v>
      </c>
      <c r="L1036" s="36" t="s">
        <v>525</v>
      </c>
      <c r="N1036" s="3"/>
      <c r="O1036" s="3"/>
    </row>
    <row r="1037" spans="1:15" ht="45">
      <c r="A1037" s="120" t="str">
        <f t="shared" si="158"/>
        <v>71040901024637</v>
      </c>
      <c r="B1037" s="114" t="s">
        <v>439</v>
      </c>
      <c r="C1037" s="115" t="s">
        <v>155</v>
      </c>
      <c r="D1037" s="116" t="s">
        <v>187</v>
      </c>
      <c r="E1037" s="117" t="s">
        <v>106</v>
      </c>
      <c r="F1037" s="118" t="s">
        <v>140</v>
      </c>
      <c r="G1037" s="119">
        <v>4637</v>
      </c>
      <c r="L1037" s="36" t="s">
        <v>215</v>
      </c>
      <c r="M1037" s="37">
        <v>4637</v>
      </c>
      <c r="N1037" s="3"/>
      <c r="O1037" s="3"/>
    </row>
    <row r="1038" spans="1:15">
      <c r="A1038" s="120" t="str">
        <f t="shared" si="158"/>
        <v>71040901030000</v>
      </c>
      <c r="B1038" s="114" t="s">
        <v>439</v>
      </c>
      <c r="C1038" s="115" t="s">
        <v>155</v>
      </c>
      <c r="D1038" s="116" t="s">
        <v>187</v>
      </c>
      <c r="E1038" s="117" t="s">
        <v>106</v>
      </c>
      <c r="F1038" s="118" t="s">
        <v>442</v>
      </c>
      <c r="G1038" s="119" t="s">
        <v>440</v>
      </c>
      <c r="L1038" s="36" t="s">
        <v>526</v>
      </c>
      <c r="N1038" s="3"/>
      <c r="O1038" s="3"/>
    </row>
    <row r="1039" spans="1:15" ht="30">
      <c r="A1039" s="120" t="str">
        <f t="shared" si="158"/>
        <v>71040901034511</v>
      </c>
      <c r="B1039" s="114" t="s">
        <v>439</v>
      </c>
      <c r="C1039" s="115" t="s">
        <v>155</v>
      </c>
      <c r="D1039" s="116" t="s">
        <v>187</v>
      </c>
      <c r="E1039" s="117" t="s">
        <v>106</v>
      </c>
      <c r="F1039" s="118" t="s">
        <v>442</v>
      </c>
      <c r="G1039" s="119">
        <v>4511</v>
      </c>
      <c r="L1039" s="36" t="s">
        <v>217</v>
      </c>
      <c r="M1039" s="37">
        <v>4511</v>
      </c>
      <c r="N1039" s="3"/>
      <c r="O1039" s="3"/>
    </row>
    <row r="1040" spans="1:15">
      <c r="A1040" s="120" t="str">
        <f t="shared" si="158"/>
        <v>71040901040000</v>
      </c>
      <c r="B1040" s="114" t="s">
        <v>439</v>
      </c>
      <c r="C1040" s="115" t="s">
        <v>155</v>
      </c>
      <c r="D1040" s="116" t="s">
        <v>187</v>
      </c>
      <c r="E1040" s="117" t="s">
        <v>106</v>
      </c>
      <c r="F1040" s="118" t="s">
        <v>155</v>
      </c>
      <c r="G1040" s="119" t="s">
        <v>440</v>
      </c>
      <c r="L1040" s="36" t="s">
        <v>527</v>
      </c>
      <c r="N1040" s="3"/>
      <c r="O1040" s="3"/>
    </row>
    <row r="1041" spans="1:15">
      <c r="A1041" s="120" t="str">
        <f t="shared" si="158"/>
        <v>71040901044639</v>
      </c>
      <c r="B1041" s="114" t="s">
        <v>439</v>
      </c>
      <c r="C1041" s="115" t="s">
        <v>155</v>
      </c>
      <c r="D1041" s="116" t="s">
        <v>187</v>
      </c>
      <c r="E1041" s="117" t="s">
        <v>106</v>
      </c>
      <c r="F1041" s="118" t="s">
        <v>155</v>
      </c>
      <c r="G1041" s="119">
        <v>4639</v>
      </c>
      <c r="L1041" s="36" t="s">
        <v>167</v>
      </c>
      <c r="M1041" s="37">
        <v>4639</v>
      </c>
      <c r="N1041" s="3"/>
      <c r="O1041" s="3"/>
    </row>
    <row r="1042" spans="1:15" ht="30">
      <c r="A1042" s="120" t="str">
        <f t="shared" si="158"/>
        <v>71040901044819</v>
      </c>
      <c r="B1042" s="114" t="s">
        <v>439</v>
      </c>
      <c r="C1042" s="115" t="s">
        <v>155</v>
      </c>
      <c r="D1042" s="116" t="s">
        <v>187</v>
      </c>
      <c r="E1042" s="117" t="s">
        <v>106</v>
      </c>
      <c r="F1042" s="118" t="s">
        <v>155</v>
      </c>
      <c r="G1042" s="119">
        <v>4819</v>
      </c>
      <c r="L1042" s="36" t="s">
        <v>219</v>
      </c>
      <c r="M1042" s="37">
        <v>4819</v>
      </c>
      <c r="N1042" s="3"/>
      <c r="O1042" s="3"/>
    </row>
    <row r="1043" spans="1:15">
      <c r="A1043" s="120" t="str">
        <f t="shared" si="158"/>
        <v>71040901050000</v>
      </c>
      <c r="B1043" s="114" t="s">
        <v>439</v>
      </c>
      <c r="C1043" s="115" t="s">
        <v>155</v>
      </c>
      <c r="D1043" s="116" t="s">
        <v>187</v>
      </c>
      <c r="E1043" s="117" t="s">
        <v>106</v>
      </c>
      <c r="F1043" s="118" t="s">
        <v>149</v>
      </c>
      <c r="G1043" s="119" t="s">
        <v>440</v>
      </c>
      <c r="L1043" s="36" t="s">
        <v>528</v>
      </c>
      <c r="N1043" s="3"/>
      <c r="O1043" s="3"/>
    </row>
    <row r="1044" spans="1:15">
      <c r="A1044" s="120" t="str">
        <f t="shared" si="158"/>
        <v>71040901058111</v>
      </c>
      <c r="B1044" s="114" t="s">
        <v>439</v>
      </c>
      <c r="C1044" s="115" t="s">
        <v>155</v>
      </c>
      <c r="D1044" s="116" t="s">
        <v>187</v>
      </c>
      <c r="E1044" s="117" t="s">
        <v>106</v>
      </c>
      <c r="F1044" s="118" t="s">
        <v>149</v>
      </c>
      <c r="G1044" s="119">
        <v>8111</v>
      </c>
      <c r="L1044" s="36" t="s">
        <v>434</v>
      </c>
      <c r="M1044" s="37">
        <v>8111</v>
      </c>
      <c r="N1044" s="3"/>
      <c r="O1044" s="3"/>
    </row>
    <row r="1045" spans="1:15">
      <c r="A1045" s="120" t="str">
        <f t="shared" si="158"/>
        <v>71040901058411</v>
      </c>
      <c r="B1045" s="114" t="s">
        <v>439</v>
      </c>
      <c r="C1045" s="115" t="s">
        <v>155</v>
      </c>
      <c r="D1045" s="116" t="s">
        <v>187</v>
      </c>
      <c r="E1045" s="117" t="s">
        <v>106</v>
      </c>
      <c r="F1045" s="118" t="s">
        <v>149</v>
      </c>
      <c r="G1045" s="119">
        <v>8411</v>
      </c>
      <c r="L1045" s="36" t="s">
        <v>438</v>
      </c>
      <c r="M1045" s="37">
        <v>8411</v>
      </c>
      <c r="N1045" s="3"/>
      <c r="O1045" s="3"/>
    </row>
    <row r="1046" spans="1:15">
      <c r="A1046" s="120" t="str">
        <f t="shared" si="158"/>
        <v>71040901060000</v>
      </c>
      <c r="B1046" s="114" t="s">
        <v>439</v>
      </c>
      <c r="C1046" s="115" t="s">
        <v>155</v>
      </c>
      <c r="D1046" s="116" t="s">
        <v>187</v>
      </c>
      <c r="E1046" s="117" t="s">
        <v>106</v>
      </c>
      <c r="F1046" s="118" t="s">
        <v>157</v>
      </c>
      <c r="G1046" s="119" t="s">
        <v>440</v>
      </c>
      <c r="L1046" s="36" t="s">
        <v>529</v>
      </c>
      <c r="N1046" s="3"/>
      <c r="O1046" s="3"/>
    </row>
    <row r="1047" spans="1:15" ht="30">
      <c r="A1047" s="120" t="str">
        <f t="shared" si="158"/>
        <v>71040901064819</v>
      </c>
      <c r="B1047" s="114" t="s">
        <v>439</v>
      </c>
      <c r="C1047" s="115" t="s">
        <v>155</v>
      </c>
      <c r="D1047" s="116" t="s">
        <v>187</v>
      </c>
      <c r="E1047" s="117" t="s">
        <v>106</v>
      </c>
      <c r="F1047" s="118" t="s">
        <v>157</v>
      </c>
      <c r="G1047" s="119">
        <v>4819</v>
      </c>
      <c r="L1047" s="36" t="s">
        <v>219</v>
      </c>
      <c r="M1047" s="37">
        <v>4819</v>
      </c>
      <c r="N1047" s="3"/>
      <c r="O1047" s="3"/>
    </row>
    <row r="1048" spans="1:15">
      <c r="A1048" s="120" t="str">
        <f t="shared" si="158"/>
        <v>71040901070000</v>
      </c>
      <c r="B1048" s="114" t="s">
        <v>439</v>
      </c>
      <c r="C1048" s="115" t="s">
        <v>155</v>
      </c>
      <c r="D1048" s="116" t="s">
        <v>187</v>
      </c>
      <c r="E1048" s="117" t="s">
        <v>106</v>
      </c>
      <c r="F1048" s="118" t="s">
        <v>183</v>
      </c>
      <c r="G1048" s="119" t="s">
        <v>440</v>
      </c>
      <c r="L1048" s="36" t="s">
        <v>530</v>
      </c>
      <c r="N1048" s="3"/>
      <c r="O1048" s="3"/>
    </row>
    <row r="1049" spans="1:15">
      <c r="A1049" s="120" t="str">
        <f t="shared" si="158"/>
        <v>71040901074239</v>
      </c>
      <c r="B1049" s="114" t="s">
        <v>439</v>
      </c>
      <c r="C1049" s="115" t="s">
        <v>155</v>
      </c>
      <c r="D1049" s="116" t="s">
        <v>187</v>
      </c>
      <c r="E1049" s="117" t="s">
        <v>106</v>
      </c>
      <c r="F1049" s="118" t="s">
        <v>183</v>
      </c>
      <c r="G1049" s="119">
        <v>4239</v>
      </c>
      <c r="L1049" s="36" t="s">
        <v>125</v>
      </c>
      <c r="M1049" s="37">
        <v>4239</v>
      </c>
      <c r="N1049" s="3"/>
      <c r="O1049" s="3"/>
    </row>
    <row r="1050" spans="1:15">
      <c r="A1050" s="120" t="str">
        <f t="shared" si="158"/>
        <v>71040901080000</v>
      </c>
      <c r="B1050" s="114" t="s">
        <v>439</v>
      </c>
      <c r="C1050" s="115" t="s">
        <v>155</v>
      </c>
      <c r="D1050" s="116" t="s">
        <v>187</v>
      </c>
      <c r="E1050" s="117" t="s">
        <v>106</v>
      </c>
      <c r="F1050" s="118" t="s">
        <v>185</v>
      </c>
      <c r="G1050" s="119" t="s">
        <v>440</v>
      </c>
      <c r="L1050" s="36" t="s">
        <v>531</v>
      </c>
      <c r="N1050" s="3"/>
      <c r="O1050" s="3"/>
    </row>
    <row r="1051" spans="1:15">
      <c r="A1051" s="120" t="str">
        <f t="shared" si="158"/>
        <v>71040901084234</v>
      </c>
      <c r="B1051" s="114" t="s">
        <v>439</v>
      </c>
      <c r="C1051" s="115" t="s">
        <v>155</v>
      </c>
      <c r="D1051" s="116" t="s">
        <v>187</v>
      </c>
      <c r="E1051" s="117" t="s">
        <v>106</v>
      </c>
      <c r="F1051" s="118" t="s">
        <v>185</v>
      </c>
      <c r="G1051" s="119">
        <v>4234</v>
      </c>
      <c r="L1051" s="36" t="s">
        <v>122</v>
      </c>
      <c r="M1051" s="37">
        <v>4234</v>
      </c>
      <c r="N1051" s="3"/>
      <c r="O1051" s="3"/>
    </row>
    <row r="1052" spans="1:15" ht="30">
      <c r="A1052" s="120" t="str">
        <f t="shared" si="158"/>
        <v>71040901084511</v>
      </c>
      <c r="B1052" s="114" t="s">
        <v>439</v>
      </c>
      <c r="C1052" s="115" t="s">
        <v>155</v>
      </c>
      <c r="D1052" s="116" t="s">
        <v>187</v>
      </c>
      <c r="E1052" s="117" t="s">
        <v>106</v>
      </c>
      <c r="F1052" s="118" t="s">
        <v>185</v>
      </c>
      <c r="G1052" s="119">
        <v>4511</v>
      </c>
      <c r="L1052" s="36" t="s">
        <v>217</v>
      </c>
      <c r="M1052" s="37">
        <v>4511</v>
      </c>
      <c r="N1052" s="3"/>
      <c r="O1052" s="3"/>
    </row>
    <row r="1053" spans="1:15">
      <c r="A1053" s="120" t="str">
        <f t="shared" si="158"/>
        <v>71040901094234</v>
      </c>
      <c r="B1053" s="114" t="s">
        <v>439</v>
      </c>
      <c r="C1053" s="115" t="s">
        <v>155</v>
      </c>
      <c r="D1053" s="116" t="s">
        <v>187</v>
      </c>
      <c r="E1053" s="117" t="s">
        <v>106</v>
      </c>
      <c r="F1053" s="118" t="s">
        <v>187</v>
      </c>
      <c r="G1053" s="119">
        <v>4234</v>
      </c>
      <c r="L1053" s="36" t="s">
        <v>122</v>
      </c>
      <c r="M1053" s="37">
        <v>4234</v>
      </c>
      <c r="N1053" s="3"/>
      <c r="O1053" s="3"/>
    </row>
    <row r="1054" spans="1:15">
      <c r="A1054" s="120" t="str">
        <f t="shared" si="158"/>
        <v>71040901100000</v>
      </c>
      <c r="B1054" s="114" t="s">
        <v>439</v>
      </c>
      <c r="C1054" s="115" t="s">
        <v>155</v>
      </c>
      <c r="D1054" s="116" t="s">
        <v>187</v>
      </c>
      <c r="E1054" s="117" t="s">
        <v>106</v>
      </c>
      <c r="F1054" s="118" t="s">
        <v>189</v>
      </c>
      <c r="G1054" s="119" t="s">
        <v>440</v>
      </c>
      <c r="L1054" s="36" t="s">
        <v>532</v>
      </c>
      <c r="N1054" s="3"/>
      <c r="O1054" s="3"/>
    </row>
    <row r="1055" spans="1:15">
      <c r="A1055" s="120" t="str">
        <f t="shared" si="158"/>
        <v>71040901104823</v>
      </c>
      <c r="B1055" s="114" t="s">
        <v>439</v>
      </c>
      <c r="C1055" s="115" t="s">
        <v>155</v>
      </c>
      <c r="D1055" s="116" t="s">
        <v>187</v>
      </c>
      <c r="E1055" s="117" t="s">
        <v>106</v>
      </c>
      <c r="F1055" s="118" t="s">
        <v>189</v>
      </c>
      <c r="G1055" s="119">
        <v>4823</v>
      </c>
      <c r="L1055" s="36" t="s">
        <v>133</v>
      </c>
      <c r="M1055" s="37">
        <v>4823</v>
      </c>
      <c r="N1055" s="3"/>
      <c r="O1055" s="3"/>
    </row>
    <row r="1056" spans="1:15">
      <c r="A1056" s="120" t="str">
        <f t="shared" si="158"/>
        <v>71040901105129</v>
      </c>
      <c r="B1056" s="114" t="s">
        <v>439</v>
      </c>
      <c r="C1056" s="115" t="s">
        <v>155</v>
      </c>
      <c r="D1056" s="116" t="s">
        <v>187</v>
      </c>
      <c r="E1056" s="117" t="s">
        <v>106</v>
      </c>
      <c r="F1056" s="118" t="s">
        <v>189</v>
      </c>
      <c r="G1056" s="119">
        <v>5129</v>
      </c>
      <c r="L1056" s="36" t="s">
        <v>424</v>
      </c>
      <c r="M1056" s="37">
        <v>5129</v>
      </c>
      <c r="N1056" s="3"/>
      <c r="O1056" s="3"/>
    </row>
    <row r="1057" spans="1:15">
      <c r="A1057" s="120" t="str">
        <f t="shared" si="158"/>
        <v>71040901110000</v>
      </c>
      <c r="B1057" s="114" t="s">
        <v>439</v>
      </c>
      <c r="C1057" s="115" t="s">
        <v>155</v>
      </c>
      <c r="D1057" s="116" t="s">
        <v>187</v>
      </c>
      <c r="E1057" s="117" t="s">
        <v>106</v>
      </c>
      <c r="F1057" s="118" t="s">
        <v>104</v>
      </c>
      <c r="G1057" s="119" t="s">
        <v>440</v>
      </c>
      <c r="L1057" s="36" t="s">
        <v>533</v>
      </c>
      <c r="N1057" s="3"/>
      <c r="O1057" s="3"/>
    </row>
    <row r="1058" spans="1:15" ht="30">
      <c r="A1058" s="120" t="str">
        <f t="shared" si="158"/>
        <v>71040901114512</v>
      </c>
      <c r="B1058" s="114" t="s">
        <v>439</v>
      </c>
      <c r="C1058" s="115" t="s">
        <v>155</v>
      </c>
      <c r="D1058" s="116" t="s">
        <v>187</v>
      </c>
      <c r="E1058" s="117" t="s">
        <v>106</v>
      </c>
      <c r="F1058" s="118" t="s">
        <v>104</v>
      </c>
      <c r="G1058" s="119" t="s">
        <v>229</v>
      </c>
      <c r="L1058" s="36" t="s">
        <v>230</v>
      </c>
      <c r="M1058" s="37">
        <v>4512</v>
      </c>
      <c r="N1058" s="3"/>
      <c r="O1058" s="3"/>
    </row>
    <row r="1059" spans="1:15">
      <c r="A1059" s="120" t="str">
        <f t="shared" si="158"/>
        <v>71050101015112</v>
      </c>
      <c r="B1059" s="114" t="s">
        <v>439</v>
      </c>
      <c r="C1059" s="115" t="s">
        <v>149</v>
      </c>
      <c r="D1059" s="116" t="s">
        <v>106</v>
      </c>
      <c r="E1059" s="117" t="s">
        <v>106</v>
      </c>
      <c r="F1059" s="118" t="s">
        <v>106</v>
      </c>
      <c r="G1059" s="119">
        <v>5112</v>
      </c>
      <c r="L1059" s="36" t="s">
        <v>173</v>
      </c>
      <c r="M1059" s="37">
        <v>5112</v>
      </c>
      <c r="N1059" s="3"/>
      <c r="O1059" s="3"/>
    </row>
    <row r="1060" spans="1:15" ht="30">
      <c r="A1060" s="120" t="str">
        <f t="shared" si="158"/>
        <v>71050101015113</v>
      </c>
      <c r="B1060" s="114" t="s">
        <v>439</v>
      </c>
      <c r="C1060" s="115" t="s">
        <v>149</v>
      </c>
      <c r="D1060" s="116" t="s">
        <v>106</v>
      </c>
      <c r="E1060" s="117" t="s">
        <v>106</v>
      </c>
      <c r="F1060" s="118" t="s">
        <v>106</v>
      </c>
      <c r="G1060" s="119">
        <v>5113</v>
      </c>
      <c r="L1060" s="36" t="s">
        <v>174</v>
      </c>
      <c r="M1060" s="37">
        <v>5113</v>
      </c>
      <c r="N1060" s="3"/>
      <c r="O1060" s="3"/>
    </row>
    <row r="1061" spans="1:15">
      <c r="A1061" s="120" t="str">
        <f t="shared" si="158"/>
        <v>71050101020000</v>
      </c>
      <c r="B1061" s="114" t="s">
        <v>439</v>
      </c>
      <c r="C1061" s="115" t="s">
        <v>149</v>
      </c>
      <c r="D1061" s="116" t="s">
        <v>106</v>
      </c>
      <c r="E1061" s="117" t="s">
        <v>106</v>
      </c>
      <c r="F1061" s="118" t="s">
        <v>140</v>
      </c>
      <c r="G1061" s="119" t="s">
        <v>440</v>
      </c>
      <c r="L1061" s="36" t="s">
        <v>534</v>
      </c>
      <c r="N1061" s="3"/>
      <c r="O1061" s="3"/>
    </row>
    <row r="1062" spans="1:15">
      <c r="A1062" s="120" t="str">
        <f t="shared" si="158"/>
        <v>71050101024213</v>
      </c>
      <c r="B1062" s="114" t="s">
        <v>439</v>
      </c>
      <c r="C1062" s="115" t="s">
        <v>149</v>
      </c>
      <c r="D1062" s="116" t="s">
        <v>106</v>
      </c>
      <c r="E1062" s="117" t="s">
        <v>106</v>
      </c>
      <c r="F1062" s="118" t="s">
        <v>140</v>
      </c>
      <c r="G1062" s="119">
        <v>4213</v>
      </c>
      <c r="L1062" s="36" t="s">
        <v>115</v>
      </c>
      <c r="M1062" s="37">
        <v>4213</v>
      </c>
      <c r="N1062" s="3"/>
      <c r="O1062" s="3"/>
    </row>
    <row r="1063" spans="1:15">
      <c r="A1063" s="120" t="str">
        <f t="shared" si="158"/>
        <v>71050300000000</v>
      </c>
      <c r="B1063" s="114" t="s">
        <v>439</v>
      </c>
      <c r="C1063" s="115" t="s">
        <v>149</v>
      </c>
      <c r="D1063" s="116" t="s">
        <v>442</v>
      </c>
      <c r="E1063" s="117" t="s">
        <v>441</v>
      </c>
      <c r="F1063" s="118" t="s">
        <v>441</v>
      </c>
      <c r="G1063" s="119" t="s">
        <v>440</v>
      </c>
      <c r="L1063" s="36" t="s">
        <v>535</v>
      </c>
      <c r="N1063" s="3"/>
      <c r="O1063" s="3"/>
    </row>
    <row r="1064" spans="1:15">
      <c r="A1064" s="120" t="str">
        <f t="shared" si="158"/>
        <v>71050300000001</v>
      </c>
      <c r="B1064" s="114" t="s">
        <v>439</v>
      </c>
      <c r="C1064" s="115" t="s">
        <v>149</v>
      </c>
      <c r="D1064" s="116" t="s">
        <v>442</v>
      </c>
      <c r="E1064" s="117" t="s">
        <v>441</v>
      </c>
      <c r="F1064" s="118" t="s">
        <v>441</v>
      </c>
      <c r="G1064" s="119" t="s">
        <v>96</v>
      </c>
      <c r="L1064" s="36" t="e">
        <v>#N/A</v>
      </c>
      <c r="N1064" s="3"/>
      <c r="O1064" s="3"/>
    </row>
    <row r="1065" spans="1:15">
      <c r="A1065" s="120" t="str">
        <f t="shared" ref="A1065:A1128" si="159">CONCATENATE(B1065,C1065,D1065,E1065,F1065,G1065)</f>
        <v>71050301000000</v>
      </c>
      <c r="B1065" s="114" t="s">
        <v>439</v>
      </c>
      <c r="C1065" s="115" t="s">
        <v>149</v>
      </c>
      <c r="D1065" s="116" t="s">
        <v>442</v>
      </c>
      <c r="E1065" s="117" t="s">
        <v>106</v>
      </c>
      <c r="F1065" s="118" t="s">
        <v>441</v>
      </c>
      <c r="G1065" s="119" t="s">
        <v>440</v>
      </c>
      <c r="L1065" s="36" t="s">
        <v>536</v>
      </c>
      <c r="N1065" s="3"/>
      <c r="O1065" s="3"/>
    </row>
    <row r="1066" spans="1:15">
      <c r="A1066" s="120" t="str">
        <f t="shared" si="159"/>
        <v>71050301000001</v>
      </c>
      <c r="B1066" s="114" t="s">
        <v>439</v>
      </c>
      <c r="C1066" s="115" t="s">
        <v>149</v>
      </c>
      <c r="D1066" s="116" t="s">
        <v>442</v>
      </c>
      <c r="E1066" s="117" t="s">
        <v>106</v>
      </c>
      <c r="F1066" s="118" t="s">
        <v>441</v>
      </c>
      <c r="G1066" s="119" t="s">
        <v>96</v>
      </c>
      <c r="L1066" s="36" t="e">
        <v>#N/A</v>
      </c>
      <c r="N1066" s="3"/>
      <c r="O1066" s="3"/>
    </row>
    <row r="1067" spans="1:15">
      <c r="A1067" s="120" t="str">
        <f t="shared" si="159"/>
        <v>71050301010000</v>
      </c>
      <c r="B1067" s="114" t="s">
        <v>439</v>
      </c>
      <c r="C1067" s="115" t="s">
        <v>149</v>
      </c>
      <c r="D1067" s="116" t="s">
        <v>442</v>
      </c>
      <c r="E1067" s="117" t="s">
        <v>106</v>
      </c>
      <c r="F1067" s="118" t="s">
        <v>106</v>
      </c>
      <c r="G1067" s="119" t="s">
        <v>440</v>
      </c>
      <c r="L1067" s="36" t="s">
        <v>537</v>
      </c>
      <c r="N1067" s="3"/>
      <c r="O1067" s="3"/>
    </row>
    <row r="1068" spans="1:15">
      <c r="A1068" s="120" t="str">
        <f t="shared" si="159"/>
        <v>71050301014213</v>
      </c>
      <c r="B1068" s="114" t="s">
        <v>439</v>
      </c>
      <c r="C1068" s="115" t="s">
        <v>149</v>
      </c>
      <c r="D1068" s="116" t="s">
        <v>442</v>
      </c>
      <c r="E1068" s="117" t="s">
        <v>106</v>
      </c>
      <c r="F1068" s="118" t="s">
        <v>106</v>
      </c>
      <c r="G1068" s="119">
        <v>4213</v>
      </c>
      <c r="L1068" s="36" t="s">
        <v>115</v>
      </c>
      <c r="M1068" s="37">
        <v>4213</v>
      </c>
      <c r="N1068" s="3"/>
      <c r="O1068" s="3"/>
    </row>
    <row r="1069" spans="1:15">
      <c r="A1069" s="120" t="str">
        <f t="shared" si="159"/>
        <v>71050601014269</v>
      </c>
      <c r="B1069" s="114" t="s">
        <v>439</v>
      </c>
      <c r="C1069" s="115" t="s">
        <v>149</v>
      </c>
      <c r="D1069" s="116" t="s">
        <v>157</v>
      </c>
      <c r="E1069" s="117" t="s">
        <v>106</v>
      </c>
      <c r="F1069" s="118" t="s">
        <v>106</v>
      </c>
      <c r="G1069" s="119">
        <v>4269</v>
      </c>
      <c r="L1069" s="36" t="s">
        <v>240</v>
      </c>
      <c r="M1069" s="37">
        <v>4269</v>
      </c>
      <c r="N1069" s="3"/>
      <c r="O1069" s="3"/>
    </row>
    <row r="1070" spans="1:15" ht="45">
      <c r="A1070" s="120" t="str">
        <f t="shared" si="159"/>
        <v>71050601014638</v>
      </c>
      <c r="B1070" s="114" t="s">
        <v>439</v>
      </c>
      <c r="C1070" s="115" t="s">
        <v>149</v>
      </c>
      <c r="D1070" s="116" t="s">
        <v>157</v>
      </c>
      <c r="E1070" s="117" t="s">
        <v>106</v>
      </c>
      <c r="F1070" s="118" t="s">
        <v>106</v>
      </c>
      <c r="G1070" s="119">
        <v>4638</v>
      </c>
      <c r="L1070" s="36" t="s">
        <v>241</v>
      </c>
      <c r="M1070" s="37">
        <v>4638</v>
      </c>
      <c r="N1070" s="3"/>
      <c r="O1070" s="3"/>
    </row>
    <row r="1071" spans="1:15" ht="30">
      <c r="A1071" s="120" t="str">
        <f t="shared" si="159"/>
        <v>71050601014819</v>
      </c>
      <c r="B1071" s="114" t="s">
        <v>439</v>
      </c>
      <c r="C1071" s="115" t="s">
        <v>149</v>
      </c>
      <c r="D1071" s="116" t="s">
        <v>157</v>
      </c>
      <c r="E1071" s="117" t="s">
        <v>106</v>
      </c>
      <c r="F1071" s="118" t="s">
        <v>106</v>
      </c>
      <c r="G1071" s="119">
        <v>4819</v>
      </c>
      <c r="L1071" s="36" t="s">
        <v>219</v>
      </c>
      <c r="M1071" s="37">
        <v>4819</v>
      </c>
      <c r="N1071" s="3"/>
      <c r="O1071" s="3"/>
    </row>
    <row r="1072" spans="1:15" ht="30">
      <c r="A1072" s="120" t="str">
        <f t="shared" si="159"/>
        <v>71050601015113</v>
      </c>
      <c r="B1072" s="114" t="s">
        <v>439</v>
      </c>
      <c r="C1072" s="115" t="s">
        <v>149</v>
      </c>
      <c r="D1072" s="116" t="s">
        <v>157</v>
      </c>
      <c r="E1072" s="117" t="s">
        <v>106</v>
      </c>
      <c r="F1072" s="118" t="s">
        <v>106</v>
      </c>
      <c r="G1072" s="119">
        <v>5113</v>
      </c>
      <c r="L1072" s="36" t="s">
        <v>174</v>
      </c>
      <c r="M1072" s="37">
        <v>5113</v>
      </c>
      <c r="N1072" s="3"/>
      <c r="O1072" s="3"/>
    </row>
    <row r="1073" spans="1:15">
      <c r="A1073" s="120" t="str">
        <f t="shared" si="159"/>
        <v>71050601040000</v>
      </c>
      <c r="B1073" s="114" t="s">
        <v>439</v>
      </c>
      <c r="C1073" s="115" t="s">
        <v>149</v>
      </c>
      <c r="D1073" s="116" t="s">
        <v>157</v>
      </c>
      <c r="E1073" s="117" t="s">
        <v>106</v>
      </c>
      <c r="F1073" s="118" t="s">
        <v>155</v>
      </c>
      <c r="G1073" s="119" t="s">
        <v>440</v>
      </c>
      <c r="L1073" s="36" t="s">
        <v>538</v>
      </c>
      <c r="N1073" s="3"/>
      <c r="O1073" s="3"/>
    </row>
    <row r="1074" spans="1:15">
      <c r="A1074" s="120" t="str">
        <f t="shared" si="159"/>
        <v>71050601044269</v>
      </c>
      <c r="B1074" s="114" t="s">
        <v>439</v>
      </c>
      <c r="C1074" s="115" t="s">
        <v>149</v>
      </c>
      <c r="D1074" s="116" t="s">
        <v>157</v>
      </c>
      <c r="E1074" s="117" t="s">
        <v>106</v>
      </c>
      <c r="F1074" s="118" t="s">
        <v>155</v>
      </c>
      <c r="G1074" s="119">
        <v>4269</v>
      </c>
      <c r="L1074" s="36" t="s">
        <v>240</v>
      </c>
      <c r="M1074" s="37">
        <v>4269</v>
      </c>
      <c r="N1074" s="3"/>
      <c r="O1074" s="3"/>
    </row>
    <row r="1075" spans="1:15" ht="30">
      <c r="A1075" s="120" t="str">
        <f t="shared" si="159"/>
        <v>71050601044819</v>
      </c>
      <c r="B1075" s="114" t="s">
        <v>439</v>
      </c>
      <c r="C1075" s="115" t="s">
        <v>149</v>
      </c>
      <c r="D1075" s="116" t="s">
        <v>157</v>
      </c>
      <c r="E1075" s="117" t="s">
        <v>106</v>
      </c>
      <c r="F1075" s="118" t="s">
        <v>155</v>
      </c>
      <c r="G1075" s="119">
        <v>4819</v>
      </c>
      <c r="L1075" s="36" t="s">
        <v>219</v>
      </c>
      <c r="M1075" s="37">
        <v>4819</v>
      </c>
      <c r="N1075" s="3"/>
      <c r="O1075" s="3"/>
    </row>
    <row r="1076" spans="1:15">
      <c r="A1076" s="120" t="str">
        <f t="shared" si="159"/>
        <v>71050601045221</v>
      </c>
      <c r="B1076" s="114" t="s">
        <v>439</v>
      </c>
      <c r="C1076" s="115" t="s">
        <v>149</v>
      </c>
      <c r="D1076" s="116" t="s">
        <v>157</v>
      </c>
      <c r="E1076" s="117" t="s">
        <v>106</v>
      </c>
      <c r="F1076" s="118" t="s">
        <v>155</v>
      </c>
      <c r="G1076" s="119">
        <v>5221</v>
      </c>
      <c r="L1076" s="36" t="s">
        <v>428</v>
      </c>
      <c r="M1076" s="37">
        <v>5221</v>
      </c>
      <c r="N1076" s="3"/>
      <c r="O1076" s="3"/>
    </row>
    <row r="1077" spans="1:15">
      <c r="A1077" s="120" t="str">
        <f t="shared" si="159"/>
        <v>71050601050000</v>
      </c>
      <c r="B1077" s="114" t="s">
        <v>439</v>
      </c>
      <c r="C1077" s="115" t="s">
        <v>149</v>
      </c>
      <c r="D1077" s="116" t="s">
        <v>157</v>
      </c>
      <c r="E1077" s="117" t="s">
        <v>106</v>
      </c>
      <c r="F1077" s="118" t="s">
        <v>149</v>
      </c>
      <c r="G1077" s="119" t="s">
        <v>440</v>
      </c>
      <c r="L1077" s="36" t="s">
        <v>539</v>
      </c>
      <c r="N1077" s="3"/>
      <c r="O1077" s="3"/>
    </row>
    <row r="1078" spans="1:15">
      <c r="A1078" s="120" t="str">
        <f t="shared" si="159"/>
        <v>71050601054861</v>
      </c>
      <c r="B1078" s="114" t="s">
        <v>439</v>
      </c>
      <c r="C1078" s="115" t="s">
        <v>149</v>
      </c>
      <c r="D1078" s="116" t="s">
        <v>157</v>
      </c>
      <c r="E1078" s="117" t="s">
        <v>106</v>
      </c>
      <c r="F1078" s="118" t="s">
        <v>149</v>
      </c>
      <c r="G1078" s="119">
        <v>4861</v>
      </c>
      <c r="L1078" s="36" t="s">
        <v>134</v>
      </c>
      <c r="M1078" s="37">
        <v>4861</v>
      </c>
      <c r="N1078" s="3"/>
      <c r="O1078" s="3"/>
    </row>
    <row r="1079" spans="1:15">
      <c r="A1079" s="120" t="str">
        <f t="shared" si="159"/>
        <v>71060101025111</v>
      </c>
      <c r="B1079" s="114" t="s">
        <v>439</v>
      </c>
      <c r="C1079" s="115" t="s">
        <v>157</v>
      </c>
      <c r="D1079" s="116" t="s">
        <v>106</v>
      </c>
      <c r="E1079" s="117" t="s">
        <v>106</v>
      </c>
      <c r="F1079" s="118" t="s">
        <v>140</v>
      </c>
      <c r="G1079" s="119">
        <v>5111</v>
      </c>
      <c r="L1079" s="36" t="s">
        <v>421</v>
      </c>
      <c r="M1079" s="37">
        <v>5111</v>
      </c>
      <c r="N1079" s="3"/>
      <c r="O1079" s="3"/>
    </row>
    <row r="1080" spans="1:15">
      <c r="A1080" s="120" t="str">
        <f t="shared" si="159"/>
        <v>71060101025112</v>
      </c>
      <c r="B1080" s="114" t="s">
        <v>439</v>
      </c>
      <c r="C1080" s="115" t="s">
        <v>157</v>
      </c>
      <c r="D1080" s="116" t="s">
        <v>106</v>
      </c>
      <c r="E1080" s="117" t="s">
        <v>106</v>
      </c>
      <c r="F1080" s="118" t="s">
        <v>140</v>
      </c>
      <c r="G1080" s="119">
        <v>5112</v>
      </c>
      <c r="L1080" s="36" t="s">
        <v>173</v>
      </c>
      <c r="M1080" s="37">
        <v>5112</v>
      </c>
      <c r="N1080" s="3"/>
      <c r="O1080" s="3"/>
    </row>
    <row r="1081" spans="1:15">
      <c r="A1081" s="120" t="str">
        <f t="shared" si="159"/>
        <v>71060300000000</v>
      </c>
      <c r="B1081" s="114" t="s">
        <v>439</v>
      </c>
      <c r="C1081" s="115" t="s">
        <v>157</v>
      </c>
      <c r="D1081" s="116" t="s">
        <v>442</v>
      </c>
      <c r="E1081" s="117" t="s">
        <v>441</v>
      </c>
      <c r="F1081" s="118" t="s">
        <v>441</v>
      </c>
      <c r="G1081" s="119" t="s">
        <v>440</v>
      </c>
      <c r="L1081" s="36" t="s">
        <v>540</v>
      </c>
      <c r="N1081" s="3"/>
      <c r="O1081" s="3"/>
    </row>
    <row r="1082" spans="1:15">
      <c r="A1082" s="120" t="str">
        <f t="shared" si="159"/>
        <v>71060300000001</v>
      </c>
      <c r="B1082" s="114" t="s">
        <v>439</v>
      </c>
      <c r="C1082" s="115" t="s">
        <v>157</v>
      </c>
      <c r="D1082" s="116" t="s">
        <v>442</v>
      </c>
      <c r="E1082" s="117" t="s">
        <v>441</v>
      </c>
      <c r="F1082" s="118" t="s">
        <v>441</v>
      </c>
      <c r="G1082" s="119" t="s">
        <v>96</v>
      </c>
      <c r="L1082" s="36" t="e">
        <v>#N/A</v>
      </c>
      <c r="N1082" s="3"/>
      <c r="O1082" s="3"/>
    </row>
    <row r="1083" spans="1:15">
      <c r="A1083" s="120" t="str">
        <f t="shared" si="159"/>
        <v>71060301000000</v>
      </c>
      <c r="B1083" s="114" t="s">
        <v>439</v>
      </c>
      <c r="C1083" s="115" t="s">
        <v>157</v>
      </c>
      <c r="D1083" s="116" t="s">
        <v>442</v>
      </c>
      <c r="E1083" s="117" t="s">
        <v>106</v>
      </c>
      <c r="F1083" s="118" t="s">
        <v>441</v>
      </c>
      <c r="G1083" s="119" t="s">
        <v>440</v>
      </c>
      <c r="L1083" s="36" t="s">
        <v>541</v>
      </c>
      <c r="N1083" s="3"/>
      <c r="O1083" s="3"/>
    </row>
    <row r="1084" spans="1:15">
      <c r="A1084" s="120" t="str">
        <f t="shared" si="159"/>
        <v>71060301000001</v>
      </c>
      <c r="B1084" s="114" t="s">
        <v>439</v>
      </c>
      <c r="C1084" s="115" t="s">
        <v>157</v>
      </c>
      <c r="D1084" s="116" t="s">
        <v>442</v>
      </c>
      <c r="E1084" s="117" t="s">
        <v>106</v>
      </c>
      <c r="F1084" s="118" t="s">
        <v>441</v>
      </c>
      <c r="G1084" s="119" t="s">
        <v>96</v>
      </c>
      <c r="L1084" s="36" t="e">
        <v>#N/A</v>
      </c>
      <c r="N1084" s="3"/>
      <c r="O1084" s="3"/>
    </row>
    <row r="1085" spans="1:15">
      <c r="A1085" s="120" t="str">
        <f t="shared" si="159"/>
        <v>71060301010000</v>
      </c>
      <c r="B1085" s="114" t="s">
        <v>439</v>
      </c>
      <c r="C1085" s="115" t="s">
        <v>157</v>
      </c>
      <c r="D1085" s="116" t="s">
        <v>442</v>
      </c>
      <c r="E1085" s="117" t="s">
        <v>106</v>
      </c>
      <c r="F1085" s="118" t="s">
        <v>106</v>
      </c>
      <c r="G1085" s="119" t="s">
        <v>440</v>
      </c>
      <c r="L1085" s="36" t="s">
        <v>542</v>
      </c>
      <c r="N1085" s="3"/>
      <c r="O1085" s="3"/>
    </row>
    <row r="1086" spans="1:15">
      <c r="A1086" s="120" t="str">
        <f t="shared" si="159"/>
        <v>71060301014861</v>
      </c>
      <c r="B1086" s="114" t="s">
        <v>439</v>
      </c>
      <c r="C1086" s="115" t="s">
        <v>157</v>
      </c>
      <c r="D1086" s="116" t="s">
        <v>442</v>
      </c>
      <c r="E1086" s="117" t="s">
        <v>106</v>
      </c>
      <c r="F1086" s="118" t="s">
        <v>106</v>
      </c>
      <c r="G1086" s="119">
        <v>4861</v>
      </c>
      <c r="L1086" s="36" t="s">
        <v>134</v>
      </c>
      <c r="M1086" s="37">
        <v>4861</v>
      </c>
      <c r="N1086" s="3"/>
      <c r="O1086" s="3"/>
    </row>
    <row r="1087" spans="1:15">
      <c r="A1087" s="120" t="str">
        <f t="shared" si="159"/>
        <v>71060301020000</v>
      </c>
      <c r="B1087" s="114" t="s">
        <v>439</v>
      </c>
      <c r="C1087" s="115" t="s">
        <v>157</v>
      </c>
      <c r="D1087" s="116" t="s">
        <v>442</v>
      </c>
      <c r="E1087" s="117" t="s">
        <v>106</v>
      </c>
      <c r="F1087" s="118" t="s">
        <v>140</v>
      </c>
      <c r="G1087" s="119" t="s">
        <v>440</v>
      </c>
      <c r="L1087" s="36" t="s">
        <v>543</v>
      </c>
      <c r="N1087" s="3"/>
      <c r="O1087" s="3"/>
    </row>
    <row r="1088" spans="1:15">
      <c r="A1088" s="120" t="str">
        <f t="shared" si="159"/>
        <v>71060301024861</v>
      </c>
      <c r="B1088" s="114" t="s">
        <v>439</v>
      </c>
      <c r="C1088" s="115" t="s">
        <v>157</v>
      </c>
      <c r="D1088" s="116" t="s">
        <v>442</v>
      </c>
      <c r="E1088" s="117" t="s">
        <v>106</v>
      </c>
      <c r="F1088" s="118" t="s">
        <v>140</v>
      </c>
      <c r="G1088" s="119">
        <v>4861</v>
      </c>
      <c r="L1088" s="36" t="s">
        <v>134</v>
      </c>
      <c r="M1088" s="37">
        <v>4861</v>
      </c>
      <c r="N1088" s="3"/>
      <c r="O1088" s="3"/>
    </row>
    <row r="1089" spans="1:15">
      <c r="A1089" s="120" t="str">
        <f t="shared" si="159"/>
        <v>71060301030000</v>
      </c>
      <c r="B1089" s="114" t="s">
        <v>439</v>
      </c>
      <c r="C1089" s="115" t="s">
        <v>157</v>
      </c>
      <c r="D1089" s="116" t="s">
        <v>442</v>
      </c>
      <c r="E1089" s="117" t="s">
        <v>106</v>
      </c>
      <c r="F1089" s="118" t="s">
        <v>442</v>
      </c>
      <c r="G1089" s="119" t="s">
        <v>440</v>
      </c>
      <c r="L1089" s="36" t="s">
        <v>544</v>
      </c>
      <c r="N1089" s="3"/>
      <c r="O1089" s="3"/>
    </row>
    <row r="1090" spans="1:15">
      <c r="A1090" s="120" t="str">
        <f t="shared" si="159"/>
        <v>71060301034861</v>
      </c>
      <c r="B1090" s="114" t="s">
        <v>439</v>
      </c>
      <c r="C1090" s="115" t="s">
        <v>157</v>
      </c>
      <c r="D1090" s="116" t="s">
        <v>442</v>
      </c>
      <c r="E1090" s="117" t="s">
        <v>106</v>
      </c>
      <c r="F1090" s="118" t="s">
        <v>442</v>
      </c>
      <c r="G1090" s="119">
        <v>4861</v>
      </c>
      <c r="L1090" s="36" t="s">
        <v>134</v>
      </c>
      <c r="M1090" s="37">
        <v>4861</v>
      </c>
      <c r="N1090" s="3"/>
      <c r="O1090" s="3"/>
    </row>
    <row r="1091" spans="1:15">
      <c r="A1091" s="120" t="str">
        <f t="shared" si="159"/>
        <v>71060301040000</v>
      </c>
      <c r="B1091" s="114" t="s">
        <v>439</v>
      </c>
      <c r="C1091" s="115" t="s">
        <v>157</v>
      </c>
      <c r="D1091" s="116" t="s">
        <v>442</v>
      </c>
      <c r="E1091" s="117" t="s">
        <v>106</v>
      </c>
      <c r="F1091" s="118" t="s">
        <v>155</v>
      </c>
      <c r="G1091" s="119" t="s">
        <v>440</v>
      </c>
      <c r="L1091" s="36" t="s">
        <v>545</v>
      </c>
      <c r="N1091" s="3"/>
      <c r="O1091" s="3"/>
    </row>
    <row r="1092" spans="1:15">
      <c r="A1092" s="120" t="str">
        <f t="shared" si="159"/>
        <v>71060301044861</v>
      </c>
      <c r="B1092" s="114" t="s">
        <v>439</v>
      </c>
      <c r="C1092" s="115" t="s">
        <v>157</v>
      </c>
      <c r="D1092" s="116" t="s">
        <v>442</v>
      </c>
      <c r="E1092" s="117" t="s">
        <v>106</v>
      </c>
      <c r="F1092" s="118" t="s">
        <v>155</v>
      </c>
      <c r="G1092" s="119">
        <v>4861</v>
      </c>
      <c r="L1092" s="36" t="s">
        <v>134</v>
      </c>
      <c r="M1092" s="37">
        <v>4861</v>
      </c>
      <c r="N1092" s="3"/>
      <c r="O1092" s="3"/>
    </row>
    <row r="1093" spans="1:15">
      <c r="A1093" s="120" t="str">
        <f t="shared" si="159"/>
        <v>71060301050000</v>
      </c>
      <c r="B1093" s="114" t="s">
        <v>439</v>
      </c>
      <c r="C1093" s="115" t="s">
        <v>157</v>
      </c>
      <c r="D1093" s="116" t="s">
        <v>442</v>
      </c>
      <c r="E1093" s="117" t="s">
        <v>106</v>
      </c>
      <c r="F1093" s="118" t="s">
        <v>149</v>
      </c>
      <c r="G1093" s="119" t="s">
        <v>440</v>
      </c>
      <c r="L1093" s="36" t="s">
        <v>546</v>
      </c>
      <c r="N1093" s="3"/>
      <c r="O1093" s="3"/>
    </row>
    <row r="1094" spans="1:15">
      <c r="A1094" s="120" t="str">
        <f t="shared" si="159"/>
        <v>71060301054861</v>
      </c>
      <c r="B1094" s="114" t="s">
        <v>439</v>
      </c>
      <c r="C1094" s="115" t="s">
        <v>157</v>
      </c>
      <c r="D1094" s="116" t="s">
        <v>442</v>
      </c>
      <c r="E1094" s="117" t="s">
        <v>106</v>
      </c>
      <c r="F1094" s="118" t="s">
        <v>149</v>
      </c>
      <c r="G1094" s="119">
        <v>4861</v>
      </c>
      <c r="L1094" s="36" t="s">
        <v>134</v>
      </c>
      <c r="M1094" s="37">
        <v>4861</v>
      </c>
      <c r="N1094" s="3"/>
      <c r="O1094" s="3"/>
    </row>
    <row r="1095" spans="1:15">
      <c r="A1095" s="120" t="str">
        <f t="shared" si="159"/>
        <v>71060401010000</v>
      </c>
      <c r="B1095" s="114" t="s">
        <v>439</v>
      </c>
      <c r="C1095" s="115" t="s">
        <v>157</v>
      </c>
      <c r="D1095" s="116" t="s">
        <v>155</v>
      </c>
      <c r="E1095" s="117" t="s">
        <v>106</v>
      </c>
      <c r="F1095" s="118" t="s">
        <v>106</v>
      </c>
      <c r="G1095" s="119" t="s">
        <v>440</v>
      </c>
      <c r="L1095" s="36" t="s">
        <v>547</v>
      </c>
      <c r="N1095" s="3"/>
      <c r="O1095" s="3"/>
    </row>
    <row r="1096" spans="1:15" ht="30">
      <c r="A1096" s="120" t="str">
        <f t="shared" si="159"/>
        <v>71060401015113</v>
      </c>
      <c r="B1096" s="114" t="s">
        <v>439</v>
      </c>
      <c r="C1096" s="115" t="s">
        <v>157</v>
      </c>
      <c r="D1096" s="116" t="s">
        <v>155</v>
      </c>
      <c r="E1096" s="117" t="s">
        <v>106</v>
      </c>
      <c r="F1096" s="118" t="s">
        <v>106</v>
      </c>
      <c r="G1096" s="119">
        <v>5113</v>
      </c>
      <c r="L1096" s="36" t="s">
        <v>174</v>
      </c>
      <c r="M1096" s="37">
        <v>5113</v>
      </c>
      <c r="N1096" s="3"/>
      <c r="O1096" s="3"/>
    </row>
    <row r="1097" spans="1:15">
      <c r="A1097" s="120" t="str">
        <f t="shared" si="159"/>
        <v>71060401015129</v>
      </c>
      <c r="B1097" s="114" t="s">
        <v>439</v>
      </c>
      <c r="C1097" s="115" t="s">
        <v>157</v>
      </c>
      <c r="D1097" s="116" t="s">
        <v>155</v>
      </c>
      <c r="E1097" s="117" t="s">
        <v>106</v>
      </c>
      <c r="F1097" s="118" t="s">
        <v>106</v>
      </c>
      <c r="G1097" s="119">
        <v>5129</v>
      </c>
      <c r="L1097" s="36" t="s">
        <v>424</v>
      </c>
      <c r="M1097" s="37">
        <v>5129</v>
      </c>
      <c r="N1097" s="3"/>
      <c r="O1097" s="3"/>
    </row>
    <row r="1098" spans="1:15">
      <c r="A1098" s="120" t="str">
        <f t="shared" si="159"/>
        <v>71060401020000</v>
      </c>
      <c r="B1098" s="114" t="s">
        <v>439</v>
      </c>
      <c r="C1098" s="115" t="s">
        <v>157</v>
      </c>
      <c r="D1098" s="116" t="s">
        <v>155</v>
      </c>
      <c r="E1098" s="117" t="s">
        <v>106</v>
      </c>
      <c r="F1098" s="118" t="s">
        <v>140</v>
      </c>
      <c r="G1098" s="119" t="s">
        <v>440</v>
      </c>
      <c r="L1098" s="36" t="s">
        <v>548</v>
      </c>
      <c r="N1098" s="3"/>
      <c r="O1098" s="3"/>
    </row>
    <row r="1099" spans="1:15" ht="30">
      <c r="A1099" s="120" t="str">
        <f t="shared" si="159"/>
        <v>71060401024511</v>
      </c>
      <c r="B1099" s="114" t="s">
        <v>439</v>
      </c>
      <c r="C1099" s="115" t="s">
        <v>157</v>
      </c>
      <c r="D1099" s="116" t="s">
        <v>155</v>
      </c>
      <c r="E1099" s="117" t="s">
        <v>106</v>
      </c>
      <c r="F1099" s="118" t="s">
        <v>140</v>
      </c>
      <c r="G1099" s="119">
        <v>4511</v>
      </c>
      <c r="L1099" s="36" t="s">
        <v>217</v>
      </c>
      <c r="M1099" s="37">
        <v>4511</v>
      </c>
      <c r="N1099" s="3"/>
      <c r="O1099" s="3"/>
    </row>
    <row r="1100" spans="1:15">
      <c r="A1100" s="120" t="str">
        <f t="shared" si="159"/>
        <v>71060401024861</v>
      </c>
      <c r="B1100" s="114" t="s">
        <v>439</v>
      </c>
      <c r="C1100" s="115" t="s">
        <v>157</v>
      </c>
      <c r="D1100" s="116" t="s">
        <v>155</v>
      </c>
      <c r="E1100" s="117" t="s">
        <v>106</v>
      </c>
      <c r="F1100" s="118" t="s">
        <v>140</v>
      </c>
      <c r="G1100" s="119">
        <v>4861</v>
      </c>
      <c r="L1100" s="36" t="s">
        <v>134</v>
      </c>
      <c r="M1100" s="37">
        <v>4861</v>
      </c>
      <c r="N1100" s="3"/>
      <c r="O1100" s="3"/>
    </row>
    <row r="1101" spans="1:15">
      <c r="A1101" s="120" t="str">
        <f t="shared" si="159"/>
        <v>71060401040000</v>
      </c>
      <c r="B1101" s="114" t="s">
        <v>439</v>
      </c>
      <c r="C1101" s="115" t="s">
        <v>157</v>
      </c>
      <c r="D1101" s="116" t="s">
        <v>155</v>
      </c>
      <c r="E1101" s="117" t="s">
        <v>106</v>
      </c>
      <c r="F1101" s="118" t="s">
        <v>155</v>
      </c>
      <c r="G1101" s="119" t="s">
        <v>440</v>
      </c>
      <c r="L1101" s="36" t="s">
        <v>549</v>
      </c>
      <c r="N1101" s="3"/>
      <c r="O1101" s="3"/>
    </row>
    <row r="1102" spans="1:15" ht="30">
      <c r="A1102" s="120" t="str">
        <f t="shared" si="159"/>
        <v>71060401045113</v>
      </c>
      <c r="B1102" s="114" t="s">
        <v>439</v>
      </c>
      <c r="C1102" s="115" t="s">
        <v>157</v>
      </c>
      <c r="D1102" s="116" t="s">
        <v>155</v>
      </c>
      <c r="E1102" s="117" t="s">
        <v>106</v>
      </c>
      <c r="F1102" s="118" t="s">
        <v>155</v>
      </c>
      <c r="G1102" s="119">
        <v>5113</v>
      </c>
      <c r="L1102" s="36" t="s">
        <v>174</v>
      </c>
      <c r="M1102" s="37">
        <v>5113</v>
      </c>
      <c r="N1102" s="3"/>
      <c r="O1102" s="3"/>
    </row>
    <row r="1103" spans="1:15">
      <c r="A1103" s="120" t="str">
        <f t="shared" si="159"/>
        <v>71060500000000</v>
      </c>
      <c r="B1103" s="114" t="s">
        <v>439</v>
      </c>
      <c r="C1103" s="115" t="s">
        <v>157</v>
      </c>
      <c r="D1103" s="116" t="s">
        <v>149</v>
      </c>
      <c r="E1103" s="117" t="s">
        <v>441</v>
      </c>
      <c r="F1103" s="118" t="s">
        <v>441</v>
      </c>
      <c r="G1103" s="119" t="s">
        <v>440</v>
      </c>
      <c r="L1103" s="36" t="s">
        <v>550</v>
      </c>
      <c r="N1103" s="3"/>
      <c r="O1103" s="3"/>
    </row>
    <row r="1104" spans="1:15">
      <c r="A1104" s="120" t="str">
        <f t="shared" si="159"/>
        <v>71060500000001</v>
      </c>
      <c r="B1104" s="114" t="s">
        <v>439</v>
      </c>
      <c r="C1104" s="115" t="s">
        <v>157</v>
      </c>
      <c r="D1104" s="116" t="s">
        <v>149</v>
      </c>
      <c r="E1104" s="117" t="s">
        <v>441</v>
      </c>
      <c r="F1104" s="118" t="s">
        <v>441</v>
      </c>
      <c r="G1104" s="119" t="s">
        <v>96</v>
      </c>
      <c r="L1104" s="36" t="e">
        <v>#N/A</v>
      </c>
      <c r="N1104" s="3"/>
      <c r="O1104" s="3"/>
    </row>
    <row r="1105" spans="1:15">
      <c r="A1105" s="120" t="str">
        <f t="shared" si="159"/>
        <v>71060501000000</v>
      </c>
      <c r="B1105" s="114" t="s">
        <v>439</v>
      </c>
      <c r="C1105" s="115" t="s">
        <v>157</v>
      </c>
      <c r="D1105" s="116" t="s">
        <v>149</v>
      </c>
      <c r="E1105" s="117" t="s">
        <v>106</v>
      </c>
      <c r="F1105" s="118" t="s">
        <v>441</v>
      </c>
      <c r="G1105" s="119" t="s">
        <v>440</v>
      </c>
      <c r="L1105" s="36" t="s">
        <v>551</v>
      </c>
      <c r="N1105" s="3"/>
      <c r="O1105" s="3"/>
    </row>
    <row r="1106" spans="1:15">
      <c r="A1106" s="120" t="str">
        <f t="shared" si="159"/>
        <v>71060501000001</v>
      </c>
      <c r="B1106" s="114" t="s">
        <v>439</v>
      </c>
      <c r="C1106" s="115" t="s">
        <v>157</v>
      </c>
      <c r="D1106" s="116" t="s">
        <v>149</v>
      </c>
      <c r="E1106" s="117" t="s">
        <v>106</v>
      </c>
      <c r="F1106" s="118" t="s">
        <v>441</v>
      </c>
      <c r="G1106" s="119" t="s">
        <v>96</v>
      </c>
      <c r="L1106" s="36" t="e">
        <v>#N/A</v>
      </c>
      <c r="N1106" s="3"/>
      <c r="O1106" s="3"/>
    </row>
    <row r="1107" spans="1:15">
      <c r="A1107" s="120" t="str">
        <f t="shared" si="159"/>
        <v>71060501010000</v>
      </c>
      <c r="B1107" s="114" t="s">
        <v>439</v>
      </c>
      <c r="C1107" s="115" t="s">
        <v>157</v>
      </c>
      <c r="D1107" s="116" t="s">
        <v>149</v>
      </c>
      <c r="E1107" s="117" t="s">
        <v>106</v>
      </c>
      <c r="F1107" s="118" t="s">
        <v>106</v>
      </c>
      <c r="G1107" s="119" t="s">
        <v>440</v>
      </c>
      <c r="L1107" s="36" t="s">
        <v>552</v>
      </c>
      <c r="N1107" s="3"/>
      <c r="O1107" s="3"/>
    </row>
    <row r="1108" spans="1:15">
      <c r="A1108" s="120" t="str">
        <f t="shared" si="159"/>
        <v>71060501015134</v>
      </c>
      <c r="B1108" s="114" t="s">
        <v>439</v>
      </c>
      <c r="C1108" s="115" t="s">
        <v>157</v>
      </c>
      <c r="D1108" s="116" t="s">
        <v>149</v>
      </c>
      <c r="E1108" s="117" t="s">
        <v>106</v>
      </c>
      <c r="F1108" s="118" t="s">
        <v>106</v>
      </c>
      <c r="G1108" s="119">
        <v>5134</v>
      </c>
      <c r="L1108" s="36" t="s">
        <v>139</v>
      </c>
      <c r="M1108" s="37">
        <v>5134</v>
      </c>
      <c r="N1108" s="3"/>
      <c r="O1108" s="3"/>
    </row>
    <row r="1109" spans="1:15">
      <c r="A1109" s="120" t="str">
        <f t="shared" si="159"/>
        <v>71060601034269</v>
      </c>
      <c r="B1109" s="114" t="s">
        <v>439</v>
      </c>
      <c r="C1109" s="115" t="s">
        <v>157</v>
      </c>
      <c r="D1109" s="116" t="s">
        <v>157</v>
      </c>
      <c r="E1109" s="117" t="s">
        <v>106</v>
      </c>
      <c r="F1109" s="118" t="s">
        <v>442</v>
      </c>
      <c r="G1109" s="119">
        <v>4269</v>
      </c>
      <c r="L1109" s="36" t="s">
        <v>240</v>
      </c>
      <c r="M1109" s="37">
        <v>4269</v>
      </c>
      <c r="N1109" s="3"/>
      <c r="O1109" s="3"/>
    </row>
    <row r="1110" spans="1:15" ht="30">
      <c r="A1110" s="120" t="str">
        <f t="shared" si="159"/>
        <v>71060601034521</v>
      </c>
      <c r="B1110" s="114" t="s">
        <v>439</v>
      </c>
      <c r="C1110" s="115" t="s">
        <v>157</v>
      </c>
      <c r="D1110" s="116" t="s">
        <v>157</v>
      </c>
      <c r="E1110" s="117" t="s">
        <v>106</v>
      </c>
      <c r="F1110" s="118" t="s">
        <v>442</v>
      </c>
      <c r="G1110" s="119">
        <v>4521</v>
      </c>
      <c r="L1110" s="36" t="s">
        <v>267</v>
      </c>
      <c r="M1110" s="37">
        <v>4521</v>
      </c>
      <c r="N1110" s="3"/>
      <c r="O1110" s="3"/>
    </row>
    <row r="1111" spans="1:15" ht="30">
      <c r="A1111" s="120" t="str">
        <f t="shared" si="159"/>
        <v>71060601034819</v>
      </c>
      <c r="B1111" s="114" t="s">
        <v>439</v>
      </c>
      <c r="C1111" s="115" t="s">
        <v>157</v>
      </c>
      <c r="D1111" s="116" t="s">
        <v>157</v>
      </c>
      <c r="E1111" s="117" t="s">
        <v>106</v>
      </c>
      <c r="F1111" s="118" t="s">
        <v>442</v>
      </c>
      <c r="G1111" s="119">
        <v>4819</v>
      </c>
      <c r="L1111" s="36" t="s">
        <v>219</v>
      </c>
      <c r="M1111" s="37">
        <v>4819</v>
      </c>
      <c r="N1111" s="3"/>
      <c r="O1111" s="3"/>
    </row>
    <row r="1112" spans="1:15">
      <c r="A1112" s="120" t="str">
        <f t="shared" si="159"/>
        <v>71060601035112</v>
      </c>
      <c r="B1112" s="114" t="s">
        <v>439</v>
      </c>
      <c r="C1112" s="115" t="s">
        <v>157</v>
      </c>
      <c r="D1112" s="116" t="s">
        <v>157</v>
      </c>
      <c r="E1112" s="117" t="s">
        <v>106</v>
      </c>
      <c r="F1112" s="118" t="s">
        <v>442</v>
      </c>
      <c r="G1112" s="119">
        <v>5112</v>
      </c>
      <c r="L1112" s="36" t="s">
        <v>173</v>
      </c>
      <c r="M1112" s="37">
        <v>5112</v>
      </c>
      <c r="N1112" s="3"/>
      <c r="O1112" s="3"/>
    </row>
    <row r="1113" spans="1:15">
      <c r="A1113" s="120" t="str">
        <f t="shared" si="159"/>
        <v>71060601044269</v>
      </c>
      <c r="B1113" s="114" t="s">
        <v>439</v>
      </c>
      <c r="C1113" s="115" t="s">
        <v>157</v>
      </c>
      <c r="D1113" s="116" t="s">
        <v>157</v>
      </c>
      <c r="E1113" s="117" t="s">
        <v>106</v>
      </c>
      <c r="F1113" s="118" t="s">
        <v>155</v>
      </c>
      <c r="G1113" s="119">
        <v>4269</v>
      </c>
      <c r="L1113" s="36" t="s">
        <v>240</v>
      </c>
      <c r="M1113" s="37">
        <v>4269</v>
      </c>
      <c r="N1113" s="3"/>
      <c r="O1113" s="3"/>
    </row>
    <row r="1114" spans="1:15" ht="30">
      <c r="A1114" s="120" t="str">
        <f t="shared" si="159"/>
        <v>71060601044521</v>
      </c>
      <c r="B1114" s="114" t="s">
        <v>439</v>
      </c>
      <c r="C1114" s="115" t="s">
        <v>157</v>
      </c>
      <c r="D1114" s="116" t="s">
        <v>157</v>
      </c>
      <c r="E1114" s="117" t="s">
        <v>106</v>
      </c>
      <c r="F1114" s="118" t="s">
        <v>155</v>
      </c>
      <c r="G1114" s="119">
        <v>4521</v>
      </c>
      <c r="L1114" s="36" t="s">
        <v>267</v>
      </c>
      <c r="M1114" s="37">
        <v>4521</v>
      </c>
      <c r="N1114" s="3"/>
      <c r="O1114" s="3"/>
    </row>
    <row r="1115" spans="1:15">
      <c r="A1115" s="120" t="str">
        <f t="shared" si="159"/>
        <v>71060601050000</v>
      </c>
      <c r="B1115" s="114" t="s">
        <v>439</v>
      </c>
      <c r="C1115" s="115" t="s">
        <v>157</v>
      </c>
      <c r="D1115" s="116" t="s">
        <v>157</v>
      </c>
      <c r="E1115" s="117" t="s">
        <v>106</v>
      </c>
      <c r="F1115" s="118" t="s">
        <v>149</v>
      </c>
      <c r="G1115" s="119" t="s">
        <v>440</v>
      </c>
      <c r="L1115" s="36" t="s">
        <v>553</v>
      </c>
      <c r="N1115" s="3"/>
      <c r="O1115" s="3"/>
    </row>
    <row r="1116" spans="1:15">
      <c r="A1116" s="120" t="str">
        <f t="shared" si="159"/>
        <v>71060601054861</v>
      </c>
      <c r="B1116" s="114" t="s">
        <v>439</v>
      </c>
      <c r="C1116" s="115" t="s">
        <v>157</v>
      </c>
      <c r="D1116" s="116" t="s">
        <v>157</v>
      </c>
      <c r="E1116" s="117" t="s">
        <v>106</v>
      </c>
      <c r="F1116" s="118" t="s">
        <v>149</v>
      </c>
      <c r="G1116" s="119">
        <v>4861</v>
      </c>
      <c r="L1116" s="36" t="s">
        <v>134</v>
      </c>
      <c r="M1116" s="37">
        <v>4861</v>
      </c>
      <c r="N1116" s="3"/>
      <c r="O1116" s="3"/>
    </row>
    <row r="1117" spans="1:15">
      <c r="A1117" s="120" t="str">
        <f t="shared" si="159"/>
        <v>71060601060000</v>
      </c>
      <c r="B1117" s="114" t="s">
        <v>439</v>
      </c>
      <c r="C1117" s="115" t="s">
        <v>157</v>
      </c>
      <c r="D1117" s="116" t="s">
        <v>157</v>
      </c>
      <c r="E1117" s="117" t="s">
        <v>106</v>
      </c>
      <c r="F1117" s="118" t="s">
        <v>157</v>
      </c>
      <c r="G1117" s="119" t="s">
        <v>440</v>
      </c>
      <c r="L1117" s="36" t="s">
        <v>554</v>
      </c>
      <c r="N1117" s="3"/>
      <c r="O1117" s="3"/>
    </row>
    <row r="1118" spans="1:15" ht="45">
      <c r="A1118" s="120" t="str">
        <f t="shared" si="159"/>
        <v>71060601064638</v>
      </c>
      <c r="B1118" s="114" t="s">
        <v>439</v>
      </c>
      <c r="C1118" s="115" t="s">
        <v>157</v>
      </c>
      <c r="D1118" s="116" t="s">
        <v>157</v>
      </c>
      <c r="E1118" s="117" t="s">
        <v>106</v>
      </c>
      <c r="F1118" s="118" t="s">
        <v>157</v>
      </c>
      <c r="G1118" s="119">
        <v>4638</v>
      </c>
      <c r="L1118" s="36" t="s">
        <v>241</v>
      </c>
      <c r="M1118" s="37">
        <v>4638</v>
      </c>
      <c r="N1118" s="3"/>
      <c r="O1118" s="3"/>
    </row>
    <row r="1119" spans="1:15">
      <c r="A1119" s="120" t="str">
        <f t="shared" si="159"/>
        <v>71060601070000</v>
      </c>
      <c r="B1119" s="114" t="s">
        <v>439</v>
      </c>
      <c r="C1119" s="115" t="s">
        <v>157</v>
      </c>
      <c r="D1119" s="116" t="s">
        <v>157</v>
      </c>
      <c r="E1119" s="117" t="s">
        <v>106</v>
      </c>
      <c r="F1119" s="118" t="s">
        <v>183</v>
      </c>
      <c r="G1119" s="119" t="s">
        <v>440</v>
      </c>
      <c r="L1119" s="36" t="s">
        <v>555</v>
      </c>
      <c r="N1119" s="3"/>
      <c r="O1119" s="3"/>
    </row>
    <row r="1120" spans="1:15" ht="30">
      <c r="A1120" s="120" t="str">
        <f t="shared" si="159"/>
        <v>71060601074251</v>
      </c>
      <c r="B1120" s="114" t="s">
        <v>439</v>
      </c>
      <c r="C1120" s="115" t="s">
        <v>157</v>
      </c>
      <c r="D1120" s="116" t="s">
        <v>157</v>
      </c>
      <c r="E1120" s="117" t="s">
        <v>106</v>
      </c>
      <c r="F1120" s="118" t="s">
        <v>183</v>
      </c>
      <c r="G1120" s="119">
        <v>4251</v>
      </c>
      <c r="L1120" s="36" t="s">
        <v>142</v>
      </c>
      <c r="M1120" s="37">
        <v>4251</v>
      </c>
      <c r="N1120" s="3"/>
      <c r="O1120" s="3"/>
    </row>
    <row r="1121" spans="1:15">
      <c r="A1121" s="120" t="str">
        <f t="shared" si="159"/>
        <v>71060601090000</v>
      </c>
      <c r="B1121" s="114" t="s">
        <v>439</v>
      </c>
      <c r="C1121" s="115" t="s">
        <v>157</v>
      </c>
      <c r="D1121" s="116" t="s">
        <v>157</v>
      </c>
      <c r="E1121" s="117" t="s">
        <v>106</v>
      </c>
      <c r="F1121" s="118" t="s">
        <v>187</v>
      </c>
      <c r="G1121" s="119" t="s">
        <v>440</v>
      </c>
      <c r="L1121" s="36" t="s">
        <v>556</v>
      </c>
      <c r="N1121" s="3"/>
      <c r="O1121" s="3"/>
    </row>
    <row r="1122" spans="1:15" ht="30">
      <c r="A1122" s="120" t="str">
        <f t="shared" si="159"/>
        <v>71060601094251</v>
      </c>
      <c r="B1122" s="114" t="s">
        <v>439</v>
      </c>
      <c r="C1122" s="115" t="s">
        <v>157</v>
      </c>
      <c r="D1122" s="116" t="s">
        <v>157</v>
      </c>
      <c r="E1122" s="117" t="s">
        <v>106</v>
      </c>
      <c r="F1122" s="118" t="s">
        <v>187</v>
      </c>
      <c r="G1122" s="119">
        <v>4251</v>
      </c>
      <c r="L1122" s="36" t="s">
        <v>142</v>
      </c>
      <c r="M1122" s="37">
        <v>4251</v>
      </c>
      <c r="N1122" s="3"/>
      <c r="O1122" s="3"/>
    </row>
    <row r="1123" spans="1:15" ht="30">
      <c r="A1123" s="120" t="str">
        <f t="shared" si="159"/>
        <v>71060601095113</v>
      </c>
      <c r="B1123" s="114" t="s">
        <v>439</v>
      </c>
      <c r="C1123" s="115" t="s">
        <v>157</v>
      </c>
      <c r="D1123" s="116" t="s">
        <v>157</v>
      </c>
      <c r="E1123" s="117" t="s">
        <v>106</v>
      </c>
      <c r="F1123" s="118" t="s">
        <v>187</v>
      </c>
      <c r="G1123" s="119">
        <v>5113</v>
      </c>
      <c r="L1123" s="36" t="s">
        <v>174</v>
      </c>
      <c r="M1123" s="37">
        <v>5113</v>
      </c>
      <c r="N1123" s="3"/>
      <c r="O1123" s="3"/>
    </row>
    <row r="1124" spans="1:15">
      <c r="A1124" s="120" t="str">
        <f t="shared" si="159"/>
        <v>71070000000000</v>
      </c>
      <c r="B1124" s="114" t="s">
        <v>439</v>
      </c>
      <c r="C1124" s="115" t="s">
        <v>183</v>
      </c>
      <c r="D1124" s="116" t="s">
        <v>441</v>
      </c>
      <c r="E1124" s="117" t="s">
        <v>441</v>
      </c>
      <c r="F1124" s="118" t="s">
        <v>441</v>
      </c>
      <c r="G1124" s="119" t="s">
        <v>440</v>
      </c>
      <c r="L1124" s="36" t="s">
        <v>557</v>
      </c>
      <c r="N1124" s="3"/>
      <c r="O1124" s="3"/>
    </row>
    <row r="1125" spans="1:15">
      <c r="A1125" s="120" t="str">
        <f t="shared" si="159"/>
        <v>71070000000001</v>
      </c>
      <c r="B1125" s="114" t="s">
        <v>439</v>
      </c>
      <c r="C1125" s="115" t="s">
        <v>183</v>
      </c>
      <c r="D1125" s="116" t="s">
        <v>441</v>
      </c>
      <c r="E1125" s="117" t="s">
        <v>441</v>
      </c>
      <c r="F1125" s="118" t="s">
        <v>441</v>
      </c>
      <c r="G1125" s="119" t="s">
        <v>96</v>
      </c>
      <c r="L1125" s="36" t="e">
        <v>#N/A</v>
      </c>
      <c r="N1125" s="3"/>
      <c r="O1125" s="3"/>
    </row>
    <row r="1126" spans="1:15">
      <c r="A1126" s="120" t="str">
        <f t="shared" si="159"/>
        <v>71070100000000</v>
      </c>
      <c r="B1126" s="114" t="s">
        <v>439</v>
      </c>
      <c r="C1126" s="115" t="s">
        <v>183</v>
      </c>
      <c r="D1126" s="116" t="s">
        <v>106</v>
      </c>
      <c r="E1126" s="117" t="s">
        <v>441</v>
      </c>
      <c r="F1126" s="118" t="s">
        <v>441</v>
      </c>
      <c r="G1126" s="119" t="s">
        <v>440</v>
      </c>
      <c r="L1126" s="36" t="s">
        <v>558</v>
      </c>
      <c r="N1126" s="3"/>
      <c r="O1126" s="3"/>
    </row>
    <row r="1127" spans="1:15">
      <c r="A1127" s="120" t="str">
        <f t="shared" si="159"/>
        <v>71070100000001</v>
      </c>
      <c r="B1127" s="114" t="s">
        <v>439</v>
      </c>
      <c r="C1127" s="115" t="s">
        <v>183</v>
      </c>
      <c r="D1127" s="116" t="s">
        <v>106</v>
      </c>
      <c r="E1127" s="117" t="s">
        <v>441</v>
      </c>
      <c r="F1127" s="118" t="s">
        <v>441</v>
      </c>
      <c r="G1127" s="119" t="s">
        <v>96</v>
      </c>
      <c r="L1127" s="36" t="e">
        <v>#N/A</v>
      </c>
      <c r="N1127" s="3"/>
      <c r="O1127" s="3"/>
    </row>
    <row r="1128" spans="1:15">
      <c r="A1128" s="120" t="str">
        <f t="shared" si="159"/>
        <v>71070101000000</v>
      </c>
      <c r="B1128" s="114" t="s">
        <v>439</v>
      </c>
      <c r="C1128" s="115" t="s">
        <v>183</v>
      </c>
      <c r="D1128" s="116" t="s">
        <v>106</v>
      </c>
      <c r="E1128" s="117" t="s">
        <v>106</v>
      </c>
      <c r="F1128" s="118" t="s">
        <v>441</v>
      </c>
      <c r="G1128" s="119" t="s">
        <v>440</v>
      </c>
      <c r="L1128" s="36" t="s">
        <v>559</v>
      </c>
      <c r="N1128" s="3"/>
      <c r="O1128" s="3"/>
    </row>
    <row r="1129" spans="1:15">
      <c r="A1129" s="120" t="str">
        <f t="shared" ref="A1129:A1192" si="160">CONCATENATE(B1129,C1129,D1129,E1129,F1129,G1129)</f>
        <v>71070101000001</v>
      </c>
      <c r="B1129" s="114" t="s">
        <v>439</v>
      </c>
      <c r="C1129" s="115" t="s">
        <v>183</v>
      </c>
      <c r="D1129" s="116" t="s">
        <v>106</v>
      </c>
      <c r="E1129" s="117" t="s">
        <v>106</v>
      </c>
      <c r="F1129" s="118" t="s">
        <v>441</v>
      </c>
      <c r="G1129" s="119" t="s">
        <v>96</v>
      </c>
      <c r="L1129" s="36" t="e">
        <v>#N/A</v>
      </c>
      <c r="N1129" s="3"/>
      <c r="O1129" s="3"/>
    </row>
    <row r="1130" spans="1:15">
      <c r="A1130" s="120" t="str">
        <f t="shared" si="160"/>
        <v>71070101010000</v>
      </c>
      <c r="B1130" s="114" t="s">
        <v>439</v>
      </c>
      <c r="C1130" s="115" t="s">
        <v>183</v>
      </c>
      <c r="D1130" s="116" t="s">
        <v>106</v>
      </c>
      <c r="E1130" s="117" t="s">
        <v>106</v>
      </c>
      <c r="F1130" s="118" t="s">
        <v>106</v>
      </c>
      <c r="G1130" s="119" t="s">
        <v>440</v>
      </c>
      <c r="L1130" s="36" t="s">
        <v>560</v>
      </c>
      <c r="N1130" s="3"/>
      <c r="O1130" s="3"/>
    </row>
    <row r="1131" spans="1:15">
      <c r="A1131" s="120" t="str">
        <f t="shared" si="160"/>
        <v>71070101015129</v>
      </c>
      <c r="B1131" s="114" t="s">
        <v>439</v>
      </c>
      <c r="C1131" s="115" t="s">
        <v>183</v>
      </c>
      <c r="D1131" s="116" t="s">
        <v>106</v>
      </c>
      <c r="E1131" s="117" t="s">
        <v>106</v>
      </c>
      <c r="F1131" s="118" t="s">
        <v>106</v>
      </c>
      <c r="G1131" s="119">
        <v>5129</v>
      </c>
      <c r="L1131" s="36" t="s">
        <v>424</v>
      </c>
      <c r="M1131" s="37">
        <v>5129</v>
      </c>
      <c r="N1131" s="3"/>
      <c r="O1131" s="3"/>
    </row>
    <row r="1132" spans="1:15">
      <c r="A1132" s="120" t="str">
        <f t="shared" si="160"/>
        <v>71070600000000</v>
      </c>
      <c r="B1132" s="114" t="s">
        <v>439</v>
      </c>
      <c r="C1132" s="115" t="s">
        <v>183</v>
      </c>
      <c r="D1132" s="116" t="s">
        <v>157</v>
      </c>
      <c r="E1132" s="117" t="s">
        <v>441</v>
      </c>
      <c r="F1132" s="118" t="s">
        <v>441</v>
      </c>
      <c r="G1132" s="119" t="s">
        <v>440</v>
      </c>
      <c r="L1132" s="36" t="s">
        <v>561</v>
      </c>
      <c r="N1132" s="3"/>
      <c r="O1132" s="3"/>
    </row>
    <row r="1133" spans="1:15">
      <c r="A1133" s="120" t="str">
        <f t="shared" si="160"/>
        <v>71070600000001</v>
      </c>
      <c r="B1133" s="114" t="s">
        <v>439</v>
      </c>
      <c r="C1133" s="115" t="s">
        <v>183</v>
      </c>
      <c r="D1133" s="116" t="s">
        <v>157</v>
      </c>
      <c r="E1133" s="117" t="s">
        <v>441</v>
      </c>
      <c r="F1133" s="118" t="s">
        <v>441</v>
      </c>
      <c r="G1133" s="119" t="s">
        <v>96</v>
      </c>
      <c r="L1133" s="36" t="e">
        <v>#N/A</v>
      </c>
      <c r="N1133" s="3"/>
      <c r="O1133" s="3"/>
    </row>
    <row r="1134" spans="1:15">
      <c r="A1134" s="120" t="str">
        <f t="shared" si="160"/>
        <v>71070601000000</v>
      </c>
      <c r="B1134" s="114" t="s">
        <v>439</v>
      </c>
      <c r="C1134" s="115" t="s">
        <v>183</v>
      </c>
      <c r="D1134" s="116" t="s">
        <v>157</v>
      </c>
      <c r="E1134" s="117" t="s">
        <v>106</v>
      </c>
      <c r="F1134" s="118" t="s">
        <v>441</v>
      </c>
      <c r="G1134" s="119" t="s">
        <v>440</v>
      </c>
      <c r="L1134" s="36" t="s">
        <v>562</v>
      </c>
      <c r="N1134" s="3"/>
      <c r="O1134" s="3"/>
    </row>
    <row r="1135" spans="1:15">
      <c r="A1135" s="120" t="str">
        <f t="shared" si="160"/>
        <v>71070601000001</v>
      </c>
      <c r="B1135" s="114" t="s">
        <v>439</v>
      </c>
      <c r="C1135" s="115" t="s">
        <v>183</v>
      </c>
      <c r="D1135" s="116" t="s">
        <v>157</v>
      </c>
      <c r="E1135" s="117" t="s">
        <v>106</v>
      </c>
      <c r="F1135" s="118" t="s">
        <v>441</v>
      </c>
      <c r="G1135" s="119" t="s">
        <v>96</v>
      </c>
      <c r="L1135" s="36" t="e">
        <v>#N/A</v>
      </c>
      <c r="N1135" s="3"/>
      <c r="O1135" s="3"/>
    </row>
    <row r="1136" spans="1:15">
      <c r="A1136" s="120" t="str">
        <f t="shared" si="160"/>
        <v>71070601010000</v>
      </c>
      <c r="B1136" s="114" t="s">
        <v>439</v>
      </c>
      <c r="C1136" s="115" t="s">
        <v>183</v>
      </c>
      <c r="D1136" s="116" t="s">
        <v>157</v>
      </c>
      <c r="E1136" s="117" t="s">
        <v>106</v>
      </c>
      <c r="F1136" s="118" t="s">
        <v>106</v>
      </c>
      <c r="G1136" s="119" t="s">
        <v>440</v>
      </c>
      <c r="L1136" s="36" t="s">
        <v>563</v>
      </c>
      <c r="N1136" s="3"/>
      <c r="O1136" s="3"/>
    </row>
    <row r="1137" spans="1:15">
      <c r="A1137" s="120" t="str">
        <f t="shared" si="160"/>
        <v>71070601014639</v>
      </c>
      <c r="B1137" s="114" t="s">
        <v>439</v>
      </c>
      <c r="C1137" s="115" t="s">
        <v>183</v>
      </c>
      <c r="D1137" s="116" t="s">
        <v>157</v>
      </c>
      <c r="E1137" s="117" t="s">
        <v>106</v>
      </c>
      <c r="F1137" s="118" t="s">
        <v>106</v>
      </c>
      <c r="G1137" s="119">
        <v>4639</v>
      </c>
      <c r="L1137" s="36" t="s">
        <v>167</v>
      </c>
      <c r="M1137" s="37">
        <v>4639</v>
      </c>
      <c r="N1137" s="3"/>
      <c r="O1137" s="3"/>
    </row>
    <row r="1138" spans="1:15" ht="30">
      <c r="A1138" s="120" t="str">
        <f t="shared" si="160"/>
        <v>71070601015113</v>
      </c>
      <c r="B1138" s="114" t="s">
        <v>439</v>
      </c>
      <c r="C1138" s="115" t="s">
        <v>183</v>
      </c>
      <c r="D1138" s="116" t="s">
        <v>157</v>
      </c>
      <c r="E1138" s="117" t="s">
        <v>106</v>
      </c>
      <c r="F1138" s="118" t="s">
        <v>106</v>
      </c>
      <c r="G1138" s="119">
        <v>5113</v>
      </c>
      <c r="L1138" s="36" t="s">
        <v>174</v>
      </c>
      <c r="M1138" s="37">
        <v>5113</v>
      </c>
      <c r="N1138" s="3"/>
      <c r="O1138" s="3"/>
    </row>
    <row r="1139" spans="1:15">
      <c r="A1139" s="120" t="str">
        <f t="shared" si="160"/>
        <v>71070601020000</v>
      </c>
      <c r="B1139" s="114" t="s">
        <v>439</v>
      </c>
      <c r="C1139" s="115" t="s">
        <v>183</v>
      </c>
      <c r="D1139" s="116" t="s">
        <v>157</v>
      </c>
      <c r="E1139" s="117" t="s">
        <v>106</v>
      </c>
      <c r="F1139" s="118" t="s">
        <v>140</v>
      </c>
      <c r="G1139" s="119" t="s">
        <v>440</v>
      </c>
      <c r="L1139" s="36" t="s">
        <v>564</v>
      </c>
      <c r="N1139" s="3"/>
      <c r="O1139" s="3"/>
    </row>
    <row r="1140" spans="1:15">
      <c r="A1140" s="120" t="str">
        <f t="shared" si="160"/>
        <v>71070601024241</v>
      </c>
      <c r="B1140" s="114" t="s">
        <v>439</v>
      </c>
      <c r="C1140" s="115" t="s">
        <v>183</v>
      </c>
      <c r="D1140" s="116" t="s">
        <v>157</v>
      </c>
      <c r="E1140" s="117" t="s">
        <v>106</v>
      </c>
      <c r="F1140" s="118" t="s">
        <v>140</v>
      </c>
      <c r="G1140" s="119">
        <v>4241</v>
      </c>
      <c r="L1140" s="36" t="s">
        <v>396</v>
      </c>
      <c r="M1140" s="37">
        <v>4241</v>
      </c>
      <c r="N1140" s="3"/>
      <c r="O1140" s="3"/>
    </row>
    <row r="1141" spans="1:15">
      <c r="A1141" s="120" t="str">
        <f t="shared" si="160"/>
        <v>71070601030000</v>
      </c>
      <c r="B1141" s="114" t="s">
        <v>439</v>
      </c>
      <c r="C1141" s="115" t="s">
        <v>183</v>
      </c>
      <c r="D1141" s="116" t="s">
        <v>157</v>
      </c>
      <c r="E1141" s="117" t="s">
        <v>106</v>
      </c>
      <c r="F1141" s="118" t="s">
        <v>442</v>
      </c>
      <c r="G1141" s="119" t="s">
        <v>440</v>
      </c>
      <c r="L1141" s="36" t="s">
        <v>565</v>
      </c>
      <c r="N1141" s="3"/>
      <c r="O1141" s="3"/>
    </row>
    <row r="1142" spans="1:15">
      <c r="A1142" s="120" t="str">
        <f t="shared" si="160"/>
        <v>71070601034639</v>
      </c>
      <c r="B1142" s="114" t="s">
        <v>439</v>
      </c>
      <c r="C1142" s="115" t="s">
        <v>183</v>
      </c>
      <c r="D1142" s="116" t="s">
        <v>157</v>
      </c>
      <c r="E1142" s="117" t="s">
        <v>106</v>
      </c>
      <c r="F1142" s="118" t="s">
        <v>442</v>
      </c>
      <c r="G1142" s="119">
        <v>4639</v>
      </c>
      <c r="L1142" s="36" t="s">
        <v>167</v>
      </c>
      <c r="M1142" s="37">
        <v>4639</v>
      </c>
      <c r="N1142" s="3"/>
      <c r="O1142" s="3"/>
    </row>
    <row r="1143" spans="1:15">
      <c r="A1143" s="120" t="str">
        <f t="shared" si="160"/>
        <v>71080101014639</v>
      </c>
      <c r="B1143" s="114" t="s">
        <v>439</v>
      </c>
      <c r="C1143" s="115" t="s">
        <v>185</v>
      </c>
      <c r="D1143" s="116" t="s">
        <v>106</v>
      </c>
      <c r="E1143" s="117" t="s">
        <v>106</v>
      </c>
      <c r="F1143" s="118" t="s">
        <v>106</v>
      </c>
      <c r="G1143" s="119">
        <v>4639</v>
      </c>
      <c r="L1143" s="36" t="s">
        <v>167</v>
      </c>
      <c r="M1143" s="37">
        <v>4639</v>
      </c>
      <c r="N1143" s="3"/>
      <c r="O1143" s="3"/>
    </row>
    <row r="1144" spans="1:15">
      <c r="A1144" s="120" t="str">
        <f t="shared" si="160"/>
        <v>71080101020000</v>
      </c>
      <c r="B1144" s="114" t="s">
        <v>439</v>
      </c>
      <c r="C1144" s="115" t="s">
        <v>185</v>
      </c>
      <c r="D1144" s="116" t="s">
        <v>106</v>
      </c>
      <c r="E1144" s="117" t="s">
        <v>106</v>
      </c>
      <c r="F1144" s="118" t="s">
        <v>140</v>
      </c>
      <c r="G1144" s="119" t="s">
        <v>440</v>
      </c>
      <c r="L1144" s="36" t="s">
        <v>566</v>
      </c>
      <c r="N1144" s="3"/>
      <c r="O1144" s="3"/>
    </row>
    <row r="1145" spans="1:15" ht="30">
      <c r="A1145" s="120" t="str">
        <f t="shared" si="160"/>
        <v>71080101024251</v>
      </c>
      <c r="B1145" s="114" t="s">
        <v>439</v>
      </c>
      <c r="C1145" s="115" t="s">
        <v>185</v>
      </c>
      <c r="D1145" s="116" t="s">
        <v>106</v>
      </c>
      <c r="E1145" s="117" t="s">
        <v>106</v>
      </c>
      <c r="F1145" s="118" t="s">
        <v>140</v>
      </c>
      <c r="G1145" s="119">
        <v>4251</v>
      </c>
      <c r="L1145" s="36" t="s">
        <v>142</v>
      </c>
      <c r="M1145" s="37">
        <v>4251</v>
      </c>
      <c r="N1145" s="3"/>
      <c r="O1145" s="3"/>
    </row>
    <row r="1146" spans="1:15">
      <c r="A1146" s="120" t="str">
        <f t="shared" si="160"/>
        <v>71080101024639</v>
      </c>
      <c r="B1146" s="114" t="s">
        <v>439</v>
      </c>
      <c r="C1146" s="115" t="s">
        <v>185</v>
      </c>
      <c r="D1146" s="116" t="s">
        <v>106</v>
      </c>
      <c r="E1146" s="117" t="s">
        <v>106</v>
      </c>
      <c r="F1146" s="118" t="s">
        <v>140</v>
      </c>
      <c r="G1146" s="119">
        <v>4639</v>
      </c>
      <c r="L1146" s="36" t="s">
        <v>167</v>
      </c>
      <c r="M1146" s="37">
        <v>4639</v>
      </c>
      <c r="N1146" s="3"/>
      <c r="O1146" s="3"/>
    </row>
    <row r="1147" spans="1:15" ht="30">
      <c r="A1147" s="120" t="str">
        <f t="shared" si="160"/>
        <v>71080101024819</v>
      </c>
      <c r="B1147" s="114" t="s">
        <v>439</v>
      </c>
      <c r="C1147" s="115" t="s">
        <v>185</v>
      </c>
      <c r="D1147" s="116" t="s">
        <v>106</v>
      </c>
      <c r="E1147" s="117" t="s">
        <v>106</v>
      </c>
      <c r="F1147" s="118" t="s">
        <v>140</v>
      </c>
      <c r="G1147" s="119">
        <v>4819</v>
      </c>
      <c r="L1147" s="36" t="s">
        <v>219</v>
      </c>
      <c r="M1147" s="37">
        <v>4819</v>
      </c>
      <c r="N1147" s="3"/>
      <c r="O1147" s="3"/>
    </row>
    <row r="1148" spans="1:15">
      <c r="A1148" s="120" t="str">
        <f t="shared" si="160"/>
        <v>71080101025112</v>
      </c>
      <c r="B1148" s="114" t="s">
        <v>439</v>
      </c>
      <c r="C1148" s="115" t="s">
        <v>185</v>
      </c>
      <c r="D1148" s="116" t="s">
        <v>106</v>
      </c>
      <c r="E1148" s="117" t="s">
        <v>106</v>
      </c>
      <c r="F1148" s="118" t="s">
        <v>140</v>
      </c>
      <c r="G1148" s="119">
        <v>5112</v>
      </c>
      <c r="L1148" s="36" t="s">
        <v>173</v>
      </c>
      <c r="M1148" s="37">
        <v>5112</v>
      </c>
      <c r="N1148" s="3"/>
      <c r="O1148" s="3"/>
    </row>
    <row r="1149" spans="1:15" ht="30">
      <c r="A1149" s="120" t="str">
        <f t="shared" si="160"/>
        <v>71080101025113</v>
      </c>
      <c r="B1149" s="114" t="s">
        <v>439</v>
      </c>
      <c r="C1149" s="115" t="s">
        <v>185</v>
      </c>
      <c r="D1149" s="116" t="s">
        <v>106</v>
      </c>
      <c r="E1149" s="117" t="s">
        <v>106</v>
      </c>
      <c r="F1149" s="118" t="s">
        <v>140</v>
      </c>
      <c r="G1149" s="119">
        <v>5113</v>
      </c>
      <c r="L1149" s="36" t="s">
        <v>174</v>
      </c>
      <c r="M1149" s="37">
        <v>5113</v>
      </c>
      <c r="N1149" s="3"/>
      <c r="O1149" s="3"/>
    </row>
    <row r="1150" spans="1:15">
      <c r="A1150" s="120" t="str">
        <f t="shared" si="160"/>
        <v>71080101030000</v>
      </c>
      <c r="B1150" s="114" t="s">
        <v>439</v>
      </c>
      <c r="C1150" s="115" t="s">
        <v>185</v>
      </c>
      <c r="D1150" s="116" t="s">
        <v>106</v>
      </c>
      <c r="E1150" s="117" t="s">
        <v>106</v>
      </c>
      <c r="F1150" s="118" t="s">
        <v>442</v>
      </c>
      <c r="G1150" s="119" t="s">
        <v>440</v>
      </c>
      <c r="L1150" s="36" t="s">
        <v>567</v>
      </c>
      <c r="N1150" s="3"/>
      <c r="O1150" s="3"/>
    </row>
    <row r="1151" spans="1:15">
      <c r="A1151" s="120" t="str">
        <f t="shared" si="160"/>
        <v>71080101034239</v>
      </c>
      <c r="B1151" s="114" t="s">
        <v>439</v>
      </c>
      <c r="C1151" s="115" t="s">
        <v>185</v>
      </c>
      <c r="D1151" s="116" t="s">
        <v>106</v>
      </c>
      <c r="E1151" s="117" t="s">
        <v>106</v>
      </c>
      <c r="F1151" s="118" t="s">
        <v>442</v>
      </c>
      <c r="G1151" s="119">
        <v>4239</v>
      </c>
      <c r="L1151" s="36" t="s">
        <v>125</v>
      </c>
      <c r="M1151" s="37">
        <v>4239</v>
      </c>
      <c r="N1151" s="3"/>
      <c r="O1151" s="3"/>
    </row>
    <row r="1152" spans="1:15">
      <c r="A1152" s="120" t="str">
        <f t="shared" si="160"/>
        <v>71080201020000</v>
      </c>
      <c r="B1152" s="114" t="s">
        <v>439</v>
      </c>
      <c r="C1152" s="115" t="s">
        <v>185</v>
      </c>
      <c r="D1152" s="116" t="s">
        <v>140</v>
      </c>
      <c r="E1152" s="117" t="s">
        <v>106</v>
      </c>
      <c r="F1152" s="118" t="s">
        <v>140</v>
      </c>
      <c r="G1152" s="119" t="s">
        <v>440</v>
      </c>
      <c r="L1152" s="36" t="s">
        <v>568</v>
      </c>
      <c r="N1152" s="3"/>
      <c r="O1152" s="3"/>
    </row>
    <row r="1153" spans="1:15" ht="30">
      <c r="A1153" s="120" t="str">
        <f t="shared" si="160"/>
        <v>71080201025113</v>
      </c>
      <c r="B1153" s="114" t="s">
        <v>439</v>
      </c>
      <c r="C1153" s="115" t="s">
        <v>185</v>
      </c>
      <c r="D1153" s="116" t="s">
        <v>140</v>
      </c>
      <c r="E1153" s="117" t="s">
        <v>106</v>
      </c>
      <c r="F1153" s="118" t="s">
        <v>140</v>
      </c>
      <c r="G1153" s="119">
        <v>5113</v>
      </c>
      <c r="L1153" s="36" t="s">
        <v>174</v>
      </c>
      <c r="M1153" s="37">
        <v>5113</v>
      </c>
      <c r="N1153" s="3"/>
      <c r="O1153" s="3"/>
    </row>
    <row r="1154" spans="1:15">
      <c r="A1154" s="120" t="str">
        <f t="shared" si="160"/>
        <v>71080202000000</v>
      </c>
      <c r="B1154" s="114" t="s">
        <v>439</v>
      </c>
      <c r="C1154" s="115" t="s">
        <v>185</v>
      </c>
      <c r="D1154" s="116" t="s">
        <v>140</v>
      </c>
      <c r="E1154" s="117" t="s">
        <v>140</v>
      </c>
      <c r="F1154" s="118" t="s">
        <v>441</v>
      </c>
      <c r="G1154" s="119" t="s">
        <v>440</v>
      </c>
      <c r="L1154" s="36" t="s">
        <v>569</v>
      </c>
      <c r="N1154" s="3"/>
      <c r="O1154" s="3"/>
    </row>
    <row r="1155" spans="1:15">
      <c r="A1155" s="120" t="str">
        <f t="shared" si="160"/>
        <v>71080202000001</v>
      </c>
      <c r="B1155" s="114" t="s">
        <v>439</v>
      </c>
      <c r="C1155" s="115" t="s">
        <v>185</v>
      </c>
      <c r="D1155" s="116" t="s">
        <v>140</v>
      </c>
      <c r="E1155" s="117" t="s">
        <v>140</v>
      </c>
      <c r="F1155" s="118" t="s">
        <v>441</v>
      </c>
      <c r="G1155" s="119" t="s">
        <v>96</v>
      </c>
      <c r="L1155" s="36" t="e">
        <v>#N/A</v>
      </c>
      <c r="N1155" s="3"/>
      <c r="O1155" s="3"/>
    </row>
    <row r="1156" spans="1:15">
      <c r="A1156" s="120" t="str">
        <f t="shared" si="160"/>
        <v>71080202010000</v>
      </c>
      <c r="B1156" s="114" t="s">
        <v>439</v>
      </c>
      <c r="C1156" s="115" t="s">
        <v>185</v>
      </c>
      <c r="D1156" s="116" t="s">
        <v>140</v>
      </c>
      <c r="E1156" s="117" t="s">
        <v>140</v>
      </c>
      <c r="F1156" s="118" t="s">
        <v>106</v>
      </c>
      <c r="G1156" s="119" t="s">
        <v>440</v>
      </c>
      <c r="L1156" s="36" t="s">
        <v>570</v>
      </c>
      <c r="N1156" s="3"/>
      <c r="O1156" s="3"/>
    </row>
    <row r="1157" spans="1:15" ht="30">
      <c r="A1157" s="120" t="str">
        <f t="shared" si="160"/>
        <v>71080202014511</v>
      </c>
      <c r="B1157" s="114" t="s">
        <v>439</v>
      </c>
      <c r="C1157" s="115" t="s">
        <v>185</v>
      </c>
      <c r="D1157" s="116" t="s">
        <v>140</v>
      </c>
      <c r="E1157" s="117" t="s">
        <v>140</v>
      </c>
      <c r="F1157" s="118" t="s">
        <v>106</v>
      </c>
      <c r="G1157" s="119">
        <v>4511</v>
      </c>
      <c r="L1157" s="36" t="s">
        <v>217</v>
      </c>
      <c r="M1157" s="37">
        <v>4511</v>
      </c>
      <c r="N1157" s="3"/>
      <c r="O1157" s="3"/>
    </row>
    <row r="1158" spans="1:15">
      <c r="A1158" s="120" t="str">
        <f t="shared" si="160"/>
        <v>71080202020000</v>
      </c>
      <c r="B1158" s="114" t="s">
        <v>439</v>
      </c>
      <c r="C1158" s="115" t="s">
        <v>185</v>
      </c>
      <c r="D1158" s="116" t="s">
        <v>140</v>
      </c>
      <c r="E1158" s="117" t="s">
        <v>140</v>
      </c>
      <c r="F1158" s="118" t="s">
        <v>140</v>
      </c>
      <c r="G1158" s="119" t="s">
        <v>440</v>
      </c>
      <c r="L1158" s="36" t="s">
        <v>571</v>
      </c>
      <c r="N1158" s="3"/>
      <c r="O1158" s="3"/>
    </row>
    <row r="1159" spans="1:15" ht="30">
      <c r="A1159" s="120" t="str">
        <f t="shared" si="160"/>
        <v>71080202025113</v>
      </c>
      <c r="B1159" s="114" t="s">
        <v>439</v>
      </c>
      <c r="C1159" s="115" t="s">
        <v>185</v>
      </c>
      <c r="D1159" s="116" t="s">
        <v>140</v>
      </c>
      <c r="E1159" s="117" t="s">
        <v>140</v>
      </c>
      <c r="F1159" s="118" t="s">
        <v>140</v>
      </c>
      <c r="G1159" s="119">
        <v>5113</v>
      </c>
      <c r="L1159" s="36" t="s">
        <v>174</v>
      </c>
      <c r="M1159" s="37">
        <v>5113</v>
      </c>
      <c r="N1159" s="3"/>
      <c r="O1159" s="3"/>
    </row>
    <row r="1160" spans="1:15">
      <c r="A1160" s="120" t="str">
        <f t="shared" si="160"/>
        <v>71080203020000</v>
      </c>
      <c r="B1160" s="114" t="s">
        <v>439</v>
      </c>
      <c r="C1160" s="115" t="s">
        <v>185</v>
      </c>
      <c r="D1160" s="116" t="s">
        <v>140</v>
      </c>
      <c r="E1160" s="117" t="s">
        <v>442</v>
      </c>
      <c r="F1160" s="118" t="s">
        <v>140</v>
      </c>
      <c r="G1160" s="119" t="s">
        <v>440</v>
      </c>
      <c r="L1160" s="36" t="s">
        <v>572</v>
      </c>
      <c r="N1160" s="3"/>
      <c r="O1160" s="3"/>
    </row>
    <row r="1161" spans="1:15" ht="30">
      <c r="A1161" s="120" t="str">
        <f t="shared" si="160"/>
        <v>71080203025113</v>
      </c>
      <c r="B1161" s="114" t="s">
        <v>439</v>
      </c>
      <c r="C1161" s="115" t="s">
        <v>185</v>
      </c>
      <c r="D1161" s="116" t="s">
        <v>140</v>
      </c>
      <c r="E1161" s="117" t="s">
        <v>442</v>
      </c>
      <c r="F1161" s="118" t="s">
        <v>140</v>
      </c>
      <c r="G1161" s="119">
        <v>5113</v>
      </c>
      <c r="L1161" s="36" t="s">
        <v>174</v>
      </c>
      <c r="M1161" s="37">
        <v>5113</v>
      </c>
      <c r="N1161" s="3"/>
      <c r="O1161" s="3"/>
    </row>
    <row r="1162" spans="1:15">
      <c r="A1162" s="120" t="str">
        <f t="shared" si="160"/>
        <v>71080203025129</v>
      </c>
      <c r="B1162" s="114" t="s">
        <v>439</v>
      </c>
      <c r="C1162" s="115" t="s">
        <v>185</v>
      </c>
      <c r="D1162" s="116" t="s">
        <v>140</v>
      </c>
      <c r="E1162" s="117" t="s">
        <v>442</v>
      </c>
      <c r="F1162" s="118" t="s">
        <v>140</v>
      </c>
      <c r="G1162" s="119">
        <v>5129</v>
      </c>
      <c r="L1162" s="36" t="s">
        <v>424</v>
      </c>
      <c r="M1162" s="37">
        <v>5129</v>
      </c>
      <c r="N1162" s="3"/>
      <c r="O1162" s="3"/>
    </row>
    <row r="1163" spans="1:15">
      <c r="A1163" s="120" t="str">
        <f t="shared" si="160"/>
        <v>71080204014216</v>
      </c>
      <c r="B1163" s="114" t="s">
        <v>439</v>
      </c>
      <c r="C1163" s="115" t="s">
        <v>185</v>
      </c>
      <c r="D1163" s="116" t="s">
        <v>140</v>
      </c>
      <c r="E1163" s="117" t="s">
        <v>155</v>
      </c>
      <c r="F1163" s="118" t="s">
        <v>106</v>
      </c>
      <c r="G1163" s="119">
        <v>4216</v>
      </c>
      <c r="L1163" s="36" t="s">
        <v>118</v>
      </c>
      <c r="M1163" s="37">
        <v>4216</v>
      </c>
      <c r="N1163" s="3"/>
      <c r="O1163" s="3"/>
    </row>
    <row r="1164" spans="1:15">
      <c r="A1164" s="120" t="str">
        <f t="shared" si="160"/>
        <v>71080204020000</v>
      </c>
      <c r="B1164" s="114" t="s">
        <v>439</v>
      </c>
      <c r="C1164" s="115" t="s">
        <v>185</v>
      </c>
      <c r="D1164" s="116" t="s">
        <v>140</v>
      </c>
      <c r="E1164" s="117" t="s">
        <v>155</v>
      </c>
      <c r="F1164" s="118" t="s">
        <v>140</v>
      </c>
      <c r="G1164" s="119" t="s">
        <v>440</v>
      </c>
      <c r="L1164" s="36" t="s">
        <v>573</v>
      </c>
      <c r="N1164" s="3"/>
      <c r="O1164" s="3"/>
    </row>
    <row r="1165" spans="1:15" ht="30">
      <c r="A1165" s="120" t="str">
        <f t="shared" si="160"/>
        <v>71080204024511</v>
      </c>
      <c r="B1165" s="114" t="s">
        <v>439</v>
      </c>
      <c r="C1165" s="115" t="s">
        <v>185</v>
      </c>
      <c r="D1165" s="116" t="s">
        <v>140</v>
      </c>
      <c r="E1165" s="117" t="s">
        <v>155</v>
      </c>
      <c r="F1165" s="118" t="s">
        <v>140</v>
      </c>
      <c r="G1165" s="119">
        <v>4511</v>
      </c>
      <c r="L1165" s="36" t="s">
        <v>217</v>
      </c>
      <c r="M1165" s="37">
        <v>4511</v>
      </c>
      <c r="N1165" s="3"/>
      <c r="O1165" s="3"/>
    </row>
    <row r="1166" spans="1:15">
      <c r="A1166" s="120" t="str">
        <f t="shared" si="160"/>
        <v>71080204030000</v>
      </c>
      <c r="B1166" s="114" t="s">
        <v>439</v>
      </c>
      <c r="C1166" s="115" t="s">
        <v>185</v>
      </c>
      <c r="D1166" s="116" t="s">
        <v>140</v>
      </c>
      <c r="E1166" s="117" t="s">
        <v>155</v>
      </c>
      <c r="F1166" s="118" t="s">
        <v>442</v>
      </c>
      <c r="G1166" s="119" t="s">
        <v>440</v>
      </c>
      <c r="L1166" s="36" t="s">
        <v>0</v>
      </c>
      <c r="N1166" s="3"/>
      <c r="O1166" s="3"/>
    </row>
    <row r="1167" spans="1:15" ht="30">
      <c r="A1167" s="120" t="str">
        <f t="shared" si="160"/>
        <v>71080204035113</v>
      </c>
      <c r="B1167" s="114" t="s">
        <v>439</v>
      </c>
      <c r="C1167" s="115" t="s">
        <v>185</v>
      </c>
      <c r="D1167" s="116" t="s">
        <v>140</v>
      </c>
      <c r="E1167" s="117" t="s">
        <v>155</v>
      </c>
      <c r="F1167" s="118" t="s">
        <v>442</v>
      </c>
      <c r="G1167" s="119">
        <v>5113</v>
      </c>
      <c r="L1167" s="36" t="s">
        <v>174</v>
      </c>
      <c r="M1167" s="37">
        <v>5113</v>
      </c>
      <c r="N1167" s="3"/>
      <c r="O1167" s="3"/>
    </row>
    <row r="1168" spans="1:15">
      <c r="A1168" s="120" t="str">
        <f t="shared" si="160"/>
        <v>71080205000000</v>
      </c>
      <c r="B1168" s="114" t="s">
        <v>439</v>
      </c>
      <c r="C1168" s="115" t="s">
        <v>185</v>
      </c>
      <c r="D1168" s="116" t="s">
        <v>140</v>
      </c>
      <c r="E1168" s="117" t="s">
        <v>149</v>
      </c>
      <c r="F1168" s="118" t="s">
        <v>441</v>
      </c>
      <c r="G1168" s="119" t="s">
        <v>440</v>
      </c>
      <c r="L1168" s="36" t="s">
        <v>1</v>
      </c>
      <c r="N1168" s="3"/>
      <c r="O1168" s="3"/>
    </row>
    <row r="1169" spans="1:15">
      <c r="A1169" s="120" t="str">
        <f t="shared" si="160"/>
        <v>71080205000001</v>
      </c>
      <c r="B1169" s="114" t="s">
        <v>439</v>
      </c>
      <c r="C1169" s="115" t="s">
        <v>185</v>
      </c>
      <c r="D1169" s="116" t="s">
        <v>140</v>
      </c>
      <c r="E1169" s="117" t="s">
        <v>149</v>
      </c>
      <c r="F1169" s="118" t="s">
        <v>441</v>
      </c>
      <c r="G1169" s="119" t="s">
        <v>96</v>
      </c>
      <c r="L1169" s="36" t="e">
        <v>#N/A</v>
      </c>
      <c r="N1169" s="3"/>
      <c r="O1169" s="3"/>
    </row>
    <row r="1170" spans="1:15">
      <c r="A1170" s="120" t="str">
        <f t="shared" si="160"/>
        <v>71080205010000</v>
      </c>
      <c r="B1170" s="114" t="s">
        <v>439</v>
      </c>
      <c r="C1170" s="115" t="s">
        <v>185</v>
      </c>
      <c r="D1170" s="116" t="s">
        <v>140</v>
      </c>
      <c r="E1170" s="117" t="s">
        <v>149</v>
      </c>
      <c r="F1170" s="118" t="s">
        <v>106</v>
      </c>
      <c r="G1170" s="119" t="s">
        <v>440</v>
      </c>
      <c r="L1170" s="36" t="s">
        <v>2</v>
      </c>
      <c r="N1170" s="3"/>
      <c r="O1170" s="3"/>
    </row>
    <row r="1171" spans="1:15" ht="30">
      <c r="A1171" s="120" t="str">
        <f t="shared" si="160"/>
        <v>71080205014511</v>
      </c>
      <c r="B1171" s="114" t="s">
        <v>439</v>
      </c>
      <c r="C1171" s="115" t="s">
        <v>185</v>
      </c>
      <c r="D1171" s="116" t="s">
        <v>140</v>
      </c>
      <c r="E1171" s="117" t="s">
        <v>149</v>
      </c>
      <c r="F1171" s="118" t="s">
        <v>106</v>
      </c>
      <c r="G1171" s="119">
        <v>4511</v>
      </c>
      <c r="L1171" s="36" t="s">
        <v>217</v>
      </c>
      <c r="M1171" s="37">
        <v>4511</v>
      </c>
      <c r="N1171" s="3"/>
      <c r="O1171" s="3"/>
    </row>
    <row r="1172" spans="1:15">
      <c r="A1172" s="120" t="str">
        <f t="shared" si="160"/>
        <v>71080205020000</v>
      </c>
      <c r="B1172" s="114" t="s">
        <v>439</v>
      </c>
      <c r="C1172" s="115" t="s">
        <v>185</v>
      </c>
      <c r="D1172" s="116" t="s">
        <v>140</v>
      </c>
      <c r="E1172" s="117" t="s">
        <v>149</v>
      </c>
      <c r="F1172" s="118" t="s">
        <v>140</v>
      </c>
      <c r="G1172" s="119" t="s">
        <v>440</v>
      </c>
      <c r="L1172" s="36" t="s">
        <v>3</v>
      </c>
      <c r="N1172" s="3"/>
      <c r="O1172" s="3"/>
    </row>
    <row r="1173" spans="1:15" ht="30">
      <c r="A1173" s="120" t="str">
        <f t="shared" si="160"/>
        <v>71080205024511</v>
      </c>
      <c r="B1173" s="114" t="s">
        <v>439</v>
      </c>
      <c r="C1173" s="115" t="s">
        <v>185</v>
      </c>
      <c r="D1173" s="116" t="s">
        <v>140</v>
      </c>
      <c r="E1173" s="117" t="s">
        <v>149</v>
      </c>
      <c r="F1173" s="118" t="s">
        <v>140</v>
      </c>
      <c r="G1173" s="119">
        <v>4511</v>
      </c>
      <c r="L1173" s="36" t="s">
        <v>217</v>
      </c>
      <c r="M1173" s="37">
        <v>4511</v>
      </c>
      <c r="N1173" s="3"/>
      <c r="O1173" s="3"/>
    </row>
    <row r="1174" spans="1:15">
      <c r="A1174" s="120" t="str">
        <f t="shared" si="160"/>
        <v>71080207000000</v>
      </c>
      <c r="B1174" s="114" t="s">
        <v>439</v>
      </c>
      <c r="C1174" s="115" t="s">
        <v>185</v>
      </c>
      <c r="D1174" s="116" t="s">
        <v>140</v>
      </c>
      <c r="E1174" s="117" t="s">
        <v>183</v>
      </c>
      <c r="F1174" s="118" t="s">
        <v>441</v>
      </c>
      <c r="G1174" s="119" t="s">
        <v>440</v>
      </c>
      <c r="L1174" s="36" t="s">
        <v>4</v>
      </c>
      <c r="N1174" s="3"/>
      <c r="O1174" s="3"/>
    </row>
    <row r="1175" spans="1:15">
      <c r="A1175" s="120" t="str">
        <f t="shared" si="160"/>
        <v>71080207000001</v>
      </c>
      <c r="B1175" s="114" t="s">
        <v>439</v>
      </c>
      <c r="C1175" s="115" t="s">
        <v>185</v>
      </c>
      <c r="D1175" s="116" t="s">
        <v>140</v>
      </c>
      <c r="E1175" s="117" t="s">
        <v>183</v>
      </c>
      <c r="F1175" s="118" t="s">
        <v>441</v>
      </c>
      <c r="G1175" s="119" t="s">
        <v>96</v>
      </c>
      <c r="L1175" s="36" t="e">
        <v>#N/A</v>
      </c>
      <c r="N1175" s="3"/>
      <c r="O1175" s="3"/>
    </row>
    <row r="1176" spans="1:15">
      <c r="A1176" s="120" t="str">
        <f t="shared" si="160"/>
        <v>71080207010000</v>
      </c>
      <c r="B1176" s="114" t="s">
        <v>439</v>
      </c>
      <c r="C1176" s="115" t="s">
        <v>185</v>
      </c>
      <c r="D1176" s="116" t="s">
        <v>140</v>
      </c>
      <c r="E1176" s="117" t="s">
        <v>183</v>
      </c>
      <c r="F1176" s="118" t="s">
        <v>106</v>
      </c>
      <c r="G1176" s="119" t="s">
        <v>440</v>
      </c>
      <c r="L1176" s="36" t="s">
        <v>5</v>
      </c>
      <c r="N1176" s="3"/>
      <c r="O1176" s="3"/>
    </row>
    <row r="1177" spans="1:15">
      <c r="A1177" s="120" t="str">
        <f t="shared" si="160"/>
        <v>71080207014239</v>
      </c>
      <c r="B1177" s="114" t="s">
        <v>439</v>
      </c>
      <c r="C1177" s="115" t="s">
        <v>185</v>
      </c>
      <c r="D1177" s="116" t="s">
        <v>140</v>
      </c>
      <c r="E1177" s="117" t="s">
        <v>183</v>
      </c>
      <c r="F1177" s="118" t="s">
        <v>106</v>
      </c>
      <c r="G1177" s="119">
        <v>4239</v>
      </c>
      <c r="L1177" s="36" t="s">
        <v>125</v>
      </c>
      <c r="M1177" s="37">
        <v>4239</v>
      </c>
      <c r="N1177" s="3"/>
      <c r="O1177" s="3"/>
    </row>
    <row r="1178" spans="1:15" ht="30">
      <c r="A1178" s="120" t="str">
        <f t="shared" si="160"/>
        <v>71080207014251</v>
      </c>
      <c r="B1178" s="114" t="s">
        <v>439</v>
      </c>
      <c r="C1178" s="115" t="s">
        <v>185</v>
      </c>
      <c r="D1178" s="116" t="s">
        <v>140</v>
      </c>
      <c r="E1178" s="117" t="s">
        <v>183</v>
      </c>
      <c r="F1178" s="118" t="s">
        <v>106</v>
      </c>
      <c r="G1178" s="119">
        <v>4251</v>
      </c>
      <c r="L1178" s="36" t="s">
        <v>142</v>
      </c>
      <c r="M1178" s="37">
        <v>4251</v>
      </c>
      <c r="N1178" s="3"/>
      <c r="O1178" s="3"/>
    </row>
    <row r="1179" spans="1:15">
      <c r="A1179" s="120" t="str">
        <f t="shared" si="160"/>
        <v>71080300000000</v>
      </c>
      <c r="B1179" s="114" t="s">
        <v>439</v>
      </c>
      <c r="C1179" s="115" t="s">
        <v>185</v>
      </c>
      <c r="D1179" s="116" t="s">
        <v>442</v>
      </c>
      <c r="E1179" s="117" t="s">
        <v>441</v>
      </c>
      <c r="F1179" s="118" t="s">
        <v>441</v>
      </c>
      <c r="G1179" s="119" t="s">
        <v>440</v>
      </c>
      <c r="L1179" s="36" t="s">
        <v>6</v>
      </c>
      <c r="N1179" s="3"/>
      <c r="O1179" s="3"/>
    </row>
    <row r="1180" spans="1:15">
      <c r="A1180" s="120" t="str">
        <f t="shared" si="160"/>
        <v>71080300000001</v>
      </c>
      <c r="B1180" s="114" t="s">
        <v>439</v>
      </c>
      <c r="C1180" s="115" t="s">
        <v>185</v>
      </c>
      <c r="D1180" s="116" t="s">
        <v>442</v>
      </c>
      <c r="E1180" s="117" t="s">
        <v>441</v>
      </c>
      <c r="F1180" s="118" t="s">
        <v>441</v>
      </c>
      <c r="G1180" s="119" t="s">
        <v>96</v>
      </c>
      <c r="L1180" s="36" t="e">
        <v>#N/A</v>
      </c>
      <c r="N1180" s="3"/>
      <c r="O1180" s="3"/>
    </row>
    <row r="1181" spans="1:15">
      <c r="A1181" s="120" t="str">
        <f t="shared" si="160"/>
        <v>71080301000000</v>
      </c>
      <c r="B1181" s="114" t="s">
        <v>439</v>
      </c>
      <c r="C1181" s="115" t="s">
        <v>185</v>
      </c>
      <c r="D1181" s="116" t="s">
        <v>442</v>
      </c>
      <c r="E1181" s="117" t="s">
        <v>106</v>
      </c>
      <c r="F1181" s="118" t="s">
        <v>441</v>
      </c>
      <c r="G1181" s="119" t="s">
        <v>440</v>
      </c>
      <c r="L1181" s="36" t="s">
        <v>7</v>
      </c>
      <c r="N1181" s="3"/>
      <c r="O1181" s="3"/>
    </row>
    <row r="1182" spans="1:15">
      <c r="A1182" s="120" t="str">
        <f t="shared" si="160"/>
        <v>71080301000001</v>
      </c>
      <c r="B1182" s="114" t="s">
        <v>439</v>
      </c>
      <c r="C1182" s="115" t="s">
        <v>185</v>
      </c>
      <c r="D1182" s="116" t="s">
        <v>442</v>
      </c>
      <c r="E1182" s="117" t="s">
        <v>106</v>
      </c>
      <c r="F1182" s="118" t="s">
        <v>441</v>
      </c>
      <c r="G1182" s="119" t="s">
        <v>96</v>
      </c>
      <c r="L1182" s="36" t="e">
        <v>#N/A</v>
      </c>
      <c r="N1182" s="3"/>
      <c r="O1182" s="3"/>
    </row>
    <row r="1183" spans="1:15">
      <c r="A1183" s="120" t="str">
        <f t="shared" si="160"/>
        <v>71080301010000</v>
      </c>
      <c r="B1183" s="114" t="s">
        <v>439</v>
      </c>
      <c r="C1183" s="115" t="s">
        <v>185</v>
      </c>
      <c r="D1183" s="116" t="s">
        <v>442</v>
      </c>
      <c r="E1183" s="117" t="s">
        <v>106</v>
      </c>
      <c r="F1183" s="118" t="s">
        <v>106</v>
      </c>
      <c r="G1183" s="119" t="s">
        <v>440</v>
      </c>
      <c r="L1183" s="36" t="s">
        <v>8</v>
      </c>
      <c r="N1183" s="3"/>
      <c r="O1183" s="3"/>
    </row>
    <row r="1184" spans="1:15">
      <c r="A1184" s="120" t="str">
        <f t="shared" si="160"/>
        <v>71080301014241</v>
      </c>
      <c r="B1184" s="114" t="s">
        <v>439</v>
      </c>
      <c r="C1184" s="115" t="s">
        <v>185</v>
      </c>
      <c r="D1184" s="116" t="s">
        <v>442</v>
      </c>
      <c r="E1184" s="117" t="s">
        <v>106</v>
      </c>
      <c r="F1184" s="118" t="s">
        <v>106</v>
      </c>
      <c r="G1184" s="119">
        <v>4241</v>
      </c>
      <c r="L1184" s="36" t="s">
        <v>396</v>
      </c>
      <c r="M1184" s="37">
        <v>4241</v>
      </c>
      <c r="N1184" s="3"/>
      <c r="O1184" s="3"/>
    </row>
    <row r="1185" spans="1:15">
      <c r="A1185" s="120" t="str">
        <f t="shared" si="160"/>
        <v>71080400000000</v>
      </c>
      <c r="B1185" s="114" t="s">
        <v>439</v>
      </c>
      <c r="C1185" s="115" t="s">
        <v>185</v>
      </c>
      <c r="D1185" s="116" t="s">
        <v>155</v>
      </c>
      <c r="E1185" s="117" t="s">
        <v>441</v>
      </c>
      <c r="F1185" s="118" t="s">
        <v>441</v>
      </c>
      <c r="G1185" s="119" t="s">
        <v>440</v>
      </c>
      <c r="L1185" s="36" t="s">
        <v>9</v>
      </c>
      <c r="N1185" s="3"/>
      <c r="O1185" s="3"/>
    </row>
    <row r="1186" spans="1:15">
      <c r="A1186" s="120" t="str">
        <f t="shared" si="160"/>
        <v>71080400000001</v>
      </c>
      <c r="B1186" s="114" t="s">
        <v>439</v>
      </c>
      <c r="C1186" s="115" t="s">
        <v>185</v>
      </c>
      <c r="D1186" s="116" t="s">
        <v>155</v>
      </c>
      <c r="E1186" s="117" t="s">
        <v>441</v>
      </c>
      <c r="F1186" s="118" t="s">
        <v>441</v>
      </c>
      <c r="G1186" s="119" t="s">
        <v>96</v>
      </c>
      <c r="L1186" s="36" t="e">
        <v>#N/A</v>
      </c>
      <c r="N1186" s="3"/>
      <c r="O1186" s="3"/>
    </row>
    <row r="1187" spans="1:15">
      <c r="A1187" s="120" t="str">
        <f t="shared" si="160"/>
        <v>71080403000000</v>
      </c>
      <c r="B1187" s="114" t="s">
        <v>439</v>
      </c>
      <c r="C1187" s="115" t="s">
        <v>185</v>
      </c>
      <c r="D1187" s="116" t="s">
        <v>155</v>
      </c>
      <c r="E1187" s="117" t="s">
        <v>442</v>
      </c>
      <c r="F1187" s="118" t="s">
        <v>441</v>
      </c>
      <c r="G1187" s="119" t="s">
        <v>440</v>
      </c>
      <c r="L1187" s="36" t="s">
        <v>10</v>
      </c>
      <c r="N1187" s="3"/>
      <c r="O1187" s="3"/>
    </row>
    <row r="1188" spans="1:15">
      <c r="A1188" s="120" t="str">
        <f t="shared" si="160"/>
        <v>71080403000001</v>
      </c>
      <c r="B1188" s="114" t="s">
        <v>439</v>
      </c>
      <c r="C1188" s="115" t="s">
        <v>185</v>
      </c>
      <c r="D1188" s="116" t="s">
        <v>155</v>
      </c>
      <c r="E1188" s="117" t="s">
        <v>442</v>
      </c>
      <c r="F1188" s="118" t="s">
        <v>441</v>
      </c>
      <c r="G1188" s="119" t="s">
        <v>96</v>
      </c>
      <c r="L1188" s="36" t="e">
        <v>#N/A</v>
      </c>
      <c r="N1188" s="3"/>
      <c r="O1188" s="3"/>
    </row>
    <row r="1189" spans="1:15">
      <c r="A1189" s="120" t="str">
        <f t="shared" si="160"/>
        <v>71080403010000</v>
      </c>
      <c r="B1189" s="114" t="s">
        <v>439</v>
      </c>
      <c r="C1189" s="115" t="s">
        <v>185</v>
      </c>
      <c r="D1189" s="116" t="s">
        <v>155</v>
      </c>
      <c r="E1189" s="117" t="s">
        <v>442</v>
      </c>
      <c r="F1189" s="118" t="s">
        <v>106</v>
      </c>
      <c r="G1189" s="119" t="s">
        <v>440</v>
      </c>
      <c r="L1189" s="36" t="s">
        <v>11</v>
      </c>
      <c r="N1189" s="3"/>
      <c r="O1189" s="3"/>
    </row>
    <row r="1190" spans="1:15" ht="30">
      <c r="A1190" s="120" t="str">
        <f t="shared" si="160"/>
        <v>71080403014819</v>
      </c>
      <c r="B1190" s="114" t="s">
        <v>439</v>
      </c>
      <c r="C1190" s="115" t="s">
        <v>185</v>
      </c>
      <c r="D1190" s="116" t="s">
        <v>155</v>
      </c>
      <c r="E1190" s="117" t="s">
        <v>442</v>
      </c>
      <c r="F1190" s="118" t="s">
        <v>106</v>
      </c>
      <c r="G1190" s="119">
        <v>4819</v>
      </c>
      <c r="L1190" s="36" t="s">
        <v>219</v>
      </c>
      <c r="M1190" s="37">
        <v>4819</v>
      </c>
      <c r="N1190" s="3"/>
      <c r="O1190" s="3"/>
    </row>
    <row r="1191" spans="1:15">
      <c r="A1191" s="120" t="str">
        <f t="shared" si="160"/>
        <v>71090101014239</v>
      </c>
      <c r="B1191" s="114" t="s">
        <v>439</v>
      </c>
      <c r="C1191" s="115" t="s">
        <v>187</v>
      </c>
      <c r="D1191" s="116" t="s">
        <v>106</v>
      </c>
      <c r="E1191" s="117" t="s">
        <v>106</v>
      </c>
      <c r="F1191" s="118" t="s">
        <v>106</v>
      </c>
      <c r="G1191" s="119">
        <v>4239</v>
      </c>
      <c r="L1191" s="36" t="s">
        <v>125</v>
      </c>
      <c r="M1191" s="37">
        <v>4239</v>
      </c>
      <c r="N1191" s="3"/>
      <c r="O1191" s="3"/>
    </row>
    <row r="1192" spans="1:15">
      <c r="A1192" s="120" t="str">
        <f t="shared" si="160"/>
        <v>71090101020000</v>
      </c>
      <c r="B1192" s="114" t="s">
        <v>439</v>
      </c>
      <c r="C1192" s="115" t="s">
        <v>187</v>
      </c>
      <c r="D1192" s="116" t="s">
        <v>106</v>
      </c>
      <c r="E1192" s="117" t="s">
        <v>106</v>
      </c>
      <c r="F1192" s="118" t="s">
        <v>140</v>
      </c>
      <c r="G1192" s="119" t="s">
        <v>440</v>
      </c>
      <c r="L1192" s="36" t="s">
        <v>12</v>
      </c>
      <c r="N1192" s="3"/>
      <c r="O1192" s="3"/>
    </row>
    <row r="1193" spans="1:15">
      <c r="A1193" s="120" t="str">
        <f t="shared" ref="A1193:A1256" si="161">CONCATENATE(B1193,C1193,D1193,E1193,F1193,G1193)</f>
        <v>71090101025129</v>
      </c>
      <c r="B1193" s="114" t="s">
        <v>439</v>
      </c>
      <c r="C1193" s="115" t="s">
        <v>187</v>
      </c>
      <c r="D1193" s="116" t="s">
        <v>106</v>
      </c>
      <c r="E1193" s="117" t="s">
        <v>106</v>
      </c>
      <c r="F1193" s="118" t="s">
        <v>140</v>
      </c>
      <c r="G1193" s="119">
        <v>5129</v>
      </c>
      <c r="L1193" s="36" t="s">
        <v>424</v>
      </c>
      <c r="M1193" s="37">
        <v>5129</v>
      </c>
      <c r="N1193" s="3"/>
      <c r="O1193" s="3"/>
    </row>
    <row r="1194" spans="1:15">
      <c r="A1194" s="120" t="str">
        <f t="shared" si="161"/>
        <v>71090101030000</v>
      </c>
      <c r="B1194" s="114" t="s">
        <v>439</v>
      </c>
      <c r="C1194" s="115" t="s">
        <v>187</v>
      </c>
      <c r="D1194" s="116" t="s">
        <v>106</v>
      </c>
      <c r="E1194" s="117" t="s">
        <v>106</v>
      </c>
      <c r="F1194" s="118" t="s">
        <v>442</v>
      </c>
      <c r="G1194" s="119" t="s">
        <v>440</v>
      </c>
      <c r="L1194" s="36" t="s">
        <v>13</v>
      </c>
      <c r="N1194" s="3"/>
      <c r="O1194" s="3"/>
    </row>
    <row r="1195" spans="1:15">
      <c r="A1195" s="120" t="str">
        <f t="shared" si="161"/>
        <v>71090101034239</v>
      </c>
      <c r="B1195" s="114" t="s">
        <v>439</v>
      </c>
      <c r="C1195" s="115" t="s">
        <v>187</v>
      </c>
      <c r="D1195" s="116" t="s">
        <v>106</v>
      </c>
      <c r="E1195" s="117" t="s">
        <v>106</v>
      </c>
      <c r="F1195" s="118" t="s">
        <v>442</v>
      </c>
      <c r="G1195" s="119">
        <v>4239</v>
      </c>
      <c r="L1195" s="36" t="s">
        <v>125</v>
      </c>
      <c r="M1195" s="37">
        <v>4239</v>
      </c>
      <c r="N1195" s="3"/>
      <c r="O1195" s="3"/>
    </row>
    <row r="1196" spans="1:15">
      <c r="A1196" s="120" t="str">
        <f t="shared" si="161"/>
        <v>71090102000000</v>
      </c>
      <c r="B1196" s="114" t="s">
        <v>439</v>
      </c>
      <c r="C1196" s="115" t="s">
        <v>187</v>
      </c>
      <c r="D1196" s="116" t="s">
        <v>106</v>
      </c>
      <c r="E1196" s="117" t="s">
        <v>140</v>
      </c>
      <c r="F1196" s="118" t="s">
        <v>441</v>
      </c>
      <c r="G1196" s="119" t="s">
        <v>440</v>
      </c>
      <c r="L1196" s="36" t="s">
        <v>14</v>
      </c>
      <c r="N1196" s="3"/>
      <c r="O1196" s="3"/>
    </row>
    <row r="1197" spans="1:15">
      <c r="A1197" s="120" t="str">
        <f t="shared" si="161"/>
        <v>71090102000001</v>
      </c>
      <c r="B1197" s="114" t="s">
        <v>439</v>
      </c>
      <c r="C1197" s="115" t="s">
        <v>187</v>
      </c>
      <c r="D1197" s="116" t="s">
        <v>106</v>
      </c>
      <c r="E1197" s="117" t="s">
        <v>140</v>
      </c>
      <c r="F1197" s="118" t="s">
        <v>441</v>
      </c>
      <c r="G1197" s="119" t="s">
        <v>96</v>
      </c>
      <c r="L1197" s="36" t="e">
        <v>#N/A</v>
      </c>
      <c r="N1197" s="3"/>
      <c r="O1197" s="3"/>
    </row>
    <row r="1198" spans="1:15">
      <c r="A1198" s="120" t="str">
        <f t="shared" si="161"/>
        <v>71090102010000</v>
      </c>
      <c r="B1198" s="114" t="s">
        <v>439</v>
      </c>
      <c r="C1198" s="115" t="s">
        <v>187</v>
      </c>
      <c r="D1198" s="116" t="s">
        <v>106</v>
      </c>
      <c r="E1198" s="117" t="s">
        <v>140</v>
      </c>
      <c r="F1198" s="118" t="s">
        <v>106</v>
      </c>
      <c r="G1198" s="119" t="s">
        <v>440</v>
      </c>
      <c r="L1198" s="36" t="s">
        <v>15</v>
      </c>
      <c r="N1198" s="3"/>
      <c r="O1198" s="3"/>
    </row>
    <row r="1199" spans="1:15">
      <c r="A1199" s="120" t="str">
        <f t="shared" si="161"/>
        <v>71090102014239</v>
      </c>
      <c r="B1199" s="114" t="s">
        <v>439</v>
      </c>
      <c r="C1199" s="115" t="s">
        <v>187</v>
      </c>
      <c r="D1199" s="116" t="s">
        <v>106</v>
      </c>
      <c r="E1199" s="117" t="s">
        <v>140</v>
      </c>
      <c r="F1199" s="118" t="s">
        <v>106</v>
      </c>
      <c r="G1199" s="119">
        <v>4239</v>
      </c>
      <c r="L1199" s="36" t="s">
        <v>125</v>
      </c>
      <c r="M1199" s="37">
        <v>4239</v>
      </c>
      <c r="N1199" s="3"/>
      <c r="O1199" s="3"/>
    </row>
    <row r="1200" spans="1:15">
      <c r="A1200" s="120" t="str">
        <f t="shared" si="161"/>
        <v>71090102020000</v>
      </c>
      <c r="B1200" s="114" t="s">
        <v>439</v>
      </c>
      <c r="C1200" s="115" t="s">
        <v>187</v>
      </c>
      <c r="D1200" s="116" t="s">
        <v>106</v>
      </c>
      <c r="E1200" s="117" t="s">
        <v>140</v>
      </c>
      <c r="F1200" s="118" t="s">
        <v>140</v>
      </c>
      <c r="G1200" s="119" t="s">
        <v>440</v>
      </c>
      <c r="L1200" s="36" t="s">
        <v>16</v>
      </c>
      <c r="N1200" s="3"/>
      <c r="O1200" s="3"/>
    </row>
    <row r="1201" spans="1:15">
      <c r="A1201" s="120" t="str">
        <f t="shared" si="161"/>
        <v>71090102024239</v>
      </c>
      <c r="B1201" s="114" t="s">
        <v>439</v>
      </c>
      <c r="C1201" s="115" t="s">
        <v>187</v>
      </c>
      <c r="D1201" s="116" t="s">
        <v>106</v>
      </c>
      <c r="E1201" s="117" t="s">
        <v>140</v>
      </c>
      <c r="F1201" s="118" t="s">
        <v>140</v>
      </c>
      <c r="G1201" s="119">
        <v>4239</v>
      </c>
      <c r="L1201" s="36" t="s">
        <v>125</v>
      </c>
      <c r="M1201" s="37">
        <v>4239</v>
      </c>
      <c r="N1201" s="3"/>
      <c r="O1201" s="3"/>
    </row>
    <row r="1202" spans="1:15">
      <c r="A1202" s="120" t="str">
        <f t="shared" si="161"/>
        <v>71090102030000</v>
      </c>
      <c r="B1202" s="114" t="s">
        <v>439</v>
      </c>
      <c r="C1202" s="115" t="s">
        <v>187</v>
      </c>
      <c r="D1202" s="116" t="s">
        <v>106</v>
      </c>
      <c r="E1202" s="117" t="s">
        <v>140</v>
      </c>
      <c r="F1202" s="118" t="s">
        <v>442</v>
      </c>
      <c r="G1202" s="119" t="s">
        <v>440</v>
      </c>
      <c r="L1202" s="36" t="s">
        <v>17</v>
      </c>
      <c r="N1202" s="3"/>
      <c r="O1202" s="3"/>
    </row>
    <row r="1203" spans="1:15">
      <c r="A1203" s="120" t="str">
        <f t="shared" si="161"/>
        <v>71090102034239</v>
      </c>
      <c r="B1203" s="114" t="s">
        <v>439</v>
      </c>
      <c r="C1203" s="115" t="s">
        <v>187</v>
      </c>
      <c r="D1203" s="116" t="s">
        <v>106</v>
      </c>
      <c r="E1203" s="117" t="s">
        <v>140</v>
      </c>
      <c r="F1203" s="118" t="s">
        <v>442</v>
      </c>
      <c r="G1203" s="119">
        <v>4239</v>
      </c>
      <c r="L1203" s="36" t="s">
        <v>125</v>
      </c>
      <c r="M1203" s="37">
        <v>4239</v>
      </c>
      <c r="N1203" s="3"/>
      <c r="O1203" s="3"/>
    </row>
    <row r="1204" spans="1:15">
      <c r="A1204" s="120" t="str">
        <f t="shared" si="161"/>
        <v>71090200000000</v>
      </c>
      <c r="B1204" s="114" t="s">
        <v>439</v>
      </c>
      <c r="C1204" s="115" t="s">
        <v>187</v>
      </c>
      <c r="D1204" s="116" t="s">
        <v>140</v>
      </c>
      <c r="E1204" s="117" t="s">
        <v>441</v>
      </c>
      <c r="F1204" s="118" t="s">
        <v>441</v>
      </c>
      <c r="G1204" s="119" t="s">
        <v>440</v>
      </c>
      <c r="L1204" s="36" t="s">
        <v>18</v>
      </c>
      <c r="N1204" s="3"/>
      <c r="O1204" s="3"/>
    </row>
    <row r="1205" spans="1:15">
      <c r="A1205" s="120" t="str">
        <f t="shared" si="161"/>
        <v>71090200000001</v>
      </c>
      <c r="B1205" s="114" t="s">
        <v>439</v>
      </c>
      <c r="C1205" s="115" t="s">
        <v>187</v>
      </c>
      <c r="D1205" s="116" t="s">
        <v>140</v>
      </c>
      <c r="E1205" s="117" t="s">
        <v>441</v>
      </c>
      <c r="F1205" s="118" t="s">
        <v>441</v>
      </c>
      <c r="G1205" s="119" t="s">
        <v>96</v>
      </c>
      <c r="L1205" s="36" t="e">
        <v>#N/A</v>
      </c>
      <c r="N1205" s="3"/>
      <c r="O1205" s="3"/>
    </row>
    <row r="1206" spans="1:15">
      <c r="A1206" s="120" t="str">
        <f t="shared" si="161"/>
        <v>71090201000000</v>
      </c>
      <c r="B1206" s="114" t="s">
        <v>439</v>
      </c>
      <c r="C1206" s="115" t="s">
        <v>187</v>
      </c>
      <c r="D1206" s="116" t="s">
        <v>140</v>
      </c>
      <c r="E1206" s="117" t="s">
        <v>106</v>
      </c>
      <c r="F1206" s="118" t="s">
        <v>441</v>
      </c>
      <c r="G1206" s="119" t="s">
        <v>440</v>
      </c>
      <c r="L1206" s="36" t="s">
        <v>19</v>
      </c>
      <c r="N1206" s="3"/>
      <c r="O1206" s="3"/>
    </row>
    <row r="1207" spans="1:15">
      <c r="A1207" s="120" t="str">
        <f t="shared" si="161"/>
        <v>71090201000001</v>
      </c>
      <c r="B1207" s="114" t="s">
        <v>439</v>
      </c>
      <c r="C1207" s="115" t="s">
        <v>187</v>
      </c>
      <c r="D1207" s="116" t="s">
        <v>140</v>
      </c>
      <c r="E1207" s="117" t="s">
        <v>106</v>
      </c>
      <c r="F1207" s="118" t="s">
        <v>441</v>
      </c>
      <c r="G1207" s="119" t="s">
        <v>96</v>
      </c>
      <c r="L1207" s="36" t="e">
        <v>#N/A</v>
      </c>
      <c r="N1207" s="3"/>
      <c r="O1207" s="3"/>
    </row>
    <row r="1208" spans="1:15">
      <c r="A1208" s="120" t="str">
        <f t="shared" si="161"/>
        <v>71090201010000</v>
      </c>
      <c r="B1208" s="114" t="s">
        <v>439</v>
      </c>
      <c r="C1208" s="115" t="s">
        <v>187</v>
      </c>
      <c r="D1208" s="116" t="s">
        <v>140</v>
      </c>
      <c r="E1208" s="117" t="s">
        <v>106</v>
      </c>
      <c r="F1208" s="118" t="s">
        <v>106</v>
      </c>
      <c r="G1208" s="119" t="s">
        <v>440</v>
      </c>
      <c r="L1208" s="36" t="s">
        <v>20</v>
      </c>
      <c r="N1208" s="3"/>
      <c r="O1208" s="3"/>
    </row>
    <row r="1209" spans="1:15">
      <c r="A1209" s="120" t="str">
        <f t="shared" si="161"/>
        <v>71090201014239</v>
      </c>
      <c r="B1209" s="114" t="s">
        <v>439</v>
      </c>
      <c r="C1209" s="115" t="s">
        <v>187</v>
      </c>
      <c r="D1209" s="116" t="s">
        <v>140</v>
      </c>
      <c r="E1209" s="117" t="s">
        <v>106</v>
      </c>
      <c r="F1209" s="118" t="s">
        <v>106</v>
      </c>
      <c r="G1209" s="119">
        <v>4239</v>
      </c>
      <c r="L1209" s="36" t="s">
        <v>125</v>
      </c>
      <c r="M1209" s="37">
        <v>4239</v>
      </c>
      <c r="N1209" s="3"/>
      <c r="O1209" s="3"/>
    </row>
    <row r="1210" spans="1:15">
      <c r="A1210" s="120" t="str">
        <f t="shared" si="161"/>
        <v>71090201020000</v>
      </c>
      <c r="B1210" s="114" t="s">
        <v>439</v>
      </c>
      <c r="C1210" s="115" t="s">
        <v>187</v>
      </c>
      <c r="D1210" s="116" t="s">
        <v>140</v>
      </c>
      <c r="E1210" s="117" t="s">
        <v>106</v>
      </c>
      <c r="F1210" s="118" t="s">
        <v>140</v>
      </c>
      <c r="G1210" s="119" t="s">
        <v>440</v>
      </c>
      <c r="L1210" s="36" t="s">
        <v>21</v>
      </c>
      <c r="N1210" s="3"/>
      <c r="O1210" s="3"/>
    </row>
    <row r="1211" spans="1:15">
      <c r="A1211" s="120" t="str">
        <f t="shared" si="161"/>
        <v>71090201024239</v>
      </c>
      <c r="B1211" s="114" t="s">
        <v>439</v>
      </c>
      <c r="C1211" s="115" t="s">
        <v>187</v>
      </c>
      <c r="D1211" s="116" t="s">
        <v>140</v>
      </c>
      <c r="E1211" s="117" t="s">
        <v>106</v>
      </c>
      <c r="F1211" s="118" t="s">
        <v>140</v>
      </c>
      <c r="G1211" s="119">
        <v>4239</v>
      </c>
      <c r="L1211" s="36" t="s">
        <v>125</v>
      </c>
      <c r="M1211" s="37">
        <v>4239</v>
      </c>
      <c r="N1211" s="3"/>
      <c r="O1211" s="3"/>
    </row>
    <row r="1212" spans="1:15">
      <c r="A1212" s="120" t="str">
        <f t="shared" si="161"/>
        <v>71090201030000</v>
      </c>
      <c r="B1212" s="114" t="s">
        <v>439</v>
      </c>
      <c r="C1212" s="115" t="s">
        <v>187</v>
      </c>
      <c r="D1212" s="116" t="s">
        <v>140</v>
      </c>
      <c r="E1212" s="117" t="s">
        <v>106</v>
      </c>
      <c r="F1212" s="118" t="s">
        <v>442</v>
      </c>
      <c r="G1212" s="119" t="s">
        <v>440</v>
      </c>
      <c r="L1212" s="36" t="s">
        <v>22</v>
      </c>
      <c r="N1212" s="3"/>
      <c r="O1212" s="3"/>
    </row>
    <row r="1213" spans="1:15">
      <c r="A1213" s="120" t="str">
        <f t="shared" si="161"/>
        <v>71090201034239</v>
      </c>
      <c r="B1213" s="114" t="s">
        <v>439</v>
      </c>
      <c r="C1213" s="115" t="s">
        <v>187</v>
      </c>
      <c r="D1213" s="116" t="s">
        <v>140</v>
      </c>
      <c r="E1213" s="117" t="s">
        <v>106</v>
      </c>
      <c r="F1213" s="118" t="s">
        <v>442</v>
      </c>
      <c r="G1213" s="119">
        <v>4239</v>
      </c>
      <c r="L1213" s="36" t="s">
        <v>125</v>
      </c>
      <c r="M1213" s="37">
        <v>4239</v>
      </c>
      <c r="N1213" s="3"/>
      <c r="O1213" s="3"/>
    </row>
    <row r="1214" spans="1:15">
      <c r="A1214" s="120" t="str">
        <f t="shared" si="161"/>
        <v>71090201040000</v>
      </c>
      <c r="B1214" s="114" t="s">
        <v>439</v>
      </c>
      <c r="C1214" s="115" t="s">
        <v>187</v>
      </c>
      <c r="D1214" s="116" t="s">
        <v>140</v>
      </c>
      <c r="E1214" s="117" t="s">
        <v>106</v>
      </c>
      <c r="F1214" s="118" t="s">
        <v>155</v>
      </c>
      <c r="G1214" s="119" t="s">
        <v>440</v>
      </c>
      <c r="L1214" s="36" t="s">
        <v>23</v>
      </c>
      <c r="N1214" s="3"/>
      <c r="O1214" s="3"/>
    </row>
    <row r="1215" spans="1:15">
      <c r="A1215" s="120" t="str">
        <f t="shared" si="161"/>
        <v>71090201044239</v>
      </c>
      <c r="B1215" s="114" t="s">
        <v>439</v>
      </c>
      <c r="C1215" s="115" t="s">
        <v>187</v>
      </c>
      <c r="D1215" s="116" t="s">
        <v>140</v>
      </c>
      <c r="E1215" s="117" t="s">
        <v>106</v>
      </c>
      <c r="F1215" s="118" t="s">
        <v>155</v>
      </c>
      <c r="G1215" s="119">
        <v>4239</v>
      </c>
      <c r="L1215" s="36" t="s">
        <v>125</v>
      </c>
      <c r="M1215" s="37">
        <v>4239</v>
      </c>
      <c r="N1215" s="3"/>
      <c r="O1215" s="3"/>
    </row>
    <row r="1216" spans="1:15">
      <c r="A1216" s="120" t="str">
        <f t="shared" si="161"/>
        <v>71090202000000</v>
      </c>
      <c r="B1216" s="114" t="s">
        <v>439</v>
      </c>
      <c r="C1216" s="115" t="s">
        <v>187</v>
      </c>
      <c r="D1216" s="116" t="s">
        <v>140</v>
      </c>
      <c r="E1216" s="117" t="s">
        <v>140</v>
      </c>
      <c r="F1216" s="118" t="s">
        <v>441</v>
      </c>
      <c r="G1216" s="119" t="s">
        <v>440</v>
      </c>
      <c r="L1216" s="36" t="s">
        <v>24</v>
      </c>
      <c r="N1216" s="3"/>
      <c r="O1216" s="3"/>
    </row>
    <row r="1217" spans="1:15">
      <c r="A1217" s="120" t="str">
        <f t="shared" si="161"/>
        <v>71090202000001</v>
      </c>
      <c r="B1217" s="114" t="s">
        <v>439</v>
      </c>
      <c r="C1217" s="115" t="s">
        <v>187</v>
      </c>
      <c r="D1217" s="116" t="s">
        <v>140</v>
      </c>
      <c r="E1217" s="117" t="s">
        <v>140</v>
      </c>
      <c r="F1217" s="118" t="s">
        <v>441</v>
      </c>
      <c r="G1217" s="119" t="s">
        <v>96</v>
      </c>
      <c r="L1217" s="36" t="e">
        <v>#N/A</v>
      </c>
      <c r="N1217" s="3"/>
      <c r="O1217" s="3"/>
    </row>
    <row r="1218" spans="1:15">
      <c r="A1218" s="120" t="str">
        <f t="shared" si="161"/>
        <v>71090202010000</v>
      </c>
      <c r="B1218" s="114" t="s">
        <v>439</v>
      </c>
      <c r="C1218" s="115" t="s">
        <v>187</v>
      </c>
      <c r="D1218" s="116" t="s">
        <v>140</v>
      </c>
      <c r="E1218" s="117" t="s">
        <v>140</v>
      </c>
      <c r="F1218" s="118" t="s">
        <v>106</v>
      </c>
      <c r="G1218" s="119" t="s">
        <v>440</v>
      </c>
      <c r="L1218" s="36" t="s">
        <v>25</v>
      </c>
      <c r="N1218" s="3"/>
      <c r="O1218" s="3"/>
    </row>
    <row r="1219" spans="1:15">
      <c r="A1219" s="120" t="str">
        <f t="shared" si="161"/>
        <v>71090202014239</v>
      </c>
      <c r="B1219" s="114" t="s">
        <v>439</v>
      </c>
      <c r="C1219" s="115" t="s">
        <v>187</v>
      </c>
      <c r="D1219" s="116" t="s">
        <v>140</v>
      </c>
      <c r="E1219" s="117" t="s">
        <v>140</v>
      </c>
      <c r="F1219" s="118" t="s">
        <v>106</v>
      </c>
      <c r="G1219" s="119">
        <v>4239</v>
      </c>
      <c r="L1219" s="36" t="s">
        <v>125</v>
      </c>
      <c r="M1219" s="37">
        <v>4239</v>
      </c>
      <c r="N1219" s="3"/>
      <c r="O1219" s="3"/>
    </row>
    <row r="1220" spans="1:15">
      <c r="A1220" s="120" t="str">
        <f t="shared" si="161"/>
        <v>71090202020000</v>
      </c>
      <c r="B1220" s="114" t="s">
        <v>439</v>
      </c>
      <c r="C1220" s="115" t="s">
        <v>187</v>
      </c>
      <c r="D1220" s="116" t="s">
        <v>140</v>
      </c>
      <c r="E1220" s="117" t="s">
        <v>140</v>
      </c>
      <c r="F1220" s="118" t="s">
        <v>140</v>
      </c>
      <c r="G1220" s="119" t="s">
        <v>440</v>
      </c>
      <c r="L1220" s="36" t="s">
        <v>26</v>
      </c>
      <c r="N1220" s="3"/>
      <c r="O1220" s="3"/>
    </row>
    <row r="1221" spans="1:15">
      <c r="A1221" s="120" t="str">
        <f t="shared" si="161"/>
        <v>71090202024239</v>
      </c>
      <c r="B1221" s="114" t="s">
        <v>439</v>
      </c>
      <c r="C1221" s="115" t="s">
        <v>187</v>
      </c>
      <c r="D1221" s="116" t="s">
        <v>140</v>
      </c>
      <c r="E1221" s="117" t="s">
        <v>140</v>
      </c>
      <c r="F1221" s="118" t="s">
        <v>140</v>
      </c>
      <c r="G1221" s="119">
        <v>4239</v>
      </c>
      <c r="L1221" s="36" t="s">
        <v>125</v>
      </c>
      <c r="M1221" s="37">
        <v>4239</v>
      </c>
      <c r="N1221" s="3"/>
      <c r="O1221" s="3"/>
    </row>
    <row r="1222" spans="1:15">
      <c r="A1222" s="120" t="str">
        <f t="shared" si="161"/>
        <v>71090202030000</v>
      </c>
      <c r="B1222" s="114" t="s">
        <v>439</v>
      </c>
      <c r="C1222" s="115" t="s">
        <v>187</v>
      </c>
      <c r="D1222" s="116" t="s">
        <v>140</v>
      </c>
      <c r="E1222" s="117" t="s">
        <v>140</v>
      </c>
      <c r="F1222" s="118" t="s">
        <v>442</v>
      </c>
      <c r="G1222" s="119" t="s">
        <v>440</v>
      </c>
      <c r="L1222" s="36" t="s">
        <v>27</v>
      </c>
      <c r="N1222" s="3"/>
      <c r="O1222" s="3"/>
    </row>
    <row r="1223" spans="1:15">
      <c r="A1223" s="120" t="str">
        <f t="shared" si="161"/>
        <v>71090202034239</v>
      </c>
      <c r="B1223" s="114" t="s">
        <v>439</v>
      </c>
      <c r="C1223" s="115" t="s">
        <v>187</v>
      </c>
      <c r="D1223" s="116" t="s">
        <v>140</v>
      </c>
      <c r="E1223" s="117" t="s">
        <v>140</v>
      </c>
      <c r="F1223" s="118" t="s">
        <v>442</v>
      </c>
      <c r="G1223" s="119">
        <v>4239</v>
      </c>
      <c r="L1223" s="36" t="s">
        <v>125</v>
      </c>
      <c r="M1223" s="37">
        <v>4239</v>
      </c>
      <c r="N1223" s="3"/>
      <c r="O1223" s="3"/>
    </row>
    <row r="1224" spans="1:15">
      <c r="A1224" s="120" t="str">
        <f t="shared" si="161"/>
        <v>71090202040000</v>
      </c>
      <c r="B1224" s="114" t="s">
        <v>439</v>
      </c>
      <c r="C1224" s="115" t="s">
        <v>187</v>
      </c>
      <c r="D1224" s="116" t="s">
        <v>140</v>
      </c>
      <c r="E1224" s="117" t="s">
        <v>140</v>
      </c>
      <c r="F1224" s="118" t="s">
        <v>155</v>
      </c>
      <c r="G1224" s="119" t="s">
        <v>440</v>
      </c>
      <c r="L1224" s="36" t="s">
        <v>28</v>
      </c>
      <c r="N1224" s="3"/>
      <c r="O1224" s="3"/>
    </row>
    <row r="1225" spans="1:15">
      <c r="A1225" s="120" t="str">
        <f t="shared" si="161"/>
        <v>71090202044239</v>
      </c>
      <c r="B1225" s="114" t="s">
        <v>439</v>
      </c>
      <c r="C1225" s="115" t="s">
        <v>187</v>
      </c>
      <c r="D1225" s="116" t="s">
        <v>140</v>
      </c>
      <c r="E1225" s="117" t="s">
        <v>140</v>
      </c>
      <c r="F1225" s="118" t="s">
        <v>155</v>
      </c>
      <c r="G1225" s="119">
        <v>4239</v>
      </c>
      <c r="L1225" s="36" t="s">
        <v>125</v>
      </c>
      <c r="M1225" s="37">
        <v>4239</v>
      </c>
      <c r="N1225" s="3"/>
      <c r="O1225" s="3"/>
    </row>
    <row r="1226" spans="1:15">
      <c r="A1226" s="120" t="str">
        <f t="shared" si="161"/>
        <v>71090501014239</v>
      </c>
      <c r="B1226" s="114" t="s">
        <v>439</v>
      </c>
      <c r="C1226" s="115" t="s">
        <v>187</v>
      </c>
      <c r="D1226" s="116" t="s">
        <v>149</v>
      </c>
      <c r="E1226" s="117" t="s">
        <v>106</v>
      </c>
      <c r="F1226" s="118" t="s">
        <v>106</v>
      </c>
      <c r="G1226" s="119">
        <v>4239</v>
      </c>
      <c r="L1226" s="36" t="s">
        <v>125</v>
      </c>
      <c r="M1226" s="37">
        <v>4239</v>
      </c>
      <c r="N1226" s="3"/>
      <c r="O1226" s="3"/>
    </row>
    <row r="1227" spans="1:15">
      <c r="A1227" s="120" t="str">
        <f t="shared" si="161"/>
        <v>71090501015122</v>
      </c>
      <c r="B1227" s="114" t="s">
        <v>439</v>
      </c>
      <c r="C1227" s="115" t="s">
        <v>187</v>
      </c>
      <c r="D1227" s="116" t="s">
        <v>149</v>
      </c>
      <c r="E1227" s="117" t="s">
        <v>106</v>
      </c>
      <c r="F1227" s="118" t="s">
        <v>106</v>
      </c>
      <c r="G1227" s="119">
        <v>5122</v>
      </c>
      <c r="L1227" s="36" t="s">
        <v>332</v>
      </c>
      <c r="M1227" s="37">
        <v>5122</v>
      </c>
      <c r="N1227" s="3"/>
      <c r="O1227" s="3"/>
    </row>
    <row r="1228" spans="1:15">
      <c r="A1228" s="120" t="str">
        <f t="shared" si="161"/>
        <v>71090501020000</v>
      </c>
      <c r="B1228" s="114" t="s">
        <v>439</v>
      </c>
      <c r="C1228" s="115" t="s">
        <v>187</v>
      </c>
      <c r="D1228" s="116" t="s">
        <v>149</v>
      </c>
      <c r="E1228" s="117" t="s">
        <v>106</v>
      </c>
      <c r="F1228" s="118" t="s">
        <v>140</v>
      </c>
      <c r="G1228" s="119" t="s">
        <v>440</v>
      </c>
      <c r="L1228" s="36" t="s">
        <v>29</v>
      </c>
      <c r="N1228" s="3"/>
      <c r="O1228" s="3"/>
    </row>
    <row r="1229" spans="1:15" ht="30">
      <c r="A1229" s="120" t="str">
        <f t="shared" si="161"/>
        <v>71090501025113</v>
      </c>
      <c r="B1229" s="114" t="s">
        <v>439</v>
      </c>
      <c r="C1229" s="115" t="s">
        <v>187</v>
      </c>
      <c r="D1229" s="116" t="s">
        <v>149</v>
      </c>
      <c r="E1229" s="117" t="s">
        <v>106</v>
      </c>
      <c r="F1229" s="118" t="s">
        <v>140</v>
      </c>
      <c r="G1229" s="119">
        <v>5113</v>
      </c>
      <c r="L1229" s="36" t="s">
        <v>174</v>
      </c>
      <c r="M1229" s="37">
        <v>5113</v>
      </c>
      <c r="N1229" s="3"/>
      <c r="O1229" s="3"/>
    </row>
    <row r="1230" spans="1:15">
      <c r="A1230" s="120" t="str">
        <f t="shared" si="161"/>
        <v>71090501030000</v>
      </c>
      <c r="B1230" s="114" t="s">
        <v>439</v>
      </c>
      <c r="C1230" s="115" t="s">
        <v>187</v>
      </c>
      <c r="D1230" s="116" t="s">
        <v>149</v>
      </c>
      <c r="E1230" s="117" t="s">
        <v>106</v>
      </c>
      <c r="F1230" s="118" t="s">
        <v>442</v>
      </c>
      <c r="G1230" s="119" t="s">
        <v>440</v>
      </c>
      <c r="L1230" s="36" t="s">
        <v>30</v>
      </c>
      <c r="N1230" s="3"/>
      <c r="O1230" s="3"/>
    </row>
    <row r="1231" spans="1:15">
      <c r="A1231" s="120" t="str">
        <f t="shared" si="161"/>
        <v>71090501034239</v>
      </c>
      <c r="B1231" s="114" t="s">
        <v>439</v>
      </c>
      <c r="C1231" s="115" t="s">
        <v>187</v>
      </c>
      <c r="D1231" s="116" t="s">
        <v>149</v>
      </c>
      <c r="E1231" s="117" t="s">
        <v>106</v>
      </c>
      <c r="F1231" s="118" t="s">
        <v>442</v>
      </c>
      <c r="G1231" s="119">
        <v>4239</v>
      </c>
      <c r="L1231" s="36" t="s">
        <v>125</v>
      </c>
      <c r="M1231" s="37">
        <v>4239</v>
      </c>
      <c r="N1231" s="3"/>
      <c r="O1231" s="3"/>
    </row>
    <row r="1232" spans="1:15">
      <c r="A1232" s="120" t="str">
        <f t="shared" si="161"/>
        <v>71090501040000</v>
      </c>
      <c r="B1232" s="114" t="s">
        <v>439</v>
      </c>
      <c r="C1232" s="115" t="s">
        <v>187</v>
      </c>
      <c r="D1232" s="116" t="s">
        <v>149</v>
      </c>
      <c r="E1232" s="117" t="s">
        <v>106</v>
      </c>
      <c r="F1232" s="118" t="s">
        <v>155</v>
      </c>
      <c r="G1232" s="119" t="s">
        <v>440</v>
      </c>
      <c r="L1232" s="36" t="s">
        <v>31</v>
      </c>
      <c r="N1232" s="3"/>
      <c r="O1232" s="3"/>
    </row>
    <row r="1233" spans="1:15">
      <c r="A1233" s="120" t="str">
        <f t="shared" si="161"/>
        <v>71090501044239</v>
      </c>
      <c r="B1233" s="114" t="s">
        <v>439</v>
      </c>
      <c r="C1233" s="115" t="s">
        <v>187</v>
      </c>
      <c r="D1233" s="116" t="s">
        <v>149</v>
      </c>
      <c r="E1233" s="117" t="s">
        <v>106</v>
      </c>
      <c r="F1233" s="118" t="s">
        <v>155</v>
      </c>
      <c r="G1233" s="119">
        <v>4239</v>
      </c>
      <c r="L1233" s="36" t="s">
        <v>125</v>
      </c>
      <c r="M1233" s="37">
        <v>4239</v>
      </c>
      <c r="N1233" s="3"/>
      <c r="O1233" s="3"/>
    </row>
    <row r="1234" spans="1:15">
      <c r="A1234" s="120" t="str">
        <f t="shared" si="161"/>
        <v>71090501050000</v>
      </c>
      <c r="B1234" s="114" t="s">
        <v>439</v>
      </c>
      <c r="C1234" s="115" t="s">
        <v>187</v>
      </c>
      <c r="D1234" s="116" t="s">
        <v>149</v>
      </c>
      <c r="E1234" s="117" t="s">
        <v>106</v>
      </c>
      <c r="F1234" s="118" t="s">
        <v>149</v>
      </c>
      <c r="G1234" s="119" t="s">
        <v>440</v>
      </c>
      <c r="L1234" s="36" t="s">
        <v>32</v>
      </c>
      <c r="N1234" s="3"/>
      <c r="O1234" s="3"/>
    </row>
    <row r="1235" spans="1:15" ht="30">
      <c r="A1235" s="120" t="str">
        <f t="shared" si="161"/>
        <v>71090501054819</v>
      </c>
      <c r="B1235" s="114" t="s">
        <v>439</v>
      </c>
      <c r="C1235" s="115" t="s">
        <v>187</v>
      </c>
      <c r="D1235" s="116" t="s">
        <v>149</v>
      </c>
      <c r="E1235" s="117" t="s">
        <v>106</v>
      </c>
      <c r="F1235" s="118" t="s">
        <v>149</v>
      </c>
      <c r="G1235" s="119">
        <v>4819</v>
      </c>
      <c r="L1235" s="36" t="s">
        <v>219</v>
      </c>
      <c r="M1235" s="37">
        <v>4819</v>
      </c>
      <c r="N1235" s="3"/>
      <c r="O1235" s="3"/>
    </row>
    <row r="1236" spans="1:15">
      <c r="A1236" s="120" t="str">
        <f t="shared" si="161"/>
        <v>71090501055129</v>
      </c>
      <c r="B1236" s="114" t="s">
        <v>439</v>
      </c>
      <c r="C1236" s="115" t="s">
        <v>187</v>
      </c>
      <c r="D1236" s="116" t="s">
        <v>149</v>
      </c>
      <c r="E1236" s="117" t="s">
        <v>106</v>
      </c>
      <c r="F1236" s="118" t="s">
        <v>149</v>
      </c>
      <c r="G1236" s="119">
        <v>5129</v>
      </c>
      <c r="L1236" s="36" t="s">
        <v>424</v>
      </c>
      <c r="M1236" s="37">
        <v>5129</v>
      </c>
      <c r="N1236" s="3"/>
      <c r="O1236" s="3"/>
    </row>
    <row r="1237" spans="1:15" ht="30">
      <c r="A1237" s="120" t="str">
        <f t="shared" si="161"/>
        <v>71090601015113</v>
      </c>
      <c r="B1237" s="114" t="s">
        <v>439</v>
      </c>
      <c r="C1237" s="115" t="s">
        <v>187</v>
      </c>
      <c r="D1237" s="116" t="s">
        <v>157</v>
      </c>
      <c r="E1237" s="117" t="s">
        <v>106</v>
      </c>
      <c r="F1237" s="118" t="s">
        <v>106</v>
      </c>
      <c r="G1237" s="119">
        <v>5113</v>
      </c>
      <c r="L1237" s="36" t="s">
        <v>174</v>
      </c>
      <c r="M1237" s="37">
        <v>5113</v>
      </c>
      <c r="N1237" s="3"/>
      <c r="O1237" s="3"/>
    </row>
    <row r="1238" spans="1:15">
      <c r="A1238" s="120" t="str">
        <f t="shared" si="161"/>
        <v>71090601020000</v>
      </c>
      <c r="B1238" s="114" t="s">
        <v>439</v>
      </c>
      <c r="C1238" s="115" t="s">
        <v>187</v>
      </c>
      <c r="D1238" s="116" t="s">
        <v>157</v>
      </c>
      <c r="E1238" s="117" t="s">
        <v>106</v>
      </c>
      <c r="F1238" s="118" t="s">
        <v>140</v>
      </c>
      <c r="G1238" s="119" t="s">
        <v>440</v>
      </c>
      <c r="L1238" s="36" t="s">
        <v>33</v>
      </c>
      <c r="N1238" s="3"/>
      <c r="O1238" s="3"/>
    </row>
    <row r="1239" spans="1:15">
      <c r="A1239" s="120" t="str">
        <f t="shared" si="161"/>
        <v>71090601024639</v>
      </c>
      <c r="B1239" s="114" t="s">
        <v>439</v>
      </c>
      <c r="C1239" s="115" t="s">
        <v>187</v>
      </c>
      <c r="D1239" s="116" t="s">
        <v>157</v>
      </c>
      <c r="E1239" s="117" t="s">
        <v>106</v>
      </c>
      <c r="F1239" s="118" t="s">
        <v>140</v>
      </c>
      <c r="G1239" s="119">
        <v>4639</v>
      </c>
      <c r="L1239" s="36" t="s">
        <v>167</v>
      </c>
      <c r="M1239" s="37">
        <v>4639</v>
      </c>
      <c r="N1239" s="3"/>
      <c r="O1239" s="3"/>
    </row>
    <row r="1240" spans="1:15">
      <c r="A1240" s="120" t="str">
        <f t="shared" si="161"/>
        <v>71090601030000</v>
      </c>
      <c r="B1240" s="114" t="s">
        <v>439</v>
      </c>
      <c r="C1240" s="115" t="s">
        <v>187</v>
      </c>
      <c r="D1240" s="116" t="s">
        <v>157</v>
      </c>
      <c r="E1240" s="117" t="s">
        <v>106</v>
      </c>
      <c r="F1240" s="118" t="s">
        <v>442</v>
      </c>
      <c r="G1240" s="119" t="s">
        <v>440</v>
      </c>
      <c r="L1240" s="36" t="s">
        <v>34</v>
      </c>
      <c r="N1240" s="3"/>
      <c r="O1240" s="3"/>
    </row>
    <row r="1241" spans="1:15">
      <c r="A1241" s="120" t="str">
        <f t="shared" si="161"/>
        <v>71090601034639</v>
      </c>
      <c r="B1241" s="114" t="s">
        <v>439</v>
      </c>
      <c r="C1241" s="115" t="s">
        <v>187</v>
      </c>
      <c r="D1241" s="116" t="s">
        <v>157</v>
      </c>
      <c r="E1241" s="117" t="s">
        <v>106</v>
      </c>
      <c r="F1241" s="118" t="s">
        <v>442</v>
      </c>
      <c r="G1241" s="119">
        <v>4639</v>
      </c>
      <c r="L1241" s="36" t="s">
        <v>167</v>
      </c>
      <c r="M1241" s="37">
        <v>4639</v>
      </c>
      <c r="N1241" s="3"/>
      <c r="O1241" s="3"/>
    </row>
    <row r="1242" spans="1:15">
      <c r="A1242" s="120" t="str">
        <f t="shared" si="161"/>
        <v>71090601040000</v>
      </c>
      <c r="B1242" s="114" t="s">
        <v>439</v>
      </c>
      <c r="C1242" s="115" t="s">
        <v>187</v>
      </c>
      <c r="D1242" s="116" t="s">
        <v>157</v>
      </c>
      <c r="E1242" s="117" t="s">
        <v>106</v>
      </c>
      <c r="F1242" s="118" t="s">
        <v>155</v>
      </c>
      <c r="G1242" s="119" t="s">
        <v>440</v>
      </c>
      <c r="L1242" s="36" t="s">
        <v>35</v>
      </c>
      <c r="N1242" s="3"/>
      <c r="O1242" s="3"/>
    </row>
    <row r="1243" spans="1:15" ht="30">
      <c r="A1243" s="120" t="str">
        <f t="shared" si="161"/>
        <v>71090601045113</v>
      </c>
      <c r="B1243" s="114" t="s">
        <v>439</v>
      </c>
      <c r="C1243" s="115" t="s">
        <v>187</v>
      </c>
      <c r="D1243" s="116" t="s">
        <v>157</v>
      </c>
      <c r="E1243" s="117" t="s">
        <v>106</v>
      </c>
      <c r="F1243" s="118" t="s">
        <v>155</v>
      </c>
      <c r="G1243" s="119">
        <v>5113</v>
      </c>
      <c r="L1243" s="36" t="s">
        <v>174</v>
      </c>
      <c r="M1243" s="37">
        <v>5113</v>
      </c>
      <c r="N1243" s="3"/>
      <c r="O1243" s="3"/>
    </row>
    <row r="1244" spans="1:15">
      <c r="A1244" s="120" t="str">
        <f t="shared" si="161"/>
        <v>71090601050000</v>
      </c>
      <c r="B1244" s="114" t="s">
        <v>439</v>
      </c>
      <c r="C1244" s="115" t="s">
        <v>187</v>
      </c>
      <c r="D1244" s="116" t="s">
        <v>157</v>
      </c>
      <c r="E1244" s="117" t="s">
        <v>106</v>
      </c>
      <c r="F1244" s="118" t="s">
        <v>149</v>
      </c>
      <c r="G1244" s="119" t="s">
        <v>440</v>
      </c>
      <c r="L1244" s="36" t="s">
        <v>36</v>
      </c>
      <c r="N1244" s="3"/>
      <c r="O1244" s="3"/>
    </row>
    <row r="1245" spans="1:15">
      <c r="A1245" s="120" t="str">
        <f t="shared" si="161"/>
        <v>71090601054239</v>
      </c>
      <c r="B1245" s="114" t="s">
        <v>439</v>
      </c>
      <c r="C1245" s="115" t="s">
        <v>187</v>
      </c>
      <c r="D1245" s="116" t="s">
        <v>157</v>
      </c>
      <c r="E1245" s="117" t="s">
        <v>106</v>
      </c>
      <c r="F1245" s="118" t="s">
        <v>149</v>
      </c>
      <c r="G1245" s="119">
        <v>4239</v>
      </c>
      <c r="L1245" s="36" t="s">
        <v>125</v>
      </c>
      <c r="M1245" s="37">
        <v>4239</v>
      </c>
      <c r="N1245" s="3"/>
      <c r="O1245" s="3"/>
    </row>
    <row r="1246" spans="1:15">
      <c r="A1246" s="120" t="str">
        <f t="shared" si="161"/>
        <v>71100701014239</v>
      </c>
      <c r="B1246" s="114" t="s">
        <v>439</v>
      </c>
      <c r="C1246" s="115" t="s">
        <v>189</v>
      </c>
      <c r="D1246" s="116" t="s">
        <v>183</v>
      </c>
      <c r="E1246" s="117" t="s">
        <v>106</v>
      </c>
      <c r="F1246" s="118" t="s">
        <v>106</v>
      </c>
      <c r="G1246" s="119">
        <v>4239</v>
      </c>
      <c r="L1246" s="36" t="s">
        <v>125</v>
      </c>
      <c r="M1246" s="37">
        <v>4239</v>
      </c>
      <c r="N1246" s="3"/>
      <c r="O1246" s="3"/>
    </row>
    <row r="1247" spans="1:15">
      <c r="A1247" s="120" t="str">
        <f t="shared" si="161"/>
        <v>71100701014639</v>
      </c>
      <c r="B1247" s="114" t="s">
        <v>439</v>
      </c>
      <c r="C1247" s="115" t="s">
        <v>189</v>
      </c>
      <c r="D1247" s="116" t="s">
        <v>183</v>
      </c>
      <c r="E1247" s="117" t="s">
        <v>106</v>
      </c>
      <c r="F1247" s="118" t="s">
        <v>106</v>
      </c>
      <c r="G1247" s="119">
        <v>4639</v>
      </c>
      <c r="L1247" s="36" t="s">
        <v>167</v>
      </c>
      <c r="M1247" s="37">
        <v>4639</v>
      </c>
      <c r="N1247" s="3"/>
      <c r="O1247" s="3"/>
    </row>
    <row r="1248" spans="1:15">
      <c r="A1248" s="120" t="str">
        <f t="shared" si="161"/>
        <v>71100701034216</v>
      </c>
      <c r="B1248" s="114" t="s">
        <v>439</v>
      </c>
      <c r="C1248" s="115" t="s">
        <v>189</v>
      </c>
      <c r="D1248" s="116" t="s">
        <v>183</v>
      </c>
      <c r="E1248" s="117" t="s">
        <v>106</v>
      </c>
      <c r="F1248" s="118" t="s">
        <v>442</v>
      </c>
      <c r="G1248" s="119">
        <v>4216</v>
      </c>
      <c r="L1248" s="36" t="s">
        <v>118</v>
      </c>
      <c r="M1248" s="37">
        <v>4216</v>
      </c>
      <c r="N1248" s="3"/>
      <c r="O1248" s="3"/>
    </row>
    <row r="1249" spans="1:15">
      <c r="A1249" s="120" t="str">
        <f t="shared" si="161"/>
        <v>71100701034239</v>
      </c>
      <c r="B1249" s="114" t="s">
        <v>439</v>
      </c>
      <c r="C1249" s="115" t="s">
        <v>189</v>
      </c>
      <c r="D1249" s="116" t="s">
        <v>183</v>
      </c>
      <c r="E1249" s="117" t="s">
        <v>106</v>
      </c>
      <c r="F1249" s="118" t="s">
        <v>442</v>
      </c>
      <c r="G1249" s="119">
        <v>4239</v>
      </c>
      <c r="L1249" s="36" t="s">
        <v>125</v>
      </c>
      <c r="M1249" s="37">
        <v>4239</v>
      </c>
      <c r="N1249" s="3"/>
      <c r="O1249" s="3"/>
    </row>
    <row r="1250" spans="1:15" ht="30">
      <c r="A1250" s="120" t="str">
        <f t="shared" si="161"/>
        <v>71100701034819</v>
      </c>
      <c r="B1250" s="114" t="s">
        <v>439</v>
      </c>
      <c r="C1250" s="115" t="s">
        <v>189</v>
      </c>
      <c r="D1250" s="116" t="s">
        <v>183</v>
      </c>
      <c r="E1250" s="117" t="s">
        <v>106</v>
      </c>
      <c r="F1250" s="118" t="s">
        <v>442</v>
      </c>
      <c r="G1250" s="119">
        <v>4819</v>
      </c>
      <c r="L1250" s="36" t="s">
        <v>219</v>
      </c>
      <c r="M1250" s="37">
        <v>4819</v>
      </c>
      <c r="N1250" s="3"/>
      <c r="O1250" s="3"/>
    </row>
    <row r="1251" spans="1:15">
      <c r="A1251" s="120" t="str">
        <f t="shared" si="161"/>
        <v>71100701044239</v>
      </c>
      <c r="B1251" s="114" t="s">
        <v>439</v>
      </c>
      <c r="C1251" s="115" t="s">
        <v>189</v>
      </c>
      <c r="D1251" s="116" t="s">
        <v>183</v>
      </c>
      <c r="E1251" s="117" t="s">
        <v>106</v>
      </c>
      <c r="F1251" s="118" t="s">
        <v>155</v>
      </c>
      <c r="G1251" s="119">
        <v>4239</v>
      </c>
      <c r="L1251" s="36" t="s">
        <v>125</v>
      </c>
      <c r="M1251" s="37">
        <v>4239</v>
      </c>
      <c r="N1251" s="3"/>
      <c r="O1251" s="3"/>
    </row>
    <row r="1252" spans="1:15">
      <c r="A1252" s="120" t="str">
        <f t="shared" si="161"/>
        <v>71100701044269</v>
      </c>
      <c r="B1252" s="114" t="s">
        <v>439</v>
      </c>
      <c r="C1252" s="115" t="s">
        <v>189</v>
      </c>
      <c r="D1252" s="116" t="s">
        <v>183</v>
      </c>
      <c r="E1252" s="117" t="s">
        <v>106</v>
      </c>
      <c r="F1252" s="118" t="s">
        <v>155</v>
      </c>
      <c r="G1252" s="119">
        <v>4269</v>
      </c>
      <c r="L1252" s="36" t="s">
        <v>240</v>
      </c>
      <c r="M1252" s="37">
        <v>4269</v>
      </c>
      <c r="N1252" s="3"/>
      <c r="O1252" s="3"/>
    </row>
    <row r="1253" spans="1:15" ht="30">
      <c r="A1253" s="120" t="str">
        <f t="shared" si="161"/>
        <v>71100701044521</v>
      </c>
      <c r="B1253" s="114" t="s">
        <v>439</v>
      </c>
      <c r="C1253" s="115" t="s">
        <v>189</v>
      </c>
      <c r="D1253" s="116" t="s">
        <v>183</v>
      </c>
      <c r="E1253" s="117" t="s">
        <v>106</v>
      </c>
      <c r="F1253" s="118" t="s">
        <v>155</v>
      </c>
      <c r="G1253" s="119">
        <v>4521</v>
      </c>
      <c r="L1253" s="36" t="s">
        <v>267</v>
      </c>
      <c r="M1253" s="37">
        <v>4521</v>
      </c>
      <c r="N1253" s="3"/>
      <c r="O1253" s="3"/>
    </row>
    <row r="1254" spans="1:15">
      <c r="A1254" s="120" t="str">
        <f t="shared" si="161"/>
        <v>71100701044639</v>
      </c>
      <c r="B1254" s="114" t="s">
        <v>439</v>
      </c>
      <c r="C1254" s="115" t="s">
        <v>189</v>
      </c>
      <c r="D1254" s="116" t="s">
        <v>183</v>
      </c>
      <c r="E1254" s="117" t="s">
        <v>106</v>
      </c>
      <c r="F1254" s="118" t="s">
        <v>155</v>
      </c>
      <c r="G1254" s="119">
        <v>4639</v>
      </c>
      <c r="L1254" s="36" t="s">
        <v>167</v>
      </c>
      <c r="M1254" s="37">
        <v>4639</v>
      </c>
      <c r="N1254" s="3"/>
      <c r="O1254" s="3"/>
    </row>
    <row r="1255" spans="1:15">
      <c r="A1255" s="120" t="str">
        <f t="shared" si="161"/>
        <v>71100701050000</v>
      </c>
      <c r="B1255" s="114" t="s">
        <v>439</v>
      </c>
      <c r="C1255" s="115" t="s">
        <v>189</v>
      </c>
      <c r="D1255" s="116" t="s">
        <v>183</v>
      </c>
      <c r="E1255" s="117" t="s">
        <v>106</v>
      </c>
      <c r="F1255" s="118" t="s">
        <v>149</v>
      </c>
      <c r="G1255" s="119" t="s">
        <v>440</v>
      </c>
      <c r="L1255" s="36" t="s">
        <v>37</v>
      </c>
      <c r="N1255" s="3"/>
      <c r="O1255" s="3"/>
    </row>
    <row r="1256" spans="1:15" ht="30">
      <c r="A1256" s="120" t="str">
        <f t="shared" si="161"/>
        <v>71100701054819</v>
      </c>
      <c r="B1256" s="114" t="s">
        <v>439</v>
      </c>
      <c r="C1256" s="115" t="s">
        <v>189</v>
      </c>
      <c r="D1256" s="116" t="s">
        <v>183</v>
      </c>
      <c r="E1256" s="117" t="s">
        <v>106</v>
      </c>
      <c r="F1256" s="118" t="s">
        <v>149</v>
      </c>
      <c r="G1256" s="119">
        <v>4819</v>
      </c>
      <c r="L1256" s="36" t="s">
        <v>219</v>
      </c>
      <c r="M1256" s="37">
        <v>4819</v>
      </c>
      <c r="N1256" s="3"/>
      <c r="O1256" s="3"/>
    </row>
    <row r="1257" spans="1:15">
      <c r="A1257" s="120" t="str">
        <f t="shared" ref="A1257:A1272" si="162">CONCATENATE(B1257,C1257,D1257,E1257,F1257,G1257)</f>
        <v>71100901014216</v>
      </c>
      <c r="B1257" s="114" t="s">
        <v>439</v>
      </c>
      <c r="C1257" s="115" t="s">
        <v>189</v>
      </c>
      <c r="D1257" s="116" t="s">
        <v>187</v>
      </c>
      <c r="E1257" s="117" t="s">
        <v>106</v>
      </c>
      <c r="F1257" s="118" t="s">
        <v>106</v>
      </c>
      <c r="G1257" s="119">
        <v>4216</v>
      </c>
      <c r="L1257" s="36" t="s">
        <v>118</v>
      </c>
      <c r="M1257" s="37">
        <v>4216</v>
      </c>
      <c r="N1257" s="3"/>
      <c r="O1257" s="3"/>
    </row>
    <row r="1258" spans="1:15" ht="30">
      <c r="A1258" s="120" t="str">
        <f t="shared" si="162"/>
        <v>71100901014252</v>
      </c>
      <c r="B1258" s="114" t="s">
        <v>439</v>
      </c>
      <c r="C1258" s="115" t="s">
        <v>189</v>
      </c>
      <c r="D1258" s="116" t="s">
        <v>187</v>
      </c>
      <c r="E1258" s="117" t="s">
        <v>106</v>
      </c>
      <c r="F1258" s="118" t="s">
        <v>106</v>
      </c>
      <c r="G1258" s="119">
        <v>4252</v>
      </c>
      <c r="L1258" s="36" t="s">
        <v>127</v>
      </c>
      <c r="M1258" s="37">
        <v>4252</v>
      </c>
      <c r="N1258" s="3"/>
      <c r="O1258" s="3"/>
    </row>
    <row r="1259" spans="1:15">
      <c r="A1259" s="120" t="str">
        <f t="shared" si="162"/>
        <v>71100901014264</v>
      </c>
      <c r="B1259" s="114" t="s">
        <v>439</v>
      </c>
      <c r="C1259" s="115" t="s">
        <v>189</v>
      </c>
      <c r="D1259" s="116" t="s">
        <v>187</v>
      </c>
      <c r="E1259" s="117" t="s">
        <v>106</v>
      </c>
      <c r="F1259" s="118" t="s">
        <v>106</v>
      </c>
      <c r="G1259" s="119">
        <v>4264</v>
      </c>
      <c r="L1259" s="36" t="s">
        <v>129</v>
      </c>
      <c r="M1259" s="37">
        <v>4264</v>
      </c>
      <c r="N1259" s="3"/>
      <c r="O1259" s="3"/>
    </row>
    <row r="1260" spans="1:15">
      <c r="A1260" s="120" t="str">
        <f t="shared" si="162"/>
        <v>71100901014267</v>
      </c>
      <c r="B1260" s="114" t="s">
        <v>439</v>
      </c>
      <c r="C1260" s="115" t="s">
        <v>189</v>
      </c>
      <c r="D1260" s="116" t="s">
        <v>187</v>
      </c>
      <c r="E1260" s="117" t="s">
        <v>106</v>
      </c>
      <c r="F1260" s="118" t="s">
        <v>106</v>
      </c>
      <c r="G1260" s="119">
        <v>4267</v>
      </c>
      <c r="L1260" s="36" t="s">
        <v>130</v>
      </c>
      <c r="M1260" s="37">
        <v>4267</v>
      </c>
      <c r="N1260" s="3"/>
      <c r="O1260" s="3"/>
    </row>
    <row r="1261" spans="1:15">
      <c r="A1261" s="120" t="str">
        <f t="shared" si="162"/>
        <v>71100901014861</v>
      </c>
      <c r="B1261" s="114" t="s">
        <v>439</v>
      </c>
      <c r="C1261" s="115" t="s">
        <v>189</v>
      </c>
      <c r="D1261" s="116" t="s">
        <v>187</v>
      </c>
      <c r="E1261" s="117" t="s">
        <v>106</v>
      </c>
      <c r="F1261" s="118" t="s">
        <v>106</v>
      </c>
      <c r="G1261" s="119">
        <v>4861</v>
      </c>
      <c r="L1261" s="36" t="s">
        <v>134</v>
      </c>
      <c r="M1261" s="37">
        <v>4861</v>
      </c>
      <c r="N1261" s="3"/>
      <c r="O1261" s="3"/>
    </row>
    <row r="1262" spans="1:15">
      <c r="A1262" s="120" t="str">
        <f t="shared" si="162"/>
        <v>71100901015122</v>
      </c>
      <c r="B1262" s="114" t="s">
        <v>439</v>
      </c>
      <c r="C1262" s="115" t="s">
        <v>189</v>
      </c>
      <c r="D1262" s="116" t="s">
        <v>187</v>
      </c>
      <c r="E1262" s="117" t="s">
        <v>106</v>
      </c>
      <c r="F1262" s="118" t="s">
        <v>106</v>
      </c>
      <c r="G1262" s="119">
        <v>5122</v>
      </c>
      <c r="L1262" s="36" t="s">
        <v>332</v>
      </c>
      <c r="M1262" s="37">
        <v>5122</v>
      </c>
      <c r="N1262" s="3"/>
      <c r="O1262" s="3"/>
    </row>
    <row r="1263" spans="1:15">
      <c r="A1263" s="120" t="str">
        <f t="shared" si="162"/>
        <v>71100902010000</v>
      </c>
      <c r="B1263" s="114" t="s">
        <v>439</v>
      </c>
      <c r="C1263" s="115" t="s">
        <v>189</v>
      </c>
      <c r="D1263" s="116" t="s">
        <v>187</v>
      </c>
      <c r="E1263" s="117" t="s">
        <v>140</v>
      </c>
      <c r="F1263" s="118" t="s">
        <v>106</v>
      </c>
      <c r="G1263" s="119" t="s">
        <v>440</v>
      </c>
      <c r="L1263" s="36" t="s">
        <v>38</v>
      </c>
      <c r="N1263" s="3"/>
      <c r="O1263" s="3"/>
    </row>
    <row r="1264" spans="1:15">
      <c r="A1264" s="120" t="str">
        <f t="shared" si="162"/>
        <v>71100902014729</v>
      </c>
      <c r="B1264" s="114" t="s">
        <v>439</v>
      </c>
      <c r="C1264" s="115" t="s">
        <v>189</v>
      </c>
      <c r="D1264" s="116" t="s">
        <v>187</v>
      </c>
      <c r="E1264" s="117" t="s">
        <v>140</v>
      </c>
      <c r="F1264" s="118" t="s">
        <v>106</v>
      </c>
      <c r="G1264" s="119">
        <v>4729</v>
      </c>
      <c r="L1264" s="36" t="s">
        <v>348</v>
      </c>
      <c r="M1264" s="37">
        <v>4729</v>
      </c>
      <c r="N1264" s="3"/>
      <c r="O1264" s="3"/>
    </row>
    <row r="1265" spans="1:15">
      <c r="A1265" s="120" t="str">
        <f t="shared" si="162"/>
        <v>71110000000000</v>
      </c>
      <c r="B1265" s="114" t="s">
        <v>439</v>
      </c>
      <c r="C1265" s="115" t="s">
        <v>104</v>
      </c>
      <c r="D1265" s="116" t="s">
        <v>441</v>
      </c>
      <c r="E1265" s="117" t="s">
        <v>441</v>
      </c>
      <c r="F1265" s="118" t="s">
        <v>441</v>
      </c>
      <c r="G1265" s="119" t="s">
        <v>440</v>
      </c>
      <c r="L1265" s="36" t="s">
        <v>39</v>
      </c>
      <c r="N1265" s="3"/>
      <c r="O1265" s="3"/>
    </row>
    <row r="1266" spans="1:15">
      <c r="A1266" s="120" t="str">
        <f t="shared" si="162"/>
        <v>71110000000001</v>
      </c>
      <c r="B1266" s="114" t="s">
        <v>439</v>
      </c>
      <c r="C1266" s="115" t="s">
        <v>104</v>
      </c>
      <c r="D1266" s="116" t="s">
        <v>441</v>
      </c>
      <c r="E1266" s="117" t="s">
        <v>441</v>
      </c>
      <c r="F1266" s="118" t="s">
        <v>441</v>
      </c>
      <c r="G1266" s="119" t="s">
        <v>96</v>
      </c>
      <c r="L1266" s="36" t="e">
        <v>#N/A</v>
      </c>
      <c r="N1266" s="3"/>
      <c r="O1266" s="3"/>
    </row>
    <row r="1267" spans="1:15">
      <c r="A1267" s="120" t="str">
        <f t="shared" si="162"/>
        <v>71110100000000</v>
      </c>
      <c r="B1267" s="114" t="s">
        <v>439</v>
      </c>
      <c r="C1267" s="115" t="s">
        <v>104</v>
      </c>
      <c r="D1267" s="116" t="s">
        <v>106</v>
      </c>
      <c r="E1267" s="117" t="s">
        <v>441</v>
      </c>
      <c r="F1267" s="118" t="s">
        <v>441</v>
      </c>
      <c r="G1267" s="119" t="s">
        <v>440</v>
      </c>
      <c r="L1267" s="36" t="s">
        <v>40</v>
      </c>
      <c r="N1267" s="3"/>
      <c r="O1267" s="3"/>
    </row>
    <row r="1268" spans="1:15">
      <c r="A1268" s="120" t="str">
        <f t="shared" si="162"/>
        <v>71110100000001</v>
      </c>
      <c r="B1268" s="114" t="s">
        <v>439</v>
      </c>
      <c r="C1268" s="115" t="s">
        <v>104</v>
      </c>
      <c r="D1268" s="116" t="s">
        <v>106</v>
      </c>
      <c r="E1268" s="117" t="s">
        <v>441</v>
      </c>
      <c r="F1268" s="118" t="s">
        <v>441</v>
      </c>
      <c r="G1268" s="119" t="s">
        <v>96</v>
      </c>
      <c r="L1268" s="36" t="e">
        <v>#N/A</v>
      </c>
      <c r="N1268" s="3"/>
      <c r="O1268" s="3"/>
    </row>
    <row r="1269" spans="1:15">
      <c r="A1269" s="120" t="str">
        <f t="shared" si="162"/>
        <v>71110102000000</v>
      </c>
      <c r="B1269" s="114" t="s">
        <v>439</v>
      </c>
      <c r="C1269" s="115" t="s">
        <v>104</v>
      </c>
      <c r="D1269" s="116" t="s">
        <v>106</v>
      </c>
      <c r="E1269" s="117" t="s">
        <v>140</v>
      </c>
      <c r="F1269" s="118" t="s">
        <v>441</v>
      </c>
      <c r="G1269" s="119" t="s">
        <v>440</v>
      </c>
      <c r="L1269" s="36" t="s">
        <v>41</v>
      </c>
      <c r="N1269" s="3"/>
      <c r="O1269" s="3"/>
    </row>
    <row r="1270" spans="1:15">
      <c r="A1270" s="120" t="str">
        <f t="shared" si="162"/>
        <v>71110102000001</v>
      </c>
      <c r="B1270" s="114" t="s">
        <v>439</v>
      </c>
      <c r="C1270" s="115" t="s">
        <v>104</v>
      </c>
      <c r="D1270" s="116" t="s">
        <v>106</v>
      </c>
      <c r="E1270" s="117" t="s">
        <v>140</v>
      </c>
      <c r="F1270" s="118" t="s">
        <v>441</v>
      </c>
      <c r="G1270" s="119" t="s">
        <v>96</v>
      </c>
      <c r="L1270" s="36" t="e">
        <v>#N/A</v>
      </c>
      <c r="N1270" s="3"/>
      <c r="O1270" s="3"/>
    </row>
    <row r="1271" spans="1:15">
      <c r="A1271" s="120" t="str">
        <f t="shared" si="162"/>
        <v>71110102004891</v>
      </c>
      <c r="B1271" s="114" t="s">
        <v>439</v>
      </c>
      <c r="C1271" s="115" t="s">
        <v>104</v>
      </c>
      <c r="D1271" s="116" t="s">
        <v>106</v>
      </c>
      <c r="E1271" s="117" t="s">
        <v>140</v>
      </c>
      <c r="F1271" s="118" t="s">
        <v>441</v>
      </c>
      <c r="G1271" s="119">
        <v>4891</v>
      </c>
      <c r="L1271" s="36" t="s">
        <v>416</v>
      </c>
      <c r="M1271" s="37">
        <v>4891</v>
      </c>
      <c r="N1271" s="3"/>
      <c r="O1271" s="3"/>
    </row>
    <row r="1272" spans="1:15">
      <c r="A1272" s="120" t="str">
        <f t="shared" si="162"/>
        <v>7111010200x</v>
      </c>
      <c r="B1272" s="114" t="s">
        <v>439</v>
      </c>
      <c r="C1272" s="115" t="s">
        <v>104</v>
      </c>
      <c r="D1272" s="116" t="s">
        <v>106</v>
      </c>
      <c r="E1272" s="117" t="s">
        <v>140</v>
      </c>
      <c r="F1272" s="118" t="s">
        <v>441</v>
      </c>
      <c r="G1272" s="119" t="s">
        <v>361</v>
      </c>
      <c r="L1272" s="36" t="e">
        <v>#NAME?</v>
      </c>
      <c r="M1272" s="37" t="s">
        <v>361</v>
      </c>
      <c r="N1272" s="3"/>
      <c r="O1272" s="3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5" priority="2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84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85546875" style="37" customWidth="1"/>
    <col min="15" max="15" width="14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50"/>
      <c r="L1" s="450"/>
      <c r="M1" s="450"/>
      <c r="N1" s="396" t="s">
        <v>622</v>
      </c>
      <c r="O1" s="396"/>
      <c r="P1" s="39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50"/>
      <c r="L2" s="450"/>
      <c r="M2" s="450"/>
      <c r="N2" s="396" t="s">
        <v>615</v>
      </c>
      <c r="O2" s="396"/>
      <c r="P2" s="396"/>
    </row>
    <row r="3" spans="1:22">
      <c r="A3" s="3"/>
      <c r="B3" s="234"/>
      <c r="C3" s="3"/>
      <c r="D3" s="235"/>
      <c r="E3" s="235"/>
      <c r="F3" s="235" t="s">
        <v>661</v>
      </c>
      <c r="G3" s="235"/>
      <c r="H3" s="235"/>
      <c r="I3" s="3"/>
      <c r="J3" s="3"/>
      <c r="K3" s="450"/>
      <c r="L3" s="450"/>
      <c r="M3" s="450"/>
      <c r="N3" s="396" t="s">
        <v>807</v>
      </c>
      <c r="O3" s="396"/>
      <c r="P3" s="39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50"/>
      <c r="L4" s="450"/>
      <c r="M4" s="450"/>
      <c r="N4" s="396" t="s">
        <v>806</v>
      </c>
      <c r="O4" s="396"/>
      <c r="P4" s="39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50"/>
      <c r="L5" s="450"/>
      <c r="M5" s="450"/>
      <c r="N5" s="451" t="s">
        <v>595</v>
      </c>
      <c r="O5" s="451"/>
      <c r="P5" s="451"/>
    </row>
    <row r="6" spans="1:22">
      <c r="A6" s="234" t="s">
        <v>623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6" customHeight="1">
      <c r="A7" s="120" t="s">
        <v>490</v>
      </c>
      <c r="H7" s="441" t="s">
        <v>797</v>
      </c>
      <c r="I7" s="441"/>
      <c r="J7" s="441"/>
      <c r="K7" s="441"/>
      <c r="L7" s="441"/>
      <c r="M7" s="441"/>
      <c r="N7" s="441"/>
      <c r="O7" s="441"/>
      <c r="P7" s="441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448" t="s">
        <v>97</v>
      </c>
      <c r="P9" s="448"/>
    </row>
    <row r="10" spans="1:22" ht="46.5" customHeight="1">
      <c r="A10" s="121"/>
      <c r="H10" s="420" t="s">
        <v>98</v>
      </c>
      <c r="I10" s="420" t="s">
        <v>99</v>
      </c>
      <c r="J10" s="423" t="s">
        <v>100</v>
      </c>
      <c r="K10" s="423" t="s">
        <v>101</v>
      </c>
      <c r="L10" s="426" t="s">
        <v>102</v>
      </c>
      <c r="M10" s="429" t="s">
        <v>103</v>
      </c>
      <c r="N10" s="402" t="s">
        <v>374</v>
      </c>
      <c r="O10" s="449" t="s">
        <v>375</v>
      </c>
      <c r="P10" s="449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21"/>
      <c r="I11" s="421"/>
      <c r="J11" s="424"/>
      <c r="K11" s="424"/>
      <c r="L11" s="427"/>
      <c r="M11" s="430"/>
      <c r="N11" s="402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624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660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625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732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664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3"/>
      <c r="T55" s="159"/>
      <c r="U55" s="159"/>
      <c r="V55" s="159"/>
    </row>
    <row r="56" spans="1:22" ht="31.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>
        <v>0</v>
      </c>
      <c r="Q56" s="159"/>
      <c r="R56" s="159"/>
      <c r="S56" s="32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21">
        <f>+N63</f>
        <v>0</v>
      </c>
      <c r="O61" s="188"/>
      <c r="P61" s="188"/>
      <c r="Q61" s="159"/>
      <c r="R61" s="159"/>
      <c r="S61" s="32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733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2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734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706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17" t="s">
        <v>736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2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2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2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626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715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2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2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627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628</v>
      </c>
      <c r="M144" s="29"/>
      <c r="N144" s="188"/>
      <c r="O144" s="188"/>
      <c r="P144" s="188"/>
      <c r="Q144" s="159"/>
      <c r="R144" s="159"/>
      <c r="S144" s="32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629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2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630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2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631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737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632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741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2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2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738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2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742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86"/>
      <c r="P160" s="286">
        <v>0</v>
      </c>
      <c r="Q160" s="159"/>
      <c r="R160" s="159"/>
      <c r="S160" s="32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2" t="s">
        <v>743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86"/>
      <c r="P162" s="286">
        <v>0</v>
      </c>
      <c r="Q162" s="159"/>
      <c r="R162" s="159"/>
      <c r="S162" s="32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739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740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2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2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2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82"/>
      <c r="P177" s="282"/>
      <c r="Q177" s="159"/>
      <c r="R177" s="159"/>
      <c r="S177" s="32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2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43" t="s">
        <v>731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6" t="s">
        <v>134</v>
      </c>
      <c r="M180" s="306">
        <v>4861</v>
      </c>
      <c r="N180" s="181">
        <f t="shared" si="26"/>
        <v>0</v>
      </c>
      <c r="O180" s="286"/>
      <c r="P180" s="286"/>
      <c r="Q180" s="159"/>
      <c r="R180" s="159"/>
      <c r="S180" s="32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8">
        <v>5112</v>
      </c>
      <c r="N183" s="181">
        <f t="shared" si="26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2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2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2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2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83"/>
      <c r="P192" s="283"/>
      <c r="Q192" s="159"/>
      <c r="R192" s="159"/>
      <c r="S192" s="32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2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2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83"/>
      <c r="P195" s="283"/>
      <c r="Q195" s="159"/>
      <c r="R195" s="159"/>
      <c r="S195" s="32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2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744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83"/>
      <c r="P201" s="283">
        <v>0</v>
      </c>
      <c r="Q201" s="159"/>
      <c r="R201" s="159"/>
      <c r="S201" s="32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2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2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2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745</v>
      </c>
      <c r="M207" s="11">
        <v>4212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2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2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2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2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2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2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84"/>
      <c r="J214" s="285"/>
      <c r="K214" s="285"/>
      <c r="L214" s="28" t="s">
        <v>747</v>
      </c>
      <c r="M214" s="46">
        <v>4511</v>
      </c>
      <c r="N214" s="181">
        <f t="shared" si="26"/>
        <v>0</v>
      </c>
      <c r="O214" s="283"/>
      <c r="P214" s="283"/>
      <c r="Q214" s="159"/>
      <c r="R214" s="159"/>
      <c r="S214" s="32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84"/>
      <c r="J215" s="285"/>
      <c r="K215" s="285"/>
      <c r="L215" s="28" t="s">
        <v>785</v>
      </c>
      <c r="M215" s="46" t="s">
        <v>786</v>
      </c>
      <c r="N215" s="181">
        <f t="shared" si="26"/>
        <v>0</v>
      </c>
      <c r="O215" s="283"/>
      <c r="P215" s="283"/>
      <c r="Q215" s="159"/>
      <c r="R215" s="159"/>
      <c r="S215" s="32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83"/>
      <c r="P216" s="283"/>
      <c r="Q216" s="159"/>
      <c r="R216" s="159"/>
      <c r="S216" s="32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>O219+P219</f>
        <v>0</v>
      </c>
      <c r="O219" s="181"/>
      <c r="P219" s="181"/>
      <c r="Q219" s="159"/>
      <c r="R219" s="159"/>
      <c r="S219" s="32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42" t="s">
        <v>748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86"/>
      <c r="P221" s="286">
        <v>0</v>
      </c>
      <c r="Q221" s="159"/>
      <c r="R221" s="159"/>
      <c r="S221" s="32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633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634</v>
      </c>
      <c r="N223" s="181">
        <f t="shared" si="26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83"/>
      <c r="P225" s="283"/>
      <c r="Q225" s="159"/>
      <c r="R225" s="159"/>
      <c r="S225" s="32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87"/>
      <c r="P226" s="287"/>
      <c r="Q226" s="159"/>
      <c r="R226" s="159"/>
      <c r="S226" s="32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88"/>
      <c r="P228" s="288"/>
      <c r="Q228" s="159"/>
      <c r="R228" s="159"/>
      <c r="S228" s="32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2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635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83"/>
      <c r="P232" s="283"/>
      <c r="Q232" s="159"/>
      <c r="R232" s="159"/>
      <c r="S232" s="32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86"/>
      <c r="P233" s="286"/>
      <c r="Q233" s="159"/>
      <c r="R233" s="159"/>
      <c r="S233" s="32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44" t="s">
        <v>749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2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86"/>
      <c r="P235" s="286">
        <v>0</v>
      </c>
      <c r="Q235" s="159"/>
      <c r="R235" s="159"/>
      <c r="S235" s="32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750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0"/>
      <c r="P237" s="290"/>
      <c r="Q237" s="159"/>
      <c r="R237" s="159"/>
      <c r="S237" s="32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25" t="s">
        <v>751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2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785</v>
      </c>
      <c r="M239" s="46" t="s">
        <v>786</v>
      </c>
      <c r="N239" s="181">
        <f>O239+P239</f>
        <v>0</v>
      </c>
      <c r="O239" s="283"/>
      <c r="P239" s="283"/>
      <c r="Q239" s="159"/>
      <c r="R239" s="159"/>
      <c r="S239" s="32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666</v>
      </c>
      <c r="M240" s="10" t="s">
        <v>665</v>
      </c>
      <c r="N240" s="181">
        <f t="shared" si="26"/>
        <v>0</v>
      </c>
      <c r="O240" s="289"/>
      <c r="P240" s="289">
        <v>0</v>
      </c>
      <c r="Q240" s="159"/>
      <c r="R240" s="159"/>
      <c r="S240" s="32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89"/>
      <c r="P241" s="289"/>
      <c r="Q241" s="159"/>
      <c r="R241" s="159"/>
      <c r="S241" s="32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01" t="s">
        <v>174</v>
      </c>
      <c r="M242" s="302">
        <v>5113</v>
      </c>
      <c r="N242" s="181">
        <f t="shared" si="26"/>
        <v>0</v>
      </c>
      <c r="O242" s="289"/>
      <c r="P242" s="289"/>
      <c r="Q242" s="159"/>
      <c r="R242" s="159"/>
      <c r="S242" s="32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89"/>
      <c r="P243" s="289"/>
      <c r="Q243" s="159"/>
      <c r="R243" s="159"/>
      <c r="S243" s="32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25" t="s">
        <v>783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2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89"/>
      <c r="P245" s="289"/>
      <c r="Q245" s="159"/>
      <c r="R245" s="159"/>
      <c r="S245" s="32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2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82"/>
      <c r="P250" s="282"/>
      <c r="Q250" s="159"/>
      <c r="R250" s="159"/>
      <c r="S250" s="32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752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86"/>
      <c r="P254" s="286"/>
      <c r="Q254" s="159"/>
      <c r="R254" s="159"/>
      <c r="S254" s="32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291"/>
      <c r="I255" s="292"/>
      <c r="J255" s="293"/>
      <c r="K255" s="293"/>
      <c r="L255" s="343" t="s">
        <v>753</v>
      </c>
      <c r="M255" s="294"/>
      <c r="N255" s="195">
        <f>O255+P255</f>
        <v>0</v>
      </c>
      <c r="O255" s="295">
        <f>SUM(O256:O257)</f>
        <v>0</v>
      </c>
      <c r="P255" s="295">
        <f>SUM(P256:P257)</f>
        <v>0</v>
      </c>
      <c r="Q255" s="159"/>
      <c r="R255" s="159"/>
      <c r="S255" s="32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6"/>
      <c r="J256" s="297"/>
      <c r="K256" s="29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2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299"/>
      <c r="I257" s="299"/>
      <c r="J257" s="300"/>
      <c r="K257" s="300"/>
      <c r="L257" s="301" t="s">
        <v>174</v>
      </c>
      <c r="M257" s="302">
        <v>5113</v>
      </c>
      <c r="N257" s="181">
        <f t="shared" si="39"/>
        <v>0</v>
      </c>
      <c r="O257" s="303"/>
      <c r="P257" s="303"/>
      <c r="Q257" s="159"/>
      <c r="R257" s="159"/>
      <c r="S257" s="32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754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2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79">
        <v>4861</v>
      </c>
      <c r="N259" s="181">
        <f t="shared" si="39"/>
        <v>0</v>
      </c>
      <c r="O259" s="286"/>
      <c r="P259" s="286">
        <v>0</v>
      </c>
      <c r="Q259" s="159"/>
      <c r="R259" s="159"/>
      <c r="S259" s="32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04"/>
      <c r="P265" s="304"/>
      <c r="Q265" s="159"/>
      <c r="R265" s="159"/>
      <c r="S265" s="32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04"/>
      <c r="P266" s="304"/>
      <c r="Q266" s="159"/>
      <c r="R266" s="159"/>
      <c r="S266" s="32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04"/>
      <c r="P267" s="304"/>
      <c r="Q267" s="159"/>
      <c r="R267" s="159"/>
      <c r="S267" s="32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2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2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04"/>
      <c r="P270" s="304"/>
      <c r="Q270" s="159"/>
      <c r="R270" s="159"/>
      <c r="S270" s="32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2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2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2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2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82"/>
      <c r="P280" s="282">
        <v>0</v>
      </c>
      <c r="Q280" s="159"/>
      <c r="R280" s="159"/>
      <c r="S280" s="32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2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636</v>
      </c>
      <c r="M282" s="46" t="s">
        <v>637</v>
      </c>
      <c r="N282" s="181">
        <f t="shared" ref="N282" si="44">O282+P282</f>
        <v>0</v>
      </c>
      <c r="O282" s="181"/>
      <c r="P282" s="181"/>
      <c r="Q282" s="159"/>
      <c r="R282" s="159"/>
      <c r="S282" s="32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82"/>
      <c r="P284" s="282"/>
      <c r="Q284" s="159"/>
      <c r="R284" s="159"/>
      <c r="S284" s="32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2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83"/>
      <c r="P287" s="283">
        <v>0</v>
      </c>
      <c r="Q287" s="159"/>
      <c r="R287" s="159"/>
      <c r="S287" s="32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636</v>
      </c>
      <c r="M288" s="46" t="s">
        <v>637</v>
      </c>
      <c r="N288" s="181">
        <f t="shared" si="42"/>
        <v>0</v>
      </c>
      <c r="O288" s="283"/>
      <c r="P288" s="283"/>
      <c r="Q288" s="159"/>
      <c r="R288" s="159"/>
      <c r="S288" s="32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2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83"/>
      <c r="P290" s="283"/>
      <c r="Q290" s="159"/>
      <c r="R290" s="159"/>
      <c r="S290" s="32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89">
        <v>0</v>
      </c>
      <c r="P292" s="289"/>
      <c r="Q292" s="159"/>
      <c r="R292" s="159"/>
      <c r="S292" s="32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638</v>
      </c>
      <c r="M293" s="29">
        <v>8121</v>
      </c>
      <c r="N293" s="181">
        <f t="shared" si="42"/>
        <v>0</v>
      </c>
      <c r="O293" s="289"/>
      <c r="P293" s="289"/>
      <c r="Q293" s="159"/>
      <c r="R293" s="159"/>
      <c r="S293" s="32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89"/>
      <c r="P294" s="289"/>
      <c r="Q294" s="159"/>
      <c r="R294" s="159"/>
      <c r="S294" s="32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755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82"/>
      <c r="P298" s="282"/>
      <c r="Q298" s="159"/>
      <c r="R298" s="159"/>
      <c r="S298" s="32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2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756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2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82"/>
      <c r="P302" s="282"/>
      <c r="Q302" s="159"/>
      <c r="R302" s="159"/>
      <c r="S302" s="32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2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82"/>
      <c r="P306" s="282"/>
      <c r="Q306" s="159"/>
      <c r="R306" s="159"/>
      <c r="S306" s="32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671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2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2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2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757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83"/>
      <c r="P312" s="283"/>
      <c r="Q312" s="159"/>
      <c r="R312" s="159"/>
      <c r="S312" s="32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83"/>
      <c r="P313" s="283"/>
      <c r="Q313" s="159"/>
      <c r="R313" s="159"/>
      <c r="S313" s="32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758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2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784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2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2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2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2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2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2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83">
        <v>0</v>
      </c>
      <c r="P331" s="283"/>
      <c r="Q331" s="159"/>
      <c r="R331" s="159"/>
      <c r="S331" s="32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2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83">
        <v>0</v>
      </c>
      <c r="P333" s="283"/>
      <c r="Q333" s="159"/>
      <c r="R333" s="159"/>
      <c r="S333" s="32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2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83"/>
      <c r="P336" s="283">
        <v>0</v>
      </c>
      <c r="Q336" s="159"/>
      <c r="R336" s="159"/>
      <c r="S336" s="32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707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83"/>
      <c r="P338" s="283"/>
      <c r="Q338" s="159"/>
      <c r="R338" s="159"/>
      <c r="S338" s="32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83"/>
      <c r="P339" s="283"/>
      <c r="Q339" s="159"/>
      <c r="R339" s="159"/>
      <c r="S339" s="32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83"/>
      <c r="P340" s="283"/>
      <c r="Q340" s="159"/>
      <c r="R340" s="159"/>
      <c r="S340" s="32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83"/>
      <c r="P341" s="283"/>
      <c r="Q341" s="159"/>
      <c r="R341" s="159"/>
      <c r="S341" s="32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83"/>
      <c r="P342" s="283"/>
      <c r="Q342" s="159"/>
      <c r="R342" s="159"/>
      <c r="S342" s="32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82"/>
      <c r="P343" s="282"/>
      <c r="Q343" s="159"/>
      <c r="R343" s="159"/>
      <c r="S343" s="32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83"/>
      <c r="P344" s="283"/>
      <c r="Q344" s="159"/>
      <c r="R344" s="159"/>
      <c r="S344" s="32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83"/>
      <c r="P345" s="283"/>
      <c r="Q345" s="159"/>
      <c r="R345" s="159"/>
      <c r="S345" s="32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83"/>
      <c r="P346" s="283"/>
      <c r="Q346" s="159"/>
      <c r="R346" s="159"/>
      <c r="S346" s="32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83"/>
      <c r="P347" s="283"/>
      <c r="Q347" s="159"/>
      <c r="R347" s="159"/>
      <c r="S347" s="32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83"/>
      <c r="P348" s="283"/>
      <c r="Q348" s="159"/>
      <c r="R348" s="159"/>
      <c r="S348" s="32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83"/>
      <c r="P349" s="283"/>
      <c r="Q349" s="159"/>
      <c r="R349" s="159"/>
      <c r="S349" s="32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83"/>
      <c r="P350" s="283"/>
      <c r="Q350" s="159"/>
      <c r="R350" s="159"/>
      <c r="S350" s="32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83"/>
      <c r="P351" s="283"/>
      <c r="Q351" s="159"/>
      <c r="R351" s="159"/>
      <c r="S351" s="32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83"/>
      <c r="P352" s="283"/>
      <c r="Q352" s="159"/>
      <c r="R352" s="159"/>
      <c r="S352" s="32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1" t="s">
        <v>667</v>
      </c>
      <c r="M353" s="279" t="s">
        <v>665</v>
      </c>
      <c r="N353" s="181">
        <f t="shared" si="58"/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639</v>
      </c>
      <c r="M355" s="10" t="s">
        <v>640</v>
      </c>
      <c r="N355" s="181">
        <f t="shared" si="58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83"/>
      <c r="P358" s="283"/>
      <c r="Q358" s="159"/>
      <c r="R358" s="159"/>
      <c r="S358" s="32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2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759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82"/>
      <c r="P361" s="282"/>
      <c r="Q361" s="159"/>
      <c r="R361" s="159"/>
      <c r="S361" s="323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619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89"/>
      <c r="O363" s="289"/>
      <c r="P363" s="289"/>
      <c r="Q363" s="159"/>
      <c r="R363" s="159"/>
      <c r="S363" s="32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619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89"/>
      <c r="O365" s="289"/>
      <c r="P365" s="289"/>
      <c r="Q365" s="159"/>
      <c r="R365" s="159"/>
      <c r="S365" s="32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621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2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83">
        <v>0</v>
      </c>
      <c r="P368" s="283"/>
      <c r="Q368" s="159"/>
      <c r="R368" s="159"/>
      <c r="S368" s="32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/>
      <c r="Q369" s="159"/>
      <c r="R369" s="159"/>
      <c r="S369" s="32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2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760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83"/>
      <c r="P375" s="283"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2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82"/>
      <c r="P384" s="282"/>
      <c r="Q384" s="159"/>
      <c r="R384" s="159"/>
      <c r="S384" s="32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2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2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2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2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761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2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762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84"/>
      <c r="J394" s="285"/>
      <c r="K394" s="285"/>
      <c r="L394" s="30" t="s">
        <v>115</v>
      </c>
      <c r="M394" s="31">
        <v>4213</v>
      </c>
      <c r="N394" s="181">
        <f t="shared" si="66"/>
        <v>0</v>
      </c>
      <c r="O394" s="283"/>
      <c r="P394" s="283"/>
      <c r="Q394" s="159"/>
      <c r="R394" s="159"/>
      <c r="S394" s="32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05">
        <v>5112</v>
      </c>
      <c r="N395" s="181">
        <f t="shared" ref="N395" si="68">O395+P395</f>
        <v>0</v>
      </c>
      <c r="O395" s="282">
        <v>0</v>
      </c>
      <c r="P395" s="282"/>
      <c r="Q395" s="159"/>
      <c r="R395" s="159"/>
      <c r="S395" s="32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763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2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764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2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05">
        <v>5112</v>
      </c>
      <c r="N400" s="181">
        <f t="shared" si="66"/>
        <v>0</v>
      </c>
      <c r="O400" s="282">
        <v>0</v>
      </c>
      <c r="P400" s="282"/>
      <c r="Q400" s="159"/>
      <c r="R400" s="159"/>
      <c r="S400" s="32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06">
        <v>5113</v>
      </c>
      <c r="N401" s="181">
        <f t="shared" si="66"/>
        <v>0</v>
      </c>
      <c r="O401" s="282">
        <v>0</v>
      </c>
      <c r="P401" s="282"/>
      <c r="Q401" s="159"/>
      <c r="R401" s="159"/>
      <c r="S401" s="32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765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84"/>
      <c r="J403" s="285"/>
      <c r="K403" s="285"/>
      <c r="L403" s="30" t="s">
        <v>115</v>
      </c>
      <c r="M403" s="31">
        <v>4213</v>
      </c>
      <c r="N403" s="181">
        <f t="shared" ref="N403" si="71">O403+P403</f>
        <v>0</v>
      </c>
      <c r="O403" s="283"/>
      <c r="P403" s="283"/>
      <c r="Q403" s="159"/>
      <c r="R403" s="159"/>
      <c r="S403" s="32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781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05">
        <v>5112</v>
      </c>
      <c r="N405" s="181">
        <f t="shared" ref="N405" si="73">O405+P405</f>
        <v>0</v>
      </c>
      <c r="O405" s="282">
        <v>0</v>
      </c>
      <c r="P405" s="282"/>
      <c r="Q405" s="159"/>
      <c r="R405" s="159"/>
      <c r="S405" s="32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766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83"/>
      <c r="P413" s="283"/>
      <c r="Q413" s="159"/>
      <c r="R413" s="159"/>
      <c r="S413" s="32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767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641</v>
      </c>
      <c r="M415" s="42">
        <v>4728</v>
      </c>
      <c r="N415" s="181">
        <v>0</v>
      </c>
      <c r="O415" s="181"/>
      <c r="P415" s="181"/>
      <c r="Q415" s="159"/>
      <c r="R415" s="159"/>
      <c r="S415" s="32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3" t="s">
        <v>768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2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23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3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3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812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3"/>
      <c r="P423" s="283"/>
      <c r="Q423" s="159"/>
      <c r="R423" s="159"/>
      <c r="S423" s="323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23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769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3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3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83"/>
      <c r="P431" s="283"/>
      <c r="Q431" s="159"/>
      <c r="R431" s="159"/>
      <c r="S431" s="323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23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2" t="s">
        <v>770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3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23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86"/>
      <c r="P435" s="286">
        <v>0</v>
      </c>
      <c r="Q435" s="159"/>
      <c r="R435" s="159"/>
      <c r="S435" s="323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23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3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86"/>
      <c r="P438" s="286"/>
      <c r="Q438" s="159"/>
      <c r="R438" s="159"/>
      <c r="S438" s="323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642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3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86"/>
      <c r="P440" s="286"/>
      <c r="Q440" s="159"/>
      <c r="R440" s="159"/>
      <c r="S440" s="323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3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3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23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3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3"/>
      <c r="T445" s="159"/>
      <c r="U445" s="159"/>
      <c r="V445" s="159"/>
    </row>
    <row r="446" spans="1:22" ht="27" customHeight="1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23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23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3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23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23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23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23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23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3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23"/>
      <c r="T456" s="159"/>
      <c r="U456" s="159"/>
      <c r="V456" s="159"/>
    </row>
    <row r="457" spans="1:22" ht="35.25" customHeight="1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>
        <v>0</v>
      </c>
      <c r="Q457" s="159"/>
      <c r="R457" s="159"/>
      <c r="S457" s="323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23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23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/>
      <c r="P461" s="181"/>
      <c r="Q461" s="159"/>
      <c r="R461" s="159"/>
      <c r="S461" s="323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82"/>
      <c r="P462" s="282"/>
      <c r="Q462" s="159"/>
      <c r="R462" s="159"/>
      <c r="S462" s="323"/>
      <c r="T462" s="159"/>
      <c r="U462" s="159"/>
      <c r="V462" s="159"/>
    </row>
    <row r="463" spans="1:22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>
        <v>0</v>
      </c>
      <c r="P463" s="181"/>
      <c r="Q463" s="159"/>
      <c r="R463" s="159"/>
      <c r="S463" s="323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3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89"/>
      <c r="P465" s="289"/>
      <c r="Q465" s="159"/>
      <c r="R465" s="159"/>
      <c r="S465" s="323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>
        <v>0</v>
      </c>
      <c r="Q466" s="159"/>
      <c r="R466" s="159"/>
      <c r="S466" s="323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23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89"/>
      <c r="P470" s="289"/>
      <c r="Q470" s="159"/>
      <c r="R470" s="159"/>
      <c r="S470" s="323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23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717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3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84"/>
      <c r="J474" s="285"/>
      <c r="K474" s="285"/>
      <c r="L474" s="28" t="s">
        <v>142</v>
      </c>
      <c r="M474" s="29">
        <v>4251</v>
      </c>
      <c r="N474" s="181">
        <f t="shared" si="83"/>
        <v>0</v>
      </c>
      <c r="O474" s="307"/>
      <c r="P474" s="307"/>
      <c r="Q474" s="159"/>
      <c r="R474" s="159"/>
      <c r="S474" s="323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82"/>
      <c r="P475" s="282"/>
      <c r="Q475" s="159"/>
      <c r="R475" s="159"/>
      <c r="S475" s="323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23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3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23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3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3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3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771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3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82"/>
      <c r="P483" s="282"/>
      <c r="Q483" s="159"/>
      <c r="R483" s="159"/>
      <c r="S483" s="323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82">
        <v>0</v>
      </c>
      <c r="P484" s="282"/>
      <c r="Q484" s="159"/>
      <c r="R484" s="159"/>
      <c r="S484" s="323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23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82"/>
      <c r="P486" s="282"/>
      <c r="Q486" s="159"/>
      <c r="R486" s="159"/>
      <c r="S486" s="323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782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3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82"/>
      <c r="P488" s="282"/>
      <c r="Q488" s="159"/>
      <c r="R488" s="159"/>
      <c r="S488" s="323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3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3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3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3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23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3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23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23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23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710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23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23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3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23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23"/>
      <c r="T502" s="159"/>
      <c r="U502" s="159"/>
      <c r="V502" s="159"/>
    </row>
    <row r="503" spans="1:22" ht="30.75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23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83"/>
      <c r="P504" s="283"/>
      <c r="Q504" s="159"/>
      <c r="R504" s="159"/>
      <c r="S504" s="323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23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23"/>
      <c r="T506" s="159"/>
      <c r="U506" s="159"/>
      <c r="V506" s="159"/>
    </row>
    <row r="507" spans="1:22" s="113" customForma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23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23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643</v>
      </c>
      <c r="M509" s="10" t="s">
        <v>644</v>
      </c>
      <c r="N509" s="181">
        <f t="shared" si="92"/>
        <v>0</v>
      </c>
      <c r="O509" s="181"/>
      <c r="P509" s="181"/>
      <c r="Q509" s="159"/>
      <c r="R509" s="159"/>
      <c r="S509" s="323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718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3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23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23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772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3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3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3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23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3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3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82"/>
      <c r="P521" s="282"/>
      <c r="Q521" s="159"/>
      <c r="R521" s="159"/>
      <c r="S521" s="323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645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3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23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23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3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3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89"/>
      <c r="P527" s="289">
        <v>0</v>
      </c>
      <c r="Q527" s="159"/>
      <c r="R527" s="159"/>
      <c r="S527" s="323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23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3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3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3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23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3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23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23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660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23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23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23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23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23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23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3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23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708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3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23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82"/>
      <c r="P548" s="282"/>
      <c r="Q548" s="159"/>
      <c r="R548" s="159"/>
      <c r="S548" s="323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3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3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620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3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82"/>
      <c r="P556" s="282"/>
      <c r="Q556" s="159"/>
      <c r="R556" s="159"/>
      <c r="S556" s="323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82"/>
      <c r="P557" s="282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23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3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3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23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82"/>
      <c r="P563" s="282"/>
      <c r="Q563" s="159"/>
      <c r="R563" s="159"/>
      <c r="S563" s="323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23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646</v>
      </c>
      <c r="I567" s="150" t="s">
        <v>185</v>
      </c>
      <c r="J567" s="151">
        <v>4</v>
      </c>
      <c r="K567" s="151">
        <v>1</v>
      </c>
      <c r="L567" s="152" t="s">
        <v>647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23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3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648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23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82"/>
      <c r="P570" s="282"/>
      <c r="Q570" s="159"/>
      <c r="R570" s="159"/>
      <c r="S570" s="323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23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3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3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1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3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3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3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3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23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3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3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82"/>
      <c r="P581" s="282"/>
      <c r="Q581" s="159"/>
      <c r="R581" s="159"/>
      <c r="S581" s="323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82"/>
      <c r="P582" s="282"/>
      <c r="Q582" s="159"/>
      <c r="R582" s="159"/>
      <c r="S582" s="323"/>
      <c r="T582" s="159"/>
      <c r="U582" s="159"/>
      <c r="V582" s="159"/>
    </row>
    <row r="583" spans="1:22" ht="25.5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82"/>
      <c r="P583" s="282"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8"/>
      <c r="I584" s="309"/>
      <c r="J584" s="310"/>
      <c r="K584" s="310"/>
      <c r="L584" s="27" t="s">
        <v>137</v>
      </c>
      <c r="M584" s="10">
        <v>5129</v>
      </c>
      <c r="N584" s="181">
        <f t="shared" si="118"/>
        <v>0</v>
      </c>
      <c r="O584" s="289"/>
      <c r="P584" s="289"/>
      <c r="Q584" s="159"/>
      <c r="R584" s="159"/>
      <c r="S584" s="323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4"/>
      <c r="J586" s="285"/>
      <c r="K586" s="285"/>
      <c r="L586" s="30" t="s">
        <v>364</v>
      </c>
      <c r="M586" s="42">
        <v>4269</v>
      </c>
      <c r="N586" s="181">
        <f t="shared" si="118"/>
        <v>0</v>
      </c>
      <c r="O586" s="283"/>
      <c r="P586" s="283"/>
      <c r="Q586" s="159"/>
      <c r="R586" s="159"/>
      <c r="S586" s="323"/>
      <c r="T586" s="159"/>
      <c r="U586" s="159"/>
      <c r="V586" s="159"/>
    </row>
    <row r="587" spans="1:22" ht="16.5">
      <c r="B587" s="122"/>
      <c r="H587" s="15"/>
      <c r="I587" s="284"/>
      <c r="J587" s="285"/>
      <c r="K587" s="285"/>
      <c r="L587" s="30" t="s">
        <v>636</v>
      </c>
      <c r="M587" s="46" t="s">
        <v>637</v>
      </c>
      <c r="N587" s="181">
        <f t="shared" ref="N587" si="119">O587+P587</f>
        <v>0</v>
      </c>
      <c r="O587" s="283"/>
      <c r="P587" s="283"/>
      <c r="Q587" s="159"/>
      <c r="R587" s="159"/>
      <c r="S587" s="323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83"/>
      <c r="P588" s="283"/>
      <c r="Q588" s="159"/>
      <c r="R588" s="159"/>
      <c r="S588" s="323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3" t="s">
        <v>719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3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23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636</v>
      </c>
      <c r="M591" s="46" t="s">
        <v>637</v>
      </c>
      <c r="N591" s="181"/>
      <c r="O591" s="181"/>
      <c r="P591" s="181"/>
      <c r="Q591" s="159"/>
      <c r="R591" s="159"/>
      <c r="S591" s="323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86"/>
      <c r="P592" s="286"/>
      <c r="Q592" s="159"/>
      <c r="R592" s="159"/>
      <c r="S592" s="323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670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86"/>
      <c r="P594" s="286">
        <v>0</v>
      </c>
      <c r="Q594" s="159"/>
      <c r="R594" s="159"/>
      <c r="S594" s="323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2" t="s">
        <v>712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3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89"/>
      <c r="P596" s="289">
        <v>0</v>
      </c>
      <c r="Q596" s="159"/>
      <c r="R596" s="159"/>
      <c r="S596" s="323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2" t="s">
        <v>714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3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86"/>
      <c r="P598" s="286">
        <v>0</v>
      </c>
      <c r="Q598" s="159"/>
      <c r="R598" s="159"/>
      <c r="S598" s="323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3" t="s">
        <v>720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23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86"/>
      <c r="P600" s="286">
        <v>0</v>
      </c>
      <c r="Q600" s="159"/>
      <c r="R600" s="159"/>
      <c r="S600" s="323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3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3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23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86"/>
      <c r="P605" s="286"/>
      <c r="Q605" s="159"/>
      <c r="R605" s="159"/>
      <c r="S605" s="323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3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3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3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3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3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23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86"/>
      <c r="P612" s="286"/>
      <c r="Q612" s="159"/>
      <c r="R612" s="159"/>
      <c r="S612" s="323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716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3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23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813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3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811</v>
      </c>
      <c r="M616" s="46" t="s">
        <v>810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23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3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2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86"/>
      <c r="P621" s="286"/>
      <c r="Q621" s="159"/>
      <c r="R621" s="159"/>
      <c r="S621" s="32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3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3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746</v>
      </c>
      <c r="N627" s="181">
        <f t="shared" ref="N627:N645" si="131">O627+P627</f>
        <v>0</v>
      </c>
      <c r="O627" s="289"/>
      <c r="P627" s="289">
        <v>0</v>
      </c>
      <c r="Q627" s="159"/>
      <c r="R627" s="159"/>
      <c r="S627" s="32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23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23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23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618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23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86"/>
      <c r="P636" s="286">
        <v>0</v>
      </c>
      <c r="Q636" s="159"/>
      <c r="R636" s="159"/>
      <c r="S636" s="323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3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82"/>
      <c r="P638" s="282">
        <v>0</v>
      </c>
      <c r="Q638" s="159"/>
      <c r="R638" s="159"/>
      <c r="S638" s="323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721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23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23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728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89"/>
      <c r="P645" s="289"/>
      <c r="Q645" s="159"/>
      <c r="R645" s="159"/>
      <c r="S645" s="32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23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3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3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709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3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2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23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23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>
        <v>0</v>
      </c>
      <c r="P655" s="181"/>
      <c r="Q655" s="159"/>
      <c r="R655" s="159"/>
      <c r="S655" s="323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649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3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86"/>
      <c r="P659" s="286"/>
      <c r="Q659" s="159"/>
      <c r="R659" s="159"/>
      <c r="S659" s="323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650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86"/>
      <c r="P661" s="286"/>
      <c r="Q661" s="159"/>
      <c r="R661" s="159"/>
      <c r="S661" s="323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722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3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86"/>
      <c r="P663" s="286"/>
      <c r="Q663" s="159"/>
      <c r="R663" s="159"/>
      <c r="S663" s="323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23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3" t="s">
        <v>773</v>
      </c>
      <c r="M665" s="345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3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774</v>
      </c>
      <c r="M666" s="46">
        <v>4861</v>
      </c>
      <c r="N666" s="181">
        <f t="shared" ref="N666" si="135">O666+P666</f>
        <v>0</v>
      </c>
      <c r="O666" s="286"/>
      <c r="P666" s="286">
        <v>0</v>
      </c>
      <c r="Q666" s="159"/>
      <c r="R666" s="159"/>
      <c r="S666" s="323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3" t="s">
        <v>809</v>
      </c>
      <c r="M667" s="345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3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811</v>
      </c>
      <c r="M668" s="46" t="s">
        <v>810</v>
      </c>
      <c r="N668" s="181">
        <f t="shared" ref="N668" si="136">O668+P668</f>
        <v>0</v>
      </c>
      <c r="O668" s="286"/>
      <c r="P668" s="286">
        <v>0</v>
      </c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3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3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651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3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3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651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0"/>
      <c r="I674" s="308"/>
      <c r="J674" s="312"/>
      <c r="K674" s="312"/>
      <c r="L674" s="28" t="s">
        <v>108</v>
      </c>
      <c r="M674" s="313"/>
      <c r="N674" s="188"/>
      <c r="O674" s="188"/>
      <c r="P674" s="188"/>
      <c r="Q674" s="159"/>
      <c r="R674" s="159"/>
      <c r="S674" s="323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652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23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653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3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653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2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0"/>
      <c r="I680" s="308"/>
      <c r="J680" s="312"/>
      <c r="K680" s="312"/>
      <c r="L680" s="28" t="s">
        <v>108</v>
      </c>
      <c r="M680" s="313"/>
      <c r="N680" s="188"/>
      <c r="O680" s="188"/>
      <c r="P680" s="188"/>
      <c r="Q680" s="159"/>
      <c r="R680" s="159"/>
      <c r="S680" s="323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654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23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23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3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775</v>
      </c>
      <c r="M686" s="10" t="s">
        <v>776</v>
      </c>
      <c r="N686" s="181"/>
      <c r="O686" s="181"/>
      <c r="P686" s="181"/>
      <c r="Q686" s="159"/>
      <c r="R686" s="159"/>
      <c r="S686" s="323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7" t="s">
        <v>777</v>
      </c>
      <c r="M688" s="352" t="s">
        <v>778</v>
      </c>
      <c r="N688" s="181">
        <f t="shared" si="139"/>
        <v>0</v>
      </c>
      <c r="O688" s="181"/>
      <c r="P688" s="181"/>
      <c r="Q688" s="159"/>
      <c r="R688" s="159"/>
      <c r="S688" s="323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3" t="s">
        <v>723</v>
      </c>
      <c r="M689" s="345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23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23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3" t="s">
        <v>724</v>
      </c>
      <c r="M692" s="345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23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23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3" t="s">
        <v>725</v>
      </c>
      <c r="M695" s="345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23"/>
      <c r="T695" s="159"/>
      <c r="U695" s="159"/>
      <c r="V695" s="159"/>
    </row>
    <row r="696" spans="1:22">
      <c r="H696" s="15"/>
      <c r="I696" s="23"/>
      <c r="J696" s="24"/>
      <c r="K696" s="24"/>
      <c r="L696" s="346" t="s">
        <v>123</v>
      </c>
      <c r="M696" s="347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23"/>
      <c r="T696" s="159"/>
      <c r="U696" s="159"/>
      <c r="V696" s="159"/>
    </row>
    <row r="697" spans="1:22">
      <c r="H697" s="15"/>
      <c r="I697" s="23"/>
      <c r="J697" s="24"/>
      <c r="K697" s="24"/>
      <c r="L697" s="317" t="s">
        <v>125</v>
      </c>
      <c r="M697" s="348">
        <v>4239</v>
      </c>
      <c r="N697" s="181">
        <f t="shared" si="143"/>
        <v>0</v>
      </c>
      <c r="O697" s="181"/>
      <c r="P697" s="181"/>
      <c r="Q697" s="159"/>
      <c r="R697" s="159"/>
      <c r="S697" s="323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23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779</v>
      </c>
      <c r="M702" s="26"/>
      <c r="N702" s="195">
        <f>O702+P702</f>
        <v>0</v>
      </c>
      <c r="O702" s="314">
        <f>SUM(O703:O709)</f>
        <v>0</v>
      </c>
      <c r="P702" s="314">
        <f>SUM(P703:P709)</f>
        <v>0</v>
      </c>
      <c r="Q702" s="159"/>
      <c r="R702" s="159"/>
      <c r="S702" s="323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83">
        <v>0</v>
      </c>
      <c r="P703" s="283"/>
      <c r="Q703" s="159"/>
      <c r="R703" s="159"/>
      <c r="S703" s="323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83"/>
      <c r="P704" s="283"/>
      <c r="Q704" s="159"/>
      <c r="R704" s="159"/>
      <c r="S704" s="323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83"/>
      <c r="P705" s="283"/>
      <c r="Q705" s="159"/>
      <c r="R705" s="159"/>
      <c r="S705" s="323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83"/>
      <c r="P706" s="283"/>
      <c r="Q706" s="159"/>
      <c r="R706" s="159"/>
      <c r="S706" s="323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83"/>
      <c r="P709" s="283"/>
      <c r="Q709" s="159"/>
      <c r="R709" s="159"/>
      <c r="S709" s="323"/>
      <c r="T709" s="159"/>
      <c r="U709" s="159"/>
      <c r="V709" s="159"/>
    </row>
    <row r="710" spans="1:22" ht="54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655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34.5" customHeight="1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>
        <v>0</v>
      </c>
      <c r="Q712" s="159"/>
      <c r="R712" s="159"/>
      <c r="S712" s="323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23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656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3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89"/>
      <c r="P717" s="289"/>
      <c r="Q717" s="159"/>
      <c r="R717" s="159"/>
      <c r="S717" s="323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657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3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23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23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23"/>
      <c r="T721" s="159"/>
      <c r="U721" s="159"/>
      <c r="V721" s="159"/>
    </row>
    <row r="722" spans="1:22" ht="34.5" customHeight="1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>
        <v>0</v>
      </c>
      <c r="Q722" s="159"/>
      <c r="R722" s="159"/>
      <c r="S722" s="323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23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658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3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23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 ht="27">
      <c r="H731" s="43"/>
      <c r="I731" s="145"/>
      <c r="J731" s="146"/>
      <c r="K731" s="146"/>
      <c r="L731" s="343" t="s">
        <v>726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641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23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23"/>
      <c r="T734" s="159"/>
      <c r="U734" s="159"/>
      <c r="V734" s="159"/>
    </row>
    <row r="735" spans="1:22" ht="43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659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3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 ht="27" customHeight="1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>
        <v>0</v>
      </c>
      <c r="Q738" s="159"/>
      <c r="R738" s="159"/>
      <c r="S738" s="32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2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669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3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23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23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3" t="s">
        <v>780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727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23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3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3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86"/>
      <c r="P756" s="286"/>
      <c r="Q756" s="159"/>
      <c r="R756" s="159"/>
      <c r="S756" s="323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3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15"/>
      <c r="P758" s="315"/>
      <c r="Q758" s="159"/>
      <c r="R758" s="159"/>
      <c r="S758" s="323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3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3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3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3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23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89"/>
      <c r="P766" s="289"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3"/>
      <c r="T767" s="159"/>
      <c r="U767" s="159"/>
      <c r="V767" s="159"/>
    </row>
    <row r="769" spans="12:12" s="3" customFormat="1">
      <c r="L769" s="36"/>
    </row>
    <row r="771" spans="12:12" s="3" customFormat="1">
      <c r="L771" s="36"/>
    </row>
    <row r="773" spans="12:12" s="3" customFormat="1">
      <c r="L773" s="36"/>
    </row>
    <row r="774" spans="12:12" s="3" customFormat="1">
      <c r="L774" s="36"/>
    </row>
    <row r="775" spans="12:12" s="3" customFormat="1">
      <c r="L775" s="36"/>
    </row>
    <row r="776" spans="12:12" s="3" customFormat="1">
      <c r="L776" s="36"/>
    </row>
    <row r="777" spans="12:12" s="3" customFormat="1">
      <c r="L777" s="36"/>
    </row>
    <row r="778" spans="12:12" s="3" customFormat="1">
      <c r="L778" s="36"/>
    </row>
    <row r="779" spans="12:12" s="3" customFormat="1">
      <c r="L779" s="36"/>
    </row>
    <row r="781" spans="12:12" s="3" customFormat="1">
      <c r="L781" s="36"/>
    </row>
    <row r="783" spans="12:12" s="3" customFormat="1">
      <c r="L783" s="36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4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86">
    <tabColor theme="4" tint="0.39997558519241921"/>
  </sheetPr>
  <dimension ref="A1:IA1272"/>
  <sheetViews>
    <sheetView view="pageBreakPreview" topLeftCell="H1" zoomScaleSheetLayoutView="10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140625" style="37" customWidth="1"/>
    <col min="15" max="15" width="13.5703125" style="37" customWidth="1"/>
    <col min="16" max="16" width="13.5703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50"/>
      <c r="L1" s="450"/>
      <c r="M1" s="450"/>
      <c r="N1" s="396" t="s">
        <v>622</v>
      </c>
      <c r="O1" s="396"/>
      <c r="P1" s="39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50"/>
      <c r="L2" s="450"/>
      <c r="M2" s="450"/>
      <c r="N2" s="396" t="s">
        <v>615</v>
      </c>
      <c r="O2" s="396"/>
      <c r="P2" s="396"/>
    </row>
    <row r="3" spans="1:22">
      <c r="A3" s="3"/>
      <c r="B3" s="234"/>
      <c r="C3" s="3"/>
      <c r="D3" s="235"/>
      <c r="E3" s="235"/>
      <c r="F3" s="235" t="s">
        <v>661</v>
      </c>
      <c r="G3" s="235"/>
      <c r="H3" s="235"/>
      <c r="I3" s="3"/>
      <c r="J3" s="3"/>
      <c r="K3" s="450"/>
      <c r="L3" s="450"/>
      <c r="M3" s="450"/>
      <c r="N3" s="396" t="s">
        <v>807</v>
      </c>
      <c r="O3" s="396"/>
      <c r="P3" s="39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50"/>
      <c r="L4" s="450"/>
      <c r="M4" s="450"/>
      <c r="N4" s="396" t="s">
        <v>806</v>
      </c>
      <c r="O4" s="396"/>
      <c r="P4" s="39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50"/>
      <c r="L5" s="450"/>
      <c r="M5" s="450"/>
      <c r="N5" s="451" t="s">
        <v>596</v>
      </c>
      <c r="O5" s="451"/>
      <c r="P5" s="451"/>
    </row>
    <row r="6" spans="1:22" ht="19.5" customHeight="1">
      <c r="A6" s="234" t="s">
        <v>623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22" ht="36.75" customHeight="1">
      <c r="A7" s="120" t="s">
        <v>490</v>
      </c>
      <c r="H7" s="441" t="s">
        <v>798</v>
      </c>
      <c r="I7" s="441"/>
      <c r="J7" s="441"/>
      <c r="K7" s="441"/>
      <c r="L7" s="441"/>
      <c r="M7" s="441"/>
      <c r="N7" s="441"/>
      <c r="O7" s="441"/>
      <c r="P7" s="441"/>
    </row>
    <row r="8" spans="1:22" ht="11.25" customHeight="1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448" t="s">
        <v>97</v>
      </c>
      <c r="P9" s="448"/>
    </row>
    <row r="10" spans="1:22" ht="46.5" customHeight="1">
      <c r="A10" s="121"/>
      <c r="H10" s="420" t="s">
        <v>98</v>
      </c>
      <c r="I10" s="420" t="s">
        <v>99</v>
      </c>
      <c r="J10" s="423" t="s">
        <v>100</v>
      </c>
      <c r="K10" s="423" t="s">
        <v>101</v>
      </c>
      <c r="L10" s="426" t="s">
        <v>102</v>
      </c>
      <c r="M10" s="429" t="s">
        <v>103</v>
      </c>
      <c r="N10" s="402" t="s">
        <v>374</v>
      </c>
      <c r="O10" s="449" t="s">
        <v>375</v>
      </c>
      <c r="P10" s="449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21"/>
      <c r="I11" s="421"/>
      <c r="J11" s="424"/>
      <c r="K11" s="424"/>
      <c r="L11" s="427"/>
      <c r="M11" s="430"/>
      <c r="N11" s="402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624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660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625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732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664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2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21">
        <f>+N63</f>
        <v>0</v>
      </c>
      <c r="O61" s="188"/>
      <c r="P61" s="188"/>
      <c r="Q61" s="159"/>
      <c r="R61" s="159"/>
      <c r="S61" s="32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733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2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734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706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17" t="s">
        <v>736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2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2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2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626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715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2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2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627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628</v>
      </c>
      <c r="M144" s="29"/>
      <c r="N144" s="188"/>
      <c r="O144" s="188"/>
      <c r="P144" s="188"/>
      <c r="Q144" s="159"/>
      <c r="R144" s="159"/>
      <c r="S144" s="32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629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2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630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2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631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737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632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741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2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2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738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2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742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86"/>
      <c r="P160" s="286">
        <v>0</v>
      </c>
      <c r="Q160" s="159"/>
      <c r="R160" s="159"/>
      <c r="S160" s="32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2" t="s">
        <v>743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86"/>
      <c r="P162" s="286">
        <v>0</v>
      </c>
      <c r="Q162" s="159"/>
      <c r="R162" s="159"/>
      <c r="S162" s="32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739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740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2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2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>
        <v>0</v>
      </c>
      <c r="P171" s="181"/>
      <c r="Q171" s="159"/>
      <c r="R171" s="159"/>
      <c r="S171" s="32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2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82"/>
      <c r="P177" s="282"/>
      <c r="Q177" s="159"/>
      <c r="R177" s="159"/>
      <c r="S177" s="32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2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43" t="s">
        <v>731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6" t="s">
        <v>134</v>
      </c>
      <c r="M180" s="306">
        <v>4861</v>
      </c>
      <c r="N180" s="181">
        <f t="shared" si="26"/>
        <v>0</v>
      </c>
      <c r="O180" s="286"/>
      <c r="P180" s="286"/>
      <c r="Q180" s="159"/>
      <c r="R180" s="159"/>
      <c r="S180" s="32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8">
        <v>5112</v>
      </c>
      <c r="N183" s="181">
        <f t="shared" si="26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2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2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2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2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83"/>
      <c r="P192" s="283"/>
      <c r="Q192" s="159"/>
      <c r="R192" s="159"/>
      <c r="S192" s="32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2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2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83"/>
      <c r="P195" s="283"/>
      <c r="Q195" s="159"/>
      <c r="R195" s="159"/>
      <c r="S195" s="32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2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744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83"/>
      <c r="P201" s="283">
        <v>0</v>
      </c>
      <c r="Q201" s="159"/>
      <c r="R201" s="159"/>
      <c r="S201" s="32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2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>
        <v>0</v>
      </c>
      <c r="P203" s="181"/>
      <c r="Q203" s="159"/>
      <c r="R203" s="159"/>
      <c r="S203" s="32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2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2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745</v>
      </c>
      <c r="M207" s="11">
        <v>4212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2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2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2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2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2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2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84"/>
      <c r="J214" s="285"/>
      <c r="K214" s="285"/>
      <c r="L214" s="28" t="s">
        <v>747</v>
      </c>
      <c r="M214" s="46">
        <v>4511</v>
      </c>
      <c r="N214" s="181">
        <f t="shared" si="26"/>
        <v>0</v>
      </c>
      <c r="O214" s="283"/>
      <c r="P214" s="283"/>
      <c r="Q214" s="159"/>
      <c r="R214" s="159"/>
      <c r="S214" s="32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84"/>
      <c r="J215" s="285"/>
      <c r="K215" s="285"/>
      <c r="L215" s="28" t="s">
        <v>785</v>
      </c>
      <c r="M215" s="46" t="s">
        <v>786</v>
      </c>
      <c r="N215" s="181">
        <f t="shared" si="26"/>
        <v>0</v>
      </c>
      <c r="O215" s="283"/>
      <c r="P215" s="283"/>
      <c r="Q215" s="159"/>
      <c r="R215" s="159"/>
      <c r="S215" s="32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83"/>
      <c r="P216" s="283"/>
      <c r="Q216" s="159"/>
      <c r="R216" s="159"/>
      <c r="S216" s="32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2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42" t="s">
        <v>748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86"/>
      <c r="P221" s="286">
        <v>0</v>
      </c>
      <c r="Q221" s="159"/>
      <c r="R221" s="159"/>
      <c r="S221" s="32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633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634</v>
      </c>
      <c r="N223" s="181">
        <f t="shared" si="26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83"/>
      <c r="P225" s="283"/>
      <c r="Q225" s="159"/>
      <c r="R225" s="159"/>
      <c r="S225" s="32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87"/>
      <c r="P226" s="287"/>
      <c r="Q226" s="159"/>
      <c r="R226" s="159"/>
      <c r="S226" s="32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88"/>
      <c r="P228" s="288"/>
      <c r="Q228" s="159"/>
      <c r="R228" s="159"/>
      <c r="S228" s="32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2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635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83"/>
      <c r="P232" s="283"/>
      <c r="Q232" s="159"/>
      <c r="R232" s="159"/>
      <c r="S232" s="32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86"/>
      <c r="P233" s="286"/>
      <c r="Q233" s="159"/>
      <c r="R233" s="159"/>
      <c r="S233" s="32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44" t="s">
        <v>749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2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86"/>
      <c r="P235" s="286">
        <v>0</v>
      </c>
      <c r="Q235" s="159"/>
      <c r="R235" s="159"/>
      <c r="S235" s="32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750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0"/>
      <c r="P237" s="290"/>
      <c r="Q237" s="159"/>
      <c r="R237" s="159"/>
      <c r="S237" s="32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25" t="s">
        <v>751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2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785</v>
      </c>
      <c r="M239" s="46" t="s">
        <v>786</v>
      </c>
      <c r="N239" s="181">
        <f>O239+P239</f>
        <v>0</v>
      </c>
      <c r="O239" s="283"/>
      <c r="P239" s="283"/>
      <c r="Q239" s="159"/>
      <c r="R239" s="159"/>
      <c r="S239" s="32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666</v>
      </c>
      <c r="M240" s="10" t="s">
        <v>665</v>
      </c>
      <c r="N240" s="181">
        <f t="shared" si="26"/>
        <v>0</v>
      </c>
      <c r="O240" s="289"/>
      <c r="P240" s="289">
        <v>0</v>
      </c>
      <c r="Q240" s="159"/>
      <c r="R240" s="159"/>
      <c r="S240" s="32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89"/>
      <c r="P241" s="289"/>
      <c r="Q241" s="159"/>
      <c r="R241" s="159"/>
      <c r="S241" s="32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01" t="s">
        <v>174</v>
      </c>
      <c r="M242" s="302">
        <v>5113</v>
      </c>
      <c r="N242" s="181">
        <f t="shared" si="26"/>
        <v>0</v>
      </c>
      <c r="O242" s="289"/>
      <c r="P242" s="289"/>
      <c r="Q242" s="159"/>
      <c r="R242" s="159"/>
      <c r="S242" s="32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89"/>
      <c r="P243" s="289"/>
      <c r="Q243" s="159"/>
      <c r="R243" s="159"/>
      <c r="S243" s="32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25" t="s">
        <v>783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2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89"/>
      <c r="P245" s="289"/>
      <c r="Q245" s="159"/>
      <c r="R245" s="159"/>
      <c r="S245" s="32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2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82"/>
      <c r="P250" s="282"/>
      <c r="Q250" s="159"/>
      <c r="R250" s="159"/>
      <c r="S250" s="32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752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86"/>
      <c r="P254" s="286"/>
      <c r="Q254" s="159"/>
      <c r="R254" s="159"/>
      <c r="S254" s="32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291"/>
      <c r="I255" s="292"/>
      <c r="J255" s="293"/>
      <c r="K255" s="293"/>
      <c r="L255" s="343" t="s">
        <v>753</v>
      </c>
      <c r="M255" s="294"/>
      <c r="N255" s="195">
        <f>O255+P255</f>
        <v>0</v>
      </c>
      <c r="O255" s="295">
        <f>SUM(O256:O257)</f>
        <v>0</v>
      </c>
      <c r="P255" s="295">
        <f>SUM(P256:P257)</f>
        <v>0</v>
      </c>
      <c r="Q255" s="159"/>
      <c r="R255" s="159"/>
      <c r="S255" s="32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6"/>
      <c r="J256" s="297"/>
      <c r="K256" s="29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2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299"/>
      <c r="I257" s="299"/>
      <c r="J257" s="300"/>
      <c r="K257" s="300"/>
      <c r="L257" s="301" t="s">
        <v>174</v>
      </c>
      <c r="M257" s="302">
        <v>5113</v>
      </c>
      <c r="N257" s="181">
        <f t="shared" si="39"/>
        <v>0</v>
      </c>
      <c r="O257" s="303"/>
      <c r="P257" s="303"/>
      <c r="Q257" s="159"/>
      <c r="R257" s="159"/>
      <c r="S257" s="32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754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2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79">
        <v>4861</v>
      </c>
      <c r="N259" s="181">
        <f t="shared" si="39"/>
        <v>0</v>
      </c>
      <c r="O259" s="286"/>
      <c r="P259" s="286">
        <v>0</v>
      </c>
      <c r="Q259" s="159"/>
      <c r="R259" s="159"/>
      <c r="S259" s="32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04"/>
      <c r="P265" s="304"/>
      <c r="Q265" s="159"/>
      <c r="R265" s="159"/>
      <c r="S265" s="32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04"/>
      <c r="P266" s="304"/>
      <c r="Q266" s="159"/>
      <c r="R266" s="159"/>
      <c r="S266" s="32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04"/>
      <c r="P267" s="304"/>
      <c r="Q267" s="159"/>
      <c r="R267" s="159"/>
      <c r="S267" s="32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2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2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04"/>
      <c r="P270" s="304"/>
      <c r="Q270" s="159"/>
      <c r="R270" s="159"/>
      <c r="S270" s="32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2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2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2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2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82"/>
      <c r="P280" s="282">
        <v>0</v>
      </c>
      <c r="Q280" s="159"/>
      <c r="R280" s="159"/>
      <c r="S280" s="32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2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636</v>
      </c>
      <c r="M282" s="46" t="s">
        <v>637</v>
      </c>
      <c r="N282" s="181">
        <f t="shared" ref="N282" si="44">O282+P282</f>
        <v>0</v>
      </c>
      <c r="O282" s="181"/>
      <c r="P282" s="181"/>
      <c r="Q282" s="159"/>
      <c r="R282" s="159"/>
      <c r="S282" s="32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82"/>
      <c r="P284" s="282"/>
      <c r="Q284" s="159"/>
      <c r="R284" s="159"/>
      <c r="S284" s="32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2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83"/>
      <c r="P287" s="283">
        <v>0</v>
      </c>
      <c r="Q287" s="159"/>
      <c r="R287" s="159"/>
      <c r="S287" s="32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636</v>
      </c>
      <c r="M288" s="46" t="s">
        <v>637</v>
      </c>
      <c r="N288" s="181">
        <f t="shared" si="42"/>
        <v>0</v>
      </c>
      <c r="O288" s="283"/>
      <c r="P288" s="283"/>
      <c r="Q288" s="159"/>
      <c r="R288" s="159"/>
      <c r="S288" s="32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2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83"/>
      <c r="P290" s="283"/>
      <c r="Q290" s="159"/>
      <c r="R290" s="159"/>
      <c r="S290" s="32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89">
        <v>0</v>
      </c>
      <c r="P292" s="289"/>
      <c r="Q292" s="159"/>
      <c r="R292" s="159"/>
      <c r="S292" s="32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638</v>
      </c>
      <c r="M293" s="29">
        <v>8121</v>
      </c>
      <c r="N293" s="181">
        <f t="shared" si="42"/>
        <v>0</v>
      </c>
      <c r="O293" s="289"/>
      <c r="P293" s="289"/>
      <c r="Q293" s="159"/>
      <c r="R293" s="159"/>
      <c r="S293" s="32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89"/>
      <c r="P294" s="289"/>
      <c r="Q294" s="159"/>
      <c r="R294" s="159"/>
      <c r="S294" s="32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755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82"/>
      <c r="P298" s="282"/>
      <c r="Q298" s="159"/>
      <c r="R298" s="159"/>
      <c r="S298" s="32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2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756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2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82"/>
      <c r="P302" s="282"/>
      <c r="Q302" s="159"/>
      <c r="R302" s="159"/>
      <c r="S302" s="32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2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82"/>
      <c r="P306" s="282"/>
      <c r="Q306" s="159"/>
      <c r="R306" s="159"/>
      <c r="S306" s="32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671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2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2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2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757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83"/>
      <c r="P312" s="283"/>
      <c r="Q312" s="159"/>
      <c r="R312" s="159"/>
      <c r="S312" s="32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83"/>
      <c r="P313" s="283"/>
      <c r="Q313" s="159"/>
      <c r="R313" s="159"/>
      <c r="S313" s="32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758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2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784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2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2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2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2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2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2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83">
        <v>0</v>
      </c>
      <c r="P331" s="283"/>
      <c r="Q331" s="159"/>
      <c r="R331" s="159"/>
      <c r="S331" s="32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2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83">
        <v>0</v>
      </c>
      <c r="P333" s="283"/>
      <c r="Q333" s="159"/>
      <c r="R333" s="159"/>
      <c r="S333" s="32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2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83"/>
      <c r="P336" s="283">
        <v>0</v>
      </c>
      <c r="Q336" s="159"/>
      <c r="R336" s="159"/>
      <c r="S336" s="32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707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83"/>
      <c r="P338" s="283"/>
      <c r="Q338" s="159"/>
      <c r="R338" s="159"/>
      <c r="S338" s="32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83"/>
      <c r="P339" s="283"/>
      <c r="Q339" s="159"/>
      <c r="R339" s="159"/>
      <c r="S339" s="32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83"/>
      <c r="P340" s="283"/>
      <c r="Q340" s="159"/>
      <c r="R340" s="159"/>
      <c r="S340" s="32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83"/>
      <c r="P341" s="283"/>
      <c r="Q341" s="159"/>
      <c r="R341" s="159"/>
      <c r="S341" s="32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83"/>
      <c r="P342" s="283"/>
      <c r="Q342" s="159"/>
      <c r="R342" s="159"/>
      <c r="S342" s="32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82"/>
      <c r="P343" s="282"/>
      <c r="Q343" s="159"/>
      <c r="R343" s="159"/>
      <c r="S343" s="32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83"/>
      <c r="P344" s="283"/>
      <c r="Q344" s="159"/>
      <c r="R344" s="159"/>
      <c r="S344" s="32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83"/>
      <c r="P345" s="283"/>
      <c r="Q345" s="159"/>
      <c r="R345" s="159"/>
      <c r="S345" s="32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83"/>
      <c r="P346" s="283"/>
      <c r="Q346" s="159"/>
      <c r="R346" s="159"/>
      <c r="S346" s="32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83"/>
      <c r="P347" s="283"/>
      <c r="Q347" s="159"/>
      <c r="R347" s="159"/>
      <c r="S347" s="32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83"/>
      <c r="P348" s="283"/>
      <c r="Q348" s="159"/>
      <c r="R348" s="159"/>
      <c r="S348" s="32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83"/>
      <c r="P349" s="283"/>
      <c r="Q349" s="159"/>
      <c r="R349" s="159"/>
      <c r="S349" s="32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83"/>
      <c r="P350" s="283"/>
      <c r="Q350" s="159"/>
      <c r="R350" s="159"/>
      <c r="S350" s="32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83"/>
      <c r="P351" s="283"/>
      <c r="Q351" s="159"/>
      <c r="R351" s="159"/>
      <c r="S351" s="32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83"/>
      <c r="P352" s="283"/>
      <c r="Q352" s="159"/>
      <c r="R352" s="159"/>
      <c r="S352" s="32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1" t="s">
        <v>667</v>
      </c>
      <c r="M353" s="279" t="s">
        <v>665</v>
      </c>
      <c r="N353" s="181">
        <f t="shared" si="58"/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639</v>
      </c>
      <c r="M355" s="10" t="s">
        <v>640</v>
      </c>
      <c r="N355" s="181">
        <f t="shared" si="58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83"/>
      <c r="P358" s="283"/>
      <c r="Q358" s="159"/>
      <c r="R358" s="159"/>
      <c r="S358" s="32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2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759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82"/>
      <c r="P361" s="282"/>
      <c r="Q361" s="159"/>
      <c r="R361" s="159"/>
      <c r="S361" s="323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619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89"/>
      <c r="O363" s="289"/>
      <c r="P363" s="289"/>
      <c r="Q363" s="159"/>
      <c r="R363" s="159"/>
      <c r="S363" s="32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619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89"/>
      <c r="O365" s="289"/>
      <c r="P365" s="289"/>
      <c r="Q365" s="159"/>
      <c r="R365" s="159"/>
      <c r="S365" s="32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621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2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83">
        <v>0</v>
      </c>
      <c r="P368" s="283"/>
      <c r="Q368" s="159"/>
      <c r="R368" s="159"/>
      <c r="S368" s="32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2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2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760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83"/>
      <c r="P375" s="283"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2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82"/>
      <c r="P384" s="282"/>
      <c r="Q384" s="159"/>
      <c r="R384" s="159"/>
      <c r="S384" s="32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2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2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2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2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761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2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762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84"/>
      <c r="J394" s="285"/>
      <c r="K394" s="285"/>
      <c r="L394" s="30" t="s">
        <v>115</v>
      </c>
      <c r="M394" s="31">
        <v>4213</v>
      </c>
      <c r="N394" s="181">
        <f t="shared" si="66"/>
        <v>0</v>
      </c>
      <c r="O394" s="283"/>
      <c r="P394" s="283"/>
      <c r="Q394" s="159"/>
      <c r="R394" s="159"/>
      <c r="S394" s="32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05">
        <v>5112</v>
      </c>
      <c r="N395" s="181">
        <f t="shared" ref="N395" si="68">O395+P395</f>
        <v>0</v>
      </c>
      <c r="O395" s="282">
        <v>0</v>
      </c>
      <c r="P395" s="282"/>
      <c r="Q395" s="159"/>
      <c r="R395" s="159"/>
      <c r="S395" s="32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763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2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764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2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05">
        <v>5112</v>
      </c>
      <c r="N400" s="181">
        <f t="shared" si="66"/>
        <v>0</v>
      </c>
      <c r="O400" s="282">
        <v>0</v>
      </c>
      <c r="P400" s="282"/>
      <c r="Q400" s="159"/>
      <c r="R400" s="159"/>
      <c r="S400" s="32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06">
        <v>5113</v>
      </c>
      <c r="N401" s="181">
        <f t="shared" si="66"/>
        <v>0</v>
      </c>
      <c r="O401" s="282">
        <v>0</v>
      </c>
      <c r="P401" s="282"/>
      <c r="Q401" s="159"/>
      <c r="R401" s="159"/>
      <c r="S401" s="32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765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84"/>
      <c r="J403" s="285"/>
      <c r="K403" s="285"/>
      <c r="L403" s="30" t="s">
        <v>115</v>
      </c>
      <c r="M403" s="31">
        <v>4213</v>
      </c>
      <c r="N403" s="181">
        <f t="shared" ref="N403" si="71">O403+P403</f>
        <v>0</v>
      </c>
      <c r="O403" s="283"/>
      <c r="P403" s="283"/>
      <c r="Q403" s="159"/>
      <c r="R403" s="159"/>
      <c r="S403" s="32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781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05">
        <v>5112</v>
      </c>
      <c r="N405" s="181">
        <f t="shared" ref="N405" si="73">O405+P405</f>
        <v>0</v>
      </c>
      <c r="O405" s="282">
        <v>0</v>
      </c>
      <c r="P405" s="282"/>
      <c r="Q405" s="159"/>
      <c r="R405" s="159"/>
      <c r="S405" s="32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766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83"/>
      <c r="P413" s="283"/>
      <c r="Q413" s="159"/>
      <c r="R413" s="159"/>
      <c r="S413" s="32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767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641</v>
      </c>
      <c r="M415" s="42">
        <v>4728</v>
      </c>
      <c r="N415" s="181">
        <v>0</v>
      </c>
      <c r="O415" s="181"/>
      <c r="P415" s="181"/>
      <c r="Q415" s="159"/>
      <c r="R415" s="159"/>
      <c r="S415" s="32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3" t="s">
        <v>768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2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23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3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3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812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3"/>
      <c r="P423" s="283"/>
      <c r="Q423" s="159"/>
      <c r="R423" s="159"/>
      <c r="S423" s="323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23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769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3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3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83"/>
      <c r="P431" s="283"/>
      <c r="Q431" s="159"/>
      <c r="R431" s="159"/>
      <c r="S431" s="323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23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2" t="s">
        <v>770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3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23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86"/>
      <c r="P435" s="286">
        <v>0</v>
      </c>
      <c r="Q435" s="159"/>
      <c r="R435" s="159"/>
      <c r="S435" s="323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23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3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86"/>
      <c r="P438" s="286"/>
      <c r="Q438" s="159"/>
      <c r="R438" s="159"/>
      <c r="S438" s="323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642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3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86"/>
      <c r="P440" s="286"/>
      <c r="Q440" s="159"/>
      <c r="R440" s="159"/>
      <c r="S440" s="323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3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3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23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3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3"/>
      <c r="T445" s="159"/>
      <c r="U445" s="159"/>
      <c r="V445" s="159"/>
    </row>
    <row r="446" spans="1:22" ht="25.5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23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23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3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23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23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23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23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23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3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23"/>
      <c r="T456" s="159"/>
      <c r="U456" s="159"/>
      <c r="V456" s="159"/>
    </row>
    <row r="457" spans="1:22" ht="30.75" customHeight="1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>
        <v>0</v>
      </c>
      <c r="Q457" s="159"/>
      <c r="R457" s="159"/>
      <c r="S457" s="323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23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23"/>
      <c r="T460" s="159"/>
      <c r="U460" s="159"/>
      <c r="V460" s="159"/>
    </row>
    <row r="461" spans="1:22" ht="18" customHeight="1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>
        <v>0</v>
      </c>
      <c r="P461" s="181"/>
      <c r="Q461" s="159"/>
      <c r="R461" s="159"/>
      <c r="S461" s="323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82"/>
      <c r="P462" s="282"/>
      <c r="Q462" s="159"/>
      <c r="R462" s="159"/>
      <c r="S462" s="323"/>
      <c r="T462" s="159"/>
      <c r="U462" s="159"/>
      <c r="V462" s="159"/>
    </row>
    <row r="463" spans="1:22" ht="19.5" customHeight="1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>
        <v>0</v>
      </c>
      <c r="P463" s="181"/>
      <c r="Q463" s="159"/>
      <c r="R463" s="159"/>
      <c r="S463" s="323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3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89"/>
      <c r="P465" s="289"/>
      <c r="Q465" s="159"/>
      <c r="R465" s="159"/>
      <c r="S465" s="323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/>
      <c r="Q466" s="159"/>
      <c r="R466" s="159"/>
      <c r="S466" s="323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23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89"/>
      <c r="P470" s="289"/>
      <c r="Q470" s="159"/>
      <c r="R470" s="159"/>
      <c r="S470" s="323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23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717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3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84"/>
      <c r="J474" s="285"/>
      <c r="K474" s="285"/>
      <c r="L474" s="28" t="s">
        <v>142</v>
      </c>
      <c r="M474" s="29">
        <v>4251</v>
      </c>
      <c r="N474" s="181">
        <f t="shared" si="83"/>
        <v>0</v>
      </c>
      <c r="O474" s="307"/>
      <c r="P474" s="307"/>
      <c r="Q474" s="159"/>
      <c r="R474" s="159"/>
      <c r="S474" s="323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82"/>
      <c r="P475" s="282"/>
      <c r="Q475" s="159"/>
      <c r="R475" s="159"/>
      <c r="S475" s="323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23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3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23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3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3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3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771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3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82"/>
      <c r="P483" s="282"/>
      <c r="Q483" s="159"/>
      <c r="R483" s="159"/>
      <c r="S483" s="323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82">
        <v>0</v>
      </c>
      <c r="P484" s="282"/>
      <c r="Q484" s="159"/>
      <c r="R484" s="159"/>
      <c r="S484" s="323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23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82"/>
      <c r="P486" s="282"/>
      <c r="Q486" s="159"/>
      <c r="R486" s="159"/>
      <c r="S486" s="323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782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3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82"/>
      <c r="P488" s="282"/>
      <c r="Q488" s="159"/>
      <c r="R488" s="159"/>
      <c r="S488" s="323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3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3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3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3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23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3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23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23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23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710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23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23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3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23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23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23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83"/>
      <c r="P504" s="283"/>
      <c r="Q504" s="159"/>
      <c r="R504" s="159"/>
      <c r="S504" s="323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23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23"/>
      <c r="T506" s="159"/>
      <c r="U506" s="159"/>
      <c r="V506" s="159"/>
    </row>
    <row r="507" spans="1:22" s="113" customForma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23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23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643</v>
      </c>
      <c r="M509" s="10" t="s">
        <v>644</v>
      </c>
      <c r="N509" s="181">
        <f t="shared" si="92"/>
        <v>0</v>
      </c>
      <c r="O509" s="181"/>
      <c r="P509" s="181"/>
      <c r="Q509" s="159"/>
      <c r="R509" s="159"/>
      <c r="S509" s="323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718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3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23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23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772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3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3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3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23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3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3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82"/>
      <c r="P521" s="282"/>
      <c r="Q521" s="159"/>
      <c r="R521" s="159"/>
      <c r="S521" s="323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645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3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23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23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3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3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89"/>
      <c r="P527" s="289">
        <v>0</v>
      </c>
      <c r="Q527" s="159"/>
      <c r="R527" s="159"/>
      <c r="S527" s="323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23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3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3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3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23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3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23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23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660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23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23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23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23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23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23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3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23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708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3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23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82"/>
      <c r="P548" s="282"/>
      <c r="Q548" s="159"/>
      <c r="R548" s="159"/>
      <c r="S548" s="323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3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3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620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3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82"/>
      <c r="P556" s="282"/>
      <c r="Q556" s="159"/>
      <c r="R556" s="159"/>
      <c r="S556" s="323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82"/>
      <c r="P557" s="282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23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3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3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23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82"/>
      <c r="P563" s="282"/>
      <c r="Q563" s="159"/>
      <c r="R563" s="159"/>
      <c r="S563" s="323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23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646</v>
      </c>
      <c r="I567" s="150" t="s">
        <v>185</v>
      </c>
      <c r="J567" s="151">
        <v>4</v>
      </c>
      <c r="K567" s="151">
        <v>1</v>
      </c>
      <c r="L567" s="152" t="s">
        <v>647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23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3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648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23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82"/>
      <c r="P570" s="282"/>
      <c r="Q570" s="159"/>
      <c r="R570" s="159"/>
      <c r="S570" s="323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23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3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3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1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3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3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3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3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23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3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3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82"/>
      <c r="P581" s="282"/>
      <c r="Q581" s="159"/>
      <c r="R581" s="159"/>
      <c r="S581" s="323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82"/>
      <c r="P582" s="282"/>
      <c r="Q582" s="159"/>
      <c r="R582" s="159"/>
      <c r="S582" s="323"/>
      <c r="T582" s="159"/>
      <c r="U582" s="159"/>
      <c r="V582" s="159"/>
    </row>
    <row r="583" spans="1:22" ht="25.5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82"/>
      <c r="P583" s="282"/>
      <c r="Q583" s="159"/>
      <c r="R583" s="159"/>
      <c r="S583" s="323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8"/>
      <c r="I584" s="309"/>
      <c r="J584" s="310"/>
      <c r="K584" s="310"/>
      <c r="L584" s="27" t="s">
        <v>137</v>
      </c>
      <c r="M584" s="10">
        <v>5129</v>
      </c>
      <c r="N584" s="181">
        <f t="shared" si="118"/>
        <v>0</v>
      </c>
      <c r="O584" s="289"/>
      <c r="P584" s="289"/>
      <c r="Q584" s="159"/>
      <c r="R584" s="159"/>
      <c r="S584" s="323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4"/>
      <c r="J586" s="285"/>
      <c r="K586" s="285"/>
      <c r="L586" s="30" t="s">
        <v>364</v>
      </c>
      <c r="M586" s="42">
        <v>4269</v>
      </c>
      <c r="N586" s="181">
        <f t="shared" si="118"/>
        <v>0</v>
      </c>
      <c r="O586" s="283"/>
      <c r="P586" s="283"/>
      <c r="Q586" s="159"/>
      <c r="R586" s="159"/>
      <c r="S586" s="323"/>
      <c r="T586" s="159"/>
      <c r="U586" s="159"/>
      <c r="V586" s="159"/>
    </row>
    <row r="587" spans="1:22" ht="16.5">
      <c r="B587" s="122"/>
      <c r="H587" s="15"/>
      <c r="I587" s="284"/>
      <c r="J587" s="285"/>
      <c r="K587" s="285"/>
      <c r="L587" s="30" t="s">
        <v>636</v>
      </c>
      <c r="M587" s="46" t="s">
        <v>637</v>
      </c>
      <c r="N587" s="181">
        <f t="shared" ref="N587" si="119">O587+P587</f>
        <v>0</v>
      </c>
      <c r="O587" s="283"/>
      <c r="P587" s="283"/>
      <c r="Q587" s="159"/>
      <c r="R587" s="159"/>
      <c r="S587" s="323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83"/>
      <c r="P588" s="283"/>
      <c r="Q588" s="159"/>
      <c r="R588" s="159"/>
      <c r="S588" s="323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3" t="s">
        <v>719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3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23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636</v>
      </c>
      <c r="M591" s="46" t="s">
        <v>637</v>
      </c>
      <c r="N591" s="181"/>
      <c r="O591" s="181"/>
      <c r="P591" s="181"/>
      <c r="Q591" s="159"/>
      <c r="R591" s="159"/>
      <c r="S591" s="323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86"/>
      <c r="P592" s="286"/>
      <c r="Q592" s="159"/>
      <c r="R592" s="159"/>
      <c r="S592" s="323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670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86"/>
      <c r="P594" s="286">
        <v>0</v>
      </c>
      <c r="Q594" s="159"/>
      <c r="R594" s="159"/>
      <c r="S594" s="323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2" t="s">
        <v>712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3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89"/>
      <c r="P596" s="289">
        <v>0</v>
      </c>
      <c r="Q596" s="159"/>
      <c r="R596" s="159"/>
      <c r="S596" s="323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2" t="s">
        <v>714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3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86"/>
      <c r="P598" s="286">
        <v>0</v>
      </c>
      <c r="Q598" s="159"/>
      <c r="R598" s="159"/>
      <c r="S598" s="323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3" t="s">
        <v>720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23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86"/>
      <c r="P600" s="286">
        <v>0</v>
      </c>
      <c r="Q600" s="159"/>
      <c r="R600" s="159"/>
      <c r="S600" s="323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3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3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23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86"/>
      <c r="P605" s="286"/>
      <c r="Q605" s="159"/>
      <c r="R605" s="159"/>
      <c r="S605" s="323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3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3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3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3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3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23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86"/>
      <c r="P612" s="286"/>
      <c r="Q612" s="159"/>
      <c r="R612" s="159"/>
      <c r="S612" s="323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716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3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23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813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3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811</v>
      </c>
      <c r="M616" s="46" t="s">
        <v>810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23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3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2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86"/>
      <c r="P621" s="286"/>
      <c r="Q621" s="159"/>
      <c r="R621" s="159"/>
      <c r="S621" s="32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3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3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746</v>
      </c>
      <c r="N627" s="181">
        <f t="shared" ref="N627:N645" si="131">O627+P627</f>
        <v>0</v>
      </c>
      <c r="O627" s="289"/>
      <c r="P627" s="289">
        <v>0</v>
      </c>
      <c r="Q627" s="159"/>
      <c r="R627" s="159"/>
      <c r="S627" s="32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23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23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23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618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23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86"/>
      <c r="P636" s="286">
        <v>0</v>
      </c>
      <c r="Q636" s="159"/>
      <c r="R636" s="159"/>
      <c r="S636" s="323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3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82"/>
      <c r="P638" s="282">
        <v>0</v>
      </c>
      <c r="Q638" s="159"/>
      <c r="R638" s="159"/>
      <c r="S638" s="323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721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23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23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728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89"/>
      <c r="P645" s="289"/>
      <c r="Q645" s="159"/>
      <c r="R645" s="159"/>
      <c r="S645" s="32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23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3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3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709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3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2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23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23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649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3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86"/>
      <c r="P659" s="286"/>
      <c r="Q659" s="159"/>
      <c r="R659" s="159"/>
      <c r="S659" s="323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650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86"/>
      <c r="P661" s="286"/>
      <c r="Q661" s="159"/>
      <c r="R661" s="159"/>
      <c r="S661" s="323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722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3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86"/>
      <c r="P663" s="286"/>
      <c r="Q663" s="159"/>
      <c r="R663" s="159"/>
      <c r="S663" s="323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23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3" t="s">
        <v>773</v>
      </c>
      <c r="M665" s="345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3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774</v>
      </c>
      <c r="M666" s="46">
        <v>4861</v>
      </c>
      <c r="N666" s="181">
        <f t="shared" ref="N666" si="135">O666+P666</f>
        <v>0</v>
      </c>
      <c r="O666" s="286"/>
      <c r="P666" s="286">
        <v>0</v>
      </c>
      <c r="Q666" s="159"/>
      <c r="R666" s="159"/>
      <c r="S666" s="323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3" t="s">
        <v>809</v>
      </c>
      <c r="M667" s="345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3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811</v>
      </c>
      <c r="M668" s="46" t="s">
        <v>810</v>
      </c>
      <c r="N668" s="181">
        <f t="shared" ref="N668" si="136">O668+P668</f>
        <v>0</v>
      </c>
      <c r="O668" s="286"/>
      <c r="P668" s="286">
        <v>0</v>
      </c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3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3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651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3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3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651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0"/>
      <c r="I674" s="308"/>
      <c r="J674" s="312"/>
      <c r="K674" s="312"/>
      <c r="L674" s="28" t="s">
        <v>108</v>
      </c>
      <c r="M674" s="313"/>
      <c r="N674" s="188"/>
      <c r="O674" s="188"/>
      <c r="P674" s="188"/>
      <c r="Q674" s="159"/>
      <c r="R674" s="159"/>
      <c r="S674" s="323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652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23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653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3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653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2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0"/>
      <c r="I680" s="308"/>
      <c r="J680" s="312"/>
      <c r="K680" s="312"/>
      <c r="L680" s="28" t="s">
        <v>108</v>
      </c>
      <c r="M680" s="313"/>
      <c r="N680" s="188"/>
      <c r="O680" s="188"/>
      <c r="P680" s="188"/>
      <c r="Q680" s="159"/>
      <c r="R680" s="159"/>
      <c r="S680" s="323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654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23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23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3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775</v>
      </c>
      <c r="M686" s="10" t="s">
        <v>776</v>
      </c>
      <c r="N686" s="181"/>
      <c r="O686" s="181"/>
      <c r="P686" s="181"/>
      <c r="Q686" s="159"/>
      <c r="R686" s="159"/>
      <c r="S686" s="323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7" t="s">
        <v>777</v>
      </c>
      <c r="M688" s="352" t="s">
        <v>778</v>
      </c>
      <c r="N688" s="181">
        <f t="shared" si="139"/>
        <v>0</v>
      </c>
      <c r="O688" s="181"/>
      <c r="P688" s="181"/>
      <c r="Q688" s="159"/>
      <c r="R688" s="159"/>
      <c r="S688" s="323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3" t="s">
        <v>723</v>
      </c>
      <c r="M689" s="345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23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23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3" t="s">
        <v>724</v>
      </c>
      <c r="M692" s="345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23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23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3" t="s">
        <v>725</v>
      </c>
      <c r="M695" s="345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23"/>
      <c r="T695" s="159"/>
      <c r="U695" s="159"/>
      <c r="V695" s="159"/>
    </row>
    <row r="696" spans="1:22">
      <c r="H696" s="15"/>
      <c r="I696" s="23"/>
      <c r="J696" s="24"/>
      <c r="K696" s="24"/>
      <c r="L696" s="346" t="s">
        <v>123</v>
      </c>
      <c r="M696" s="347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23"/>
      <c r="T696" s="159"/>
      <c r="U696" s="159"/>
      <c r="V696" s="159"/>
    </row>
    <row r="697" spans="1:22">
      <c r="H697" s="15"/>
      <c r="I697" s="23"/>
      <c r="J697" s="24"/>
      <c r="K697" s="24"/>
      <c r="L697" s="317" t="s">
        <v>125</v>
      </c>
      <c r="M697" s="348">
        <v>4239</v>
      </c>
      <c r="N697" s="181">
        <f t="shared" si="143"/>
        <v>0</v>
      </c>
      <c r="O697" s="181"/>
      <c r="P697" s="181"/>
      <c r="Q697" s="159"/>
      <c r="R697" s="159"/>
      <c r="S697" s="323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23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779</v>
      </c>
      <c r="M702" s="26"/>
      <c r="N702" s="195">
        <f>O702+P702</f>
        <v>0</v>
      </c>
      <c r="O702" s="314">
        <f>SUM(O703:O709)</f>
        <v>0</v>
      </c>
      <c r="P702" s="314">
        <f>SUM(P703:P709)</f>
        <v>0</v>
      </c>
      <c r="Q702" s="159"/>
      <c r="R702" s="159"/>
      <c r="S702" s="323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83">
        <v>0</v>
      </c>
      <c r="P703" s="283"/>
      <c r="Q703" s="159"/>
      <c r="R703" s="159"/>
      <c r="S703" s="323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83"/>
      <c r="P704" s="283"/>
      <c r="Q704" s="159"/>
      <c r="R704" s="159"/>
      <c r="S704" s="323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83"/>
      <c r="P705" s="283"/>
      <c r="Q705" s="159"/>
      <c r="R705" s="159"/>
      <c r="S705" s="323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83"/>
      <c r="P706" s="283"/>
      <c r="Q706" s="159"/>
      <c r="R706" s="159"/>
      <c r="S706" s="323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83"/>
      <c r="P709" s="283"/>
      <c r="Q709" s="159"/>
      <c r="R709" s="159"/>
      <c r="S709" s="32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787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27" customHeight="1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>
        <v>0</v>
      </c>
      <c r="Q712" s="159"/>
      <c r="R712" s="159"/>
      <c r="S712" s="323"/>
      <c r="T712" s="159"/>
      <c r="U712" s="159"/>
      <c r="V712" s="159"/>
    </row>
    <row r="713" spans="1:22" ht="19.5" customHeight="1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 ht="19.5" customHeight="1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23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656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3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89"/>
      <c r="P717" s="289"/>
      <c r="Q717" s="159"/>
      <c r="R717" s="159"/>
      <c r="S717" s="323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657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3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23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23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23"/>
      <c r="T721" s="159"/>
      <c r="U721" s="159"/>
      <c r="V721" s="159"/>
    </row>
    <row r="722" spans="1:22" ht="27" customHeight="1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>
        <v>0</v>
      </c>
      <c r="Q722" s="159"/>
      <c r="R722" s="159"/>
      <c r="S722" s="323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23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658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3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23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 ht="27">
      <c r="H731" s="43"/>
      <c r="I731" s="145"/>
      <c r="J731" s="146"/>
      <c r="K731" s="146"/>
      <c r="L731" s="343" t="s">
        <v>726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641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23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23"/>
      <c r="T734" s="159"/>
      <c r="U734" s="159"/>
      <c r="V734" s="159"/>
    </row>
    <row r="735" spans="1:22" ht="51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659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3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 ht="28.5" customHeight="1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>
        <v>0</v>
      </c>
      <c r="Q738" s="159"/>
      <c r="R738" s="159"/>
      <c r="S738" s="32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2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669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3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23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23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3" t="s">
        <v>780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23"/>
      <c r="T749" s="159"/>
      <c r="U749" s="159"/>
      <c r="V749" s="159"/>
    </row>
    <row r="750" spans="1:22" ht="0.75" customHeight="1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727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23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3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3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86"/>
      <c r="P756" s="286"/>
      <c r="Q756" s="159"/>
      <c r="R756" s="159"/>
      <c r="S756" s="323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3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15"/>
      <c r="P758" s="315"/>
      <c r="Q758" s="159"/>
      <c r="R758" s="159"/>
      <c r="S758" s="323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3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3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3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3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23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89"/>
      <c r="P766" s="289"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3"/>
      <c r="T767" s="159"/>
      <c r="U767" s="159"/>
      <c r="V767" s="159"/>
    </row>
    <row r="769" spans="12:12" s="3" customFormat="1">
      <c r="L769" s="36"/>
    </row>
    <row r="771" spans="12:12" s="3" customFormat="1">
      <c r="L771" s="36"/>
    </row>
    <row r="773" spans="12:12" s="3" customFormat="1">
      <c r="L773" s="36"/>
    </row>
    <row r="774" spans="12:12" s="3" customFormat="1">
      <c r="L774" s="36"/>
    </row>
    <row r="775" spans="12:12" s="3" customFormat="1">
      <c r="L775" s="36"/>
    </row>
    <row r="776" spans="12:12" s="3" customFormat="1">
      <c r="L776" s="36"/>
    </row>
    <row r="777" spans="12:12" s="3" customFormat="1">
      <c r="L777" s="36"/>
    </row>
    <row r="778" spans="12:12" s="3" customFormat="1">
      <c r="L778" s="36"/>
    </row>
    <row r="779" spans="12:12" s="3" customFormat="1">
      <c r="L779" s="36"/>
    </row>
    <row r="781" spans="12:12" s="3" customFormat="1">
      <c r="L781" s="36"/>
    </row>
    <row r="783" spans="12:12" s="3" customFormat="1">
      <c r="L783" s="36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3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1" firstPageNumber="24" orientation="portrait" blackAndWhite="1" useFirstPageNumber="1" r:id="rId1"/>
  <headerFooter alignWithMargins="0"/>
  <colBreaks count="1" manualBreakCount="1">
    <brk id="16" min="3" max="504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87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8554687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2.7109375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50"/>
      <c r="L1" s="450"/>
      <c r="M1" s="450"/>
      <c r="N1" s="396" t="s">
        <v>622</v>
      </c>
      <c r="O1" s="396"/>
      <c r="P1" s="39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50"/>
      <c r="L2" s="450"/>
      <c r="M2" s="450"/>
      <c r="N2" s="396" t="s">
        <v>615</v>
      </c>
      <c r="O2" s="396"/>
      <c r="P2" s="396"/>
    </row>
    <row r="3" spans="1:22">
      <c r="A3" s="3"/>
      <c r="B3" s="234"/>
      <c r="C3" s="3"/>
      <c r="D3" s="235"/>
      <c r="E3" s="235"/>
      <c r="F3" s="235" t="s">
        <v>661</v>
      </c>
      <c r="G3" s="235"/>
      <c r="H3" s="235"/>
      <c r="I3" s="3"/>
      <c r="J3" s="3"/>
      <c r="K3" s="450"/>
      <c r="L3" s="450"/>
      <c r="M3" s="450"/>
      <c r="N3" s="396" t="s">
        <v>807</v>
      </c>
      <c r="O3" s="396"/>
      <c r="P3" s="39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50"/>
      <c r="L4" s="450"/>
      <c r="M4" s="450"/>
      <c r="N4" s="396" t="s">
        <v>806</v>
      </c>
      <c r="O4" s="396"/>
      <c r="P4" s="39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50"/>
      <c r="L5" s="450"/>
      <c r="M5" s="450"/>
      <c r="N5" s="451" t="s">
        <v>597</v>
      </c>
      <c r="O5" s="451"/>
      <c r="P5" s="451"/>
    </row>
    <row r="6" spans="1:22">
      <c r="A6" s="234" t="s">
        <v>623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441" t="s">
        <v>799</v>
      </c>
      <c r="I7" s="441"/>
      <c r="J7" s="441"/>
      <c r="K7" s="441"/>
      <c r="L7" s="441"/>
      <c r="M7" s="441"/>
      <c r="N7" s="441"/>
      <c r="O7" s="441"/>
      <c r="P7" s="441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448" t="s">
        <v>97</v>
      </c>
      <c r="P9" s="448"/>
    </row>
    <row r="10" spans="1:22" ht="46.5" customHeight="1">
      <c r="A10" s="121"/>
      <c r="H10" s="420" t="s">
        <v>98</v>
      </c>
      <c r="I10" s="420" t="s">
        <v>99</v>
      </c>
      <c r="J10" s="423" t="s">
        <v>100</v>
      </c>
      <c r="K10" s="423" t="s">
        <v>101</v>
      </c>
      <c r="L10" s="426" t="s">
        <v>102</v>
      </c>
      <c r="M10" s="429" t="s">
        <v>103</v>
      </c>
      <c r="N10" s="402" t="s">
        <v>374</v>
      </c>
      <c r="O10" s="449" t="s">
        <v>375</v>
      </c>
      <c r="P10" s="449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21"/>
      <c r="I11" s="421"/>
      <c r="J11" s="424"/>
      <c r="K11" s="424"/>
      <c r="L11" s="427"/>
      <c r="M11" s="430"/>
      <c r="N11" s="402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 ht="20.25" customHeigh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624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660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625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732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 ht="20.25" customHeight="1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664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3"/>
      <c r="T55" s="159"/>
      <c r="U55" s="159"/>
      <c r="V55" s="159"/>
    </row>
    <row r="56" spans="1:22" ht="32.2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2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21">
        <f>+N63</f>
        <v>0</v>
      </c>
      <c r="O61" s="188"/>
      <c r="P61" s="188"/>
      <c r="Q61" s="159"/>
      <c r="R61" s="159"/>
      <c r="S61" s="32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733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3"/>
      <c r="T87" s="159"/>
      <c r="U87" s="159"/>
      <c r="V87" s="159"/>
    </row>
    <row r="88" spans="1:22" s="113" customFormat="1" ht="19.5" customHeigh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23"/>
      <c r="T89" s="159"/>
      <c r="U89" s="159"/>
      <c r="V89" s="159"/>
    </row>
    <row r="90" spans="1:22" ht="19.5" customHeight="1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734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706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17" t="s">
        <v>736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2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2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2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626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715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2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2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627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628</v>
      </c>
      <c r="M144" s="29"/>
      <c r="N144" s="188"/>
      <c r="O144" s="188"/>
      <c r="P144" s="188"/>
      <c r="Q144" s="159"/>
      <c r="R144" s="159"/>
      <c r="S144" s="32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629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2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630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2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631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737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632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741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2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2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738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2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742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86"/>
      <c r="P160" s="286">
        <v>0</v>
      </c>
      <c r="Q160" s="159"/>
      <c r="R160" s="159"/>
      <c r="S160" s="32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2" t="s">
        <v>743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86"/>
      <c r="P162" s="286">
        <v>0</v>
      </c>
      <c r="Q162" s="159"/>
      <c r="R162" s="159"/>
      <c r="S162" s="32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739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740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2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2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2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82"/>
      <c r="P177" s="282"/>
      <c r="Q177" s="159"/>
      <c r="R177" s="159"/>
      <c r="S177" s="32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2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43" t="s">
        <v>731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6" t="s">
        <v>134</v>
      </c>
      <c r="M180" s="306">
        <v>4861</v>
      </c>
      <c r="N180" s="181">
        <f t="shared" si="26"/>
        <v>0</v>
      </c>
      <c r="O180" s="286"/>
      <c r="P180" s="286"/>
      <c r="Q180" s="159"/>
      <c r="R180" s="159"/>
      <c r="S180" s="32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3"/>
      <c r="T181" s="159"/>
      <c r="U181" s="159"/>
      <c r="V181" s="159"/>
    </row>
    <row r="182" spans="1:22" ht="28.5" customHeight="1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8">
        <v>5112</v>
      </c>
      <c r="N183" s="181">
        <f t="shared" si="26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2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2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2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2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83"/>
      <c r="P192" s="283"/>
      <c r="Q192" s="159"/>
      <c r="R192" s="159"/>
      <c r="S192" s="32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2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2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83"/>
      <c r="P195" s="283"/>
      <c r="Q195" s="159"/>
      <c r="R195" s="159"/>
      <c r="S195" s="32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2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744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83"/>
      <c r="P201" s="283">
        <v>0</v>
      </c>
      <c r="Q201" s="159"/>
      <c r="R201" s="159"/>
      <c r="S201" s="32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2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2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2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745</v>
      </c>
      <c r="M207" s="11">
        <v>4212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2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2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2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2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2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2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84"/>
      <c r="J214" s="285"/>
      <c r="K214" s="285"/>
      <c r="L214" s="28" t="s">
        <v>747</v>
      </c>
      <c r="M214" s="46">
        <v>4511</v>
      </c>
      <c r="N214" s="181">
        <f t="shared" si="26"/>
        <v>0</v>
      </c>
      <c r="O214" s="283"/>
      <c r="P214" s="283"/>
      <c r="Q214" s="159"/>
      <c r="R214" s="159"/>
      <c r="S214" s="32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84"/>
      <c r="J215" s="285"/>
      <c r="K215" s="285"/>
      <c r="L215" s="28" t="s">
        <v>785</v>
      </c>
      <c r="M215" s="46" t="s">
        <v>786</v>
      </c>
      <c r="N215" s="181">
        <f t="shared" si="26"/>
        <v>0</v>
      </c>
      <c r="O215" s="283"/>
      <c r="P215" s="283"/>
      <c r="Q215" s="159"/>
      <c r="R215" s="159"/>
      <c r="S215" s="32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83"/>
      <c r="P216" s="283"/>
      <c r="Q216" s="159"/>
      <c r="R216" s="159"/>
      <c r="S216" s="32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2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42" t="s">
        <v>748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86"/>
      <c r="P221" s="286">
        <v>0</v>
      </c>
      <c r="Q221" s="159"/>
      <c r="R221" s="159"/>
      <c r="S221" s="32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633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634</v>
      </c>
      <c r="N223" s="181">
        <f t="shared" si="26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83"/>
      <c r="P225" s="283"/>
      <c r="Q225" s="159"/>
      <c r="R225" s="159"/>
      <c r="S225" s="32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87"/>
      <c r="P226" s="287"/>
      <c r="Q226" s="159"/>
      <c r="R226" s="159"/>
      <c r="S226" s="32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88"/>
      <c r="P228" s="288"/>
      <c r="Q228" s="159"/>
      <c r="R228" s="159"/>
      <c r="S228" s="32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2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635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83"/>
      <c r="P232" s="283"/>
      <c r="Q232" s="159"/>
      <c r="R232" s="159"/>
      <c r="S232" s="32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86"/>
      <c r="P233" s="286"/>
      <c r="Q233" s="159"/>
      <c r="R233" s="159"/>
      <c r="S233" s="32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44" t="s">
        <v>749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2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86"/>
      <c r="P235" s="286">
        <v>0</v>
      </c>
      <c r="Q235" s="159"/>
      <c r="R235" s="159"/>
      <c r="S235" s="32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750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0"/>
      <c r="P237" s="290"/>
      <c r="Q237" s="159"/>
      <c r="R237" s="159"/>
      <c r="S237" s="32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25" t="s">
        <v>751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2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785</v>
      </c>
      <c r="M239" s="46" t="s">
        <v>786</v>
      </c>
      <c r="N239" s="181">
        <f>O239+P239</f>
        <v>0</v>
      </c>
      <c r="O239" s="283"/>
      <c r="P239" s="283"/>
      <c r="Q239" s="159"/>
      <c r="R239" s="159"/>
      <c r="S239" s="32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666</v>
      </c>
      <c r="M240" s="10" t="s">
        <v>665</v>
      </c>
      <c r="N240" s="181">
        <f t="shared" si="26"/>
        <v>0</v>
      </c>
      <c r="O240" s="289"/>
      <c r="P240" s="289">
        <v>0</v>
      </c>
      <c r="Q240" s="159"/>
      <c r="R240" s="159"/>
      <c r="S240" s="32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89"/>
      <c r="P241" s="289"/>
      <c r="Q241" s="159"/>
      <c r="R241" s="159"/>
      <c r="S241" s="32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01" t="s">
        <v>174</v>
      </c>
      <c r="M242" s="302">
        <v>5113</v>
      </c>
      <c r="N242" s="181">
        <f t="shared" si="26"/>
        <v>0</v>
      </c>
      <c r="O242" s="289"/>
      <c r="P242" s="289"/>
      <c r="Q242" s="159"/>
      <c r="R242" s="159"/>
      <c r="S242" s="32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89"/>
      <c r="P243" s="289"/>
      <c r="Q243" s="159"/>
      <c r="R243" s="159"/>
      <c r="S243" s="32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25" t="s">
        <v>783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2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89"/>
      <c r="P245" s="289"/>
      <c r="Q245" s="159"/>
      <c r="R245" s="159"/>
      <c r="S245" s="32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2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17.25" customHeight="1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82">
        <v>0</v>
      </c>
      <c r="P250" s="282"/>
      <c r="Q250" s="159"/>
      <c r="R250" s="159"/>
      <c r="S250" s="32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752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86"/>
      <c r="P254" s="286"/>
      <c r="Q254" s="159"/>
      <c r="R254" s="159"/>
      <c r="S254" s="32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291"/>
      <c r="I255" s="292"/>
      <c r="J255" s="293"/>
      <c r="K255" s="293"/>
      <c r="L255" s="343" t="s">
        <v>753</v>
      </c>
      <c r="M255" s="294"/>
      <c r="N255" s="195">
        <f>O255+P255</f>
        <v>0</v>
      </c>
      <c r="O255" s="295">
        <f>SUM(O256:O257)</f>
        <v>0</v>
      </c>
      <c r="P255" s="295">
        <f>SUM(P256:P257)</f>
        <v>0</v>
      </c>
      <c r="Q255" s="159"/>
      <c r="R255" s="159"/>
      <c r="S255" s="32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6"/>
      <c r="J256" s="297"/>
      <c r="K256" s="29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2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299"/>
      <c r="I257" s="299"/>
      <c r="J257" s="300"/>
      <c r="K257" s="300"/>
      <c r="L257" s="301" t="s">
        <v>174</v>
      </c>
      <c r="M257" s="302">
        <v>5113</v>
      </c>
      <c r="N257" s="181">
        <f t="shared" si="39"/>
        <v>0</v>
      </c>
      <c r="O257" s="303"/>
      <c r="P257" s="303"/>
      <c r="Q257" s="159"/>
      <c r="R257" s="159"/>
      <c r="S257" s="32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754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2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79">
        <v>4861</v>
      </c>
      <c r="N259" s="181">
        <f t="shared" si="39"/>
        <v>0</v>
      </c>
      <c r="O259" s="286"/>
      <c r="P259" s="286">
        <v>0</v>
      </c>
      <c r="Q259" s="159"/>
      <c r="R259" s="159"/>
      <c r="S259" s="32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04"/>
      <c r="P265" s="304"/>
      <c r="Q265" s="159"/>
      <c r="R265" s="159"/>
      <c r="S265" s="32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04"/>
      <c r="P266" s="304"/>
      <c r="Q266" s="159"/>
      <c r="R266" s="159"/>
      <c r="S266" s="32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04"/>
      <c r="P267" s="304"/>
      <c r="Q267" s="159"/>
      <c r="R267" s="159"/>
      <c r="S267" s="32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2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2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04"/>
      <c r="P270" s="304"/>
      <c r="Q270" s="159"/>
      <c r="R270" s="159"/>
      <c r="S270" s="32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2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2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2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2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82"/>
      <c r="P280" s="282">
        <v>0</v>
      </c>
      <c r="Q280" s="159"/>
      <c r="R280" s="159"/>
      <c r="S280" s="32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2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636</v>
      </c>
      <c r="M282" s="46" t="s">
        <v>637</v>
      </c>
      <c r="N282" s="181">
        <f t="shared" ref="N282" si="44">O282+P282</f>
        <v>0</v>
      </c>
      <c r="O282" s="181"/>
      <c r="P282" s="181"/>
      <c r="Q282" s="159"/>
      <c r="R282" s="159"/>
      <c r="S282" s="32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82"/>
      <c r="P284" s="282"/>
      <c r="Q284" s="159"/>
      <c r="R284" s="159"/>
      <c r="S284" s="32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2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83"/>
      <c r="P287" s="283">
        <v>0</v>
      </c>
      <c r="Q287" s="159"/>
      <c r="R287" s="159"/>
      <c r="S287" s="32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636</v>
      </c>
      <c r="M288" s="46" t="s">
        <v>637</v>
      </c>
      <c r="N288" s="181">
        <f t="shared" si="42"/>
        <v>0</v>
      </c>
      <c r="O288" s="283"/>
      <c r="P288" s="283"/>
      <c r="Q288" s="159"/>
      <c r="R288" s="159"/>
      <c r="S288" s="32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2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83"/>
      <c r="P290" s="283"/>
      <c r="Q290" s="159"/>
      <c r="R290" s="159"/>
      <c r="S290" s="32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89">
        <v>0</v>
      </c>
      <c r="P292" s="289"/>
      <c r="Q292" s="159"/>
      <c r="R292" s="159"/>
      <c r="S292" s="32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638</v>
      </c>
      <c r="M293" s="29">
        <v>8121</v>
      </c>
      <c r="N293" s="181">
        <f t="shared" si="42"/>
        <v>0</v>
      </c>
      <c r="O293" s="289"/>
      <c r="P293" s="289"/>
      <c r="Q293" s="159"/>
      <c r="R293" s="159"/>
      <c r="S293" s="32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89"/>
      <c r="P294" s="289"/>
      <c r="Q294" s="159"/>
      <c r="R294" s="159"/>
      <c r="S294" s="32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755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82"/>
      <c r="P298" s="282"/>
      <c r="Q298" s="159"/>
      <c r="R298" s="159"/>
      <c r="S298" s="32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2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756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2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82"/>
      <c r="P302" s="282"/>
      <c r="Q302" s="159"/>
      <c r="R302" s="159"/>
      <c r="S302" s="32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2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82"/>
      <c r="P306" s="282"/>
      <c r="Q306" s="159"/>
      <c r="R306" s="159"/>
      <c r="S306" s="32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671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2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2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2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757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83"/>
      <c r="P312" s="283"/>
      <c r="Q312" s="159"/>
      <c r="R312" s="159"/>
      <c r="S312" s="32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83"/>
      <c r="P313" s="283"/>
      <c r="Q313" s="159"/>
      <c r="R313" s="159"/>
      <c r="S313" s="32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758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2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784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2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2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2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2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2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2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83">
        <v>0</v>
      </c>
      <c r="P331" s="283"/>
      <c r="Q331" s="159"/>
      <c r="R331" s="159"/>
      <c r="S331" s="32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2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83">
        <v>0</v>
      </c>
      <c r="P333" s="283"/>
      <c r="Q333" s="159"/>
      <c r="R333" s="159"/>
      <c r="S333" s="32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2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83"/>
      <c r="P336" s="283">
        <v>0</v>
      </c>
      <c r="Q336" s="159"/>
      <c r="R336" s="159"/>
      <c r="S336" s="32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707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83"/>
      <c r="P338" s="283"/>
      <c r="Q338" s="159"/>
      <c r="R338" s="159"/>
      <c r="S338" s="32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83"/>
      <c r="P339" s="283"/>
      <c r="Q339" s="159"/>
      <c r="R339" s="159"/>
      <c r="S339" s="32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83"/>
      <c r="P340" s="283"/>
      <c r="Q340" s="159"/>
      <c r="R340" s="159"/>
      <c r="S340" s="32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83"/>
      <c r="P341" s="283"/>
      <c r="Q341" s="159"/>
      <c r="R341" s="159"/>
      <c r="S341" s="32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83"/>
      <c r="P342" s="283"/>
      <c r="Q342" s="159"/>
      <c r="R342" s="159"/>
      <c r="S342" s="32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82"/>
      <c r="P343" s="282"/>
      <c r="Q343" s="159"/>
      <c r="R343" s="159"/>
      <c r="S343" s="32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83"/>
      <c r="P344" s="283"/>
      <c r="Q344" s="159"/>
      <c r="R344" s="159"/>
      <c r="S344" s="32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83"/>
      <c r="P345" s="283"/>
      <c r="Q345" s="159"/>
      <c r="R345" s="159"/>
      <c r="S345" s="32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83"/>
      <c r="P346" s="283"/>
      <c r="Q346" s="159"/>
      <c r="R346" s="159"/>
      <c r="S346" s="32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83"/>
      <c r="P347" s="283"/>
      <c r="Q347" s="159"/>
      <c r="R347" s="159"/>
      <c r="S347" s="32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83"/>
      <c r="P348" s="283"/>
      <c r="Q348" s="159"/>
      <c r="R348" s="159"/>
      <c r="S348" s="32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83"/>
      <c r="P349" s="283"/>
      <c r="Q349" s="159"/>
      <c r="R349" s="159"/>
      <c r="S349" s="32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83"/>
      <c r="P350" s="283"/>
      <c r="Q350" s="159"/>
      <c r="R350" s="159"/>
      <c r="S350" s="32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83"/>
      <c r="P351" s="283"/>
      <c r="Q351" s="159"/>
      <c r="R351" s="159"/>
      <c r="S351" s="32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83"/>
      <c r="P352" s="283"/>
      <c r="Q352" s="159"/>
      <c r="R352" s="159"/>
      <c r="S352" s="32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1" t="s">
        <v>667</v>
      </c>
      <c r="M353" s="279" t="s">
        <v>665</v>
      </c>
      <c r="N353" s="181">
        <f t="shared" si="58"/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639</v>
      </c>
      <c r="M355" s="10" t="s">
        <v>640</v>
      </c>
      <c r="N355" s="181">
        <f t="shared" si="58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83"/>
      <c r="P358" s="283"/>
      <c r="Q358" s="159"/>
      <c r="R358" s="159"/>
      <c r="S358" s="32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2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759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82"/>
      <c r="P361" s="282"/>
      <c r="Q361" s="159"/>
      <c r="R361" s="159"/>
      <c r="S361" s="323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619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89"/>
      <c r="O363" s="289"/>
      <c r="P363" s="289"/>
      <c r="Q363" s="159"/>
      <c r="R363" s="159"/>
      <c r="S363" s="32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619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89"/>
      <c r="O365" s="289"/>
      <c r="P365" s="289"/>
      <c r="Q365" s="159"/>
      <c r="R365" s="159"/>
      <c r="S365" s="32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621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2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83">
        <v>0</v>
      </c>
      <c r="P368" s="283"/>
      <c r="Q368" s="159"/>
      <c r="R368" s="159"/>
      <c r="S368" s="32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2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2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760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83"/>
      <c r="P375" s="283"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2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82"/>
      <c r="P384" s="282"/>
      <c r="Q384" s="159"/>
      <c r="R384" s="159"/>
      <c r="S384" s="32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2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2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2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2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761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2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762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84"/>
      <c r="J394" s="285"/>
      <c r="K394" s="285"/>
      <c r="L394" s="30" t="s">
        <v>115</v>
      </c>
      <c r="M394" s="31">
        <v>4213</v>
      </c>
      <c r="N394" s="181">
        <f t="shared" si="66"/>
        <v>0</v>
      </c>
      <c r="O394" s="283"/>
      <c r="P394" s="283"/>
      <c r="Q394" s="159"/>
      <c r="R394" s="159"/>
      <c r="S394" s="32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05">
        <v>5112</v>
      </c>
      <c r="N395" s="181">
        <f t="shared" ref="N395" si="68">O395+P395</f>
        <v>0</v>
      </c>
      <c r="O395" s="282">
        <v>0</v>
      </c>
      <c r="P395" s="282"/>
      <c r="Q395" s="159"/>
      <c r="R395" s="159"/>
      <c r="S395" s="32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763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2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764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2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05">
        <v>5112</v>
      </c>
      <c r="N400" s="181">
        <f t="shared" si="66"/>
        <v>0</v>
      </c>
      <c r="O400" s="282">
        <v>0</v>
      </c>
      <c r="P400" s="282"/>
      <c r="Q400" s="159"/>
      <c r="R400" s="159"/>
      <c r="S400" s="32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06">
        <v>5113</v>
      </c>
      <c r="N401" s="181">
        <f t="shared" si="66"/>
        <v>0</v>
      </c>
      <c r="O401" s="282">
        <v>0</v>
      </c>
      <c r="P401" s="282"/>
      <c r="Q401" s="159"/>
      <c r="R401" s="159"/>
      <c r="S401" s="32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765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84"/>
      <c r="J403" s="285"/>
      <c r="K403" s="285"/>
      <c r="L403" s="30" t="s">
        <v>115</v>
      </c>
      <c r="M403" s="31">
        <v>4213</v>
      </c>
      <c r="N403" s="181">
        <f t="shared" ref="N403" si="71">O403+P403</f>
        <v>0</v>
      </c>
      <c r="O403" s="283"/>
      <c r="P403" s="283"/>
      <c r="Q403" s="159"/>
      <c r="R403" s="159"/>
      <c r="S403" s="32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781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05">
        <v>5112</v>
      </c>
      <c r="N405" s="181">
        <f t="shared" ref="N405" si="73">O405+P405</f>
        <v>0</v>
      </c>
      <c r="O405" s="282">
        <v>0</v>
      </c>
      <c r="P405" s="282"/>
      <c r="Q405" s="159"/>
      <c r="R405" s="159"/>
      <c r="S405" s="32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766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83"/>
      <c r="P413" s="283"/>
      <c r="Q413" s="159"/>
      <c r="R413" s="159"/>
      <c r="S413" s="32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767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641</v>
      </c>
      <c r="M415" s="42">
        <v>4728</v>
      </c>
      <c r="N415" s="181">
        <v>0</v>
      </c>
      <c r="O415" s="181"/>
      <c r="P415" s="181"/>
      <c r="Q415" s="159"/>
      <c r="R415" s="159"/>
      <c r="S415" s="32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3" t="s">
        <v>768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2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23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3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3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812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3"/>
      <c r="P423" s="283"/>
      <c r="Q423" s="159"/>
      <c r="R423" s="159"/>
      <c r="S423" s="323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23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769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3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3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83"/>
      <c r="P431" s="283"/>
      <c r="Q431" s="159"/>
      <c r="R431" s="159"/>
      <c r="S431" s="323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23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2" t="s">
        <v>770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3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23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86"/>
      <c r="P435" s="286">
        <v>0</v>
      </c>
      <c r="Q435" s="159"/>
      <c r="R435" s="159"/>
      <c r="S435" s="323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23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3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86"/>
      <c r="P438" s="286"/>
      <c r="Q438" s="159"/>
      <c r="R438" s="159"/>
      <c r="S438" s="323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642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3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86"/>
      <c r="P440" s="286"/>
      <c r="Q440" s="159"/>
      <c r="R440" s="159"/>
      <c r="S440" s="323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3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3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23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3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3"/>
      <c r="T445" s="159"/>
      <c r="U445" s="159"/>
      <c r="V445" s="159"/>
    </row>
    <row r="446" spans="1:22" ht="25.5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23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23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3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23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23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23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23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23"/>
      <c r="T454" s="159"/>
      <c r="U454" s="159"/>
      <c r="V454" s="159"/>
    </row>
    <row r="455" spans="1:22" ht="33" customHeight="1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3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23"/>
      <c r="T456" s="159"/>
      <c r="U456" s="159"/>
      <c r="V456" s="159"/>
    </row>
    <row r="457" spans="1:22" ht="25.5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/>
      <c r="Q457" s="159"/>
      <c r="R457" s="159"/>
      <c r="S457" s="323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23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23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/>
      <c r="P461" s="181"/>
      <c r="Q461" s="159"/>
      <c r="R461" s="159"/>
      <c r="S461" s="323"/>
      <c r="T461" s="159"/>
      <c r="U461" s="159"/>
      <c r="V461" s="159"/>
    </row>
    <row r="462" spans="1:22" s="113" customFormat="1" ht="20.25" customHeight="1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350"/>
      <c r="P462" s="282"/>
      <c r="Q462" s="159"/>
      <c r="R462" s="159"/>
      <c r="S462" s="323"/>
      <c r="T462" s="159"/>
      <c r="U462" s="159"/>
      <c r="V462" s="159"/>
    </row>
    <row r="463" spans="1:22" ht="19.5" customHeight="1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>
        <v>0</v>
      </c>
      <c r="P463" s="181"/>
      <c r="Q463" s="159"/>
      <c r="R463" s="159"/>
      <c r="S463" s="323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3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89"/>
      <c r="P465" s="289"/>
      <c r="Q465" s="159"/>
      <c r="R465" s="159"/>
      <c r="S465" s="323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/>
      <c r="Q466" s="159"/>
      <c r="R466" s="159"/>
      <c r="S466" s="323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23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89"/>
      <c r="P470" s="289"/>
      <c r="Q470" s="159"/>
      <c r="R470" s="159"/>
      <c r="S470" s="323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23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717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3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84"/>
      <c r="J474" s="285"/>
      <c r="K474" s="285"/>
      <c r="L474" s="28" t="s">
        <v>142</v>
      </c>
      <c r="M474" s="29">
        <v>4251</v>
      </c>
      <c r="N474" s="181">
        <f t="shared" si="83"/>
        <v>0</v>
      </c>
      <c r="O474" s="307"/>
      <c r="P474" s="307"/>
      <c r="Q474" s="159"/>
      <c r="R474" s="159"/>
      <c r="S474" s="323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82"/>
      <c r="P475" s="282"/>
      <c r="Q475" s="159"/>
      <c r="R475" s="159"/>
      <c r="S475" s="323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23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3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23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3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3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3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771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3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82"/>
      <c r="P483" s="282"/>
      <c r="Q483" s="159"/>
      <c r="R483" s="159"/>
      <c r="S483" s="323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82">
        <v>0</v>
      </c>
      <c r="P484" s="282"/>
      <c r="Q484" s="159"/>
      <c r="R484" s="159"/>
      <c r="S484" s="323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23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82"/>
      <c r="P486" s="282"/>
      <c r="Q486" s="159"/>
      <c r="R486" s="159"/>
      <c r="S486" s="323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782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3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82"/>
      <c r="P488" s="282"/>
      <c r="Q488" s="159"/>
      <c r="R488" s="159"/>
      <c r="S488" s="323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3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3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3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3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23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3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23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23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23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710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23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23"/>
      <c r="T499" s="159"/>
      <c r="U499" s="159"/>
      <c r="V499" s="159"/>
    </row>
    <row r="500" spans="1:22" ht="30.75" customHeight="1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3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23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23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23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83"/>
      <c r="P504" s="283"/>
      <c r="Q504" s="159"/>
      <c r="R504" s="159"/>
      <c r="S504" s="323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23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23"/>
      <c r="T506" s="159"/>
      <c r="U506" s="159"/>
      <c r="V506" s="159"/>
    </row>
    <row r="507" spans="1:22" s="113" customFormat="1" ht="21.75" customHeigh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23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23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643</v>
      </c>
      <c r="M509" s="10" t="s">
        <v>644</v>
      </c>
      <c r="N509" s="181">
        <f t="shared" si="92"/>
        <v>0</v>
      </c>
      <c r="O509" s="181"/>
      <c r="P509" s="181"/>
      <c r="Q509" s="159"/>
      <c r="R509" s="159"/>
      <c r="S509" s="323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718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3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23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23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772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3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3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3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23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3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3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82"/>
      <c r="P521" s="282"/>
      <c r="Q521" s="159"/>
      <c r="R521" s="159"/>
      <c r="S521" s="323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645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3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23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23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3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3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89"/>
      <c r="P527" s="289">
        <v>0</v>
      </c>
      <c r="Q527" s="159"/>
      <c r="R527" s="159"/>
      <c r="S527" s="323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23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3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3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3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23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3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23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23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660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23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23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23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23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23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23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3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23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708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3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23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82"/>
      <c r="P548" s="282"/>
      <c r="Q548" s="159"/>
      <c r="R548" s="159"/>
      <c r="S548" s="323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3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3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620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3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82"/>
      <c r="P556" s="282"/>
      <c r="Q556" s="159"/>
      <c r="R556" s="159"/>
      <c r="S556" s="323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82"/>
      <c r="P557" s="282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23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3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3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23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82"/>
      <c r="P563" s="282"/>
      <c r="Q563" s="159"/>
      <c r="R563" s="159"/>
      <c r="S563" s="323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23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646</v>
      </c>
      <c r="I567" s="150" t="s">
        <v>185</v>
      </c>
      <c r="J567" s="151">
        <v>4</v>
      </c>
      <c r="K567" s="151">
        <v>1</v>
      </c>
      <c r="L567" s="152" t="s">
        <v>647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23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3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648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23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82"/>
      <c r="P570" s="282"/>
      <c r="Q570" s="159"/>
      <c r="R570" s="159"/>
      <c r="S570" s="323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23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3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3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1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3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3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3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3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23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3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3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82"/>
      <c r="P581" s="282"/>
      <c r="Q581" s="159"/>
      <c r="R581" s="159"/>
      <c r="S581" s="323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82"/>
      <c r="P582" s="282"/>
      <c r="Q582" s="159"/>
      <c r="R582" s="159"/>
      <c r="S582" s="323"/>
      <c r="T582" s="159"/>
      <c r="U582" s="159"/>
      <c r="V582" s="159"/>
    </row>
    <row r="583" spans="1:22" ht="32.25" customHeight="1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82"/>
      <c r="P583" s="282"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8"/>
      <c r="I584" s="309"/>
      <c r="J584" s="310"/>
      <c r="K584" s="310"/>
      <c r="L584" s="27" t="s">
        <v>137</v>
      </c>
      <c r="M584" s="10">
        <v>5129</v>
      </c>
      <c r="N584" s="181">
        <f t="shared" si="118"/>
        <v>0</v>
      </c>
      <c r="O584" s="289"/>
      <c r="P584" s="289"/>
      <c r="Q584" s="159"/>
      <c r="R584" s="159"/>
      <c r="S584" s="323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4"/>
      <c r="J586" s="285"/>
      <c r="K586" s="285"/>
      <c r="L586" s="30" t="s">
        <v>364</v>
      </c>
      <c r="M586" s="42">
        <v>4269</v>
      </c>
      <c r="N586" s="181">
        <f t="shared" si="118"/>
        <v>0</v>
      </c>
      <c r="O586" s="283"/>
      <c r="P586" s="283"/>
      <c r="Q586" s="159"/>
      <c r="R586" s="159"/>
      <c r="S586" s="323"/>
      <c r="T586" s="159"/>
      <c r="U586" s="159"/>
      <c r="V586" s="159"/>
    </row>
    <row r="587" spans="1:22" ht="16.5">
      <c r="B587" s="122"/>
      <c r="H587" s="15"/>
      <c r="I587" s="284"/>
      <c r="J587" s="285"/>
      <c r="K587" s="285"/>
      <c r="L587" s="30" t="s">
        <v>636</v>
      </c>
      <c r="M587" s="46" t="s">
        <v>637</v>
      </c>
      <c r="N587" s="181">
        <f t="shared" ref="N587" si="119">O587+P587</f>
        <v>0</v>
      </c>
      <c r="O587" s="283"/>
      <c r="P587" s="283"/>
      <c r="Q587" s="159"/>
      <c r="R587" s="159"/>
      <c r="S587" s="323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83"/>
      <c r="P588" s="283"/>
      <c r="Q588" s="159"/>
      <c r="R588" s="159"/>
      <c r="S588" s="323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3" t="s">
        <v>719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3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23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636</v>
      </c>
      <c r="M591" s="46" t="s">
        <v>637</v>
      </c>
      <c r="N591" s="181"/>
      <c r="O591" s="181"/>
      <c r="P591" s="181"/>
      <c r="Q591" s="159"/>
      <c r="R591" s="159"/>
      <c r="S591" s="323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86"/>
      <c r="P592" s="286"/>
      <c r="Q592" s="159"/>
      <c r="R592" s="159"/>
      <c r="S592" s="323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670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86"/>
      <c r="P594" s="286">
        <v>0</v>
      </c>
      <c r="Q594" s="159"/>
      <c r="R594" s="159"/>
      <c r="S594" s="323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2" t="s">
        <v>712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3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89"/>
      <c r="P596" s="289">
        <v>0</v>
      </c>
      <c r="Q596" s="159"/>
      <c r="R596" s="159"/>
      <c r="S596" s="323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2" t="s">
        <v>714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3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86"/>
      <c r="P598" s="286">
        <v>0</v>
      </c>
      <c r="Q598" s="159"/>
      <c r="R598" s="159"/>
      <c r="S598" s="323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3" t="s">
        <v>720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23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86"/>
      <c r="P600" s="286">
        <v>0</v>
      </c>
      <c r="Q600" s="159"/>
      <c r="R600" s="159"/>
      <c r="S600" s="323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3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3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23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86"/>
      <c r="P605" s="286"/>
      <c r="Q605" s="159"/>
      <c r="R605" s="159"/>
      <c r="S605" s="323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3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3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3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3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3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23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86"/>
      <c r="P612" s="286"/>
      <c r="Q612" s="159"/>
      <c r="R612" s="159"/>
      <c r="S612" s="323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716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3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23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813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3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811</v>
      </c>
      <c r="M616" s="46" t="s">
        <v>810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23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3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2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86"/>
      <c r="P621" s="286"/>
      <c r="Q621" s="159"/>
      <c r="R621" s="159"/>
      <c r="S621" s="32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3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3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746</v>
      </c>
      <c r="N627" s="181">
        <f t="shared" ref="N627:N645" si="131">O627+P627</f>
        <v>0</v>
      </c>
      <c r="O627" s="289"/>
      <c r="P627" s="289">
        <v>0</v>
      </c>
      <c r="Q627" s="159"/>
      <c r="R627" s="159"/>
      <c r="S627" s="32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23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23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23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618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23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86"/>
      <c r="P636" s="286">
        <v>0</v>
      </c>
      <c r="Q636" s="159"/>
      <c r="R636" s="159"/>
      <c r="S636" s="323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3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82"/>
      <c r="P638" s="282">
        <v>0</v>
      </c>
      <c r="Q638" s="159"/>
      <c r="R638" s="159"/>
      <c r="S638" s="323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721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23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23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728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89"/>
      <c r="P645" s="289"/>
      <c r="Q645" s="159"/>
      <c r="R645" s="159"/>
      <c r="S645" s="32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23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3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3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709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3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2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23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23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649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3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86"/>
      <c r="P659" s="286"/>
      <c r="Q659" s="159"/>
      <c r="R659" s="159"/>
      <c r="S659" s="323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650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86"/>
      <c r="P661" s="286"/>
      <c r="Q661" s="159"/>
      <c r="R661" s="159"/>
      <c r="S661" s="323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722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3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86"/>
      <c r="P663" s="286"/>
      <c r="Q663" s="159"/>
      <c r="R663" s="159"/>
      <c r="S663" s="323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23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3" t="s">
        <v>773</v>
      </c>
      <c r="M665" s="345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3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774</v>
      </c>
      <c r="M666" s="46">
        <v>4861</v>
      </c>
      <c r="N666" s="181">
        <f t="shared" ref="N666" si="135">O666+P666</f>
        <v>0</v>
      </c>
      <c r="O666" s="286"/>
      <c r="P666" s="286">
        <v>0</v>
      </c>
      <c r="Q666" s="159"/>
      <c r="R666" s="159"/>
      <c r="S666" s="323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3" t="s">
        <v>809</v>
      </c>
      <c r="M667" s="345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3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811</v>
      </c>
      <c r="M668" s="46" t="s">
        <v>810</v>
      </c>
      <c r="N668" s="181">
        <f t="shared" ref="N668" si="136">O668+P668</f>
        <v>0</v>
      </c>
      <c r="O668" s="286"/>
      <c r="P668" s="286">
        <v>0</v>
      </c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3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3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651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3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3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651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0"/>
      <c r="I674" s="308"/>
      <c r="J674" s="312"/>
      <c r="K674" s="312"/>
      <c r="L674" s="28" t="s">
        <v>108</v>
      </c>
      <c r="M674" s="313"/>
      <c r="N674" s="188"/>
      <c r="O674" s="188"/>
      <c r="P674" s="188"/>
      <c r="Q674" s="159"/>
      <c r="R674" s="159"/>
      <c r="S674" s="323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652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23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653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3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653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2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0"/>
      <c r="I680" s="308"/>
      <c r="J680" s="312"/>
      <c r="K680" s="312"/>
      <c r="L680" s="28" t="s">
        <v>108</v>
      </c>
      <c r="M680" s="313"/>
      <c r="N680" s="188"/>
      <c r="O680" s="188"/>
      <c r="P680" s="188"/>
      <c r="Q680" s="159"/>
      <c r="R680" s="159"/>
      <c r="S680" s="323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654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23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23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3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775</v>
      </c>
      <c r="M686" s="10" t="s">
        <v>776</v>
      </c>
      <c r="N686" s="181"/>
      <c r="O686" s="181"/>
      <c r="P686" s="181"/>
      <c r="Q686" s="159"/>
      <c r="R686" s="159"/>
      <c r="S686" s="323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7" t="s">
        <v>777</v>
      </c>
      <c r="M688" s="352" t="s">
        <v>778</v>
      </c>
      <c r="N688" s="181">
        <f t="shared" si="139"/>
        <v>0</v>
      </c>
      <c r="O688" s="181"/>
      <c r="P688" s="181"/>
      <c r="Q688" s="159"/>
      <c r="R688" s="159"/>
      <c r="S688" s="323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3" t="s">
        <v>723</v>
      </c>
      <c r="M689" s="345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23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23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3" t="s">
        <v>724</v>
      </c>
      <c r="M692" s="345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23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23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3" t="s">
        <v>725</v>
      </c>
      <c r="M695" s="345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23"/>
      <c r="T695" s="159"/>
      <c r="U695" s="159"/>
      <c r="V695" s="159"/>
    </row>
    <row r="696" spans="1:22">
      <c r="H696" s="15"/>
      <c r="I696" s="23"/>
      <c r="J696" s="24"/>
      <c r="K696" s="24"/>
      <c r="L696" s="346" t="s">
        <v>123</v>
      </c>
      <c r="M696" s="347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23"/>
      <c r="T696" s="159"/>
      <c r="U696" s="159"/>
      <c r="V696" s="159"/>
    </row>
    <row r="697" spans="1:22">
      <c r="H697" s="15"/>
      <c r="I697" s="23"/>
      <c r="J697" s="24"/>
      <c r="K697" s="24"/>
      <c r="L697" s="317" t="s">
        <v>125</v>
      </c>
      <c r="M697" s="348">
        <v>4239</v>
      </c>
      <c r="N697" s="181">
        <f t="shared" si="143"/>
        <v>0</v>
      </c>
      <c r="O697" s="181"/>
      <c r="P697" s="181"/>
      <c r="Q697" s="159"/>
      <c r="R697" s="159"/>
      <c r="S697" s="323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23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779</v>
      </c>
      <c r="M702" s="26"/>
      <c r="N702" s="195">
        <f>O702+P702</f>
        <v>0</v>
      </c>
      <c r="O702" s="314">
        <f>SUM(O703:O709)</f>
        <v>0</v>
      </c>
      <c r="P702" s="314">
        <f>SUM(P703:P709)</f>
        <v>0</v>
      </c>
      <c r="Q702" s="159"/>
      <c r="R702" s="159"/>
      <c r="S702" s="323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83">
        <v>0</v>
      </c>
      <c r="P703" s="283"/>
      <c r="Q703" s="159"/>
      <c r="R703" s="159"/>
      <c r="S703" s="323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83"/>
      <c r="P704" s="283"/>
      <c r="Q704" s="159"/>
      <c r="R704" s="159"/>
      <c r="S704" s="323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83"/>
      <c r="P705" s="283"/>
      <c r="Q705" s="159"/>
      <c r="R705" s="159"/>
      <c r="S705" s="323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83"/>
      <c r="P706" s="283"/>
      <c r="Q706" s="159"/>
      <c r="R706" s="159"/>
      <c r="S706" s="323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83"/>
      <c r="P709" s="283"/>
      <c r="Q709" s="159"/>
      <c r="R709" s="159"/>
      <c r="S709" s="323"/>
      <c r="T709" s="159"/>
      <c r="U709" s="159"/>
      <c r="V709" s="159"/>
    </row>
    <row r="710" spans="1:22" ht="54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655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25.5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/>
      <c r="Q712" s="159"/>
      <c r="R712" s="159"/>
      <c r="S712" s="323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23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656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3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89"/>
      <c r="P717" s="289"/>
      <c r="Q717" s="159"/>
      <c r="R717" s="159"/>
      <c r="S717" s="323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657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3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23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23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23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/>
      <c r="Q722" s="159"/>
      <c r="R722" s="159"/>
      <c r="S722" s="323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23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658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3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23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 ht="27">
      <c r="H731" s="43"/>
      <c r="I731" s="145"/>
      <c r="J731" s="146"/>
      <c r="K731" s="146"/>
      <c r="L731" s="343" t="s">
        <v>726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641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23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659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3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2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669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3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23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23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3" t="s">
        <v>780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727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23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3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3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86"/>
      <c r="P756" s="286"/>
      <c r="Q756" s="159"/>
      <c r="R756" s="159"/>
      <c r="S756" s="323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3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15"/>
      <c r="P758" s="315"/>
      <c r="Q758" s="159"/>
      <c r="R758" s="159"/>
      <c r="S758" s="323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3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3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3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3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23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89"/>
      <c r="P766" s="289"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3"/>
      <c r="T767" s="159"/>
      <c r="U767" s="159"/>
      <c r="V767" s="159"/>
    </row>
    <row r="769" spans="12:12" s="3" customFormat="1">
      <c r="L769" s="36"/>
    </row>
    <row r="771" spans="12:12" s="3" customFormat="1">
      <c r="L771" s="36"/>
    </row>
    <row r="773" spans="12:12" s="3" customFormat="1">
      <c r="L773" s="36"/>
    </row>
    <row r="774" spans="12:12" s="3" customFormat="1">
      <c r="L774" s="36"/>
    </row>
    <row r="775" spans="12:12" s="3" customFormat="1">
      <c r="L775" s="36"/>
    </row>
    <row r="776" spans="12:12" s="3" customFormat="1">
      <c r="L776" s="36"/>
    </row>
    <row r="777" spans="12:12" s="3" customFormat="1">
      <c r="L777" s="36"/>
    </row>
    <row r="778" spans="12:12" s="3" customFormat="1">
      <c r="L778" s="36"/>
    </row>
    <row r="779" spans="12:12" s="3" customFormat="1">
      <c r="L779" s="36"/>
    </row>
    <row r="781" spans="12:12" s="3" customFormat="1">
      <c r="L781" s="36"/>
    </row>
    <row r="783" spans="12:12" s="3" customFormat="1">
      <c r="L783" s="36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2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88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3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50"/>
      <c r="L1" s="450"/>
      <c r="M1" s="450"/>
      <c r="N1" s="396" t="s">
        <v>622</v>
      </c>
      <c r="O1" s="396"/>
      <c r="P1" s="39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50"/>
      <c r="L2" s="450"/>
      <c r="M2" s="450"/>
      <c r="N2" s="396" t="s">
        <v>615</v>
      </c>
      <c r="O2" s="396"/>
      <c r="P2" s="396"/>
    </row>
    <row r="3" spans="1:22">
      <c r="A3" s="3"/>
      <c r="B3" s="234"/>
      <c r="C3" s="3"/>
      <c r="D3" s="235"/>
      <c r="E3" s="235"/>
      <c r="F3" s="235" t="s">
        <v>661</v>
      </c>
      <c r="G3" s="235"/>
      <c r="H3" s="235"/>
      <c r="I3" s="3"/>
      <c r="J3" s="3"/>
      <c r="K3" s="450"/>
      <c r="L3" s="450"/>
      <c r="M3" s="450"/>
      <c r="N3" s="396" t="s">
        <v>807</v>
      </c>
      <c r="O3" s="396"/>
      <c r="P3" s="39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50"/>
      <c r="L4" s="450"/>
      <c r="M4" s="450"/>
      <c r="N4" s="396" t="s">
        <v>806</v>
      </c>
      <c r="O4" s="396"/>
      <c r="P4" s="39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50"/>
      <c r="L5" s="450"/>
      <c r="M5" s="450"/>
      <c r="N5" s="451" t="s">
        <v>730</v>
      </c>
      <c r="O5" s="451"/>
      <c r="P5" s="451"/>
    </row>
    <row r="6" spans="1:22">
      <c r="A6" s="234" t="s">
        <v>623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441" t="s">
        <v>800</v>
      </c>
      <c r="I7" s="441"/>
      <c r="J7" s="441"/>
      <c r="K7" s="441"/>
      <c r="L7" s="441"/>
      <c r="M7" s="441"/>
      <c r="N7" s="441"/>
      <c r="O7" s="441"/>
      <c r="P7" s="441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448" t="s">
        <v>97</v>
      </c>
      <c r="P9" s="448"/>
    </row>
    <row r="10" spans="1:22" ht="46.15" customHeight="1">
      <c r="A10" s="121"/>
      <c r="H10" s="420" t="s">
        <v>98</v>
      </c>
      <c r="I10" s="420" t="s">
        <v>99</v>
      </c>
      <c r="J10" s="423" t="s">
        <v>100</v>
      </c>
      <c r="K10" s="423" t="s">
        <v>101</v>
      </c>
      <c r="L10" s="426" t="s">
        <v>102</v>
      </c>
      <c r="M10" s="429" t="s">
        <v>103</v>
      </c>
      <c r="N10" s="402" t="s">
        <v>374</v>
      </c>
      <c r="O10" s="449" t="s">
        <v>375</v>
      </c>
      <c r="P10" s="449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21"/>
      <c r="I11" s="421"/>
      <c r="J11" s="424"/>
      <c r="K11" s="424"/>
      <c r="L11" s="427"/>
      <c r="M11" s="430"/>
      <c r="N11" s="402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624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660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625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732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664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2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21">
        <f>+N63</f>
        <v>0</v>
      </c>
      <c r="O61" s="188"/>
      <c r="P61" s="188"/>
      <c r="Q61" s="159"/>
      <c r="R61" s="159"/>
      <c r="S61" s="32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733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2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734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706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17" t="s">
        <v>736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2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2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2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626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715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2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2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627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628</v>
      </c>
      <c r="M144" s="29"/>
      <c r="N144" s="188"/>
      <c r="O144" s="188"/>
      <c r="P144" s="188"/>
      <c r="Q144" s="159"/>
      <c r="R144" s="159"/>
      <c r="S144" s="32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629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2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630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2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631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737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632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741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2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2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738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2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742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86"/>
      <c r="P160" s="286">
        <v>0</v>
      </c>
      <c r="Q160" s="159"/>
      <c r="R160" s="159"/>
      <c r="S160" s="32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2" t="s">
        <v>743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86"/>
      <c r="P162" s="286">
        <v>0</v>
      </c>
      <c r="Q162" s="159"/>
      <c r="R162" s="159"/>
      <c r="S162" s="32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739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740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2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2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2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82"/>
      <c r="P177" s="282"/>
      <c r="Q177" s="159"/>
      <c r="R177" s="159"/>
      <c r="S177" s="32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2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43" t="s">
        <v>731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6" t="s">
        <v>134</v>
      </c>
      <c r="M180" s="306">
        <v>4861</v>
      </c>
      <c r="N180" s="181">
        <f t="shared" si="26"/>
        <v>0</v>
      </c>
      <c r="O180" s="286"/>
      <c r="P180" s="286"/>
      <c r="Q180" s="159"/>
      <c r="R180" s="159"/>
      <c r="S180" s="32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8">
        <v>5112</v>
      </c>
      <c r="N183" s="181">
        <f t="shared" si="26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2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2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2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2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83"/>
      <c r="P192" s="283"/>
      <c r="Q192" s="159"/>
      <c r="R192" s="159"/>
      <c r="S192" s="32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2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2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83"/>
      <c r="P195" s="283"/>
      <c r="Q195" s="159"/>
      <c r="R195" s="159"/>
      <c r="S195" s="32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2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744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83"/>
      <c r="P201" s="283"/>
      <c r="Q201" s="159"/>
      <c r="R201" s="159"/>
      <c r="S201" s="32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2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2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2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745</v>
      </c>
      <c r="M207" s="11">
        <v>4212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2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2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2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2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2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2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84"/>
      <c r="J214" s="285"/>
      <c r="K214" s="285"/>
      <c r="L214" s="28" t="s">
        <v>747</v>
      </c>
      <c r="M214" s="46">
        <v>4511</v>
      </c>
      <c r="N214" s="181">
        <f t="shared" si="26"/>
        <v>0</v>
      </c>
      <c r="O214" s="283"/>
      <c r="P214" s="283"/>
      <c r="Q214" s="159"/>
      <c r="R214" s="159"/>
      <c r="S214" s="32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84"/>
      <c r="J215" s="285"/>
      <c r="K215" s="285"/>
      <c r="L215" s="28" t="s">
        <v>785</v>
      </c>
      <c r="M215" s="46" t="s">
        <v>786</v>
      </c>
      <c r="N215" s="181">
        <f t="shared" si="26"/>
        <v>0</v>
      </c>
      <c r="O215" s="283"/>
      <c r="P215" s="283"/>
      <c r="Q215" s="159"/>
      <c r="R215" s="159"/>
      <c r="S215" s="32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83"/>
      <c r="P216" s="283"/>
      <c r="Q216" s="159"/>
      <c r="R216" s="159"/>
      <c r="S216" s="32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2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42" t="s">
        <v>748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86"/>
      <c r="P221" s="286">
        <v>0</v>
      </c>
      <c r="Q221" s="159"/>
      <c r="R221" s="159"/>
      <c r="S221" s="32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633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634</v>
      </c>
      <c r="N223" s="181">
        <f t="shared" si="26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83"/>
      <c r="P225" s="283"/>
      <c r="Q225" s="159"/>
      <c r="R225" s="159"/>
      <c r="S225" s="32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87"/>
      <c r="P226" s="287"/>
      <c r="Q226" s="159"/>
      <c r="R226" s="159"/>
      <c r="S226" s="32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88"/>
      <c r="P228" s="288"/>
      <c r="Q228" s="159"/>
      <c r="R228" s="159"/>
      <c r="S228" s="32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2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635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83"/>
      <c r="P232" s="283"/>
      <c r="Q232" s="159"/>
      <c r="R232" s="159"/>
      <c r="S232" s="32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86"/>
      <c r="P233" s="286"/>
      <c r="Q233" s="159"/>
      <c r="R233" s="159"/>
      <c r="S233" s="32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44" t="s">
        <v>749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2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86"/>
      <c r="P235" s="286">
        <v>0</v>
      </c>
      <c r="Q235" s="159"/>
      <c r="R235" s="159"/>
      <c r="S235" s="32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750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0"/>
      <c r="P237" s="290"/>
      <c r="Q237" s="159"/>
      <c r="R237" s="159"/>
      <c r="S237" s="32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25" t="s">
        <v>751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2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785</v>
      </c>
      <c r="M239" s="46" t="s">
        <v>786</v>
      </c>
      <c r="N239" s="181">
        <f>O239+P239</f>
        <v>0</v>
      </c>
      <c r="O239" s="283"/>
      <c r="P239" s="283"/>
      <c r="Q239" s="159"/>
      <c r="R239" s="159"/>
      <c r="S239" s="32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666</v>
      </c>
      <c r="M240" s="10" t="s">
        <v>665</v>
      </c>
      <c r="N240" s="181">
        <f t="shared" si="26"/>
        <v>0</v>
      </c>
      <c r="O240" s="289"/>
      <c r="P240" s="289">
        <v>0</v>
      </c>
      <c r="Q240" s="159"/>
      <c r="R240" s="159"/>
      <c r="S240" s="32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89"/>
      <c r="P241" s="289"/>
      <c r="Q241" s="159"/>
      <c r="R241" s="159"/>
      <c r="S241" s="32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01" t="s">
        <v>174</v>
      </c>
      <c r="M242" s="302">
        <v>5113</v>
      </c>
      <c r="N242" s="181">
        <f t="shared" si="26"/>
        <v>0</v>
      </c>
      <c r="O242" s="289"/>
      <c r="P242" s="289"/>
      <c r="Q242" s="159"/>
      <c r="R242" s="159"/>
      <c r="S242" s="32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89"/>
      <c r="P243" s="289"/>
      <c r="Q243" s="159"/>
      <c r="R243" s="159"/>
      <c r="S243" s="32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25" t="s">
        <v>783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2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89"/>
      <c r="P245" s="289"/>
      <c r="Q245" s="159"/>
      <c r="R245" s="159"/>
      <c r="S245" s="32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2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82"/>
      <c r="P250" s="282"/>
      <c r="Q250" s="159"/>
      <c r="R250" s="159"/>
      <c r="S250" s="32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752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86"/>
      <c r="P254" s="286"/>
      <c r="Q254" s="159"/>
      <c r="R254" s="159"/>
      <c r="S254" s="32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291"/>
      <c r="I255" s="292"/>
      <c r="J255" s="293"/>
      <c r="K255" s="293"/>
      <c r="L255" s="343" t="s">
        <v>753</v>
      </c>
      <c r="M255" s="294"/>
      <c r="N255" s="195">
        <f>O255+P255</f>
        <v>0</v>
      </c>
      <c r="O255" s="295">
        <f>SUM(O256:O257)</f>
        <v>0</v>
      </c>
      <c r="P255" s="295">
        <f>SUM(P256:P257)</f>
        <v>0</v>
      </c>
      <c r="Q255" s="159"/>
      <c r="R255" s="159"/>
      <c r="S255" s="32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6"/>
      <c r="J256" s="297"/>
      <c r="K256" s="29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2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299"/>
      <c r="I257" s="299"/>
      <c r="J257" s="300"/>
      <c r="K257" s="300"/>
      <c r="L257" s="301" t="s">
        <v>174</v>
      </c>
      <c r="M257" s="302">
        <v>5113</v>
      </c>
      <c r="N257" s="181">
        <f t="shared" si="39"/>
        <v>0</v>
      </c>
      <c r="O257" s="303"/>
      <c r="P257" s="303"/>
      <c r="Q257" s="159"/>
      <c r="R257" s="159"/>
      <c r="S257" s="32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754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2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79">
        <v>4861</v>
      </c>
      <c r="N259" s="181">
        <f t="shared" si="39"/>
        <v>0</v>
      </c>
      <c r="O259" s="286"/>
      <c r="P259" s="286">
        <v>0</v>
      </c>
      <c r="Q259" s="159"/>
      <c r="R259" s="159"/>
      <c r="S259" s="32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04"/>
      <c r="P265" s="304"/>
      <c r="Q265" s="159"/>
      <c r="R265" s="159"/>
      <c r="S265" s="32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04"/>
      <c r="P266" s="304"/>
      <c r="Q266" s="159"/>
      <c r="R266" s="159"/>
      <c r="S266" s="32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04"/>
      <c r="P267" s="304"/>
      <c r="Q267" s="159"/>
      <c r="R267" s="159"/>
      <c r="S267" s="32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2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2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04"/>
      <c r="P270" s="304"/>
      <c r="Q270" s="159"/>
      <c r="R270" s="159"/>
      <c r="S270" s="32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2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2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2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2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82"/>
      <c r="P280" s="282">
        <v>0</v>
      </c>
      <c r="Q280" s="159"/>
      <c r="R280" s="159"/>
      <c r="S280" s="32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2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636</v>
      </c>
      <c r="M282" s="46" t="s">
        <v>637</v>
      </c>
      <c r="N282" s="181">
        <f t="shared" ref="N282" si="44">O282+P282</f>
        <v>0</v>
      </c>
      <c r="O282" s="181"/>
      <c r="P282" s="181"/>
      <c r="Q282" s="159"/>
      <c r="R282" s="159"/>
      <c r="S282" s="32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82"/>
      <c r="P284" s="282"/>
      <c r="Q284" s="159"/>
      <c r="R284" s="159"/>
      <c r="S284" s="32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2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83"/>
      <c r="P287" s="283">
        <v>0</v>
      </c>
      <c r="Q287" s="159"/>
      <c r="R287" s="159"/>
      <c r="S287" s="32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636</v>
      </c>
      <c r="M288" s="46" t="s">
        <v>637</v>
      </c>
      <c r="N288" s="181">
        <f t="shared" si="42"/>
        <v>0</v>
      </c>
      <c r="O288" s="283"/>
      <c r="P288" s="283"/>
      <c r="Q288" s="159"/>
      <c r="R288" s="159"/>
      <c r="S288" s="32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2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83"/>
      <c r="P290" s="283"/>
      <c r="Q290" s="159"/>
      <c r="R290" s="159"/>
      <c r="S290" s="32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89">
        <v>0</v>
      </c>
      <c r="P292" s="289"/>
      <c r="Q292" s="159"/>
      <c r="R292" s="159"/>
      <c r="S292" s="32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638</v>
      </c>
      <c r="M293" s="29">
        <v>8121</v>
      </c>
      <c r="N293" s="181">
        <f t="shared" si="42"/>
        <v>0</v>
      </c>
      <c r="O293" s="289"/>
      <c r="P293" s="289"/>
      <c r="Q293" s="159"/>
      <c r="R293" s="159"/>
      <c r="S293" s="32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89"/>
      <c r="P294" s="289"/>
      <c r="Q294" s="159"/>
      <c r="R294" s="159"/>
      <c r="S294" s="32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755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82"/>
      <c r="P298" s="282"/>
      <c r="Q298" s="159"/>
      <c r="R298" s="159"/>
      <c r="S298" s="32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2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756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2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82"/>
      <c r="P302" s="282"/>
      <c r="Q302" s="159"/>
      <c r="R302" s="159"/>
      <c r="S302" s="32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2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82"/>
      <c r="P306" s="282"/>
      <c r="Q306" s="159"/>
      <c r="R306" s="159"/>
      <c r="S306" s="32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671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2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2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2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757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83"/>
      <c r="P312" s="283"/>
      <c r="Q312" s="159"/>
      <c r="R312" s="159"/>
      <c r="S312" s="32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83"/>
      <c r="P313" s="283"/>
      <c r="Q313" s="159"/>
      <c r="R313" s="159"/>
      <c r="S313" s="32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758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2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784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2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2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2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2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2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2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83">
        <v>0</v>
      </c>
      <c r="P331" s="283"/>
      <c r="Q331" s="159"/>
      <c r="R331" s="159"/>
      <c r="S331" s="32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2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83">
        <v>0</v>
      </c>
      <c r="P333" s="283"/>
      <c r="Q333" s="159"/>
      <c r="R333" s="159"/>
      <c r="S333" s="32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2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83"/>
      <c r="P336" s="283">
        <v>0</v>
      </c>
      <c r="Q336" s="159"/>
      <c r="R336" s="159"/>
      <c r="S336" s="32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707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83"/>
      <c r="P338" s="283"/>
      <c r="Q338" s="159"/>
      <c r="R338" s="159"/>
      <c r="S338" s="32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83"/>
      <c r="P339" s="283"/>
      <c r="Q339" s="159"/>
      <c r="R339" s="159"/>
      <c r="S339" s="32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83"/>
      <c r="P340" s="283"/>
      <c r="Q340" s="159"/>
      <c r="R340" s="159"/>
      <c r="S340" s="32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83"/>
      <c r="P341" s="283"/>
      <c r="Q341" s="159"/>
      <c r="R341" s="159"/>
      <c r="S341" s="32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83"/>
      <c r="P342" s="283"/>
      <c r="Q342" s="159"/>
      <c r="R342" s="159"/>
      <c r="S342" s="32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82"/>
      <c r="P343" s="282"/>
      <c r="Q343" s="159"/>
      <c r="R343" s="159"/>
      <c r="S343" s="32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83"/>
      <c r="P344" s="283"/>
      <c r="Q344" s="159"/>
      <c r="R344" s="159"/>
      <c r="S344" s="32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83"/>
      <c r="P345" s="283"/>
      <c r="Q345" s="159"/>
      <c r="R345" s="159"/>
      <c r="S345" s="32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83"/>
      <c r="P346" s="283"/>
      <c r="Q346" s="159"/>
      <c r="R346" s="159"/>
      <c r="S346" s="32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83"/>
      <c r="P347" s="283"/>
      <c r="Q347" s="159"/>
      <c r="R347" s="159"/>
      <c r="S347" s="32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83"/>
      <c r="P348" s="283"/>
      <c r="Q348" s="159"/>
      <c r="R348" s="159"/>
      <c r="S348" s="32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83"/>
      <c r="P349" s="283"/>
      <c r="Q349" s="159"/>
      <c r="R349" s="159"/>
      <c r="S349" s="32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83"/>
      <c r="P350" s="283"/>
      <c r="Q350" s="159"/>
      <c r="R350" s="159"/>
      <c r="S350" s="32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83"/>
      <c r="P351" s="283"/>
      <c r="Q351" s="159"/>
      <c r="R351" s="159"/>
      <c r="S351" s="32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83"/>
      <c r="P352" s="283"/>
      <c r="Q352" s="159"/>
      <c r="R352" s="159"/>
      <c r="S352" s="32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1" t="s">
        <v>667</v>
      </c>
      <c r="M353" s="279" t="s">
        <v>665</v>
      </c>
      <c r="N353" s="181">
        <f t="shared" si="58"/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639</v>
      </c>
      <c r="M355" s="10" t="s">
        <v>640</v>
      </c>
      <c r="N355" s="181">
        <f t="shared" si="58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83"/>
      <c r="P358" s="283"/>
      <c r="Q358" s="159"/>
      <c r="R358" s="159"/>
      <c r="S358" s="32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2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759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82"/>
      <c r="P361" s="282"/>
      <c r="Q361" s="159"/>
      <c r="R361" s="159"/>
      <c r="S361" s="323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619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89"/>
      <c r="O363" s="289"/>
      <c r="P363" s="289"/>
      <c r="Q363" s="159"/>
      <c r="R363" s="159"/>
      <c r="S363" s="32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619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89"/>
      <c r="O365" s="289"/>
      <c r="P365" s="289"/>
      <c r="Q365" s="159"/>
      <c r="R365" s="159"/>
      <c r="S365" s="32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621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2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83"/>
      <c r="P368" s="283"/>
      <c r="Q368" s="159"/>
      <c r="R368" s="159"/>
      <c r="S368" s="32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2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2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760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83"/>
      <c r="P375" s="283"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2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82"/>
      <c r="P384" s="282"/>
      <c r="Q384" s="159"/>
      <c r="R384" s="159"/>
      <c r="S384" s="32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2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2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2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2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761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2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762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84"/>
      <c r="J394" s="285"/>
      <c r="K394" s="285"/>
      <c r="L394" s="30" t="s">
        <v>115</v>
      </c>
      <c r="M394" s="31">
        <v>4213</v>
      </c>
      <c r="N394" s="181">
        <f t="shared" si="66"/>
        <v>0</v>
      </c>
      <c r="O394" s="283"/>
      <c r="P394" s="283"/>
      <c r="Q394" s="159"/>
      <c r="R394" s="159"/>
      <c r="S394" s="32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05">
        <v>5112</v>
      </c>
      <c r="N395" s="181">
        <f t="shared" ref="N395" si="68">O395+P395</f>
        <v>0</v>
      </c>
      <c r="O395" s="282">
        <v>0</v>
      </c>
      <c r="P395" s="282"/>
      <c r="Q395" s="159"/>
      <c r="R395" s="159"/>
      <c r="S395" s="32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763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2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764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2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05">
        <v>5112</v>
      </c>
      <c r="N400" s="181">
        <f t="shared" si="66"/>
        <v>0</v>
      </c>
      <c r="O400" s="282">
        <v>0</v>
      </c>
      <c r="P400" s="282"/>
      <c r="Q400" s="159"/>
      <c r="R400" s="159"/>
      <c r="S400" s="32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06">
        <v>5113</v>
      </c>
      <c r="N401" s="181">
        <f t="shared" si="66"/>
        <v>0</v>
      </c>
      <c r="O401" s="282">
        <v>0</v>
      </c>
      <c r="P401" s="282"/>
      <c r="Q401" s="159"/>
      <c r="R401" s="159"/>
      <c r="S401" s="32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765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84"/>
      <c r="J403" s="285"/>
      <c r="K403" s="285"/>
      <c r="L403" s="30" t="s">
        <v>115</v>
      </c>
      <c r="M403" s="31">
        <v>4213</v>
      </c>
      <c r="N403" s="181">
        <f t="shared" ref="N403" si="71">O403+P403</f>
        <v>0</v>
      </c>
      <c r="O403" s="283"/>
      <c r="P403" s="283"/>
      <c r="Q403" s="159"/>
      <c r="R403" s="159"/>
      <c r="S403" s="32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781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05">
        <v>5112</v>
      </c>
      <c r="N405" s="181">
        <f t="shared" ref="N405" si="73">O405+P405</f>
        <v>0</v>
      </c>
      <c r="O405" s="282">
        <v>0</v>
      </c>
      <c r="P405" s="282"/>
      <c r="Q405" s="159"/>
      <c r="R405" s="159"/>
      <c r="S405" s="32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766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83"/>
      <c r="P413" s="283"/>
      <c r="Q413" s="159"/>
      <c r="R413" s="159"/>
      <c r="S413" s="32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767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641</v>
      </c>
      <c r="M415" s="42">
        <v>4728</v>
      </c>
      <c r="N415" s="181">
        <v>0</v>
      </c>
      <c r="O415" s="181"/>
      <c r="P415" s="181"/>
      <c r="Q415" s="159"/>
      <c r="R415" s="159"/>
      <c r="S415" s="32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3" t="s">
        <v>768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2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23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3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3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812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3"/>
      <c r="P423" s="283"/>
      <c r="Q423" s="159"/>
      <c r="R423" s="159"/>
      <c r="S423" s="323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23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769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3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3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83"/>
      <c r="P431" s="283"/>
      <c r="Q431" s="159"/>
      <c r="R431" s="159"/>
      <c r="S431" s="323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23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2" t="s">
        <v>770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3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23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86"/>
      <c r="P435" s="286">
        <v>0</v>
      </c>
      <c r="Q435" s="159"/>
      <c r="R435" s="159"/>
      <c r="S435" s="323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23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3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86"/>
      <c r="P438" s="286"/>
      <c r="Q438" s="159"/>
      <c r="R438" s="159"/>
      <c r="S438" s="323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642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3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86"/>
      <c r="P440" s="286"/>
      <c r="Q440" s="159"/>
      <c r="R440" s="159"/>
      <c r="S440" s="323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3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3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23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3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3"/>
      <c r="T445" s="159"/>
      <c r="U445" s="159"/>
      <c r="V445" s="159"/>
    </row>
    <row r="446" spans="1:22" ht="25.5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23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23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3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23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23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23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23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23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3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23"/>
      <c r="T456" s="159"/>
      <c r="U456" s="159"/>
      <c r="V456" s="159"/>
    </row>
    <row r="457" spans="1:22" ht="25.5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/>
      <c r="Q457" s="159"/>
      <c r="R457" s="159"/>
      <c r="S457" s="323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23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23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/>
      <c r="P461" s="181"/>
      <c r="Q461" s="159"/>
      <c r="R461" s="159"/>
      <c r="S461" s="323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82"/>
      <c r="P462" s="282"/>
      <c r="Q462" s="159"/>
      <c r="R462" s="159"/>
      <c r="S462" s="323"/>
      <c r="T462" s="159"/>
      <c r="U462" s="159"/>
      <c r="V462" s="159"/>
    </row>
    <row r="463" spans="1:22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>
        <v>0</v>
      </c>
      <c r="P463" s="181"/>
      <c r="Q463" s="159"/>
      <c r="R463" s="159"/>
      <c r="S463" s="323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3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89"/>
      <c r="P465" s="289"/>
      <c r="Q465" s="159"/>
      <c r="R465" s="159"/>
      <c r="S465" s="323"/>
      <c r="T465" s="159"/>
      <c r="U465" s="159"/>
      <c r="V465" s="159"/>
    </row>
    <row r="466" spans="1:22" s="113" customFormat="1" ht="31.5" customHeight="1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>
        <v>0</v>
      </c>
      <c r="Q466" s="159"/>
      <c r="R466" s="159"/>
      <c r="S466" s="323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23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89"/>
      <c r="P470" s="289"/>
      <c r="Q470" s="159"/>
      <c r="R470" s="159"/>
      <c r="S470" s="323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23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717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3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84"/>
      <c r="J474" s="285"/>
      <c r="K474" s="285"/>
      <c r="L474" s="28" t="s">
        <v>142</v>
      </c>
      <c r="M474" s="29">
        <v>4251</v>
      </c>
      <c r="N474" s="181">
        <f t="shared" si="83"/>
        <v>0</v>
      </c>
      <c r="O474" s="307"/>
      <c r="P474" s="307"/>
      <c r="Q474" s="159"/>
      <c r="R474" s="159"/>
      <c r="S474" s="323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82"/>
      <c r="P475" s="282"/>
      <c r="Q475" s="159"/>
      <c r="R475" s="159"/>
      <c r="S475" s="323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23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3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23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3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3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3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771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3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82"/>
      <c r="P483" s="282"/>
      <c r="Q483" s="159"/>
      <c r="R483" s="159"/>
      <c r="S483" s="323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82">
        <v>0</v>
      </c>
      <c r="P484" s="282"/>
      <c r="Q484" s="159"/>
      <c r="R484" s="159"/>
      <c r="S484" s="323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23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82"/>
      <c r="P486" s="282"/>
      <c r="Q486" s="159"/>
      <c r="R486" s="159"/>
      <c r="S486" s="323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782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3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82"/>
      <c r="P488" s="282"/>
      <c r="Q488" s="159"/>
      <c r="R488" s="159"/>
      <c r="S488" s="323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3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3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3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3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23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3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23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23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23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710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23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23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3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23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23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23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83"/>
      <c r="P504" s="283"/>
      <c r="Q504" s="159"/>
      <c r="R504" s="159"/>
      <c r="S504" s="323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23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23"/>
      <c r="T506" s="159"/>
      <c r="U506" s="159"/>
      <c r="V506" s="159"/>
    </row>
    <row r="507" spans="1:22" s="113" customForma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23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23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643</v>
      </c>
      <c r="M509" s="10" t="s">
        <v>644</v>
      </c>
      <c r="N509" s="181">
        <f t="shared" si="92"/>
        <v>0</v>
      </c>
      <c r="O509" s="181"/>
      <c r="P509" s="181"/>
      <c r="Q509" s="159"/>
      <c r="R509" s="159"/>
      <c r="S509" s="323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718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3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23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23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772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3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3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3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23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3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3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82"/>
      <c r="P521" s="282"/>
      <c r="Q521" s="159"/>
      <c r="R521" s="159"/>
      <c r="S521" s="323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645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3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23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23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3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3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89"/>
      <c r="P527" s="289">
        <v>0</v>
      </c>
      <c r="Q527" s="159"/>
      <c r="R527" s="159"/>
      <c r="S527" s="323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23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3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3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3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23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3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23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23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660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23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23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23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23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23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23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3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23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708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3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23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82"/>
      <c r="P548" s="282"/>
      <c r="Q548" s="159"/>
      <c r="R548" s="159"/>
      <c r="S548" s="323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3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3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620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3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82"/>
      <c r="P556" s="282"/>
      <c r="Q556" s="159"/>
      <c r="R556" s="159"/>
      <c r="S556" s="323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82"/>
      <c r="P557" s="282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23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3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3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23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82"/>
      <c r="P563" s="282"/>
      <c r="Q563" s="159"/>
      <c r="R563" s="159"/>
      <c r="S563" s="323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23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646</v>
      </c>
      <c r="I567" s="150" t="s">
        <v>185</v>
      </c>
      <c r="J567" s="151">
        <v>4</v>
      </c>
      <c r="K567" s="151">
        <v>1</v>
      </c>
      <c r="L567" s="152" t="s">
        <v>647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23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3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648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23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82"/>
      <c r="P570" s="282"/>
      <c r="Q570" s="159"/>
      <c r="R570" s="159"/>
      <c r="S570" s="323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23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3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3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1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3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3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3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3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23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3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3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82"/>
      <c r="P581" s="282"/>
      <c r="Q581" s="159"/>
      <c r="R581" s="159"/>
      <c r="S581" s="323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82"/>
      <c r="P582" s="282"/>
      <c r="Q582" s="159"/>
      <c r="R582" s="159"/>
      <c r="S582" s="323"/>
      <c r="T582" s="159"/>
      <c r="U582" s="159"/>
      <c r="V582" s="159"/>
    </row>
    <row r="583" spans="1:22" ht="25.5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82"/>
      <c r="P583" s="282"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8"/>
      <c r="I584" s="309"/>
      <c r="J584" s="310"/>
      <c r="K584" s="310"/>
      <c r="L584" s="27" t="s">
        <v>137</v>
      </c>
      <c r="M584" s="10">
        <v>5129</v>
      </c>
      <c r="N584" s="181">
        <f t="shared" si="118"/>
        <v>0</v>
      </c>
      <c r="O584" s="289"/>
      <c r="P584" s="289"/>
      <c r="Q584" s="159"/>
      <c r="R584" s="159"/>
      <c r="S584" s="323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4"/>
      <c r="J586" s="285"/>
      <c r="K586" s="285"/>
      <c r="L586" s="30" t="s">
        <v>364</v>
      </c>
      <c r="M586" s="42">
        <v>4269</v>
      </c>
      <c r="N586" s="181">
        <f t="shared" si="118"/>
        <v>0</v>
      </c>
      <c r="O586" s="283"/>
      <c r="P586" s="283"/>
      <c r="Q586" s="159"/>
      <c r="R586" s="159"/>
      <c r="S586" s="323"/>
      <c r="T586" s="159"/>
      <c r="U586" s="159"/>
      <c r="V586" s="159"/>
    </row>
    <row r="587" spans="1:22" ht="16.5">
      <c r="B587" s="122"/>
      <c r="H587" s="15"/>
      <c r="I587" s="284"/>
      <c r="J587" s="285"/>
      <c r="K587" s="285"/>
      <c r="L587" s="30" t="s">
        <v>636</v>
      </c>
      <c r="M587" s="46" t="s">
        <v>637</v>
      </c>
      <c r="N587" s="181">
        <f t="shared" ref="N587" si="119">O587+P587</f>
        <v>0</v>
      </c>
      <c r="O587" s="283"/>
      <c r="P587" s="283"/>
      <c r="Q587" s="159"/>
      <c r="R587" s="159"/>
      <c r="S587" s="323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83"/>
      <c r="P588" s="283"/>
      <c r="Q588" s="159"/>
      <c r="R588" s="159"/>
      <c r="S588" s="323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3" t="s">
        <v>719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3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23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636</v>
      </c>
      <c r="M591" s="46" t="s">
        <v>637</v>
      </c>
      <c r="N591" s="181"/>
      <c r="O591" s="181"/>
      <c r="P591" s="181"/>
      <c r="Q591" s="159"/>
      <c r="R591" s="159"/>
      <c r="S591" s="323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86"/>
      <c r="P592" s="286"/>
      <c r="Q592" s="159"/>
      <c r="R592" s="159"/>
      <c r="S592" s="323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670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86"/>
      <c r="P594" s="286">
        <v>0</v>
      </c>
      <c r="Q594" s="159"/>
      <c r="R594" s="159"/>
      <c r="S594" s="323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2" t="s">
        <v>712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3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89"/>
      <c r="P596" s="289">
        <v>0</v>
      </c>
      <c r="Q596" s="159"/>
      <c r="R596" s="159"/>
      <c r="S596" s="323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2" t="s">
        <v>714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3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86"/>
      <c r="P598" s="286">
        <v>0</v>
      </c>
      <c r="Q598" s="159"/>
      <c r="R598" s="159"/>
      <c r="S598" s="323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3" t="s">
        <v>720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23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86"/>
      <c r="P600" s="286">
        <v>0</v>
      </c>
      <c r="Q600" s="159"/>
      <c r="R600" s="159"/>
      <c r="S600" s="323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3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3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23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86"/>
      <c r="P605" s="286"/>
      <c r="Q605" s="159"/>
      <c r="R605" s="159"/>
      <c r="S605" s="323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3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3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3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3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3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23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86"/>
      <c r="P612" s="286"/>
      <c r="Q612" s="159"/>
      <c r="R612" s="159"/>
      <c r="S612" s="323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716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3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23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813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3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811</v>
      </c>
      <c r="M616" s="46" t="s">
        <v>810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23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3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2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86"/>
      <c r="P621" s="286"/>
      <c r="Q621" s="159"/>
      <c r="R621" s="159"/>
      <c r="S621" s="32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3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3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746</v>
      </c>
      <c r="N627" s="181">
        <f t="shared" ref="N627:N645" si="131">O627+P627</f>
        <v>0</v>
      </c>
      <c r="O627" s="289"/>
      <c r="P627" s="289">
        <v>0</v>
      </c>
      <c r="Q627" s="159"/>
      <c r="R627" s="159"/>
      <c r="S627" s="32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23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23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23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618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23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86"/>
      <c r="P636" s="286">
        <v>0</v>
      </c>
      <c r="Q636" s="159"/>
      <c r="R636" s="159"/>
      <c r="S636" s="323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3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82"/>
      <c r="P638" s="282">
        <v>0</v>
      </c>
      <c r="Q638" s="159"/>
      <c r="R638" s="159"/>
      <c r="S638" s="323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721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23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23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728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89"/>
      <c r="P645" s="289"/>
      <c r="Q645" s="159"/>
      <c r="R645" s="159"/>
      <c r="S645" s="32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23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3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3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709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3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2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23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23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649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3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86"/>
      <c r="P659" s="286"/>
      <c r="Q659" s="159"/>
      <c r="R659" s="159"/>
      <c r="S659" s="323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650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86"/>
      <c r="P661" s="286"/>
      <c r="Q661" s="159"/>
      <c r="R661" s="159"/>
      <c r="S661" s="323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722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3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86"/>
      <c r="P663" s="286"/>
      <c r="Q663" s="159"/>
      <c r="R663" s="159"/>
      <c r="S663" s="323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23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3" t="s">
        <v>773</v>
      </c>
      <c r="M665" s="345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3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774</v>
      </c>
      <c r="M666" s="46">
        <v>4861</v>
      </c>
      <c r="N666" s="181">
        <f t="shared" ref="N666" si="135">O666+P666</f>
        <v>0</v>
      </c>
      <c r="O666" s="286"/>
      <c r="P666" s="286">
        <v>0</v>
      </c>
      <c r="Q666" s="159"/>
      <c r="R666" s="159"/>
      <c r="S666" s="323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3" t="s">
        <v>809</v>
      </c>
      <c r="M667" s="345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3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811</v>
      </c>
      <c r="M668" s="46" t="s">
        <v>810</v>
      </c>
      <c r="N668" s="181">
        <f t="shared" ref="N668" si="136">O668+P668</f>
        <v>0</v>
      </c>
      <c r="O668" s="286"/>
      <c r="P668" s="286">
        <v>0</v>
      </c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3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3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651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3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3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651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0"/>
      <c r="I674" s="308"/>
      <c r="J674" s="312"/>
      <c r="K674" s="312"/>
      <c r="L674" s="28" t="s">
        <v>108</v>
      </c>
      <c r="M674" s="313"/>
      <c r="N674" s="188"/>
      <c r="O674" s="188"/>
      <c r="P674" s="188"/>
      <c r="Q674" s="159"/>
      <c r="R674" s="159"/>
      <c r="S674" s="323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652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23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653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3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653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2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0"/>
      <c r="I680" s="308"/>
      <c r="J680" s="312"/>
      <c r="K680" s="312"/>
      <c r="L680" s="28" t="s">
        <v>108</v>
      </c>
      <c r="M680" s="313"/>
      <c r="N680" s="188"/>
      <c r="O680" s="188"/>
      <c r="P680" s="188"/>
      <c r="Q680" s="159"/>
      <c r="R680" s="159"/>
      <c r="S680" s="323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654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23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23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3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775</v>
      </c>
      <c r="M686" s="10" t="s">
        <v>776</v>
      </c>
      <c r="N686" s="181"/>
      <c r="O686" s="181"/>
      <c r="P686" s="181"/>
      <c r="Q686" s="159"/>
      <c r="R686" s="159"/>
      <c r="S686" s="323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7" t="s">
        <v>777</v>
      </c>
      <c r="M688" s="352" t="s">
        <v>778</v>
      </c>
      <c r="N688" s="181">
        <f t="shared" si="139"/>
        <v>0</v>
      </c>
      <c r="O688" s="181"/>
      <c r="P688" s="181"/>
      <c r="Q688" s="159"/>
      <c r="R688" s="159"/>
      <c r="S688" s="323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3" t="s">
        <v>723</v>
      </c>
      <c r="M689" s="345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23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23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3" t="s">
        <v>724</v>
      </c>
      <c r="M692" s="345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23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23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3" t="s">
        <v>725</v>
      </c>
      <c r="M695" s="345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23"/>
      <c r="T695" s="159"/>
      <c r="U695" s="159"/>
      <c r="V695" s="159"/>
    </row>
    <row r="696" spans="1:22">
      <c r="H696" s="15"/>
      <c r="I696" s="23"/>
      <c r="J696" s="24"/>
      <c r="K696" s="24"/>
      <c r="L696" s="346" t="s">
        <v>123</v>
      </c>
      <c r="M696" s="347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23"/>
      <c r="T696" s="159"/>
      <c r="U696" s="159"/>
      <c r="V696" s="159"/>
    </row>
    <row r="697" spans="1:22">
      <c r="H697" s="15"/>
      <c r="I697" s="23"/>
      <c r="J697" s="24"/>
      <c r="K697" s="24"/>
      <c r="L697" s="317" t="s">
        <v>125</v>
      </c>
      <c r="M697" s="348">
        <v>4239</v>
      </c>
      <c r="N697" s="181">
        <f t="shared" si="143"/>
        <v>0</v>
      </c>
      <c r="O697" s="181"/>
      <c r="P697" s="181"/>
      <c r="Q697" s="159"/>
      <c r="R697" s="159"/>
      <c r="S697" s="323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23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779</v>
      </c>
      <c r="M702" s="26"/>
      <c r="N702" s="195">
        <f>O702+P702</f>
        <v>0</v>
      </c>
      <c r="O702" s="314">
        <f>SUM(O703:O709)</f>
        <v>0</v>
      </c>
      <c r="P702" s="314">
        <f>SUM(P703:P709)</f>
        <v>0</v>
      </c>
      <c r="Q702" s="159"/>
      <c r="R702" s="159"/>
      <c r="S702" s="323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83">
        <v>0</v>
      </c>
      <c r="P703" s="283"/>
      <c r="Q703" s="159"/>
      <c r="R703" s="159"/>
      <c r="S703" s="323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83"/>
      <c r="P704" s="283"/>
      <c r="Q704" s="159"/>
      <c r="R704" s="159"/>
      <c r="S704" s="323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83"/>
      <c r="P705" s="283"/>
      <c r="Q705" s="159"/>
      <c r="R705" s="159"/>
      <c r="S705" s="323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83"/>
      <c r="P706" s="283"/>
      <c r="Q706" s="159"/>
      <c r="R706" s="159"/>
      <c r="S706" s="323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83"/>
      <c r="P709" s="283"/>
      <c r="Q709" s="159"/>
      <c r="R709" s="159"/>
      <c r="S709" s="323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787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25.5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/>
      <c r="Q712" s="159"/>
      <c r="R712" s="159"/>
      <c r="S712" s="323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23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656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3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89"/>
      <c r="P717" s="289"/>
      <c r="Q717" s="159"/>
      <c r="R717" s="159"/>
      <c r="S717" s="323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657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3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23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23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23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/>
      <c r="Q722" s="159"/>
      <c r="R722" s="159"/>
      <c r="S722" s="323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23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658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3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23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 ht="27">
      <c r="H731" s="43"/>
      <c r="I731" s="145"/>
      <c r="J731" s="146"/>
      <c r="K731" s="146"/>
      <c r="L731" s="343" t="s">
        <v>726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641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23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659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3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2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669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3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23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23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3" t="s">
        <v>780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727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23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3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3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86"/>
      <c r="P756" s="286"/>
      <c r="Q756" s="159"/>
      <c r="R756" s="159"/>
      <c r="S756" s="323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3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15"/>
      <c r="P758" s="315"/>
      <c r="Q758" s="159"/>
      <c r="R758" s="159"/>
      <c r="S758" s="323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3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3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3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3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23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89"/>
      <c r="P766" s="289"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3"/>
      <c r="T767" s="159"/>
      <c r="U767" s="159"/>
      <c r="V767" s="159"/>
    </row>
    <row r="769" spans="12:12" s="3" customFormat="1">
      <c r="L769" s="36"/>
    </row>
    <row r="771" spans="12:12" s="3" customFormat="1">
      <c r="L771" s="36"/>
    </row>
    <row r="773" spans="12:12" s="3" customFormat="1">
      <c r="L773" s="36"/>
    </row>
    <row r="774" spans="12:12" s="3" customFormat="1">
      <c r="L774" s="36"/>
    </row>
    <row r="775" spans="12:12" s="3" customFormat="1">
      <c r="L775" s="36"/>
    </row>
    <row r="776" spans="12:12" s="3" customFormat="1">
      <c r="L776" s="36"/>
    </row>
    <row r="777" spans="12:12" s="3" customFormat="1">
      <c r="L777" s="36"/>
    </row>
    <row r="778" spans="12:12" s="3" customFormat="1">
      <c r="L778" s="36"/>
    </row>
    <row r="779" spans="12:12" s="3" customFormat="1">
      <c r="L779" s="36"/>
    </row>
    <row r="781" spans="12:12" s="3" customFormat="1">
      <c r="L781" s="36"/>
    </row>
    <row r="783" spans="12:12" s="3" customFormat="1">
      <c r="L783" s="36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1" priority="4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89">
    <tabColor theme="4" tint="0.39997558519241921"/>
  </sheetPr>
  <dimension ref="A1:IA1270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3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50"/>
      <c r="L1" s="450"/>
      <c r="M1" s="450"/>
      <c r="N1" s="396" t="s">
        <v>622</v>
      </c>
      <c r="O1" s="396"/>
      <c r="P1" s="39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50"/>
      <c r="L2" s="450"/>
      <c r="M2" s="450"/>
      <c r="N2" s="396" t="s">
        <v>615</v>
      </c>
      <c r="O2" s="396"/>
      <c r="P2" s="396"/>
    </row>
    <row r="3" spans="1:22">
      <c r="A3" s="3"/>
      <c r="B3" s="234"/>
      <c r="C3" s="3"/>
      <c r="D3" s="235"/>
      <c r="E3" s="235"/>
      <c r="F3" s="235" t="s">
        <v>661</v>
      </c>
      <c r="G3" s="235"/>
      <c r="H3" s="235"/>
      <c r="I3" s="3"/>
      <c r="J3" s="3"/>
      <c r="K3" s="450"/>
      <c r="L3" s="450"/>
      <c r="M3" s="450"/>
      <c r="N3" s="396" t="s">
        <v>807</v>
      </c>
      <c r="O3" s="396"/>
      <c r="P3" s="39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50"/>
      <c r="L4" s="450"/>
      <c r="M4" s="450"/>
      <c r="N4" s="396" t="s">
        <v>806</v>
      </c>
      <c r="O4" s="396"/>
      <c r="P4" s="39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50"/>
      <c r="L5" s="450"/>
      <c r="M5" s="450"/>
      <c r="N5" s="451" t="s">
        <v>668</v>
      </c>
      <c r="O5" s="451"/>
      <c r="P5" s="451"/>
    </row>
    <row r="6" spans="1:22">
      <c r="A6" s="234" t="s">
        <v>623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3.75" customHeight="1">
      <c r="A7" s="120" t="s">
        <v>490</v>
      </c>
      <c r="H7" s="441" t="s">
        <v>801</v>
      </c>
      <c r="I7" s="441"/>
      <c r="J7" s="441"/>
      <c r="K7" s="441"/>
      <c r="L7" s="441"/>
      <c r="M7" s="441"/>
      <c r="N7" s="441"/>
      <c r="O7" s="441"/>
      <c r="P7" s="441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448" t="s">
        <v>97</v>
      </c>
      <c r="P9" s="448"/>
    </row>
    <row r="10" spans="1:22" ht="46.5" customHeight="1">
      <c r="A10" s="121"/>
      <c r="H10" s="420" t="s">
        <v>98</v>
      </c>
      <c r="I10" s="420" t="s">
        <v>99</v>
      </c>
      <c r="J10" s="423" t="s">
        <v>100</v>
      </c>
      <c r="K10" s="423" t="s">
        <v>101</v>
      </c>
      <c r="L10" s="426" t="s">
        <v>102</v>
      </c>
      <c r="M10" s="429" t="s">
        <v>103</v>
      </c>
      <c r="N10" s="402" t="s">
        <v>374</v>
      </c>
      <c r="O10" s="449" t="s">
        <v>375</v>
      </c>
      <c r="P10" s="449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21"/>
      <c r="I11" s="421"/>
      <c r="J11" s="424"/>
      <c r="K11" s="424"/>
      <c r="L11" s="427"/>
      <c r="M11" s="430"/>
      <c r="N11" s="402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624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660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625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732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664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2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21">
        <f>+N63</f>
        <v>0</v>
      </c>
      <c r="O61" s="188"/>
      <c r="P61" s="188"/>
      <c r="Q61" s="159"/>
      <c r="R61" s="159"/>
      <c r="S61" s="32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733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2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734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706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17" t="s">
        <v>736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2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2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2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626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715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2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2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627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628</v>
      </c>
      <c r="M144" s="29"/>
      <c r="N144" s="188"/>
      <c r="O144" s="188"/>
      <c r="P144" s="188"/>
      <c r="Q144" s="159"/>
      <c r="R144" s="159"/>
      <c r="S144" s="32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629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2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630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2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631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737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632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741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2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2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738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2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742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86"/>
      <c r="P160" s="286">
        <v>0</v>
      </c>
      <c r="Q160" s="159"/>
      <c r="R160" s="159"/>
      <c r="S160" s="32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2" t="s">
        <v>743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86"/>
      <c r="P162" s="286">
        <v>0</v>
      </c>
      <c r="Q162" s="159"/>
      <c r="R162" s="159"/>
      <c r="S162" s="32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739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740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2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2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2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82"/>
      <c r="P177" s="282">
        <v>0</v>
      </c>
      <c r="Q177" s="159"/>
      <c r="R177" s="159"/>
      <c r="S177" s="32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2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43" t="s">
        <v>731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6" t="s">
        <v>134</v>
      </c>
      <c r="M180" s="306">
        <v>4861</v>
      </c>
      <c r="N180" s="181">
        <f t="shared" si="26"/>
        <v>0</v>
      </c>
      <c r="O180" s="286"/>
      <c r="P180" s="286"/>
      <c r="Q180" s="159"/>
      <c r="R180" s="159"/>
      <c r="S180" s="32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3"/>
      <c r="T181" s="159"/>
      <c r="U181" s="159"/>
      <c r="V181" s="159"/>
    </row>
    <row r="182" spans="1:22" ht="31.5" customHeight="1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8">
        <v>5112</v>
      </c>
      <c r="N183" s="181">
        <f t="shared" si="26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2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3"/>
      <c r="T185" s="159"/>
      <c r="U185" s="159"/>
      <c r="V185" s="159"/>
    </row>
    <row r="186" spans="1:22" ht="29.25" customHeight="1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>
        <v>0</v>
      </c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2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2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3"/>
      <c r="T189" s="159"/>
      <c r="U189" s="159"/>
      <c r="V189" s="159"/>
    </row>
    <row r="190" spans="1:22" ht="28.5" customHeight="1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2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83"/>
      <c r="P192" s="283"/>
      <c r="Q192" s="159"/>
      <c r="R192" s="159"/>
      <c r="S192" s="32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2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2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83"/>
      <c r="P195" s="283"/>
      <c r="Q195" s="159"/>
      <c r="R195" s="159"/>
      <c r="S195" s="32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2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744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83"/>
      <c r="P201" s="283">
        <v>0</v>
      </c>
      <c r="Q201" s="159"/>
      <c r="R201" s="159"/>
      <c r="S201" s="32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2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2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2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745</v>
      </c>
      <c r="M207" s="11">
        <v>4212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2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2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2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2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2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2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84"/>
      <c r="J214" s="285"/>
      <c r="K214" s="285"/>
      <c r="L214" s="28" t="s">
        <v>747</v>
      </c>
      <c r="M214" s="46">
        <v>4511</v>
      </c>
      <c r="N214" s="181">
        <f t="shared" si="26"/>
        <v>0</v>
      </c>
      <c r="O214" s="283"/>
      <c r="P214" s="283"/>
      <c r="Q214" s="159"/>
      <c r="R214" s="159"/>
      <c r="S214" s="32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84"/>
      <c r="J215" s="285"/>
      <c r="K215" s="285"/>
      <c r="L215" s="28" t="s">
        <v>785</v>
      </c>
      <c r="M215" s="46" t="s">
        <v>786</v>
      </c>
      <c r="N215" s="181">
        <f t="shared" si="26"/>
        <v>0</v>
      </c>
      <c r="O215" s="283"/>
      <c r="P215" s="283"/>
      <c r="Q215" s="159"/>
      <c r="R215" s="159"/>
      <c r="S215" s="32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83"/>
      <c r="P216" s="283"/>
      <c r="Q216" s="159"/>
      <c r="R216" s="159"/>
      <c r="S216" s="32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2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42" t="s">
        <v>748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86"/>
      <c r="P221" s="286">
        <v>0</v>
      </c>
      <c r="Q221" s="159"/>
      <c r="R221" s="159"/>
      <c r="S221" s="32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633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634</v>
      </c>
      <c r="N223" s="181">
        <f t="shared" si="26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83"/>
      <c r="P225" s="283"/>
      <c r="Q225" s="159"/>
      <c r="R225" s="159"/>
      <c r="S225" s="32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87"/>
      <c r="P226" s="287"/>
      <c r="Q226" s="159"/>
      <c r="R226" s="159"/>
      <c r="S226" s="32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88"/>
      <c r="P228" s="288"/>
      <c r="Q228" s="159"/>
      <c r="R228" s="159"/>
      <c r="S228" s="32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2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635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83"/>
      <c r="P232" s="283"/>
      <c r="Q232" s="159"/>
      <c r="R232" s="159"/>
      <c r="S232" s="32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86"/>
      <c r="P233" s="286"/>
      <c r="Q233" s="159"/>
      <c r="R233" s="159"/>
      <c r="S233" s="32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44" t="s">
        <v>749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2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86"/>
      <c r="P235" s="286">
        <v>0</v>
      </c>
      <c r="Q235" s="159"/>
      <c r="R235" s="159"/>
      <c r="S235" s="32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750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0"/>
      <c r="P237" s="290"/>
      <c r="Q237" s="159"/>
      <c r="R237" s="159"/>
      <c r="S237" s="32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25" t="s">
        <v>751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2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785</v>
      </c>
      <c r="M239" s="46" t="s">
        <v>786</v>
      </c>
      <c r="N239" s="181">
        <f>O239+P239</f>
        <v>0</v>
      </c>
      <c r="O239" s="283"/>
      <c r="P239" s="283"/>
      <c r="Q239" s="159"/>
      <c r="R239" s="159"/>
      <c r="S239" s="32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666</v>
      </c>
      <c r="M240" s="10" t="s">
        <v>665</v>
      </c>
      <c r="N240" s="181">
        <f t="shared" si="26"/>
        <v>0</v>
      </c>
      <c r="O240" s="289"/>
      <c r="P240" s="289">
        <v>0</v>
      </c>
      <c r="Q240" s="159"/>
      <c r="R240" s="159"/>
      <c r="S240" s="32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89"/>
      <c r="P241" s="289"/>
      <c r="Q241" s="159"/>
      <c r="R241" s="159"/>
      <c r="S241" s="32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01" t="s">
        <v>174</v>
      </c>
      <c r="M242" s="302">
        <v>5113</v>
      </c>
      <c r="N242" s="181">
        <f t="shared" si="26"/>
        <v>0</v>
      </c>
      <c r="O242" s="289"/>
      <c r="P242" s="289"/>
      <c r="Q242" s="159"/>
      <c r="R242" s="159"/>
      <c r="S242" s="32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89"/>
      <c r="P243" s="289"/>
      <c r="Q243" s="159"/>
      <c r="R243" s="159"/>
      <c r="S243" s="32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25" t="s">
        <v>783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2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89"/>
      <c r="P245" s="289"/>
      <c r="Q245" s="159"/>
      <c r="R245" s="159"/>
      <c r="S245" s="32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2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82"/>
      <c r="P250" s="282"/>
      <c r="Q250" s="159"/>
      <c r="R250" s="159"/>
      <c r="S250" s="32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752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86"/>
      <c r="P254" s="286"/>
      <c r="Q254" s="159"/>
      <c r="R254" s="159"/>
      <c r="S254" s="32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291"/>
      <c r="I255" s="292"/>
      <c r="J255" s="293"/>
      <c r="K255" s="293"/>
      <c r="L255" s="343" t="s">
        <v>753</v>
      </c>
      <c r="M255" s="294"/>
      <c r="N255" s="195">
        <f>O255+P255</f>
        <v>0</v>
      </c>
      <c r="O255" s="295">
        <f>SUM(O256:O257)</f>
        <v>0</v>
      </c>
      <c r="P255" s="295">
        <f>SUM(P256:P257)</f>
        <v>0</v>
      </c>
      <c r="Q255" s="159"/>
      <c r="R255" s="159"/>
      <c r="S255" s="32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6"/>
      <c r="J256" s="297"/>
      <c r="K256" s="29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2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299"/>
      <c r="I257" s="299"/>
      <c r="J257" s="300"/>
      <c r="K257" s="300"/>
      <c r="L257" s="301" t="s">
        <v>174</v>
      </c>
      <c r="M257" s="302">
        <v>5113</v>
      </c>
      <c r="N257" s="181">
        <f t="shared" si="39"/>
        <v>0</v>
      </c>
      <c r="O257" s="303"/>
      <c r="P257" s="303"/>
      <c r="Q257" s="159"/>
      <c r="R257" s="159"/>
      <c r="S257" s="32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754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2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79">
        <v>4861</v>
      </c>
      <c r="N259" s="181">
        <f t="shared" si="39"/>
        <v>0</v>
      </c>
      <c r="O259" s="286"/>
      <c r="P259" s="286">
        <v>0</v>
      </c>
      <c r="Q259" s="159"/>
      <c r="R259" s="159"/>
      <c r="S259" s="32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04"/>
      <c r="P265" s="304"/>
      <c r="Q265" s="159"/>
      <c r="R265" s="159"/>
      <c r="S265" s="32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04"/>
      <c r="P266" s="304"/>
      <c r="Q266" s="159"/>
      <c r="R266" s="159"/>
      <c r="S266" s="32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04"/>
      <c r="P267" s="304"/>
      <c r="Q267" s="159"/>
      <c r="R267" s="159"/>
      <c r="S267" s="32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2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2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04"/>
      <c r="P270" s="304"/>
      <c r="Q270" s="159"/>
      <c r="R270" s="159"/>
      <c r="S270" s="32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2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2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2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2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82"/>
      <c r="P280" s="282">
        <v>0</v>
      </c>
      <c r="Q280" s="159"/>
      <c r="R280" s="159"/>
      <c r="S280" s="32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2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636</v>
      </c>
      <c r="M282" s="46" t="s">
        <v>637</v>
      </c>
      <c r="N282" s="181">
        <f t="shared" ref="N282" si="44">O282+P282</f>
        <v>0</v>
      </c>
      <c r="O282" s="181"/>
      <c r="P282" s="181"/>
      <c r="Q282" s="159"/>
      <c r="R282" s="159"/>
      <c r="S282" s="32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82"/>
      <c r="P284" s="282"/>
      <c r="Q284" s="159"/>
      <c r="R284" s="159"/>
      <c r="S284" s="32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2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83"/>
      <c r="P287" s="283">
        <v>0</v>
      </c>
      <c r="Q287" s="159"/>
      <c r="R287" s="159"/>
      <c r="S287" s="32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636</v>
      </c>
      <c r="M288" s="46" t="s">
        <v>637</v>
      </c>
      <c r="N288" s="181">
        <f t="shared" si="42"/>
        <v>0</v>
      </c>
      <c r="O288" s="283"/>
      <c r="P288" s="283"/>
      <c r="Q288" s="159"/>
      <c r="R288" s="159"/>
      <c r="S288" s="32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2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83"/>
      <c r="P290" s="283"/>
      <c r="Q290" s="159"/>
      <c r="R290" s="159"/>
      <c r="S290" s="32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89">
        <v>0</v>
      </c>
      <c r="P292" s="289"/>
      <c r="Q292" s="159"/>
      <c r="R292" s="159"/>
      <c r="S292" s="32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638</v>
      </c>
      <c r="M293" s="29">
        <v>8121</v>
      </c>
      <c r="N293" s="181">
        <f t="shared" si="42"/>
        <v>0</v>
      </c>
      <c r="O293" s="289"/>
      <c r="P293" s="289"/>
      <c r="Q293" s="159"/>
      <c r="R293" s="159"/>
      <c r="S293" s="32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89"/>
      <c r="P294" s="289"/>
      <c r="Q294" s="159"/>
      <c r="R294" s="159"/>
      <c r="S294" s="32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755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82"/>
      <c r="P298" s="282"/>
      <c r="Q298" s="159"/>
      <c r="R298" s="159"/>
      <c r="S298" s="32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2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756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2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82"/>
      <c r="P302" s="282"/>
      <c r="Q302" s="159"/>
      <c r="R302" s="159"/>
      <c r="S302" s="32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2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82"/>
      <c r="P306" s="282"/>
      <c r="Q306" s="159"/>
      <c r="R306" s="159"/>
      <c r="S306" s="32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671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2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2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2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757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83"/>
      <c r="P312" s="283"/>
      <c r="Q312" s="159"/>
      <c r="R312" s="159"/>
      <c r="S312" s="32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83"/>
      <c r="P313" s="283"/>
      <c r="Q313" s="159"/>
      <c r="R313" s="159"/>
      <c r="S313" s="32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758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2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784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2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2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2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2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2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2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83">
        <v>0</v>
      </c>
      <c r="P331" s="283"/>
      <c r="Q331" s="159"/>
      <c r="R331" s="159"/>
      <c r="S331" s="32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2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83">
        <v>0</v>
      </c>
      <c r="P333" s="283"/>
      <c r="Q333" s="159"/>
      <c r="R333" s="159"/>
      <c r="S333" s="32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2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83"/>
      <c r="P336" s="283">
        <v>0</v>
      </c>
      <c r="Q336" s="159"/>
      <c r="R336" s="159"/>
      <c r="S336" s="32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707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83"/>
      <c r="P338" s="283"/>
      <c r="Q338" s="159"/>
      <c r="R338" s="159"/>
      <c r="S338" s="32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83"/>
      <c r="P339" s="283"/>
      <c r="Q339" s="159"/>
      <c r="R339" s="159"/>
      <c r="S339" s="32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83"/>
      <c r="P340" s="283"/>
      <c r="Q340" s="159"/>
      <c r="R340" s="159"/>
      <c r="S340" s="32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83"/>
      <c r="P341" s="283"/>
      <c r="Q341" s="159"/>
      <c r="R341" s="159"/>
      <c r="S341" s="32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83"/>
      <c r="P342" s="283"/>
      <c r="Q342" s="159"/>
      <c r="R342" s="159"/>
      <c r="S342" s="32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82"/>
      <c r="P343" s="282"/>
      <c r="Q343" s="159"/>
      <c r="R343" s="159"/>
      <c r="S343" s="32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83"/>
      <c r="P344" s="283"/>
      <c r="Q344" s="159"/>
      <c r="R344" s="159"/>
      <c r="S344" s="32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83"/>
      <c r="P345" s="283"/>
      <c r="Q345" s="159"/>
      <c r="R345" s="159"/>
      <c r="S345" s="32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83"/>
      <c r="P346" s="283"/>
      <c r="Q346" s="159"/>
      <c r="R346" s="159"/>
      <c r="S346" s="32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83"/>
      <c r="P347" s="283"/>
      <c r="Q347" s="159"/>
      <c r="R347" s="159"/>
      <c r="S347" s="32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83"/>
      <c r="P348" s="283"/>
      <c r="Q348" s="159"/>
      <c r="R348" s="159"/>
      <c r="S348" s="32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83"/>
      <c r="P349" s="283"/>
      <c r="Q349" s="159"/>
      <c r="R349" s="159"/>
      <c r="S349" s="32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83"/>
      <c r="P350" s="283"/>
      <c r="Q350" s="159"/>
      <c r="R350" s="159"/>
      <c r="S350" s="32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83"/>
      <c r="P351" s="283"/>
      <c r="Q351" s="159"/>
      <c r="R351" s="159"/>
      <c r="S351" s="32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83"/>
      <c r="P352" s="283"/>
      <c r="Q352" s="159"/>
      <c r="R352" s="159"/>
      <c r="S352" s="32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1" t="s">
        <v>667</v>
      </c>
      <c r="M353" s="279" t="s">
        <v>665</v>
      </c>
      <c r="N353" s="181">
        <f t="shared" si="58"/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639</v>
      </c>
      <c r="M355" s="10" t="s">
        <v>640</v>
      </c>
      <c r="N355" s="181">
        <f t="shared" si="58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83"/>
      <c r="P358" s="283"/>
      <c r="Q358" s="159"/>
      <c r="R358" s="159"/>
      <c r="S358" s="32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2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759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82"/>
      <c r="P361" s="282"/>
      <c r="Q361" s="159"/>
      <c r="R361" s="159"/>
      <c r="S361" s="323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619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89"/>
      <c r="O363" s="289"/>
      <c r="P363" s="289"/>
      <c r="Q363" s="159"/>
      <c r="R363" s="159"/>
      <c r="S363" s="32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619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89"/>
      <c r="O365" s="289"/>
      <c r="P365" s="289"/>
      <c r="Q365" s="159"/>
      <c r="R365" s="159"/>
      <c r="S365" s="32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621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2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83">
        <v>0</v>
      </c>
      <c r="P368" s="283"/>
      <c r="Q368" s="159"/>
      <c r="R368" s="159"/>
      <c r="S368" s="32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2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2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760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83"/>
      <c r="P375" s="283"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2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82"/>
      <c r="P384" s="282"/>
      <c r="Q384" s="159"/>
      <c r="R384" s="159"/>
      <c r="S384" s="32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2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2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2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2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761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2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762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84"/>
      <c r="J394" s="285"/>
      <c r="K394" s="285"/>
      <c r="L394" s="30" t="s">
        <v>115</v>
      </c>
      <c r="M394" s="31">
        <v>4213</v>
      </c>
      <c r="N394" s="181">
        <f t="shared" si="66"/>
        <v>0</v>
      </c>
      <c r="O394" s="283"/>
      <c r="P394" s="283"/>
      <c r="Q394" s="159"/>
      <c r="R394" s="159"/>
      <c r="S394" s="32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05">
        <v>5112</v>
      </c>
      <c r="N395" s="181">
        <f t="shared" ref="N395" si="68">O395+P395</f>
        <v>0</v>
      </c>
      <c r="O395" s="282">
        <v>0</v>
      </c>
      <c r="P395" s="282"/>
      <c r="Q395" s="159"/>
      <c r="R395" s="159"/>
      <c r="S395" s="32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763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2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764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2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05">
        <v>5112</v>
      </c>
      <c r="N400" s="181">
        <f t="shared" si="66"/>
        <v>0</v>
      </c>
      <c r="O400" s="282">
        <v>0</v>
      </c>
      <c r="P400" s="282"/>
      <c r="Q400" s="159"/>
      <c r="R400" s="159"/>
      <c r="S400" s="32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06">
        <v>5113</v>
      </c>
      <c r="N401" s="181">
        <f t="shared" si="66"/>
        <v>0</v>
      </c>
      <c r="O401" s="282">
        <v>0</v>
      </c>
      <c r="P401" s="282"/>
      <c r="Q401" s="159"/>
      <c r="R401" s="159"/>
      <c r="S401" s="32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765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84"/>
      <c r="J403" s="285"/>
      <c r="K403" s="285"/>
      <c r="L403" s="30" t="s">
        <v>115</v>
      </c>
      <c r="M403" s="31">
        <v>4213</v>
      </c>
      <c r="N403" s="181">
        <f t="shared" ref="N403" si="71">O403+P403</f>
        <v>0</v>
      </c>
      <c r="O403" s="283"/>
      <c r="P403" s="283"/>
      <c r="Q403" s="159"/>
      <c r="R403" s="159"/>
      <c r="S403" s="32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781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05">
        <v>5112</v>
      </c>
      <c r="N405" s="181">
        <f t="shared" ref="N405" si="73">O405+P405</f>
        <v>0</v>
      </c>
      <c r="O405" s="282">
        <v>0</v>
      </c>
      <c r="P405" s="282"/>
      <c r="Q405" s="159"/>
      <c r="R405" s="159"/>
      <c r="S405" s="32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766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83"/>
      <c r="P413" s="283"/>
      <c r="Q413" s="159"/>
      <c r="R413" s="159"/>
      <c r="S413" s="32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767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641</v>
      </c>
      <c r="M415" s="42">
        <v>4728</v>
      </c>
      <c r="N415" s="181">
        <v>0</v>
      </c>
      <c r="O415" s="181"/>
      <c r="P415" s="181"/>
      <c r="Q415" s="159"/>
      <c r="R415" s="159"/>
      <c r="S415" s="32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3" t="s">
        <v>768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2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23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3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3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812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3"/>
      <c r="P423" s="283"/>
      <c r="Q423" s="159"/>
      <c r="R423" s="159"/>
      <c r="S423" s="323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23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769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3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3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83"/>
      <c r="P431" s="283"/>
      <c r="Q431" s="159"/>
      <c r="R431" s="159"/>
      <c r="S431" s="323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23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2" t="s">
        <v>770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3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23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86"/>
      <c r="P435" s="286">
        <v>0</v>
      </c>
      <c r="Q435" s="159"/>
      <c r="R435" s="159"/>
      <c r="S435" s="323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23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3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86"/>
      <c r="P438" s="286"/>
      <c r="Q438" s="159"/>
      <c r="R438" s="159"/>
      <c r="S438" s="323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642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3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86"/>
      <c r="P440" s="286"/>
      <c r="Q440" s="159"/>
      <c r="R440" s="159"/>
      <c r="S440" s="323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3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3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23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3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3"/>
      <c r="T445" s="159"/>
      <c r="U445" s="159"/>
      <c r="V445" s="159"/>
    </row>
    <row r="446" spans="1:22" ht="25.5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23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23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3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23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23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23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23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23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3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23"/>
      <c r="T456" s="159"/>
      <c r="U456" s="159"/>
      <c r="V456" s="159"/>
    </row>
    <row r="457" spans="1:22" ht="25.5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/>
      <c r="Q457" s="159"/>
      <c r="R457" s="159"/>
      <c r="S457" s="323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23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23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>
        <v>0</v>
      </c>
      <c r="P461" s="181"/>
      <c r="Q461" s="159"/>
      <c r="R461" s="159"/>
      <c r="S461" s="323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82">
        <v>0</v>
      </c>
      <c r="P462" s="282"/>
      <c r="Q462" s="159"/>
      <c r="R462" s="159"/>
      <c r="S462" s="323"/>
      <c r="T462" s="159"/>
      <c r="U462" s="159"/>
      <c r="V462" s="159"/>
    </row>
    <row r="463" spans="1:22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>
        <v>0</v>
      </c>
      <c r="P463" s="181"/>
      <c r="Q463" s="159"/>
      <c r="R463" s="159"/>
      <c r="S463" s="323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3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89"/>
      <c r="P465" s="289"/>
      <c r="Q465" s="159"/>
      <c r="R465" s="159"/>
      <c r="S465" s="323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/>
      <c r="Q466" s="159"/>
      <c r="R466" s="159"/>
      <c r="S466" s="323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23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89"/>
      <c r="P470" s="289"/>
      <c r="Q470" s="159"/>
      <c r="R470" s="159"/>
      <c r="S470" s="323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23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717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3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84"/>
      <c r="J474" s="285"/>
      <c r="K474" s="285"/>
      <c r="L474" s="28" t="s">
        <v>142</v>
      </c>
      <c r="M474" s="29">
        <v>4251</v>
      </c>
      <c r="N474" s="181">
        <f t="shared" si="83"/>
        <v>0</v>
      </c>
      <c r="O474" s="307"/>
      <c r="P474" s="307"/>
      <c r="Q474" s="159"/>
      <c r="R474" s="159"/>
      <c r="S474" s="323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82"/>
      <c r="P475" s="282"/>
      <c r="Q475" s="159"/>
      <c r="R475" s="159"/>
      <c r="S475" s="323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23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3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23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3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3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3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771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3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82"/>
      <c r="P483" s="282"/>
      <c r="Q483" s="159"/>
      <c r="R483" s="159"/>
      <c r="S483" s="323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82">
        <v>0</v>
      </c>
      <c r="P484" s="282"/>
      <c r="Q484" s="159"/>
      <c r="R484" s="159"/>
      <c r="S484" s="323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23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82"/>
      <c r="P486" s="282"/>
      <c r="Q486" s="159"/>
      <c r="R486" s="159"/>
      <c r="S486" s="323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782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3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82"/>
      <c r="P488" s="282"/>
      <c r="Q488" s="159"/>
      <c r="R488" s="159"/>
      <c r="S488" s="323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3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3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3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3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23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3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23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23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23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710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23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23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3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23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23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23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83"/>
      <c r="P504" s="283"/>
      <c r="Q504" s="159"/>
      <c r="R504" s="159"/>
      <c r="S504" s="323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23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23"/>
      <c r="T506" s="159"/>
      <c r="U506" s="159"/>
      <c r="V506" s="159"/>
    </row>
    <row r="507" spans="1:22" s="113" customForma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23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23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643</v>
      </c>
      <c r="M509" s="10" t="s">
        <v>644</v>
      </c>
      <c r="N509" s="181">
        <f t="shared" si="92"/>
        <v>0</v>
      </c>
      <c r="O509" s="181"/>
      <c r="P509" s="181"/>
      <c r="Q509" s="159"/>
      <c r="R509" s="159"/>
      <c r="S509" s="323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718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3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23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23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772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3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3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3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23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3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3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82"/>
      <c r="P521" s="282"/>
      <c r="Q521" s="159"/>
      <c r="R521" s="159"/>
      <c r="S521" s="323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645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3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23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23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3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3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89"/>
      <c r="P527" s="289">
        <v>0</v>
      </c>
      <c r="Q527" s="159"/>
      <c r="R527" s="159"/>
      <c r="S527" s="323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23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3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3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3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23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3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23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23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660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23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23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23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23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23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23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3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23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708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3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23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82"/>
      <c r="P548" s="282"/>
      <c r="Q548" s="159"/>
      <c r="R548" s="159"/>
      <c r="S548" s="323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3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3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620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3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82"/>
      <c r="P556" s="282"/>
      <c r="Q556" s="159"/>
      <c r="R556" s="159"/>
      <c r="S556" s="323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82"/>
      <c r="P557" s="282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23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3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3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23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82"/>
      <c r="P563" s="282"/>
      <c r="Q563" s="159"/>
      <c r="R563" s="159"/>
      <c r="S563" s="323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23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646</v>
      </c>
      <c r="I567" s="150" t="s">
        <v>185</v>
      </c>
      <c r="J567" s="151">
        <v>4</v>
      </c>
      <c r="K567" s="151">
        <v>1</v>
      </c>
      <c r="L567" s="152" t="s">
        <v>647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23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3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648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23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82"/>
      <c r="P570" s="282"/>
      <c r="Q570" s="159"/>
      <c r="R570" s="159"/>
      <c r="S570" s="323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23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3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3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1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3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3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3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3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23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3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3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82"/>
      <c r="P581" s="282"/>
      <c r="Q581" s="159"/>
      <c r="R581" s="159"/>
      <c r="S581" s="323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82"/>
      <c r="P582" s="282"/>
      <c r="Q582" s="159"/>
      <c r="R582" s="159"/>
      <c r="S582" s="323"/>
      <c r="T582" s="159"/>
      <c r="U582" s="159"/>
      <c r="V582" s="159"/>
    </row>
    <row r="583" spans="1:22" ht="25.5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82"/>
      <c r="P583" s="282"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8"/>
      <c r="I584" s="309"/>
      <c r="J584" s="310"/>
      <c r="K584" s="310"/>
      <c r="L584" s="27" t="s">
        <v>137</v>
      </c>
      <c r="M584" s="10">
        <v>5129</v>
      </c>
      <c r="N584" s="181">
        <f t="shared" si="118"/>
        <v>0</v>
      </c>
      <c r="O584" s="289"/>
      <c r="P584" s="289"/>
      <c r="Q584" s="159"/>
      <c r="R584" s="159"/>
      <c r="S584" s="323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4"/>
      <c r="J586" s="285"/>
      <c r="K586" s="285"/>
      <c r="L586" s="30" t="s">
        <v>364</v>
      </c>
      <c r="M586" s="42">
        <v>4269</v>
      </c>
      <c r="N586" s="181">
        <f t="shared" si="118"/>
        <v>0</v>
      </c>
      <c r="O586" s="283"/>
      <c r="P586" s="283"/>
      <c r="Q586" s="159"/>
      <c r="R586" s="159"/>
      <c r="S586" s="323"/>
      <c r="T586" s="159"/>
      <c r="U586" s="159"/>
      <c r="V586" s="159"/>
    </row>
    <row r="587" spans="1:22" ht="16.5">
      <c r="B587" s="122"/>
      <c r="H587" s="15"/>
      <c r="I587" s="284"/>
      <c r="J587" s="285"/>
      <c r="K587" s="285"/>
      <c r="L587" s="30" t="s">
        <v>636</v>
      </c>
      <c r="M587" s="46" t="s">
        <v>637</v>
      </c>
      <c r="N587" s="181">
        <f t="shared" ref="N587" si="119">O587+P587</f>
        <v>0</v>
      </c>
      <c r="O587" s="283"/>
      <c r="P587" s="283"/>
      <c r="Q587" s="159"/>
      <c r="R587" s="159"/>
      <c r="S587" s="323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83"/>
      <c r="P588" s="283"/>
      <c r="Q588" s="159"/>
      <c r="R588" s="159"/>
      <c r="S588" s="323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3" t="s">
        <v>719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3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23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636</v>
      </c>
      <c r="M591" s="46" t="s">
        <v>637</v>
      </c>
      <c r="N591" s="181"/>
      <c r="O591" s="181"/>
      <c r="P591" s="181"/>
      <c r="Q591" s="159"/>
      <c r="R591" s="159"/>
      <c r="S591" s="323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86"/>
      <c r="P592" s="286"/>
      <c r="Q592" s="159"/>
      <c r="R592" s="159"/>
      <c r="S592" s="323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670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86"/>
      <c r="P594" s="286">
        <v>0</v>
      </c>
      <c r="Q594" s="159"/>
      <c r="R594" s="159"/>
      <c r="S594" s="323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2" t="s">
        <v>712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3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89"/>
      <c r="P596" s="289">
        <v>0</v>
      </c>
      <c r="Q596" s="159"/>
      <c r="R596" s="159"/>
      <c r="S596" s="323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2" t="s">
        <v>714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3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86"/>
      <c r="P598" s="286">
        <v>0</v>
      </c>
      <c r="Q598" s="159"/>
      <c r="R598" s="159"/>
      <c r="S598" s="323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3" t="s">
        <v>720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23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86"/>
      <c r="P600" s="286">
        <v>0</v>
      </c>
      <c r="Q600" s="159"/>
      <c r="R600" s="159"/>
      <c r="S600" s="323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3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3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23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86"/>
      <c r="P605" s="286"/>
      <c r="Q605" s="159"/>
      <c r="R605" s="159"/>
      <c r="S605" s="323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3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3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3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3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3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23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86"/>
      <c r="P612" s="286"/>
      <c r="Q612" s="159"/>
      <c r="R612" s="159"/>
      <c r="S612" s="323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716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3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23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813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3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811</v>
      </c>
      <c r="M616" s="46" t="s">
        <v>810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23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3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2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86"/>
      <c r="P621" s="286"/>
      <c r="Q621" s="159"/>
      <c r="R621" s="159"/>
      <c r="S621" s="32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3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3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746</v>
      </c>
      <c r="N627" s="181">
        <f t="shared" ref="N627:N645" si="131">O627+P627</f>
        <v>0</v>
      </c>
      <c r="O627" s="289"/>
      <c r="P627" s="289">
        <v>0</v>
      </c>
      <c r="Q627" s="159"/>
      <c r="R627" s="159"/>
      <c r="S627" s="32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23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23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23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618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23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86"/>
      <c r="P636" s="286">
        <v>0</v>
      </c>
      <c r="Q636" s="159"/>
      <c r="R636" s="159"/>
      <c r="S636" s="323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3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82"/>
      <c r="P638" s="282">
        <v>0</v>
      </c>
      <c r="Q638" s="159"/>
      <c r="R638" s="159"/>
      <c r="S638" s="323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721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23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23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728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89"/>
      <c r="P645" s="289"/>
      <c r="Q645" s="159"/>
      <c r="R645" s="159"/>
      <c r="S645" s="32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23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3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3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709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3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2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23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23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649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3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86"/>
      <c r="P659" s="286"/>
      <c r="Q659" s="159"/>
      <c r="R659" s="159"/>
      <c r="S659" s="323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650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86"/>
      <c r="P661" s="286"/>
      <c r="Q661" s="159"/>
      <c r="R661" s="159"/>
      <c r="S661" s="323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722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3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86"/>
      <c r="P663" s="286"/>
      <c r="Q663" s="159"/>
      <c r="R663" s="159"/>
      <c r="S663" s="323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23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3" t="s">
        <v>773</v>
      </c>
      <c r="M665" s="345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3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774</v>
      </c>
      <c r="M666" s="46">
        <v>4861</v>
      </c>
      <c r="N666" s="181">
        <f t="shared" ref="N666" si="135">O666+P666</f>
        <v>0</v>
      </c>
      <c r="O666" s="286"/>
      <c r="P666" s="286">
        <v>0</v>
      </c>
      <c r="Q666" s="159"/>
      <c r="R666" s="159"/>
      <c r="S666" s="323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3" t="s">
        <v>809</v>
      </c>
      <c r="M667" s="345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3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811</v>
      </c>
      <c r="M668" s="46" t="s">
        <v>810</v>
      </c>
      <c r="N668" s="181">
        <f t="shared" ref="N668" si="136">O668+P668</f>
        <v>0</v>
      </c>
      <c r="O668" s="286"/>
      <c r="P668" s="286">
        <v>0</v>
      </c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3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3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651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3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3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651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0"/>
      <c r="I674" s="308"/>
      <c r="J674" s="312"/>
      <c r="K674" s="312"/>
      <c r="L674" s="28" t="s">
        <v>108</v>
      </c>
      <c r="M674" s="313"/>
      <c r="N674" s="188"/>
      <c r="O674" s="188"/>
      <c r="P674" s="188"/>
      <c r="Q674" s="159"/>
      <c r="R674" s="159"/>
      <c r="S674" s="323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652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23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653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3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653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2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0"/>
      <c r="I680" s="308"/>
      <c r="J680" s="312"/>
      <c r="K680" s="312"/>
      <c r="L680" s="28" t="s">
        <v>108</v>
      </c>
      <c r="M680" s="313"/>
      <c r="N680" s="188"/>
      <c r="O680" s="188"/>
      <c r="P680" s="188"/>
      <c r="Q680" s="159"/>
      <c r="R680" s="159"/>
      <c r="S680" s="323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654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23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23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3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775</v>
      </c>
      <c r="M686" s="10" t="s">
        <v>776</v>
      </c>
      <c r="N686" s="181"/>
      <c r="O686" s="181"/>
      <c r="P686" s="181"/>
      <c r="Q686" s="159"/>
      <c r="R686" s="159"/>
      <c r="S686" s="323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7" t="s">
        <v>777</v>
      </c>
      <c r="M688" s="352" t="s">
        <v>778</v>
      </c>
      <c r="N688" s="181">
        <f t="shared" si="139"/>
        <v>0</v>
      </c>
      <c r="O688" s="181"/>
      <c r="P688" s="181"/>
      <c r="Q688" s="159"/>
      <c r="R688" s="159"/>
      <c r="S688" s="323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3" t="s">
        <v>723</v>
      </c>
      <c r="M689" s="345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23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23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3" t="s">
        <v>724</v>
      </c>
      <c r="M692" s="345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23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23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3" t="s">
        <v>725</v>
      </c>
      <c r="M695" s="345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23"/>
      <c r="T695" s="159"/>
      <c r="U695" s="159"/>
      <c r="V695" s="159"/>
    </row>
    <row r="696" spans="1:22">
      <c r="H696" s="15"/>
      <c r="I696" s="23"/>
      <c r="J696" s="24"/>
      <c r="K696" s="24"/>
      <c r="L696" s="346" t="s">
        <v>123</v>
      </c>
      <c r="M696" s="347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23"/>
      <c r="T696" s="159"/>
      <c r="U696" s="159"/>
      <c r="V696" s="159"/>
    </row>
    <row r="697" spans="1:22">
      <c r="H697" s="15"/>
      <c r="I697" s="23"/>
      <c r="J697" s="24"/>
      <c r="K697" s="24"/>
      <c r="L697" s="317" t="s">
        <v>125</v>
      </c>
      <c r="M697" s="348">
        <v>4239</v>
      </c>
      <c r="N697" s="181">
        <f t="shared" si="143"/>
        <v>0</v>
      </c>
      <c r="O697" s="181"/>
      <c r="P697" s="181"/>
      <c r="Q697" s="159"/>
      <c r="R697" s="159"/>
      <c r="S697" s="323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23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779</v>
      </c>
      <c r="M702" s="26"/>
      <c r="N702" s="195">
        <f>O702+P702</f>
        <v>0</v>
      </c>
      <c r="O702" s="314">
        <f>SUM(O703:O709)</f>
        <v>0</v>
      </c>
      <c r="P702" s="314">
        <f>SUM(P703:P709)</f>
        <v>0</v>
      </c>
      <c r="Q702" s="159"/>
      <c r="R702" s="159"/>
      <c r="S702" s="323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83">
        <v>0</v>
      </c>
      <c r="P703" s="283"/>
      <c r="Q703" s="159"/>
      <c r="R703" s="159"/>
      <c r="S703" s="323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83"/>
      <c r="P704" s="283"/>
      <c r="Q704" s="159"/>
      <c r="R704" s="159"/>
      <c r="S704" s="323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83"/>
      <c r="P705" s="283"/>
      <c r="Q705" s="159"/>
      <c r="R705" s="159"/>
      <c r="S705" s="323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83"/>
      <c r="P706" s="283"/>
      <c r="Q706" s="159"/>
      <c r="R706" s="159"/>
      <c r="S706" s="323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83"/>
      <c r="P709" s="283"/>
      <c r="Q709" s="159"/>
      <c r="R709" s="159"/>
      <c r="S709" s="323"/>
      <c r="T709" s="159"/>
      <c r="U709" s="159"/>
      <c r="V709" s="159"/>
    </row>
    <row r="710" spans="1:22" ht="54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655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25.5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/>
      <c r="Q712" s="159"/>
      <c r="R712" s="159"/>
      <c r="S712" s="323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23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656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3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89"/>
      <c r="P717" s="289"/>
      <c r="Q717" s="159"/>
      <c r="R717" s="159"/>
      <c r="S717" s="323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657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3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23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23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23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/>
      <c r="Q722" s="159"/>
      <c r="R722" s="159"/>
      <c r="S722" s="323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23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658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3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23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 ht="27">
      <c r="H731" s="43"/>
      <c r="I731" s="145"/>
      <c r="J731" s="146"/>
      <c r="K731" s="146"/>
      <c r="L731" s="343" t="s">
        <v>726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641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23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659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3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2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669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3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23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23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3" t="s">
        <v>780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727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23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3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3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86"/>
      <c r="P756" s="286"/>
      <c r="Q756" s="159"/>
      <c r="R756" s="159"/>
      <c r="S756" s="323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3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15"/>
      <c r="P758" s="315"/>
      <c r="Q758" s="159"/>
      <c r="R758" s="159"/>
      <c r="S758" s="323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3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3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3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3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23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89"/>
      <c r="P766" s="289"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3"/>
      <c r="T767" s="159"/>
      <c r="U767" s="159"/>
      <c r="V767" s="159"/>
    </row>
    <row r="769" spans="12:12" s="3" customFormat="1">
      <c r="L769" s="36"/>
    </row>
    <row r="771" spans="12:12" s="3" customFormat="1">
      <c r="L771" s="36"/>
    </row>
    <row r="772" spans="12:12" s="3" customFormat="1">
      <c r="L772" s="36"/>
    </row>
    <row r="773" spans="12:12" s="3" customFormat="1">
      <c r="L773" s="36"/>
    </row>
    <row r="774" spans="12:12" s="3" customFormat="1">
      <c r="L774" s="36"/>
    </row>
    <row r="775" spans="12:12" s="3" customFormat="1">
      <c r="L775" s="36"/>
    </row>
    <row r="776" spans="12:12" s="3" customFormat="1">
      <c r="L776" s="36"/>
    </row>
    <row r="777" spans="12:12" s="3" customFormat="1">
      <c r="L777" s="36"/>
    </row>
    <row r="779" spans="12:12" s="3" customFormat="1">
      <c r="L779" s="36"/>
    </row>
    <row r="781" spans="12:12" s="3" customFormat="1">
      <c r="L781" s="36"/>
    </row>
    <row r="783" spans="12:12" s="3" customFormat="1">
      <c r="L783" s="36"/>
    </row>
    <row r="785" spans="12:12" s="3" customFormat="1">
      <c r="L785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1" spans="12:12" s="3" customFormat="1">
      <c r="L801" s="36"/>
    </row>
    <row r="803" spans="12:12" s="3" customFormat="1">
      <c r="L803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09" spans="12:12" s="3" customFormat="1">
      <c r="L809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5" spans="12:12" s="3" customFormat="1">
      <c r="L825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89" spans="12:12" s="3" customFormat="1">
      <c r="L889" s="36"/>
    </row>
    <row r="890" spans="12:12" s="3" customFormat="1">
      <c r="L890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899" spans="12:12" s="3" customFormat="1">
      <c r="L899" s="36"/>
    </row>
    <row r="900" spans="12:12" s="3" customFormat="1">
      <c r="L900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7" spans="12:12" s="3" customFormat="1">
      <c r="L957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1" spans="12:12" s="3" customFormat="1">
      <c r="L981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1" spans="12:12" s="3" customFormat="1">
      <c r="L1011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0" spans="12:12" s="3" customFormat="1">
      <c r="L1040" s="36"/>
    </row>
    <row r="1042" spans="12:12" s="3" customFormat="1">
      <c r="L1042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0" spans="12:12" s="3" customFormat="1">
      <c r="L1050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7" spans="12:12" s="3" customFormat="1">
      <c r="L1057" s="36"/>
    </row>
    <row r="1058" spans="12:12" s="3" customFormat="1">
      <c r="L1058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2" spans="12:12" s="3" customFormat="1">
      <c r="L1072" s="36"/>
    </row>
    <row r="1073" spans="12:12" s="3" customFormat="1">
      <c r="L1073" s="36"/>
    </row>
    <row r="1074" spans="12:12" s="3" customFormat="1">
      <c r="L1074" s="36"/>
    </row>
    <row r="1076" spans="12:12" s="3" customFormat="1">
      <c r="L1076" s="36"/>
    </row>
    <row r="1077" spans="12:12" s="3" customFormat="1">
      <c r="L1077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7" spans="12:12" s="3" customFormat="1">
      <c r="L1107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6" spans="12:12" s="3" customFormat="1">
      <c r="L1136" s="36"/>
    </row>
    <row r="1138" spans="12:12" s="3" customFormat="1">
      <c r="L1138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4" spans="12:12" s="3" customFormat="1">
      <c r="L1144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0" spans="12:12" s="3" customFormat="1">
      <c r="L1160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4" spans="12:12" s="3" customFormat="1">
      <c r="L1224" s="36"/>
    </row>
    <row r="1225" spans="12:12" s="3" customFormat="1">
      <c r="L1225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4" spans="12:12" s="3" customFormat="1">
      <c r="L1234" s="36"/>
    </row>
    <row r="1235" spans="12:12" s="3" customFormat="1">
      <c r="L1235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0" priority="6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0"/>
  <dimension ref="A1:P130"/>
  <sheetViews>
    <sheetView view="pageBreakPreview" zoomScale="95" zoomScaleSheetLayoutView="95" workbookViewId="0">
      <selection activeCell="I25" sqref="I25"/>
    </sheetView>
  </sheetViews>
  <sheetFormatPr defaultColWidth="9.140625" defaultRowHeight="12.75"/>
  <cols>
    <col min="1" max="1" width="4.85546875" style="50" customWidth="1"/>
    <col min="2" max="2" width="5.140625" style="51" hidden="1" customWidth="1"/>
    <col min="3" max="3" width="48.140625" style="50" customWidth="1"/>
    <col min="4" max="4" width="5.140625" style="51" customWidth="1"/>
    <col min="5" max="5" width="17.85546875" style="50" customWidth="1"/>
    <col min="6" max="9" width="16.7109375" style="50" customWidth="1"/>
    <col min="10" max="13" width="15" style="50" customWidth="1"/>
    <col min="14" max="14" width="18.42578125" style="50" customWidth="1"/>
    <col min="15" max="15" width="18.28515625" style="50" customWidth="1"/>
    <col min="16" max="16" width="10.7109375" style="50" customWidth="1"/>
    <col min="17" max="16384" width="9.140625" style="50"/>
  </cols>
  <sheetData>
    <row r="1" spans="1:16" ht="15.75" customHeight="1">
      <c r="E1" s="396"/>
      <c r="F1" s="396"/>
      <c r="G1" s="396"/>
      <c r="H1" s="396"/>
      <c r="I1" s="396"/>
      <c r="J1" s="396"/>
      <c r="K1" s="396" t="s">
        <v>366</v>
      </c>
      <c r="L1" s="396"/>
      <c r="M1" s="396"/>
    </row>
    <row r="2" spans="1:16" ht="15.75" customHeight="1">
      <c r="E2" s="396"/>
      <c r="F2" s="396"/>
      <c r="G2" s="396"/>
      <c r="H2" s="396"/>
      <c r="I2" s="396"/>
      <c r="J2" s="396"/>
      <c r="K2" s="396" t="s">
        <v>367</v>
      </c>
      <c r="L2" s="396"/>
      <c r="M2" s="396"/>
    </row>
    <row r="3" spans="1:16" ht="15.75" customHeight="1">
      <c r="E3" s="396"/>
      <c r="F3" s="396"/>
      <c r="G3" s="396"/>
      <c r="H3" s="396"/>
      <c r="I3" s="396"/>
      <c r="J3" s="396"/>
      <c r="K3" s="396" t="s">
        <v>368</v>
      </c>
      <c r="L3" s="396"/>
      <c r="M3" s="396"/>
    </row>
    <row r="4" spans="1:16" ht="15.75" customHeight="1">
      <c r="E4" s="396"/>
      <c r="F4" s="396"/>
      <c r="G4" s="396"/>
      <c r="H4" s="396"/>
      <c r="I4" s="396"/>
      <c r="J4" s="396"/>
      <c r="K4" s="396" t="s">
        <v>369</v>
      </c>
      <c r="L4" s="396"/>
      <c r="M4" s="396"/>
    </row>
    <row r="6" spans="1:16" ht="38.25" customHeight="1">
      <c r="A6" s="398" t="s">
        <v>370</v>
      </c>
      <c r="B6" s="398"/>
      <c r="C6" s="398"/>
      <c r="D6" s="398"/>
      <c r="E6" s="398"/>
      <c r="F6" s="398"/>
      <c r="G6" s="398"/>
      <c r="H6" s="398"/>
      <c r="I6" s="398"/>
      <c r="J6" s="398"/>
      <c r="K6" s="398"/>
      <c r="L6" s="398"/>
      <c r="M6" s="398"/>
      <c r="N6" s="52"/>
      <c r="O6" s="52"/>
      <c r="P6" s="52"/>
    </row>
    <row r="7" spans="1:16" ht="15.75">
      <c r="A7" s="53"/>
      <c r="B7" s="53"/>
      <c r="C7" s="53"/>
      <c r="D7" s="53"/>
    </row>
    <row r="8" spans="1:16">
      <c r="A8" s="54"/>
      <c r="B8" s="55"/>
      <c r="C8" s="54"/>
      <c r="D8" s="55"/>
      <c r="F8" s="399" t="s">
        <v>97</v>
      </c>
      <c r="G8" s="399"/>
      <c r="H8" s="399"/>
      <c r="I8" s="399"/>
      <c r="J8" s="399"/>
      <c r="K8" s="399"/>
      <c r="L8" s="399"/>
      <c r="M8" s="399"/>
    </row>
    <row r="9" spans="1:16" ht="16.5" customHeight="1">
      <c r="A9" s="400" t="s">
        <v>371</v>
      </c>
      <c r="B9" s="397" t="s">
        <v>372</v>
      </c>
      <c r="C9" s="401" t="s">
        <v>373</v>
      </c>
      <c r="D9" s="397" t="s">
        <v>372</v>
      </c>
      <c r="E9" s="402" t="s">
        <v>374</v>
      </c>
      <c r="F9" s="403" t="s">
        <v>375</v>
      </c>
      <c r="G9" s="404"/>
      <c r="H9" s="404"/>
      <c r="I9" s="404"/>
      <c r="J9" s="404"/>
      <c r="K9" s="404"/>
      <c r="L9" s="404"/>
      <c r="M9" s="405"/>
    </row>
    <row r="10" spans="1:16" ht="20.25" customHeight="1">
      <c r="A10" s="400"/>
      <c r="B10" s="397"/>
      <c r="C10" s="401"/>
      <c r="D10" s="397"/>
      <c r="E10" s="402"/>
      <c r="F10" s="402" t="s">
        <v>376</v>
      </c>
      <c r="G10" s="402"/>
      <c r="H10" s="402"/>
      <c r="I10" s="402"/>
      <c r="J10" s="402" t="s">
        <v>377</v>
      </c>
      <c r="K10" s="402"/>
      <c r="L10" s="402"/>
      <c r="M10" s="402"/>
    </row>
    <row r="11" spans="1:16">
      <c r="A11" s="400"/>
      <c r="B11" s="397"/>
      <c r="C11" s="401"/>
      <c r="D11" s="397"/>
      <c r="E11" s="402"/>
      <c r="F11" s="1" t="s">
        <v>378</v>
      </c>
      <c r="G11" s="1" t="s">
        <v>379</v>
      </c>
      <c r="H11" s="1" t="s">
        <v>380</v>
      </c>
      <c r="I11" s="1" t="s">
        <v>381</v>
      </c>
      <c r="J11" s="1" t="s">
        <v>378</v>
      </c>
      <c r="K11" s="1" t="s">
        <v>379</v>
      </c>
      <c r="L11" s="1" t="s">
        <v>380</v>
      </c>
      <c r="M11" s="1" t="s">
        <v>381</v>
      </c>
    </row>
    <row r="12" spans="1:16">
      <c r="A12" s="56">
        <v>1</v>
      </c>
      <c r="B12" s="56">
        <v>3</v>
      </c>
      <c r="C12" s="56">
        <v>2</v>
      </c>
      <c r="D12" s="56">
        <v>3</v>
      </c>
      <c r="E12" s="57">
        <v>4</v>
      </c>
      <c r="F12" s="57">
        <v>5</v>
      </c>
      <c r="G12" s="56">
        <v>6</v>
      </c>
      <c r="H12" s="56">
        <v>7</v>
      </c>
      <c r="I12" s="56">
        <v>8</v>
      </c>
      <c r="J12" s="57">
        <v>9</v>
      </c>
      <c r="K12" s="57">
        <v>10</v>
      </c>
      <c r="L12" s="56">
        <v>11</v>
      </c>
      <c r="M12" s="56">
        <v>12</v>
      </c>
    </row>
    <row r="13" spans="1:16" ht="24.75" customHeight="1">
      <c r="A13" s="58">
        <v>4000</v>
      </c>
      <c r="B13" s="59"/>
      <c r="C13" s="60" t="s">
        <v>382</v>
      </c>
      <c r="D13" s="59"/>
      <c r="E13" s="14"/>
      <c r="F13" s="14"/>
      <c r="G13" s="14"/>
      <c r="H13" s="14"/>
      <c r="I13" s="14"/>
      <c r="J13" s="14"/>
      <c r="K13" s="14"/>
      <c r="L13" s="14"/>
      <c r="M13" s="14"/>
    </row>
    <row r="14" spans="1:16">
      <c r="A14" s="61"/>
      <c r="B14" s="62"/>
      <c r="C14" s="63" t="s">
        <v>383</v>
      </c>
      <c r="D14" s="62"/>
      <c r="E14" s="64"/>
      <c r="F14" s="64"/>
      <c r="G14" s="64"/>
      <c r="H14" s="64"/>
      <c r="I14" s="64"/>
      <c r="J14" s="19"/>
      <c r="K14" s="19"/>
      <c r="L14" s="19"/>
      <c r="M14" s="19"/>
      <c r="N14" s="65" t="s">
        <v>384</v>
      </c>
      <c r="O14" s="66" t="s">
        <v>385</v>
      </c>
    </row>
    <row r="15" spans="1:16" ht="22.5" customHeight="1">
      <c r="A15" s="67">
        <v>4050</v>
      </c>
      <c r="B15" s="68" t="s">
        <v>361</v>
      </c>
      <c r="C15" s="69" t="s">
        <v>386</v>
      </c>
      <c r="D15" s="68" t="s">
        <v>361</v>
      </c>
      <c r="E15" s="70"/>
      <c r="F15" s="70"/>
      <c r="G15" s="70"/>
      <c r="H15" s="70"/>
      <c r="I15" s="70"/>
      <c r="J15" s="70"/>
      <c r="K15" s="70"/>
      <c r="L15" s="70"/>
      <c r="M15" s="70"/>
      <c r="N15" s="71" t="e">
        <f>+F21+F22+#REF!+F27+F28+F29+F30+F31+F34+F35+F38+F39+F40+F41+F42+F43+F44+F47+F50+F51+F54+F55+F56+F57+F62+F66+F74+F75+F76+F79+F85+F90+F93+F96+F99+F100+F71</f>
        <v>#REF!</v>
      </c>
      <c r="O15" s="71">
        <f>+J99+J108+J109+J112+J113+J114+J117+J119+J122+J127+J130+J107</f>
        <v>0</v>
      </c>
      <c r="P15" s="65"/>
    </row>
    <row r="16" spans="1:16">
      <c r="A16" s="61"/>
      <c r="B16" s="62"/>
      <c r="C16" s="63" t="s">
        <v>383</v>
      </c>
      <c r="D16" s="62"/>
      <c r="E16" s="64"/>
      <c r="F16" s="64"/>
      <c r="G16" s="64"/>
      <c r="H16" s="64"/>
      <c r="I16" s="64"/>
      <c r="J16" s="64"/>
      <c r="K16" s="64"/>
      <c r="L16" s="64"/>
      <c r="M16" s="64"/>
      <c r="N16" s="71"/>
      <c r="O16" s="71"/>
      <c r="P16" s="72"/>
    </row>
    <row r="17" spans="1:16" ht="17.25" customHeight="1">
      <c r="A17" s="73">
        <v>4100</v>
      </c>
      <c r="B17" s="74" t="s">
        <v>361</v>
      </c>
      <c r="C17" s="75" t="s">
        <v>387</v>
      </c>
      <c r="D17" s="74" t="s">
        <v>361</v>
      </c>
      <c r="E17" s="20"/>
      <c r="F17" s="20"/>
      <c r="G17" s="20"/>
      <c r="H17" s="20"/>
      <c r="I17" s="20"/>
      <c r="J17" s="20"/>
      <c r="K17" s="20"/>
      <c r="L17" s="20"/>
      <c r="M17" s="20"/>
      <c r="N17" s="71"/>
      <c r="O17" s="71"/>
      <c r="P17" s="72"/>
    </row>
    <row r="18" spans="1:16">
      <c r="A18" s="61"/>
      <c r="B18" s="62"/>
      <c r="C18" s="63" t="s">
        <v>383</v>
      </c>
      <c r="D18" s="62"/>
      <c r="E18" s="64"/>
      <c r="F18" s="64"/>
      <c r="G18" s="64"/>
      <c r="H18" s="64"/>
      <c r="I18" s="64"/>
      <c r="J18" s="64"/>
      <c r="K18" s="64"/>
      <c r="L18" s="64"/>
      <c r="M18" s="64"/>
      <c r="N18" s="71"/>
      <c r="O18" s="71"/>
      <c r="P18" s="72"/>
    </row>
    <row r="19" spans="1:16" ht="27">
      <c r="A19" s="76">
        <v>4110</v>
      </c>
      <c r="B19" s="77" t="s">
        <v>361</v>
      </c>
      <c r="C19" s="78" t="s">
        <v>388</v>
      </c>
      <c r="D19" s="77" t="s">
        <v>361</v>
      </c>
      <c r="E19" s="22"/>
      <c r="F19" s="22"/>
      <c r="G19" s="22"/>
      <c r="H19" s="22"/>
      <c r="I19" s="22"/>
      <c r="J19" s="22"/>
      <c r="K19" s="22"/>
      <c r="L19" s="22"/>
      <c r="M19" s="22"/>
    </row>
    <row r="20" spans="1:16">
      <c r="A20" s="56"/>
      <c r="B20" s="79"/>
      <c r="C20" s="63" t="s">
        <v>110</v>
      </c>
      <c r="D20" s="79"/>
      <c r="E20" s="64"/>
      <c r="F20" s="64"/>
      <c r="G20" s="64"/>
      <c r="H20" s="64"/>
      <c r="I20" s="64"/>
      <c r="J20" s="80"/>
      <c r="K20" s="80"/>
      <c r="L20" s="80"/>
      <c r="M20" s="80"/>
    </row>
    <row r="21" spans="1:16" ht="21" customHeight="1">
      <c r="A21" s="81">
        <v>4111</v>
      </c>
      <c r="B21" s="82">
        <v>4111</v>
      </c>
      <c r="C21" s="83" t="s">
        <v>112</v>
      </c>
      <c r="D21" s="82">
        <v>4111</v>
      </c>
      <c r="E21" s="32"/>
      <c r="F21" s="32"/>
      <c r="G21" s="32"/>
      <c r="H21" s="32"/>
      <c r="I21" s="32"/>
      <c r="J21" s="32"/>
      <c r="K21" s="32"/>
      <c r="L21" s="32"/>
      <c r="M21" s="32"/>
    </row>
    <row r="22" spans="1:16" ht="29.25" customHeight="1">
      <c r="A22" s="81">
        <v>4112</v>
      </c>
      <c r="B22" s="84">
        <v>4112</v>
      </c>
      <c r="C22" s="83" t="s">
        <v>113</v>
      </c>
      <c r="D22" s="84">
        <v>4112</v>
      </c>
      <c r="E22" s="32"/>
      <c r="F22" s="32"/>
      <c r="G22" s="32"/>
      <c r="H22" s="32"/>
      <c r="I22" s="32"/>
      <c r="J22" s="32"/>
      <c r="K22" s="32"/>
      <c r="L22" s="32"/>
      <c r="M22" s="32"/>
    </row>
    <row r="23" spans="1:16" ht="25.5">
      <c r="A23" s="73">
        <v>4200</v>
      </c>
      <c r="B23" s="74" t="s">
        <v>361</v>
      </c>
      <c r="C23" s="85" t="s">
        <v>389</v>
      </c>
      <c r="D23" s="74" t="s">
        <v>361</v>
      </c>
      <c r="E23" s="20"/>
      <c r="F23" s="20"/>
      <c r="G23" s="20"/>
      <c r="H23" s="20"/>
      <c r="I23" s="20"/>
      <c r="J23" s="20"/>
      <c r="K23" s="20"/>
      <c r="L23" s="20"/>
      <c r="M23" s="20"/>
    </row>
    <row r="24" spans="1:16">
      <c r="A24" s="61"/>
      <c r="B24" s="62"/>
      <c r="C24" s="63" t="s">
        <v>383</v>
      </c>
      <c r="D24" s="62"/>
      <c r="E24" s="64"/>
      <c r="F24" s="64"/>
      <c r="G24" s="64"/>
      <c r="H24" s="64"/>
      <c r="I24" s="64"/>
      <c r="J24" s="64"/>
      <c r="K24" s="64"/>
      <c r="L24" s="64"/>
      <c r="M24" s="64"/>
    </row>
    <row r="25" spans="1:16" ht="13.5">
      <c r="A25" s="76">
        <v>4210</v>
      </c>
      <c r="B25" s="77" t="s">
        <v>361</v>
      </c>
      <c r="C25" s="86" t="s">
        <v>390</v>
      </c>
      <c r="D25" s="77" t="s">
        <v>361</v>
      </c>
      <c r="E25" s="22"/>
      <c r="F25" s="22"/>
      <c r="G25" s="22"/>
      <c r="H25" s="22"/>
      <c r="I25" s="22"/>
      <c r="J25" s="22"/>
      <c r="K25" s="22"/>
      <c r="L25" s="22"/>
      <c r="M25" s="22"/>
    </row>
    <row r="26" spans="1:16">
      <c r="A26" s="56"/>
      <c r="B26" s="79"/>
      <c r="C26" s="63" t="s">
        <v>110</v>
      </c>
      <c r="D26" s="79"/>
      <c r="E26" s="64"/>
      <c r="F26" s="64"/>
      <c r="G26" s="64"/>
      <c r="H26" s="64"/>
      <c r="I26" s="64"/>
      <c r="J26" s="64"/>
      <c r="K26" s="64"/>
      <c r="L26" s="64"/>
      <c r="M26" s="64"/>
    </row>
    <row r="27" spans="1:16" ht="16.5" customHeight="1">
      <c r="A27" s="81">
        <v>4212</v>
      </c>
      <c r="B27" s="84">
        <v>4212</v>
      </c>
      <c r="C27" s="83" t="s">
        <v>114</v>
      </c>
      <c r="D27" s="84">
        <v>4212</v>
      </c>
      <c r="E27" s="32"/>
      <c r="F27" s="32"/>
      <c r="G27" s="32"/>
      <c r="H27" s="32"/>
      <c r="I27" s="32"/>
      <c r="J27" s="32"/>
      <c r="K27" s="32"/>
      <c r="L27" s="32"/>
      <c r="M27" s="32"/>
    </row>
    <row r="28" spans="1:16" ht="16.5" customHeight="1">
      <c r="A28" s="81">
        <v>4213</v>
      </c>
      <c r="B28" s="84">
        <v>4213</v>
      </c>
      <c r="C28" s="83" t="s">
        <v>115</v>
      </c>
      <c r="D28" s="84">
        <v>4213</v>
      </c>
      <c r="E28" s="32"/>
      <c r="F28" s="32"/>
      <c r="G28" s="32"/>
      <c r="H28" s="32"/>
      <c r="I28" s="32"/>
      <c r="J28" s="32"/>
      <c r="K28" s="32"/>
      <c r="L28" s="32"/>
      <c r="M28" s="32"/>
    </row>
    <row r="29" spans="1:16" ht="16.5" customHeight="1">
      <c r="A29" s="81">
        <v>4214</v>
      </c>
      <c r="B29" s="84">
        <v>4214</v>
      </c>
      <c r="C29" s="83" t="s">
        <v>116</v>
      </c>
      <c r="D29" s="84">
        <v>4214</v>
      </c>
      <c r="E29" s="32"/>
      <c r="F29" s="32"/>
      <c r="G29" s="32"/>
      <c r="H29" s="32"/>
      <c r="I29" s="32"/>
      <c r="J29" s="32"/>
      <c r="K29" s="32"/>
      <c r="L29" s="32"/>
      <c r="M29" s="32"/>
    </row>
    <row r="30" spans="1:16" ht="16.5" customHeight="1">
      <c r="A30" s="81">
        <v>4215</v>
      </c>
      <c r="B30" s="84">
        <v>4215</v>
      </c>
      <c r="C30" s="83" t="s">
        <v>117</v>
      </c>
      <c r="D30" s="84">
        <v>4215</v>
      </c>
      <c r="E30" s="32"/>
      <c r="F30" s="32"/>
      <c r="G30" s="32"/>
      <c r="H30" s="32"/>
      <c r="I30" s="32"/>
      <c r="J30" s="32"/>
      <c r="K30" s="32"/>
      <c r="L30" s="32"/>
      <c r="M30" s="32"/>
    </row>
    <row r="31" spans="1:16" ht="16.5" customHeight="1">
      <c r="A31" s="81">
        <v>4216</v>
      </c>
      <c r="B31" s="84">
        <v>4216</v>
      </c>
      <c r="C31" s="83" t="s">
        <v>118</v>
      </c>
      <c r="D31" s="84">
        <v>4216</v>
      </c>
      <c r="E31" s="32"/>
      <c r="F31" s="32"/>
      <c r="G31" s="32"/>
      <c r="H31" s="32"/>
      <c r="I31" s="32"/>
      <c r="J31" s="32"/>
      <c r="K31" s="32"/>
      <c r="L31" s="32"/>
      <c r="M31" s="32"/>
    </row>
    <row r="32" spans="1:16" ht="27">
      <c r="A32" s="76">
        <v>4220</v>
      </c>
      <c r="B32" s="77" t="s">
        <v>361</v>
      </c>
      <c r="C32" s="86" t="s">
        <v>391</v>
      </c>
      <c r="D32" s="77" t="s">
        <v>361</v>
      </c>
      <c r="E32" s="22"/>
      <c r="F32" s="22"/>
      <c r="G32" s="22"/>
      <c r="H32" s="22"/>
      <c r="I32" s="22"/>
      <c r="J32" s="22"/>
      <c r="K32" s="22"/>
      <c r="L32" s="22"/>
      <c r="M32" s="22"/>
    </row>
    <row r="33" spans="1:13">
      <c r="A33" s="56"/>
      <c r="B33" s="79"/>
      <c r="C33" s="63" t="s">
        <v>110</v>
      </c>
      <c r="D33" s="79"/>
      <c r="E33" s="64"/>
      <c r="F33" s="64"/>
      <c r="G33" s="64"/>
      <c r="H33" s="64"/>
      <c r="I33" s="64"/>
      <c r="J33" s="64"/>
      <c r="K33" s="64"/>
      <c r="L33" s="64"/>
      <c r="M33" s="64"/>
    </row>
    <row r="34" spans="1:13" ht="16.5" customHeight="1">
      <c r="A34" s="81">
        <v>4221</v>
      </c>
      <c r="B34" s="81">
        <v>4221</v>
      </c>
      <c r="C34" s="83" t="s">
        <v>392</v>
      </c>
      <c r="D34" s="81">
        <v>4221</v>
      </c>
      <c r="E34" s="32"/>
      <c r="F34" s="32"/>
      <c r="G34" s="32"/>
      <c r="H34" s="32"/>
      <c r="I34" s="32"/>
      <c r="J34" s="32"/>
      <c r="K34" s="32"/>
      <c r="L34" s="32"/>
      <c r="M34" s="32"/>
    </row>
    <row r="35" spans="1:13" ht="16.5" customHeight="1">
      <c r="A35" s="81">
        <v>4222</v>
      </c>
      <c r="B35" s="84">
        <v>4222</v>
      </c>
      <c r="C35" s="83" t="s">
        <v>119</v>
      </c>
      <c r="D35" s="84">
        <v>4222</v>
      </c>
      <c r="E35" s="32"/>
      <c r="F35" s="32"/>
      <c r="G35" s="32"/>
      <c r="H35" s="32"/>
      <c r="I35" s="32"/>
      <c r="J35" s="32"/>
      <c r="K35" s="32"/>
      <c r="L35" s="32"/>
      <c r="M35" s="32"/>
    </row>
    <row r="36" spans="1:13" ht="27">
      <c r="A36" s="76">
        <v>4230</v>
      </c>
      <c r="B36" s="77" t="s">
        <v>361</v>
      </c>
      <c r="C36" s="86" t="s">
        <v>393</v>
      </c>
      <c r="D36" s="77" t="s">
        <v>361</v>
      </c>
      <c r="E36" s="22"/>
      <c r="F36" s="22"/>
      <c r="G36" s="22"/>
      <c r="H36" s="22"/>
      <c r="I36" s="22"/>
      <c r="J36" s="22"/>
      <c r="K36" s="22"/>
      <c r="L36" s="22"/>
      <c r="M36" s="22"/>
    </row>
    <row r="37" spans="1:13">
      <c r="A37" s="56"/>
      <c r="B37" s="79"/>
      <c r="C37" s="63" t="s">
        <v>110</v>
      </c>
      <c r="D37" s="79"/>
      <c r="E37" s="64"/>
      <c r="F37" s="64"/>
      <c r="G37" s="64"/>
      <c r="H37" s="64"/>
      <c r="I37" s="64"/>
      <c r="J37" s="64"/>
      <c r="K37" s="64"/>
      <c r="L37" s="64"/>
      <c r="M37" s="64"/>
    </row>
    <row r="38" spans="1:13" ht="17.25" customHeight="1">
      <c r="A38" s="81">
        <v>4231</v>
      </c>
      <c r="B38" s="84">
        <v>4231</v>
      </c>
      <c r="C38" s="83" t="s">
        <v>120</v>
      </c>
      <c r="D38" s="84">
        <v>4231</v>
      </c>
      <c r="E38" s="32"/>
      <c r="F38" s="32"/>
      <c r="G38" s="32"/>
      <c r="H38" s="32"/>
      <c r="I38" s="32"/>
      <c r="J38" s="32"/>
      <c r="K38" s="32"/>
      <c r="L38" s="32"/>
      <c r="M38" s="32"/>
    </row>
    <row r="39" spans="1:13" ht="17.25" customHeight="1">
      <c r="A39" s="81">
        <v>4232</v>
      </c>
      <c r="B39" s="84">
        <v>4232</v>
      </c>
      <c r="C39" s="83" t="s">
        <v>121</v>
      </c>
      <c r="D39" s="84">
        <v>4232</v>
      </c>
      <c r="E39" s="32"/>
      <c r="F39" s="32"/>
      <c r="G39" s="32"/>
      <c r="H39" s="32"/>
      <c r="I39" s="32"/>
      <c r="J39" s="32"/>
      <c r="K39" s="32"/>
      <c r="L39" s="32"/>
      <c r="M39" s="32"/>
    </row>
    <row r="40" spans="1:13" ht="29.25" customHeight="1">
      <c r="A40" s="81">
        <v>4233</v>
      </c>
      <c r="B40" s="84">
        <v>4233</v>
      </c>
      <c r="C40" s="83" t="s">
        <v>394</v>
      </c>
      <c r="D40" s="84">
        <v>4233</v>
      </c>
      <c r="E40" s="32"/>
      <c r="F40" s="32"/>
      <c r="G40" s="32"/>
      <c r="H40" s="32"/>
      <c r="I40" s="32"/>
      <c r="J40" s="32"/>
      <c r="K40" s="32"/>
      <c r="L40" s="32"/>
      <c r="M40" s="32"/>
    </row>
    <row r="41" spans="1:13" ht="17.25" customHeight="1">
      <c r="A41" s="81">
        <v>4234</v>
      </c>
      <c r="B41" s="84">
        <v>4234</v>
      </c>
      <c r="C41" s="83" t="s">
        <v>122</v>
      </c>
      <c r="D41" s="84">
        <v>4234</v>
      </c>
      <c r="E41" s="32"/>
      <c r="F41" s="32"/>
      <c r="G41" s="32"/>
      <c r="H41" s="32"/>
      <c r="I41" s="32"/>
      <c r="J41" s="32"/>
      <c r="K41" s="32"/>
      <c r="L41" s="32"/>
      <c r="M41" s="32"/>
    </row>
    <row r="42" spans="1:13" ht="17.25" customHeight="1">
      <c r="A42" s="81">
        <v>4235</v>
      </c>
      <c r="B42" s="84">
        <v>4235</v>
      </c>
      <c r="C42" s="83" t="s">
        <v>123</v>
      </c>
      <c r="D42" s="84">
        <v>4235</v>
      </c>
      <c r="E42" s="32"/>
      <c r="F42" s="32"/>
      <c r="G42" s="32"/>
      <c r="H42" s="32"/>
      <c r="I42" s="32"/>
      <c r="J42" s="32"/>
      <c r="K42" s="32"/>
      <c r="L42" s="32"/>
      <c r="M42" s="32"/>
    </row>
    <row r="43" spans="1:13" ht="17.25" customHeight="1">
      <c r="A43" s="81">
        <v>4237</v>
      </c>
      <c r="B43" s="84">
        <v>4237</v>
      </c>
      <c r="C43" s="83" t="s">
        <v>124</v>
      </c>
      <c r="D43" s="84">
        <v>4237</v>
      </c>
      <c r="E43" s="32"/>
      <c r="F43" s="32"/>
      <c r="G43" s="32"/>
      <c r="H43" s="32"/>
      <c r="I43" s="32"/>
      <c r="J43" s="32"/>
      <c r="K43" s="32"/>
      <c r="L43" s="32"/>
      <c r="M43" s="32"/>
    </row>
    <row r="44" spans="1:13" ht="17.25" customHeight="1">
      <c r="A44" s="81">
        <v>4238</v>
      </c>
      <c r="B44" s="84">
        <v>4239</v>
      </c>
      <c r="C44" s="83" t="s">
        <v>125</v>
      </c>
      <c r="D44" s="84">
        <v>4239</v>
      </c>
      <c r="E44" s="32"/>
      <c r="F44" s="32"/>
      <c r="G44" s="32"/>
      <c r="H44" s="32"/>
      <c r="I44" s="32"/>
      <c r="J44" s="32"/>
      <c r="K44" s="32"/>
      <c r="L44" s="32"/>
      <c r="M44" s="32"/>
    </row>
    <row r="45" spans="1:13" ht="27">
      <c r="A45" s="76">
        <v>4240</v>
      </c>
      <c r="B45" s="77" t="s">
        <v>361</v>
      </c>
      <c r="C45" s="86" t="s">
        <v>395</v>
      </c>
      <c r="D45" s="77" t="s">
        <v>361</v>
      </c>
      <c r="E45" s="22"/>
      <c r="F45" s="22"/>
      <c r="G45" s="22"/>
      <c r="H45" s="22"/>
      <c r="I45" s="22"/>
      <c r="J45" s="22"/>
      <c r="K45" s="22"/>
      <c r="L45" s="22"/>
      <c r="M45" s="22"/>
    </row>
    <row r="46" spans="1:13">
      <c r="A46" s="56"/>
      <c r="B46" s="79"/>
      <c r="C46" s="63" t="s">
        <v>110</v>
      </c>
      <c r="D46" s="79"/>
      <c r="E46" s="64"/>
      <c r="F46" s="64"/>
      <c r="G46" s="64"/>
      <c r="H46" s="64"/>
      <c r="I46" s="64"/>
      <c r="J46" s="64"/>
      <c r="K46" s="64"/>
      <c r="L46" s="64"/>
      <c r="M46" s="64"/>
    </row>
    <row r="47" spans="1:13" ht="18.75" customHeight="1">
      <c r="A47" s="81">
        <v>4241</v>
      </c>
      <c r="B47" s="84">
        <v>4241</v>
      </c>
      <c r="C47" s="83" t="s">
        <v>396</v>
      </c>
      <c r="D47" s="84">
        <v>4241</v>
      </c>
      <c r="E47" s="32"/>
      <c r="F47" s="32"/>
      <c r="G47" s="32"/>
      <c r="H47" s="32"/>
      <c r="I47" s="32"/>
      <c r="J47" s="32"/>
      <c r="K47" s="32"/>
      <c r="L47" s="32"/>
      <c r="M47" s="32"/>
    </row>
    <row r="48" spans="1:13" ht="27">
      <c r="A48" s="76">
        <v>4250</v>
      </c>
      <c r="B48" s="77" t="s">
        <v>361</v>
      </c>
      <c r="C48" s="86" t="s">
        <v>397</v>
      </c>
      <c r="D48" s="77" t="s">
        <v>361</v>
      </c>
      <c r="E48" s="22"/>
      <c r="F48" s="22"/>
      <c r="G48" s="22"/>
      <c r="H48" s="22"/>
      <c r="I48" s="22"/>
      <c r="J48" s="22"/>
      <c r="K48" s="22"/>
      <c r="L48" s="22"/>
      <c r="M48" s="22"/>
    </row>
    <row r="49" spans="1:13">
      <c r="A49" s="56"/>
      <c r="B49" s="79"/>
      <c r="C49" s="63" t="s">
        <v>110</v>
      </c>
      <c r="D49" s="79"/>
      <c r="E49" s="64"/>
      <c r="F49" s="64"/>
      <c r="G49" s="64"/>
      <c r="H49" s="64"/>
      <c r="I49" s="64"/>
      <c r="J49" s="64"/>
      <c r="K49" s="64"/>
      <c r="L49" s="64"/>
      <c r="M49" s="64"/>
    </row>
    <row r="50" spans="1:13" ht="29.25" customHeight="1">
      <c r="A50" s="81">
        <v>4251</v>
      </c>
      <c r="B50" s="84">
        <v>4251</v>
      </c>
      <c r="C50" s="83" t="s">
        <v>142</v>
      </c>
      <c r="D50" s="84">
        <v>4251</v>
      </c>
      <c r="E50" s="32"/>
      <c r="F50" s="32"/>
      <c r="G50" s="32"/>
      <c r="H50" s="32"/>
      <c r="I50" s="32"/>
      <c r="J50" s="32"/>
      <c r="K50" s="32"/>
      <c r="L50" s="32"/>
      <c r="M50" s="32"/>
    </row>
    <row r="51" spans="1:13" ht="29.25" customHeight="1">
      <c r="A51" s="81">
        <v>4252</v>
      </c>
      <c r="B51" s="84">
        <v>4252</v>
      </c>
      <c r="C51" s="83" t="s">
        <v>127</v>
      </c>
      <c r="D51" s="84">
        <v>4252</v>
      </c>
      <c r="E51" s="32"/>
      <c r="F51" s="32"/>
      <c r="G51" s="32"/>
      <c r="H51" s="32"/>
      <c r="I51" s="32"/>
      <c r="J51" s="32"/>
      <c r="K51" s="32"/>
      <c r="L51" s="32"/>
      <c r="M51" s="32"/>
    </row>
    <row r="52" spans="1:13" ht="17.25" customHeight="1">
      <c r="A52" s="76">
        <v>4260</v>
      </c>
      <c r="B52" s="77" t="s">
        <v>361</v>
      </c>
      <c r="C52" s="86" t="s">
        <v>398</v>
      </c>
      <c r="D52" s="77" t="s">
        <v>361</v>
      </c>
      <c r="E52" s="22"/>
      <c r="F52" s="22"/>
      <c r="G52" s="22"/>
      <c r="H52" s="22"/>
      <c r="I52" s="22"/>
      <c r="J52" s="22"/>
      <c r="K52" s="22"/>
      <c r="L52" s="22"/>
      <c r="M52" s="22"/>
    </row>
    <row r="53" spans="1:13">
      <c r="A53" s="56"/>
      <c r="B53" s="79"/>
      <c r="C53" s="63" t="s">
        <v>110</v>
      </c>
      <c r="D53" s="79"/>
      <c r="E53" s="64"/>
      <c r="F53" s="64"/>
      <c r="G53" s="64"/>
      <c r="H53" s="64"/>
      <c r="I53" s="64"/>
      <c r="J53" s="64"/>
      <c r="K53" s="64"/>
      <c r="L53" s="64"/>
      <c r="M53" s="64"/>
    </row>
    <row r="54" spans="1:13" ht="17.25" customHeight="1">
      <c r="A54" s="81">
        <v>4261</v>
      </c>
      <c r="B54" s="84">
        <v>4261</v>
      </c>
      <c r="C54" s="83" t="s">
        <v>128</v>
      </c>
      <c r="D54" s="84">
        <v>4261</v>
      </c>
      <c r="E54" s="32"/>
      <c r="F54" s="32"/>
      <c r="G54" s="32"/>
      <c r="H54" s="32"/>
      <c r="I54" s="32"/>
      <c r="J54" s="32"/>
      <c r="K54" s="32"/>
      <c r="L54" s="32"/>
      <c r="M54" s="32"/>
    </row>
    <row r="55" spans="1:13" ht="17.25" customHeight="1">
      <c r="A55" s="81">
        <v>4264</v>
      </c>
      <c r="B55" s="84">
        <v>4264</v>
      </c>
      <c r="C55" s="87" t="s">
        <v>129</v>
      </c>
      <c r="D55" s="84">
        <v>4264</v>
      </c>
      <c r="E55" s="32"/>
      <c r="F55" s="32"/>
      <c r="G55" s="32"/>
      <c r="H55" s="32"/>
      <c r="I55" s="32"/>
      <c r="J55" s="32"/>
      <c r="K55" s="32"/>
      <c r="L55" s="32"/>
      <c r="M55" s="32"/>
    </row>
    <row r="56" spans="1:13" ht="17.25" customHeight="1">
      <c r="A56" s="81">
        <v>4267</v>
      </c>
      <c r="B56" s="84">
        <v>4267</v>
      </c>
      <c r="C56" s="87" t="s">
        <v>130</v>
      </c>
      <c r="D56" s="84">
        <v>4267</v>
      </c>
      <c r="E56" s="32"/>
      <c r="F56" s="32"/>
      <c r="G56" s="32"/>
      <c r="H56" s="32"/>
      <c r="I56" s="32"/>
      <c r="J56" s="32"/>
      <c r="K56" s="32"/>
      <c r="L56" s="32"/>
      <c r="M56" s="32"/>
    </row>
    <row r="57" spans="1:13" ht="17.25" customHeight="1">
      <c r="A57" s="81">
        <v>4268</v>
      </c>
      <c r="B57" s="84">
        <v>4269</v>
      </c>
      <c r="C57" s="87" t="s">
        <v>240</v>
      </c>
      <c r="D57" s="84">
        <v>4269</v>
      </c>
      <c r="E57" s="32"/>
      <c r="F57" s="32"/>
      <c r="G57" s="32"/>
      <c r="H57" s="32"/>
      <c r="I57" s="32"/>
      <c r="J57" s="32"/>
      <c r="K57" s="32"/>
      <c r="L57" s="32"/>
      <c r="M57" s="32"/>
    </row>
    <row r="58" spans="1:13" ht="17.25" customHeight="1">
      <c r="A58" s="73">
        <v>4400</v>
      </c>
      <c r="B58" s="74" t="s">
        <v>361</v>
      </c>
      <c r="C58" s="88" t="s">
        <v>399</v>
      </c>
      <c r="D58" s="74" t="s">
        <v>361</v>
      </c>
      <c r="E58" s="20"/>
      <c r="F58" s="20"/>
      <c r="G58" s="20"/>
      <c r="H58" s="20"/>
      <c r="I58" s="20"/>
      <c r="J58" s="20"/>
      <c r="K58" s="20"/>
      <c r="L58" s="20"/>
      <c r="M58" s="20"/>
    </row>
    <row r="59" spans="1:13">
      <c r="A59" s="61"/>
      <c r="B59" s="62"/>
      <c r="C59" s="63" t="s">
        <v>383</v>
      </c>
      <c r="D59" s="62"/>
      <c r="E59" s="80"/>
      <c r="F59" s="64"/>
      <c r="G59" s="64"/>
      <c r="H59" s="64"/>
      <c r="I59" s="64"/>
      <c r="J59" s="64"/>
      <c r="K59" s="64"/>
      <c r="L59" s="64"/>
      <c r="M59" s="64"/>
    </row>
    <row r="60" spans="1:13" ht="27">
      <c r="A60" s="76">
        <v>4410</v>
      </c>
      <c r="B60" s="77" t="s">
        <v>361</v>
      </c>
      <c r="C60" s="89" t="s">
        <v>400</v>
      </c>
      <c r="D60" s="77" t="s">
        <v>361</v>
      </c>
      <c r="E60" s="22"/>
      <c r="F60" s="22"/>
      <c r="G60" s="22"/>
      <c r="H60" s="22"/>
      <c r="I60" s="22"/>
      <c r="J60" s="22"/>
      <c r="K60" s="22"/>
      <c r="L60" s="22"/>
      <c r="M60" s="22"/>
    </row>
    <row r="61" spans="1:13">
      <c r="A61" s="56"/>
      <c r="B61" s="79"/>
      <c r="C61" s="63" t="s">
        <v>110</v>
      </c>
      <c r="D61" s="79"/>
      <c r="E61" s="64"/>
      <c r="F61" s="64"/>
      <c r="G61" s="64"/>
      <c r="H61" s="64"/>
      <c r="I61" s="64"/>
      <c r="J61" s="64"/>
      <c r="K61" s="64"/>
      <c r="L61" s="64"/>
      <c r="M61" s="64"/>
    </row>
    <row r="62" spans="1:13" ht="30.75" customHeight="1">
      <c r="A62" s="81">
        <v>4411</v>
      </c>
      <c r="B62" s="84">
        <v>4511</v>
      </c>
      <c r="C62" s="87" t="s">
        <v>217</v>
      </c>
      <c r="D62" s="84">
        <v>4511</v>
      </c>
      <c r="E62" s="32"/>
      <c r="F62" s="32"/>
      <c r="G62" s="32"/>
      <c r="H62" s="32"/>
      <c r="I62" s="32"/>
      <c r="J62" s="32"/>
      <c r="K62" s="32"/>
      <c r="L62" s="32"/>
      <c r="M62" s="32"/>
    </row>
    <row r="63" spans="1:13" ht="30.75" customHeight="1">
      <c r="A63" s="81">
        <v>4412</v>
      </c>
      <c r="B63" s="84">
        <v>4512</v>
      </c>
      <c r="C63" s="87" t="s">
        <v>230</v>
      </c>
      <c r="D63" s="84">
        <v>4512</v>
      </c>
      <c r="E63" s="32"/>
      <c r="F63" s="32"/>
      <c r="G63" s="32"/>
      <c r="H63" s="32"/>
      <c r="I63" s="32"/>
      <c r="J63" s="32"/>
      <c r="K63" s="32"/>
      <c r="L63" s="32"/>
      <c r="M63" s="32"/>
    </row>
    <row r="64" spans="1:13" ht="27">
      <c r="A64" s="76">
        <v>4420</v>
      </c>
      <c r="B64" s="77" t="s">
        <v>361</v>
      </c>
      <c r="C64" s="89" t="s">
        <v>401</v>
      </c>
      <c r="D64" s="77" t="s">
        <v>361</v>
      </c>
      <c r="E64" s="22"/>
      <c r="F64" s="22"/>
      <c r="G64" s="22"/>
      <c r="H64" s="22"/>
      <c r="I64" s="22"/>
      <c r="J64" s="22"/>
      <c r="K64" s="22"/>
      <c r="L64" s="22"/>
      <c r="M64" s="22"/>
    </row>
    <row r="65" spans="1:13">
      <c r="A65" s="56"/>
      <c r="B65" s="79"/>
      <c r="C65" s="63" t="s">
        <v>110</v>
      </c>
      <c r="D65" s="79"/>
      <c r="E65" s="64"/>
      <c r="F65" s="64"/>
      <c r="G65" s="64"/>
      <c r="H65" s="64"/>
      <c r="I65" s="64"/>
      <c r="J65" s="64"/>
      <c r="K65" s="64"/>
      <c r="L65" s="64"/>
      <c r="M65" s="64"/>
    </row>
    <row r="66" spans="1:13" ht="30" customHeight="1">
      <c r="A66" s="81">
        <v>4421</v>
      </c>
      <c r="B66" s="84">
        <v>4521</v>
      </c>
      <c r="C66" s="87" t="s">
        <v>267</v>
      </c>
      <c r="D66" s="84">
        <v>4521</v>
      </c>
      <c r="E66" s="32"/>
      <c r="F66" s="32"/>
      <c r="G66" s="32"/>
      <c r="H66" s="32"/>
      <c r="I66" s="32"/>
      <c r="J66" s="32"/>
      <c r="K66" s="32"/>
      <c r="L66" s="32"/>
      <c r="M66" s="32"/>
    </row>
    <row r="67" spans="1:13" ht="15.75" customHeight="1">
      <c r="A67" s="73">
        <v>4500</v>
      </c>
      <c r="B67" s="74" t="s">
        <v>361</v>
      </c>
      <c r="C67" s="88" t="s">
        <v>402</v>
      </c>
      <c r="D67" s="74" t="s">
        <v>361</v>
      </c>
      <c r="E67" s="20"/>
      <c r="F67" s="20"/>
      <c r="G67" s="20"/>
      <c r="H67" s="20"/>
      <c r="I67" s="20"/>
      <c r="J67" s="20"/>
      <c r="K67" s="20"/>
      <c r="L67" s="20"/>
      <c r="M67" s="20"/>
    </row>
    <row r="68" spans="1:13">
      <c r="A68" s="61"/>
      <c r="B68" s="62"/>
      <c r="C68" s="63" t="s">
        <v>383</v>
      </c>
      <c r="D68" s="62"/>
      <c r="E68" s="64"/>
      <c r="F68" s="64"/>
      <c r="G68" s="64"/>
      <c r="H68" s="64"/>
      <c r="I68" s="64"/>
      <c r="J68" s="64"/>
      <c r="K68" s="64"/>
      <c r="L68" s="64"/>
      <c r="M68" s="64"/>
    </row>
    <row r="69" spans="1:13" ht="27">
      <c r="A69" s="76">
        <v>4520</v>
      </c>
      <c r="B69" s="77" t="s">
        <v>361</v>
      </c>
      <c r="C69" s="89" t="s">
        <v>403</v>
      </c>
      <c r="D69" s="77" t="s">
        <v>361</v>
      </c>
      <c r="E69" s="22"/>
      <c r="F69" s="22"/>
      <c r="G69" s="22"/>
      <c r="H69" s="22"/>
      <c r="I69" s="22"/>
      <c r="J69" s="22"/>
      <c r="K69" s="22"/>
      <c r="L69" s="22"/>
      <c r="M69" s="22"/>
    </row>
    <row r="70" spans="1:13">
      <c r="A70" s="56"/>
      <c r="B70" s="79"/>
      <c r="C70" s="63" t="s">
        <v>110</v>
      </c>
      <c r="D70" s="79"/>
      <c r="E70" s="64"/>
      <c r="F70" s="64"/>
      <c r="G70" s="64"/>
      <c r="H70" s="64"/>
      <c r="I70" s="64"/>
      <c r="J70" s="64"/>
      <c r="K70" s="64"/>
      <c r="L70" s="64"/>
      <c r="M70" s="64"/>
    </row>
    <row r="71" spans="1:13" ht="32.25" customHeight="1">
      <c r="A71" s="81">
        <v>4522</v>
      </c>
      <c r="B71" s="84">
        <v>4622</v>
      </c>
      <c r="C71" s="87" t="s">
        <v>404</v>
      </c>
      <c r="D71" s="84">
        <v>4622</v>
      </c>
      <c r="E71" s="32"/>
      <c r="F71" s="32"/>
      <c r="G71" s="32"/>
      <c r="H71" s="32"/>
      <c r="I71" s="32"/>
      <c r="J71" s="32"/>
      <c r="K71" s="32"/>
      <c r="L71" s="32"/>
      <c r="M71" s="32"/>
    </row>
    <row r="72" spans="1:13" ht="27">
      <c r="A72" s="76">
        <v>4530</v>
      </c>
      <c r="B72" s="77" t="s">
        <v>361</v>
      </c>
      <c r="C72" s="89" t="s">
        <v>405</v>
      </c>
      <c r="D72" s="77" t="s">
        <v>361</v>
      </c>
      <c r="E72" s="22"/>
      <c r="F72" s="22"/>
      <c r="G72" s="22"/>
      <c r="H72" s="22"/>
      <c r="I72" s="22"/>
      <c r="J72" s="22"/>
      <c r="K72" s="22"/>
      <c r="L72" s="22"/>
      <c r="M72" s="22"/>
    </row>
    <row r="73" spans="1:13">
      <c r="A73" s="56"/>
      <c r="B73" s="79"/>
      <c r="C73" s="63" t="s">
        <v>110</v>
      </c>
      <c r="D73" s="79"/>
      <c r="E73" s="64"/>
      <c r="F73" s="64"/>
      <c r="G73" s="64"/>
      <c r="H73" s="64"/>
      <c r="I73" s="64"/>
      <c r="J73" s="64"/>
      <c r="K73" s="64"/>
      <c r="L73" s="64"/>
      <c r="M73" s="64"/>
    </row>
    <row r="74" spans="1:13" ht="31.5" customHeight="1">
      <c r="A74" s="81">
        <v>4531</v>
      </c>
      <c r="B74" s="90">
        <v>4637</v>
      </c>
      <c r="C74" s="91" t="s">
        <v>215</v>
      </c>
      <c r="D74" s="90">
        <v>4637</v>
      </c>
      <c r="E74" s="32"/>
      <c r="F74" s="32"/>
      <c r="G74" s="32"/>
      <c r="H74" s="32"/>
      <c r="I74" s="32"/>
      <c r="J74" s="32"/>
      <c r="K74" s="32"/>
      <c r="L74" s="32"/>
      <c r="M74" s="32"/>
    </row>
    <row r="75" spans="1:13" ht="31.5" customHeight="1">
      <c r="A75" s="81">
        <v>4532</v>
      </c>
      <c r="B75" s="90">
        <v>4638</v>
      </c>
      <c r="C75" s="91" t="s">
        <v>241</v>
      </c>
      <c r="D75" s="90">
        <v>4638</v>
      </c>
      <c r="E75" s="32"/>
      <c r="F75" s="32"/>
      <c r="G75" s="32"/>
      <c r="H75" s="32"/>
      <c r="I75" s="32"/>
      <c r="J75" s="32"/>
      <c r="K75" s="32"/>
      <c r="L75" s="32"/>
      <c r="M75" s="32"/>
    </row>
    <row r="76" spans="1:13" ht="17.25" customHeight="1">
      <c r="A76" s="81">
        <v>4533</v>
      </c>
      <c r="B76" s="84">
        <v>4639</v>
      </c>
      <c r="C76" s="92" t="s">
        <v>167</v>
      </c>
      <c r="D76" s="84">
        <v>4639</v>
      </c>
      <c r="E76" s="32"/>
      <c r="F76" s="32"/>
      <c r="G76" s="32"/>
      <c r="H76" s="32"/>
      <c r="I76" s="32"/>
      <c r="J76" s="32"/>
      <c r="K76" s="32"/>
      <c r="L76" s="32"/>
      <c r="M76" s="32"/>
    </row>
    <row r="77" spans="1:13" ht="25.5">
      <c r="A77" s="76">
        <v>4540</v>
      </c>
      <c r="B77" s="77" t="s">
        <v>361</v>
      </c>
      <c r="C77" s="93" t="s">
        <v>406</v>
      </c>
      <c r="D77" s="77" t="s">
        <v>361</v>
      </c>
      <c r="E77" s="22"/>
      <c r="F77" s="22"/>
      <c r="G77" s="22"/>
      <c r="H77" s="22"/>
      <c r="I77" s="22"/>
      <c r="J77" s="22"/>
      <c r="K77" s="22"/>
      <c r="L77" s="22"/>
      <c r="M77" s="22"/>
    </row>
    <row r="78" spans="1:13">
      <c r="A78" s="94"/>
      <c r="B78" s="12"/>
      <c r="C78" s="63" t="s">
        <v>110</v>
      </c>
      <c r="D78" s="12"/>
      <c r="E78" s="19"/>
      <c r="F78" s="19"/>
      <c r="G78" s="19"/>
      <c r="H78" s="19"/>
      <c r="I78" s="19"/>
      <c r="J78" s="19"/>
      <c r="K78" s="19"/>
      <c r="L78" s="19"/>
      <c r="M78" s="19"/>
    </row>
    <row r="79" spans="1:13" ht="30" customHeight="1">
      <c r="A79" s="81">
        <v>4542</v>
      </c>
      <c r="B79" s="84">
        <v>4656</v>
      </c>
      <c r="C79" s="92" t="s">
        <v>407</v>
      </c>
      <c r="D79" s="84">
        <v>4656</v>
      </c>
      <c r="E79" s="32"/>
      <c r="F79" s="32"/>
      <c r="G79" s="32"/>
      <c r="H79" s="32"/>
      <c r="I79" s="32"/>
      <c r="J79" s="32"/>
      <c r="K79" s="32"/>
      <c r="L79" s="32"/>
      <c r="M79" s="32"/>
    </row>
    <row r="80" spans="1:13" ht="19.5" customHeight="1">
      <c r="A80" s="81">
        <v>4543</v>
      </c>
      <c r="B80" s="84">
        <v>4657</v>
      </c>
      <c r="C80" s="92" t="s">
        <v>408</v>
      </c>
      <c r="D80" s="84">
        <v>4657</v>
      </c>
      <c r="E80" s="32"/>
      <c r="F80" s="32"/>
      <c r="G80" s="32"/>
      <c r="H80" s="32"/>
      <c r="I80" s="32"/>
      <c r="J80" s="32"/>
      <c r="K80" s="32"/>
      <c r="L80" s="32"/>
      <c r="M80" s="32"/>
    </row>
    <row r="81" spans="1:13" ht="27">
      <c r="A81" s="73">
        <v>4600</v>
      </c>
      <c r="B81" s="74" t="s">
        <v>361</v>
      </c>
      <c r="C81" s="95" t="s">
        <v>409</v>
      </c>
      <c r="D81" s="74" t="s">
        <v>361</v>
      </c>
      <c r="E81" s="20"/>
      <c r="F81" s="20"/>
      <c r="G81" s="20"/>
      <c r="H81" s="20"/>
      <c r="I81" s="20"/>
      <c r="J81" s="20"/>
      <c r="K81" s="20"/>
      <c r="L81" s="20"/>
      <c r="M81" s="20"/>
    </row>
    <row r="82" spans="1:13">
      <c r="A82" s="61"/>
      <c r="B82" s="62"/>
      <c r="C82" s="63" t="s">
        <v>383</v>
      </c>
      <c r="D82" s="62"/>
      <c r="E82" s="64"/>
      <c r="F82" s="64"/>
      <c r="G82" s="64"/>
      <c r="H82" s="64"/>
      <c r="I82" s="64"/>
      <c r="J82" s="64"/>
      <c r="K82" s="64"/>
      <c r="L82" s="64"/>
      <c r="M82" s="64"/>
    </row>
    <row r="83" spans="1:13" ht="27">
      <c r="A83" s="76">
        <v>4630</v>
      </c>
      <c r="B83" s="77" t="s">
        <v>361</v>
      </c>
      <c r="C83" s="89" t="s">
        <v>410</v>
      </c>
      <c r="D83" s="77" t="s">
        <v>361</v>
      </c>
      <c r="E83" s="96"/>
      <c r="F83" s="22"/>
      <c r="G83" s="22"/>
      <c r="H83" s="22"/>
      <c r="I83" s="22"/>
      <c r="J83" s="22"/>
      <c r="K83" s="22"/>
      <c r="L83" s="22"/>
      <c r="M83" s="22"/>
    </row>
    <row r="84" spans="1:13">
      <c r="A84" s="56"/>
      <c r="B84" s="79"/>
      <c r="C84" s="63" t="s">
        <v>110</v>
      </c>
      <c r="D84" s="79"/>
      <c r="E84" s="64"/>
      <c r="F84" s="64"/>
      <c r="G84" s="64"/>
      <c r="H84" s="64"/>
      <c r="I84" s="64"/>
      <c r="J84" s="64"/>
      <c r="K84" s="64"/>
      <c r="L84" s="64"/>
      <c r="M84" s="64"/>
    </row>
    <row r="85" spans="1:13" ht="18" customHeight="1">
      <c r="A85" s="81">
        <v>4634</v>
      </c>
      <c r="B85" s="84">
        <v>4729</v>
      </c>
      <c r="C85" s="87" t="s">
        <v>348</v>
      </c>
      <c r="D85" s="84">
        <v>4729</v>
      </c>
      <c r="E85" s="32"/>
      <c r="F85" s="32"/>
      <c r="G85" s="32"/>
      <c r="H85" s="32"/>
      <c r="I85" s="32"/>
      <c r="J85" s="32"/>
      <c r="K85" s="32"/>
      <c r="L85" s="32"/>
      <c r="M85" s="32"/>
    </row>
    <row r="86" spans="1:13" ht="16.5" customHeight="1">
      <c r="A86" s="73">
        <v>4700</v>
      </c>
      <c r="B86" s="74" t="s">
        <v>361</v>
      </c>
      <c r="C86" s="97" t="s">
        <v>411</v>
      </c>
      <c r="D86" s="74" t="s">
        <v>361</v>
      </c>
      <c r="E86" s="20"/>
      <c r="F86" s="20"/>
      <c r="G86" s="20"/>
      <c r="H86" s="20"/>
      <c r="I86" s="20"/>
      <c r="J86" s="20"/>
      <c r="K86" s="20"/>
      <c r="L86" s="20"/>
      <c r="M86" s="20"/>
    </row>
    <row r="87" spans="1:13">
      <c r="A87" s="61"/>
      <c r="B87" s="62"/>
      <c r="C87" s="63" t="s">
        <v>383</v>
      </c>
      <c r="D87" s="62"/>
      <c r="E87" s="64"/>
      <c r="F87" s="64"/>
      <c r="G87" s="64"/>
      <c r="H87" s="64"/>
      <c r="I87" s="64"/>
      <c r="J87" s="64"/>
      <c r="K87" s="64"/>
      <c r="L87" s="64"/>
      <c r="M87" s="64"/>
    </row>
    <row r="88" spans="1:13" ht="27">
      <c r="A88" s="76">
        <v>4710</v>
      </c>
      <c r="B88" s="77" t="s">
        <v>361</v>
      </c>
      <c r="C88" s="86" t="s">
        <v>412</v>
      </c>
      <c r="D88" s="77" t="s">
        <v>361</v>
      </c>
      <c r="E88" s="22"/>
      <c r="F88" s="22"/>
      <c r="G88" s="22"/>
      <c r="H88" s="22"/>
      <c r="I88" s="22"/>
      <c r="J88" s="22"/>
      <c r="K88" s="22"/>
      <c r="L88" s="22"/>
      <c r="M88" s="22"/>
    </row>
    <row r="89" spans="1:13">
      <c r="A89" s="56"/>
      <c r="B89" s="79"/>
      <c r="C89" s="63" t="s">
        <v>110</v>
      </c>
      <c r="D89" s="79"/>
      <c r="E89" s="64"/>
      <c r="F89" s="64"/>
      <c r="G89" s="64"/>
      <c r="H89" s="64"/>
      <c r="I89" s="64"/>
      <c r="J89" s="64"/>
      <c r="K89" s="64"/>
      <c r="L89" s="64"/>
      <c r="M89" s="64"/>
    </row>
    <row r="90" spans="1:13" ht="30.75" customHeight="1">
      <c r="A90" s="81">
        <v>4712</v>
      </c>
      <c r="B90" s="84">
        <v>4819</v>
      </c>
      <c r="C90" s="87" t="s">
        <v>219</v>
      </c>
      <c r="D90" s="84">
        <v>4819</v>
      </c>
      <c r="E90" s="32"/>
      <c r="F90" s="32"/>
      <c r="G90" s="32"/>
      <c r="H90" s="32"/>
      <c r="I90" s="32"/>
      <c r="J90" s="32"/>
      <c r="K90" s="32"/>
      <c r="L90" s="32"/>
      <c r="M90" s="32"/>
    </row>
    <row r="91" spans="1:13" ht="54">
      <c r="A91" s="76">
        <v>4720</v>
      </c>
      <c r="B91" s="77" t="s">
        <v>361</v>
      </c>
      <c r="C91" s="89" t="s">
        <v>413</v>
      </c>
      <c r="D91" s="77" t="s">
        <v>361</v>
      </c>
      <c r="E91" s="98"/>
      <c r="F91" s="98"/>
      <c r="G91" s="98"/>
      <c r="H91" s="98"/>
      <c r="I91" s="98"/>
      <c r="J91" s="98"/>
      <c r="K91" s="98"/>
      <c r="L91" s="98"/>
      <c r="M91" s="98"/>
    </row>
    <row r="92" spans="1:13">
      <c r="A92" s="56"/>
      <c r="B92" s="79"/>
      <c r="C92" s="63" t="s">
        <v>110</v>
      </c>
      <c r="D92" s="79"/>
      <c r="E92" s="64"/>
      <c r="F92" s="64"/>
      <c r="G92" s="64"/>
      <c r="H92" s="64"/>
      <c r="I92" s="64"/>
      <c r="J92" s="64"/>
      <c r="K92" s="64"/>
      <c r="L92" s="64"/>
      <c r="M92" s="64"/>
    </row>
    <row r="93" spans="1:13" ht="19.5" customHeight="1">
      <c r="A93" s="81">
        <v>4723</v>
      </c>
      <c r="B93" s="84">
        <v>4823</v>
      </c>
      <c r="C93" s="87" t="s">
        <v>133</v>
      </c>
      <c r="D93" s="84">
        <v>4823</v>
      </c>
      <c r="E93" s="32"/>
      <c r="F93" s="32"/>
      <c r="G93" s="32"/>
      <c r="H93" s="32"/>
      <c r="I93" s="32"/>
      <c r="J93" s="32"/>
      <c r="K93" s="32"/>
      <c r="L93" s="32"/>
      <c r="M93" s="32"/>
    </row>
    <row r="94" spans="1:13" ht="18" customHeight="1">
      <c r="A94" s="76">
        <v>4760</v>
      </c>
      <c r="B94" s="77" t="s">
        <v>361</v>
      </c>
      <c r="C94" s="89" t="s">
        <v>414</v>
      </c>
      <c r="D94" s="77" t="s">
        <v>361</v>
      </c>
      <c r="E94" s="98"/>
      <c r="F94" s="98"/>
      <c r="G94" s="98"/>
      <c r="H94" s="98"/>
      <c r="I94" s="98"/>
      <c r="J94" s="98"/>
      <c r="K94" s="98"/>
      <c r="L94" s="98"/>
      <c r="M94" s="98"/>
    </row>
    <row r="95" spans="1:13">
      <c r="A95" s="56"/>
      <c r="B95" s="79"/>
      <c r="C95" s="63" t="s">
        <v>110</v>
      </c>
      <c r="D95" s="79"/>
      <c r="E95" s="64"/>
      <c r="F95" s="64"/>
      <c r="G95" s="64"/>
      <c r="H95" s="64"/>
      <c r="I95" s="64"/>
      <c r="J95" s="64"/>
      <c r="K95" s="64"/>
      <c r="L95" s="64"/>
      <c r="M95" s="64"/>
    </row>
    <row r="96" spans="1:13" ht="16.5" customHeight="1">
      <c r="A96" s="81">
        <v>4761</v>
      </c>
      <c r="B96" s="84">
        <v>4861</v>
      </c>
      <c r="C96" s="87" t="s">
        <v>134</v>
      </c>
      <c r="D96" s="84">
        <v>4861</v>
      </c>
      <c r="E96" s="32"/>
      <c r="F96" s="32"/>
      <c r="G96" s="32"/>
      <c r="H96" s="32"/>
      <c r="I96" s="32"/>
      <c r="J96" s="32"/>
      <c r="K96" s="32"/>
      <c r="L96" s="32"/>
      <c r="M96" s="32"/>
    </row>
    <row r="97" spans="1:13" ht="16.5" customHeight="1">
      <c r="A97" s="76">
        <v>4770</v>
      </c>
      <c r="B97" s="77" t="s">
        <v>361</v>
      </c>
      <c r="C97" s="89" t="s">
        <v>415</v>
      </c>
      <c r="D97" s="77" t="s">
        <v>361</v>
      </c>
      <c r="E97" s="98"/>
      <c r="F97" s="98"/>
      <c r="G97" s="98"/>
      <c r="H97" s="98"/>
      <c r="I97" s="98"/>
      <c r="J97" s="98"/>
      <c r="K97" s="98"/>
      <c r="L97" s="98"/>
      <c r="M97" s="98"/>
    </row>
    <row r="98" spans="1:13">
      <c r="A98" s="56"/>
      <c r="B98" s="79"/>
      <c r="C98" s="63" t="s">
        <v>110</v>
      </c>
      <c r="D98" s="79"/>
      <c r="E98" s="64"/>
      <c r="F98" s="64"/>
      <c r="G98" s="64"/>
      <c r="H98" s="64"/>
      <c r="I98" s="64"/>
      <c r="J98" s="64"/>
      <c r="K98" s="64"/>
      <c r="L98" s="64"/>
      <c r="M98" s="64"/>
    </row>
    <row r="99" spans="1:13" ht="17.25" customHeight="1">
      <c r="A99" s="81">
        <v>4771</v>
      </c>
      <c r="B99" s="84">
        <v>4891</v>
      </c>
      <c r="C99" s="99" t="s">
        <v>416</v>
      </c>
      <c r="D99" s="84">
        <v>4891</v>
      </c>
      <c r="E99" s="32"/>
      <c r="F99" s="32"/>
      <c r="G99" s="32"/>
      <c r="H99" s="32"/>
      <c r="I99" s="32"/>
      <c r="J99" s="32"/>
      <c r="K99" s="32"/>
      <c r="L99" s="32"/>
      <c r="M99" s="32"/>
    </row>
    <row r="100" spans="1:13" ht="42.75" customHeight="1">
      <c r="A100" s="81">
        <v>4772</v>
      </c>
      <c r="B100" s="100" t="s">
        <v>361</v>
      </c>
      <c r="C100" s="87" t="s">
        <v>417</v>
      </c>
      <c r="D100" s="100" t="s">
        <v>361</v>
      </c>
      <c r="E100" s="32"/>
      <c r="F100" s="32"/>
      <c r="G100" s="32"/>
      <c r="H100" s="32"/>
      <c r="I100" s="32"/>
      <c r="J100" s="32"/>
      <c r="K100" s="32"/>
      <c r="L100" s="32"/>
      <c r="M100" s="32"/>
    </row>
    <row r="101" spans="1:13" s="54" customFormat="1" ht="28.5">
      <c r="A101" s="67">
        <v>5000</v>
      </c>
      <c r="B101" s="101" t="s">
        <v>361</v>
      </c>
      <c r="C101" s="102" t="s">
        <v>418</v>
      </c>
      <c r="D101" s="101" t="s">
        <v>361</v>
      </c>
      <c r="E101" s="103"/>
      <c r="F101" s="103"/>
      <c r="G101" s="103"/>
      <c r="H101" s="103"/>
      <c r="I101" s="103"/>
      <c r="J101" s="103"/>
      <c r="K101" s="103"/>
      <c r="L101" s="103"/>
      <c r="M101" s="103"/>
    </row>
    <row r="102" spans="1:13">
      <c r="A102" s="61"/>
      <c r="B102" s="62"/>
      <c r="C102" s="63" t="s">
        <v>383</v>
      </c>
      <c r="D102" s="62"/>
      <c r="E102" s="64"/>
      <c r="F102" s="64"/>
      <c r="G102" s="64"/>
      <c r="H102" s="64"/>
      <c r="I102" s="64"/>
      <c r="J102" s="64"/>
      <c r="K102" s="64"/>
      <c r="L102" s="64"/>
      <c r="M102" s="64"/>
    </row>
    <row r="103" spans="1:13" ht="20.25" customHeight="1">
      <c r="A103" s="73">
        <v>5100</v>
      </c>
      <c r="B103" s="74" t="s">
        <v>361</v>
      </c>
      <c r="C103" s="88" t="s">
        <v>419</v>
      </c>
      <c r="D103" s="74" t="s">
        <v>361</v>
      </c>
      <c r="E103" s="20"/>
      <c r="F103" s="20"/>
      <c r="G103" s="20"/>
      <c r="H103" s="20"/>
      <c r="I103" s="20"/>
      <c r="J103" s="20"/>
      <c r="K103" s="20"/>
      <c r="L103" s="20"/>
      <c r="M103" s="20"/>
    </row>
    <row r="104" spans="1:13">
      <c r="A104" s="61"/>
      <c r="B104" s="62"/>
      <c r="C104" s="63" t="s">
        <v>383</v>
      </c>
      <c r="D104" s="62"/>
      <c r="E104" s="64"/>
      <c r="F104" s="64"/>
      <c r="G104" s="64"/>
      <c r="H104" s="64"/>
      <c r="I104" s="64"/>
      <c r="J104" s="64"/>
      <c r="K104" s="64"/>
      <c r="L104" s="64"/>
      <c r="M104" s="64"/>
    </row>
    <row r="105" spans="1:13" ht="18.75" customHeight="1">
      <c r="A105" s="76">
        <v>5110</v>
      </c>
      <c r="B105" s="77" t="s">
        <v>361</v>
      </c>
      <c r="C105" s="89" t="s">
        <v>420</v>
      </c>
      <c r="D105" s="77" t="s">
        <v>361</v>
      </c>
      <c r="E105" s="22"/>
      <c r="F105" s="22"/>
      <c r="G105" s="22"/>
      <c r="H105" s="22"/>
      <c r="I105" s="22"/>
      <c r="J105" s="22"/>
      <c r="K105" s="22"/>
      <c r="L105" s="22"/>
      <c r="M105" s="22"/>
    </row>
    <row r="106" spans="1:13" ht="13.5" customHeight="1">
      <c r="A106" s="56"/>
      <c r="B106" s="79"/>
      <c r="C106" s="63" t="s">
        <v>110</v>
      </c>
      <c r="D106" s="79"/>
      <c r="E106" s="64"/>
      <c r="F106" s="64"/>
      <c r="G106" s="64"/>
      <c r="H106" s="64"/>
      <c r="I106" s="64"/>
      <c r="J106" s="64"/>
      <c r="K106" s="64"/>
      <c r="L106" s="64"/>
      <c r="M106" s="64"/>
    </row>
    <row r="107" spans="1:13" ht="18" customHeight="1">
      <c r="A107" s="81">
        <v>5111</v>
      </c>
      <c r="B107" s="84">
        <v>5111</v>
      </c>
      <c r="C107" s="87" t="s">
        <v>421</v>
      </c>
      <c r="D107" s="84">
        <v>5111</v>
      </c>
      <c r="E107" s="32"/>
      <c r="F107" s="104"/>
      <c r="G107" s="104"/>
      <c r="H107" s="104"/>
      <c r="I107" s="104"/>
      <c r="J107" s="104"/>
      <c r="K107" s="104"/>
      <c r="L107" s="104"/>
      <c r="M107" s="104"/>
    </row>
    <row r="108" spans="1:13" ht="18" customHeight="1">
      <c r="A108" s="81">
        <v>5112</v>
      </c>
      <c r="B108" s="84">
        <v>5112</v>
      </c>
      <c r="C108" s="87" t="s">
        <v>173</v>
      </c>
      <c r="D108" s="84">
        <v>5112</v>
      </c>
      <c r="E108" s="32"/>
      <c r="F108" s="104"/>
      <c r="G108" s="104"/>
      <c r="H108" s="104"/>
      <c r="I108" s="104"/>
      <c r="J108" s="104"/>
      <c r="K108" s="104"/>
      <c r="L108" s="104"/>
      <c r="M108" s="104"/>
    </row>
    <row r="109" spans="1:13" ht="18" customHeight="1">
      <c r="A109" s="81">
        <v>5113</v>
      </c>
      <c r="B109" s="84">
        <v>5113</v>
      </c>
      <c r="C109" s="87" t="s">
        <v>174</v>
      </c>
      <c r="D109" s="84">
        <v>5113</v>
      </c>
      <c r="E109" s="32"/>
      <c r="F109" s="104"/>
      <c r="G109" s="104"/>
      <c r="H109" s="104"/>
      <c r="I109" s="104"/>
      <c r="J109" s="104"/>
      <c r="K109" s="104"/>
      <c r="L109" s="104"/>
      <c r="M109" s="104"/>
    </row>
    <row r="110" spans="1:13" ht="19.5" customHeight="1">
      <c r="A110" s="76">
        <v>5120</v>
      </c>
      <c r="B110" s="77" t="s">
        <v>361</v>
      </c>
      <c r="C110" s="89" t="s">
        <v>422</v>
      </c>
      <c r="D110" s="77" t="s">
        <v>361</v>
      </c>
      <c r="E110" s="22"/>
      <c r="F110" s="22"/>
      <c r="G110" s="22"/>
      <c r="H110" s="22"/>
      <c r="I110" s="22"/>
      <c r="J110" s="22"/>
      <c r="K110" s="22"/>
      <c r="L110" s="22"/>
      <c r="M110" s="22"/>
    </row>
    <row r="111" spans="1:13">
      <c r="A111" s="56"/>
      <c r="B111" s="79"/>
      <c r="C111" s="105" t="s">
        <v>110</v>
      </c>
      <c r="D111" s="79"/>
      <c r="E111" s="64"/>
      <c r="F111" s="64"/>
      <c r="G111" s="64"/>
      <c r="H111" s="64"/>
      <c r="I111" s="64"/>
      <c r="J111" s="64"/>
      <c r="K111" s="64"/>
      <c r="L111" s="64"/>
      <c r="M111" s="64"/>
    </row>
    <row r="112" spans="1:13" ht="17.25" customHeight="1">
      <c r="A112" s="81">
        <v>5121</v>
      </c>
      <c r="B112" s="84">
        <v>5121</v>
      </c>
      <c r="C112" s="87" t="s">
        <v>423</v>
      </c>
      <c r="D112" s="84">
        <v>5121</v>
      </c>
      <c r="E112" s="32"/>
      <c r="F112" s="104"/>
      <c r="G112" s="104"/>
      <c r="H112" s="104"/>
      <c r="I112" s="104"/>
      <c r="J112" s="104"/>
      <c r="K112" s="104"/>
      <c r="L112" s="104"/>
      <c r="M112" s="104"/>
    </row>
    <row r="113" spans="1:13" ht="17.25" customHeight="1">
      <c r="A113" s="81">
        <v>5122</v>
      </c>
      <c r="B113" s="84">
        <v>5122</v>
      </c>
      <c r="C113" s="87" t="s">
        <v>332</v>
      </c>
      <c r="D113" s="84">
        <v>5122</v>
      </c>
      <c r="E113" s="32"/>
      <c r="F113" s="104"/>
      <c r="G113" s="104"/>
      <c r="H113" s="104"/>
      <c r="I113" s="104"/>
      <c r="J113" s="104"/>
      <c r="K113" s="104"/>
      <c r="L113" s="104"/>
      <c r="M113" s="104"/>
    </row>
    <row r="114" spans="1:13" ht="17.25" customHeight="1">
      <c r="A114" s="81">
        <v>5123</v>
      </c>
      <c r="B114" s="84">
        <v>5129</v>
      </c>
      <c r="C114" s="87" t="s">
        <v>424</v>
      </c>
      <c r="D114" s="84">
        <v>5129</v>
      </c>
      <c r="E114" s="32"/>
      <c r="F114" s="104"/>
      <c r="G114" s="104"/>
      <c r="H114" s="104"/>
      <c r="I114" s="104"/>
      <c r="J114" s="104"/>
      <c r="K114" s="104"/>
      <c r="L114" s="104"/>
      <c r="M114" s="104"/>
    </row>
    <row r="115" spans="1:13" ht="17.25" customHeight="1">
      <c r="A115" s="76">
        <v>5130</v>
      </c>
      <c r="B115" s="77" t="s">
        <v>361</v>
      </c>
      <c r="C115" s="89" t="s">
        <v>425</v>
      </c>
      <c r="D115" s="77" t="s">
        <v>361</v>
      </c>
      <c r="E115" s="22"/>
      <c r="F115" s="22"/>
      <c r="G115" s="22"/>
      <c r="H115" s="22"/>
      <c r="I115" s="22"/>
      <c r="J115" s="22"/>
      <c r="K115" s="22"/>
      <c r="L115" s="22"/>
      <c r="M115" s="22"/>
    </row>
    <row r="116" spans="1:13">
      <c r="A116" s="56"/>
      <c r="B116" s="79"/>
      <c r="C116" s="63" t="s">
        <v>110</v>
      </c>
      <c r="D116" s="79"/>
      <c r="E116" s="64"/>
      <c r="F116" s="64"/>
      <c r="G116" s="64"/>
      <c r="H116" s="64"/>
      <c r="I116" s="64"/>
      <c r="J116" s="64"/>
      <c r="K116" s="64"/>
      <c r="L116" s="64"/>
      <c r="M116" s="64"/>
    </row>
    <row r="117" spans="1:13" ht="16.5" customHeight="1">
      <c r="A117" s="81">
        <v>5132</v>
      </c>
      <c r="B117" s="84">
        <v>5132</v>
      </c>
      <c r="C117" s="87" t="s">
        <v>426</v>
      </c>
      <c r="D117" s="84">
        <v>5132</v>
      </c>
      <c r="E117" s="32"/>
      <c r="F117" s="104"/>
      <c r="G117" s="104"/>
      <c r="H117" s="104"/>
      <c r="I117" s="104"/>
      <c r="J117" s="104"/>
      <c r="K117" s="104"/>
      <c r="L117" s="104"/>
      <c r="M117" s="104"/>
    </row>
    <row r="118" spans="1:13" ht="16.5" customHeight="1">
      <c r="A118" s="81">
        <v>5133</v>
      </c>
      <c r="B118" s="84">
        <v>5133</v>
      </c>
      <c r="C118" s="87" t="s">
        <v>197</v>
      </c>
      <c r="D118" s="84">
        <v>5133</v>
      </c>
      <c r="E118" s="32"/>
      <c r="F118" s="104"/>
      <c r="G118" s="104"/>
      <c r="H118" s="104"/>
      <c r="I118" s="104"/>
      <c r="J118" s="104"/>
      <c r="K118" s="104"/>
      <c r="L118" s="104"/>
      <c r="M118" s="104"/>
    </row>
    <row r="119" spans="1:13" ht="16.5" customHeight="1">
      <c r="A119" s="81">
        <v>5134</v>
      </c>
      <c r="B119" s="84">
        <v>5134</v>
      </c>
      <c r="C119" s="87" t="s">
        <v>139</v>
      </c>
      <c r="D119" s="84">
        <v>5134</v>
      </c>
      <c r="E119" s="32"/>
      <c r="F119" s="104"/>
      <c r="G119" s="104"/>
      <c r="H119" s="104"/>
      <c r="I119" s="104"/>
      <c r="J119" s="104"/>
      <c r="K119" s="104"/>
      <c r="L119" s="104"/>
      <c r="M119" s="104"/>
    </row>
    <row r="120" spans="1:13" ht="16.5" customHeight="1">
      <c r="A120" s="73">
        <v>5200</v>
      </c>
      <c r="B120" s="74" t="s">
        <v>361</v>
      </c>
      <c r="C120" s="95" t="s">
        <v>427</v>
      </c>
      <c r="D120" s="74" t="s">
        <v>361</v>
      </c>
      <c r="E120" s="20"/>
      <c r="F120" s="20"/>
      <c r="G120" s="20"/>
      <c r="H120" s="20"/>
      <c r="I120" s="20"/>
      <c r="J120" s="20"/>
      <c r="K120" s="20"/>
      <c r="L120" s="20"/>
      <c r="M120" s="20"/>
    </row>
    <row r="121" spans="1:13">
      <c r="A121" s="61"/>
      <c r="B121" s="62"/>
      <c r="C121" s="63" t="s">
        <v>383</v>
      </c>
      <c r="D121" s="62"/>
      <c r="E121" s="64"/>
      <c r="F121" s="19"/>
      <c r="G121" s="19"/>
      <c r="H121" s="19"/>
      <c r="I121" s="19"/>
      <c r="J121" s="19"/>
      <c r="K121" s="19"/>
      <c r="L121" s="19"/>
      <c r="M121" s="19"/>
    </row>
    <row r="122" spans="1:13" ht="19.5" customHeight="1">
      <c r="A122" s="81">
        <v>5221</v>
      </c>
      <c r="B122" s="84">
        <v>5221</v>
      </c>
      <c r="C122" s="87" t="s">
        <v>428</v>
      </c>
      <c r="D122" s="84">
        <v>5221</v>
      </c>
      <c r="E122" s="32"/>
      <c r="F122" s="104"/>
      <c r="G122" s="104"/>
      <c r="H122" s="104"/>
      <c r="I122" s="104"/>
      <c r="J122" s="104"/>
      <c r="K122" s="104"/>
      <c r="L122" s="104"/>
      <c r="M122" s="104"/>
    </row>
    <row r="123" spans="1:13" ht="28.5">
      <c r="A123" s="101" t="s">
        <v>429</v>
      </c>
      <c r="B123" s="106" t="s">
        <v>361</v>
      </c>
      <c r="C123" s="107" t="s">
        <v>430</v>
      </c>
      <c r="D123" s="106" t="s">
        <v>361</v>
      </c>
      <c r="E123" s="103"/>
      <c r="F123" s="103"/>
      <c r="G123" s="103"/>
      <c r="H123" s="103"/>
      <c r="I123" s="103"/>
      <c r="J123" s="103"/>
      <c r="K123" s="103"/>
      <c r="L123" s="103"/>
      <c r="M123" s="103"/>
    </row>
    <row r="124" spans="1:13">
      <c r="A124" s="12"/>
      <c r="B124" s="79"/>
      <c r="C124" s="105" t="s">
        <v>108</v>
      </c>
      <c r="D124" s="79"/>
      <c r="E124" s="64"/>
      <c r="F124" s="64"/>
      <c r="G124" s="64"/>
      <c r="H124" s="64"/>
      <c r="I124" s="64"/>
      <c r="J124" s="64"/>
      <c r="K124" s="64"/>
      <c r="L124" s="64"/>
      <c r="M124" s="64"/>
    </row>
    <row r="125" spans="1:13" ht="29.25" customHeight="1">
      <c r="A125" s="74" t="s">
        <v>431</v>
      </c>
      <c r="B125" s="74" t="s">
        <v>361</v>
      </c>
      <c r="C125" s="85" t="s">
        <v>432</v>
      </c>
      <c r="D125" s="74" t="s">
        <v>361</v>
      </c>
      <c r="E125" s="108"/>
      <c r="F125" s="108"/>
      <c r="G125" s="108"/>
      <c r="H125" s="108"/>
      <c r="I125" s="108"/>
      <c r="J125" s="108"/>
      <c r="K125" s="108"/>
      <c r="L125" s="108"/>
      <c r="M125" s="108"/>
    </row>
    <row r="126" spans="1:13">
      <c r="A126" s="12"/>
      <c r="B126" s="12"/>
      <c r="C126" s="105" t="s">
        <v>108</v>
      </c>
      <c r="D126" s="12"/>
      <c r="E126" s="19"/>
      <c r="F126" s="19"/>
      <c r="G126" s="19"/>
      <c r="H126" s="19"/>
      <c r="I126" s="19"/>
      <c r="J126" s="19"/>
      <c r="K126" s="19"/>
      <c r="L126" s="19"/>
      <c r="M126" s="19"/>
    </row>
    <row r="127" spans="1:13" ht="18.75" customHeight="1">
      <c r="A127" s="100" t="s">
        <v>433</v>
      </c>
      <c r="B127" s="84">
        <v>8111</v>
      </c>
      <c r="C127" s="109" t="s">
        <v>434</v>
      </c>
      <c r="D127" s="84">
        <v>8111</v>
      </c>
      <c r="E127" s="32"/>
      <c r="F127" s="32"/>
      <c r="G127" s="32"/>
      <c r="H127" s="32"/>
      <c r="I127" s="32"/>
      <c r="J127" s="32"/>
      <c r="K127" s="32"/>
      <c r="L127" s="32"/>
      <c r="M127" s="32"/>
    </row>
    <row r="128" spans="1:13" ht="29.25" customHeight="1">
      <c r="A128" s="110" t="s">
        <v>435</v>
      </c>
      <c r="B128" s="74" t="s">
        <v>361</v>
      </c>
      <c r="C128" s="85" t="s">
        <v>436</v>
      </c>
      <c r="D128" s="74" t="s">
        <v>361</v>
      </c>
      <c r="E128" s="108"/>
      <c r="F128" s="108"/>
      <c r="G128" s="108"/>
      <c r="H128" s="108"/>
      <c r="I128" s="108"/>
      <c r="J128" s="108"/>
      <c r="K128" s="108"/>
      <c r="L128" s="108"/>
      <c r="M128" s="108"/>
    </row>
    <row r="129" spans="1:13">
      <c r="A129" s="111"/>
      <c r="B129" s="79"/>
      <c r="C129" s="105" t="s">
        <v>108</v>
      </c>
      <c r="D129" s="79"/>
      <c r="E129" s="64"/>
      <c r="F129" s="64"/>
      <c r="G129" s="64"/>
      <c r="H129" s="64"/>
      <c r="I129" s="64"/>
      <c r="J129" s="64"/>
      <c r="K129" s="64"/>
      <c r="L129" s="64"/>
      <c r="M129" s="64"/>
    </row>
    <row r="130" spans="1:13" ht="18.75" customHeight="1">
      <c r="A130" s="112" t="s">
        <v>437</v>
      </c>
      <c r="B130" s="84">
        <v>8411</v>
      </c>
      <c r="C130" s="109" t="s">
        <v>438</v>
      </c>
      <c r="D130" s="84">
        <v>8411</v>
      </c>
      <c r="E130" s="32"/>
      <c r="F130" s="32"/>
      <c r="G130" s="32"/>
      <c r="H130" s="32"/>
      <c r="I130" s="32"/>
      <c r="J130" s="32"/>
      <c r="K130" s="32"/>
      <c r="L130" s="32"/>
      <c r="M130" s="32"/>
    </row>
  </sheetData>
  <mergeCells count="18">
    <mergeCell ref="B9:B11"/>
    <mergeCell ref="E4:J4"/>
    <mergeCell ref="K4:M4"/>
    <mergeCell ref="A6:M6"/>
    <mergeCell ref="F8:M8"/>
    <mergeCell ref="A9:A11"/>
    <mergeCell ref="C9:C11"/>
    <mergeCell ref="D9:D11"/>
    <mergeCell ref="E9:E11"/>
    <mergeCell ref="F9:M9"/>
    <mergeCell ref="F10:I10"/>
    <mergeCell ref="J10:M10"/>
    <mergeCell ref="E1:J1"/>
    <mergeCell ref="K1:M1"/>
    <mergeCell ref="E2:J2"/>
    <mergeCell ref="K2:M2"/>
    <mergeCell ref="E3:J3"/>
    <mergeCell ref="K3:M3"/>
  </mergeCells>
  <phoneticPr fontId="3" type="noConversion"/>
  <pageMargins left="0.35" right="0.17" top="0.17" bottom="0.14000000000000001" header="0.15" footer="0.14000000000000001"/>
  <pageSetup paperSize="9" scale="71" firstPageNumber="14" orientation="landscape" useFirstPageNumber="1" r:id="rId1"/>
  <headerFooter alignWithMargins="0"/>
  <rowBreaks count="1" manualBreakCount="1">
    <brk id="114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E21"/>
  <sheetViews>
    <sheetView view="pageBreakPreview" zoomScale="140" zoomScaleSheetLayoutView="140" workbookViewId="0">
      <selection activeCell="C6" sqref="C6"/>
    </sheetView>
  </sheetViews>
  <sheetFormatPr defaultRowHeight="12.75"/>
  <cols>
    <col min="1" max="1" width="4.7109375" bestFit="1" customWidth="1"/>
    <col min="2" max="2" width="25.7109375" bestFit="1" customWidth="1"/>
    <col min="3" max="3" width="19.28515625" customWidth="1"/>
    <col min="4" max="4" width="18.28515625" customWidth="1"/>
    <col min="5" max="5" width="23.85546875" customWidth="1"/>
  </cols>
  <sheetData>
    <row r="1" spans="1:5" ht="21.75">
      <c r="A1" s="406" t="s">
        <v>465</v>
      </c>
      <c r="B1" s="406"/>
      <c r="C1" s="406"/>
      <c r="D1" s="142" t="s">
        <v>588</v>
      </c>
      <c r="E1" s="143">
        <v>15</v>
      </c>
    </row>
    <row r="2" spans="1:5" ht="62.25" customHeight="1">
      <c r="A2" s="407" t="s">
        <v>466</v>
      </c>
      <c r="B2" s="407"/>
      <c r="C2" s="407"/>
    </row>
    <row r="3" spans="1:5" ht="14.25">
      <c r="A3" s="2"/>
      <c r="B3" s="2"/>
      <c r="C3" s="2"/>
    </row>
    <row r="4" spans="1:5" ht="14.25">
      <c r="A4" s="2"/>
      <c r="B4" s="2"/>
      <c r="C4" s="136" t="s">
        <v>467</v>
      </c>
    </row>
    <row r="5" spans="1:5" ht="14.25">
      <c r="A5" s="137" t="s">
        <v>468</v>
      </c>
      <c r="B5" s="137" t="s">
        <v>469</v>
      </c>
      <c r="C5" s="137" t="s">
        <v>470</v>
      </c>
      <c r="D5" s="221" t="s">
        <v>574</v>
      </c>
      <c r="E5" s="221" t="s">
        <v>575</v>
      </c>
    </row>
    <row r="6" spans="1:5" ht="14.25">
      <c r="A6" s="138">
        <v>1</v>
      </c>
      <c r="B6" s="139" t="s">
        <v>471</v>
      </c>
      <c r="C6" s="140" t="e">
        <f>VLOOKUP($D$1,#REF!,Hashvt!$E$1)</f>
        <v>#REF!</v>
      </c>
      <c r="D6">
        <v>0</v>
      </c>
      <c r="E6" s="212" t="e">
        <f>+D6+C6</f>
        <v>#REF!</v>
      </c>
    </row>
    <row r="7" spans="1:5" ht="14.25">
      <c r="A7" s="138">
        <v>2</v>
      </c>
      <c r="B7" s="139" t="s">
        <v>472</v>
      </c>
      <c r="C7" s="140">
        <f>VLOOKUP($D$1,'havelvac 7.2'!$A$13:$AC$1490,Hashvt!$E$1)</f>
        <v>0</v>
      </c>
      <c r="D7" s="212">
        <v>11189.2</v>
      </c>
      <c r="E7" s="212">
        <f t="shared" ref="E7:E18" si="0">+D7+C7</f>
        <v>11189.2</v>
      </c>
    </row>
    <row r="8" spans="1:5" ht="14.25">
      <c r="A8" s="138">
        <v>3</v>
      </c>
      <c r="B8" s="139" t="s">
        <v>473</v>
      </c>
      <c r="C8" s="140">
        <f>VLOOKUP($D$1,'havelvac 7.3'!$A$13:$AC$805,Hashvt!$E$1)</f>
        <v>0</v>
      </c>
      <c r="D8" s="212">
        <v>7303.8</v>
      </c>
      <c r="E8" s="212">
        <f t="shared" si="0"/>
        <v>7303.8</v>
      </c>
    </row>
    <row r="9" spans="1:5" ht="14.25">
      <c r="A9" s="138">
        <v>4</v>
      </c>
      <c r="B9" s="139" t="s">
        <v>474</v>
      </c>
      <c r="C9" s="140">
        <f>VLOOKUP($D$1,'havelvac 7.4'!$A$13:$AC$804,Hashvt!$E$1)</f>
        <v>0</v>
      </c>
      <c r="D9" s="212">
        <v>11189.2</v>
      </c>
      <c r="E9" s="212">
        <f t="shared" si="0"/>
        <v>11189.2</v>
      </c>
    </row>
    <row r="10" spans="1:5" ht="14.25">
      <c r="A10" s="138">
        <v>5</v>
      </c>
      <c r="B10" s="139" t="s">
        <v>475</v>
      </c>
      <c r="C10" s="140">
        <f>VLOOKUP($D$1,'havelvac 7.5'!$A$13:$AC$1490,Hashvt!$E$1)</f>
        <v>0</v>
      </c>
      <c r="D10" s="212">
        <v>0</v>
      </c>
      <c r="E10" s="212">
        <f t="shared" si="0"/>
        <v>0</v>
      </c>
    </row>
    <row r="11" spans="1:5" ht="14.25">
      <c r="A11" s="138">
        <v>6</v>
      </c>
      <c r="B11" s="139" t="s">
        <v>476</v>
      </c>
      <c r="C11" s="140">
        <f>VLOOKUP($D$1,'havelvac 7.6'!$A$13:$AC$1490,Hashvt!$E$1)</f>
        <v>0</v>
      </c>
      <c r="D11" s="212">
        <v>11189.2</v>
      </c>
      <c r="E11" s="212">
        <f t="shared" si="0"/>
        <v>11189.2</v>
      </c>
    </row>
    <row r="12" spans="1:5" ht="14.25">
      <c r="A12" s="138">
        <v>7</v>
      </c>
      <c r="B12" s="139" t="s">
        <v>477</v>
      </c>
      <c r="C12" s="140">
        <f>VLOOKUP($D$1,'havelvac 7.7'!$A$13:$AC$1490,Hashvt!$E$1)</f>
        <v>0</v>
      </c>
      <c r="D12" s="212">
        <v>11189.1001</v>
      </c>
      <c r="E12" s="212">
        <f t="shared" si="0"/>
        <v>11189.1001</v>
      </c>
    </row>
    <row r="13" spans="1:5" ht="14.25">
      <c r="A13" s="138">
        <v>8</v>
      </c>
      <c r="B13" s="139" t="s">
        <v>478</v>
      </c>
      <c r="C13" s="140">
        <f>VLOOKUP($D$1,'havelvac 7.9'!$A$13:$AC$1490,Hashvt!$E$1)</f>
        <v>0</v>
      </c>
      <c r="D13" s="212">
        <v>11189.1</v>
      </c>
      <c r="E13" s="212">
        <f t="shared" si="0"/>
        <v>11189.1</v>
      </c>
    </row>
    <row r="14" spans="1:5" ht="14.25">
      <c r="A14" s="138">
        <v>9</v>
      </c>
      <c r="B14" s="139" t="s">
        <v>479</v>
      </c>
      <c r="C14" s="140">
        <f>VLOOKUP($D$1,'havelvac 7.8'!$A$13:$AC$1490,Hashvt!$E$1)</f>
        <v>0</v>
      </c>
      <c r="D14" s="212">
        <v>11189.1</v>
      </c>
      <c r="E14" s="212">
        <f t="shared" si="0"/>
        <v>11189.1</v>
      </c>
    </row>
    <row r="15" spans="1:5" ht="14.25">
      <c r="A15" s="138">
        <v>10</v>
      </c>
      <c r="B15" s="139" t="s">
        <v>480</v>
      </c>
      <c r="C15" s="140">
        <f>VLOOKUP($D$1,'havelvac 7.10'!$A$13:$AC$1490,Hashvt!$E$1)</f>
        <v>0</v>
      </c>
      <c r="D15" s="212">
        <v>0</v>
      </c>
      <c r="E15" s="212">
        <f t="shared" si="0"/>
        <v>0</v>
      </c>
    </row>
    <row r="16" spans="1:5" ht="14.25">
      <c r="A16" s="138">
        <v>11</v>
      </c>
      <c r="B16" s="139" t="s">
        <v>481</v>
      </c>
      <c r="C16" s="140">
        <f>VLOOKUP($D$1,'havelvac 7.11'!$A$13:$AC$1490,Hashvt!$E$1)</f>
        <v>0</v>
      </c>
      <c r="D16" s="212">
        <v>0</v>
      </c>
      <c r="E16" s="212">
        <f t="shared" si="0"/>
        <v>0</v>
      </c>
    </row>
    <row r="17" spans="1:5" ht="14.25">
      <c r="A17" s="138">
        <v>12</v>
      </c>
      <c r="B17" s="139" t="s">
        <v>482</v>
      </c>
      <c r="C17" s="140">
        <f>VLOOKUP($D$1,'havelvac 7.12'!$A$13:$P$1490,Hashvt!$E$1)</f>
        <v>0</v>
      </c>
      <c r="D17" s="212">
        <v>11189.2</v>
      </c>
      <c r="E17" s="212">
        <f t="shared" si="0"/>
        <v>11189.2</v>
      </c>
    </row>
    <row r="18" spans="1:5" ht="14.25">
      <c r="A18" s="138">
        <v>13</v>
      </c>
      <c r="B18" s="139" t="s">
        <v>483</v>
      </c>
      <c r="C18" s="140">
        <f>VLOOKUP($D$1,'havelvac 7.13'!$A$13:$P$1486,Hashvt!$E$1)</f>
        <v>0</v>
      </c>
      <c r="D18" s="212">
        <v>7303.8</v>
      </c>
      <c r="E18" s="212">
        <f t="shared" si="0"/>
        <v>7303.8</v>
      </c>
    </row>
    <row r="19" spans="1:5" ht="22.5" customHeight="1">
      <c r="A19" s="408" t="s">
        <v>484</v>
      </c>
      <c r="B19" s="409"/>
      <c r="C19" s="141" t="e">
        <f>SUM(C6:C18)</f>
        <v>#REF!</v>
      </c>
      <c r="D19" s="141">
        <f>SUM(D7:D18)</f>
        <v>92931.700100000002</v>
      </c>
      <c r="E19" s="141">
        <f>SUM(E7:E18)</f>
        <v>92931.700100000002</v>
      </c>
    </row>
    <row r="20" spans="1:5" ht="14.25">
      <c r="C20" s="141"/>
    </row>
    <row r="21" spans="1:5">
      <c r="C21" s="212"/>
    </row>
  </sheetData>
  <mergeCells count="3">
    <mergeCell ref="A1:C1"/>
    <mergeCell ref="A2:C2"/>
    <mergeCell ref="A19:B19"/>
  </mergeCells>
  <phoneticPr fontId="63" type="noConversion"/>
  <pageMargins left="0.7" right="0.7" top="0.75" bottom="0.75" header="0.3" footer="0.3"/>
  <pageSetup paperSize="9" scale="1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Button 1">
              <controlPr defaultSize="0" print="0" autoFill="0" autoPict="0" macro="[0]!resetHshvt">
                <anchor moveWithCells="1" sizeWithCells="1">
                  <from>
                    <xdr:col>3</xdr:col>
                    <xdr:colOff>209550</xdr:colOff>
                    <xdr:row>1</xdr:row>
                    <xdr:rowOff>95250</xdr:rowOff>
                  </from>
                  <to>
                    <xdr:col>3</xdr:col>
                    <xdr:colOff>800100</xdr:colOff>
                    <xdr:row>1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B050"/>
  </sheetPr>
  <dimension ref="A1:IV1307"/>
  <sheetViews>
    <sheetView view="pageBreakPreview" topLeftCell="H16" zoomScale="80" zoomScaleNormal="120" zoomScaleSheetLayoutView="80" workbookViewId="0">
      <selection activeCell="O353" sqref="O353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5.140625" style="118" hidden="1" customWidth="1"/>
    <col min="7" max="7" width="5.5703125" style="119" hidden="1" customWidth="1"/>
    <col min="8" max="8" width="1.710937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85546875" style="208" customWidth="1"/>
    <col min="14" max="14" width="16.140625" style="37" customWidth="1"/>
    <col min="15" max="15" width="16.5703125" style="37" customWidth="1"/>
    <col min="16" max="16" width="7.85546875" style="3" customWidth="1"/>
    <col min="17" max="17" width="14.85546875" style="3" customWidth="1"/>
    <col min="18" max="18" width="7.85546875" style="3" customWidth="1"/>
    <col min="19" max="19" width="16.7109375" style="3" customWidth="1"/>
    <col min="20" max="20" width="8.140625" style="3" customWidth="1"/>
    <col min="21" max="21" width="16.42578125" style="3" customWidth="1"/>
    <col min="22" max="22" width="15.28515625" style="3" customWidth="1"/>
    <col min="23" max="23" width="8" style="3" customWidth="1"/>
    <col min="24" max="24" width="13.140625" style="3" customWidth="1"/>
    <col min="25" max="25" width="8.28515625" style="3" customWidth="1"/>
    <col min="26" max="26" width="13" style="3" customWidth="1"/>
    <col min="27" max="27" width="8.42578125" style="3" customWidth="1"/>
    <col min="28" max="28" width="13" style="3" customWidth="1"/>
    <col min="29" max="16384" width="9.140625" style="3"/>
  </cols>
  <sheetData>
    <row r="1" spans="1:28" ht="39.75" customHeight="1">
      <c r="A1" s="120" t="s">
        <v>490</v>
      </c>
      <c r="H1" s="410" t="s">
        <v>43</v>
      </c>
      <c r="I1" s="410"/>
      <c r="J1" s="410"/>
      <c r="K1" s="410"/>
      <c r="L1" s="410"/>
      <c r="M1" s="410"/>
      <c r="N1" s="410"/>
      <c r="O1" s="410"/>
      <c r="P1" s="410"/>
      <c r="Q1" s="410"/>
      <c r="R1" s="410"/>
      <c r="S1" s="410"/>
      <c r="T1" s="410"/>
      <c r="U1" s="410"/>
      <c r="V1" s="410"/>
      <c r="W1" s="410"/>
      <c r="X1" s="410"/>
      <c r="Y1" s="410"/>
      <c r="Z1" s="410"/>
      <c r="AA1" s="410"/>
      <c r="AB1" s="410"/>
    </row>
    <row r="2" spans="1:28" hidden="1">
      <c r="A2" s="121"/>
      <c r="H2" s="135"/>
      <c r="I2" s="135"/>
      <c r="J2" s="135"/>
      <c r="K2" s="135"/>
      <c r="L2" s="135"/>
      <c r="M2" s="209"/>
      <c r="N2" s="135"/>
      <c r="O2" s="135"/>
      <c r="P2" s="135"/>
      <c r="Q2" s="135"/>
    </row>
    <row r="3" spans="1:28">
      <c r="A3" s="121"/>
      <c r="I3" s="5"/>
      <c r="J3" s="41"/>
      <c r="K3" s="41"/>
      <c r="L3" s="6"/>
      <c r="M3" s="207"/>
      <c r="N3" s="7"/>
      <c r="O3" s="7"/>
      <c r="P3" s="7"/>
      <c r="Q3" s="7"/>
      <c r="R3" s="7"/>
    </row>
    <row r="4" spans="1:28" ht="15.75" customHeight="1">
      <c r="A4" s="121"/>
      <c r="H4" s="420" t="s">
        <v>98</v>
      </c>
      <c r="I4" s="420" t="s">
        <v>99</v>
      </c>
      <c r="J4" s="423" t="s">
        <v>100</v>
      </c>
      <c r="K4" s="423" t="s">
        <v>101</v>
      </c>
      <c r="L4" s="426" t="s">
        <v>102</v>
      </c>
      <c r="M4" s="429" t="s">
        <v>103</v>
      </c>
      <c r="N4" s="417" t="s">
        <v>585</v>
      </c>
      <c r="O4" s="411" t="s">
        <v>586</v>
      </c>
      <c r="P4" s="412"/>
      <c r="Q4" s="412"/>
      <c r="R4" s="412"/>
      <c r="S4" s="412"/>
      <c r="T4" s="412"/>
      <c r="U4" s="413"/>
      <c r="V4" s="411" t="s">
        <v>587</v>
      </c>
      <c r="W4" s="412"/>
      <c r="X4" s="412"/>
      <c r="Y4" s="412"/>
      <c r="Z4" s="412"/>
      <c r="AA4" s="412"/>
      <c r="AB4" s="413"/>
    </row>
    <row r="5" spans="1:28" s="8" customFormat="1" ht="5.25" customHeight="1">
      <c r="A5" s="121"/>
      <c r="B5" s="114"/>
      <c r="C5" s="115"/>
      <c r="D5" s="116"/>
      <c r="E5" s="117"/>
      <c r="F5" s="118"/>
      <c r="G5" s="119"/>
      <c r="H5" s="421"/>
      <c r="I5" s="421"/>
      <c r="J5" s="424"/>
      <c r="K5" s="424"/>
      <c r="L5" s="427"/>
      <c r="M5" s="430"/>
      <c r="N5" s="418"/>
      <c r="O5" s="414"/>
      <c r="P5" s="415"/>
      <c r="Q5" s="415"/>
      <c r="R5" s="415"/>
      <c r="S5" s="415"/>
      <c r="T5" s="415"/>
      <c r="U5" s="416"/>
      <c r="V5" s="414"/>
      <c r="W5" s="415"/>
      <c r="X5" s="415"/>
      <c r="Y5" s="415"/>
      <c r="Z5" s="415"/>
      <c r="AA5" s="415"/>
      <c r="AB5" s="416"/>
    </row>
    <row r="6" spans="1:28" s="9" customFormat="1" ht="31.5" customHeight="1">
      <c r="A6" s="121"/>
      <c r="B6" s="122"/>
      <c r="C6" s="123"/>
      <c r="D6" s="124"/>
      <c r="E6" s="125"/>
      <c r="F6" s="126"/>
      <c r="G6" s="127"/>
      <c r="H6" s="422"/>
      <c r="I6" s="422"/>
      <c r="J6" s="425"/>
      <c r="K6" s="425"/>
      <c r="L6" s="428"/>
      <c r="M6" s="431"/>
      <c r="N6" s="419"/>
      <c r="O6" s="1" t="s">
        <v>378</v>
      </c>
      <c r="P6" s="222" t="s">
        <v>42</v>
      </c>
      <c r="Q6" s="1" t="s">
        <v>379</v>
      </c>
      <c r="R6" s="222" t="s">
        <v>42</v>
      </c>
      <c r="S6" s="1" t="s">
        <v>380</v>
      </c>
      <c r="T6" s="222" t="s">
        <v>42</v>
      </c>
      <c r="U6" s="1" t="s">
        <v>381</v>
      </c>
      <c r="V6" s="1" t="s">
        <v>378</v>
      </c>
      <c r="W6" s="222" t="s">
        <v>42</v>
      </c>
      <c r="X6" s="1" t="s">
        <v>379</v>
      </c>
      <c r="Y6" s="222" t="s">
        <v>42</v>
      </c>
      <c r="Z6" s="1" t="s">
        <v>380</v>
      </c>
      <c r="AA6" s="222" t="s">
        <v>42</v>
      </c>
      <c r="AB6" s="1" t="s">
        <v>381</v>
      </c>
    </row>
    <row r="7" spans="1:28" s="13" customFormat="1">
      <c r="A7" s="121"/>
      <c r="B7" s="122"/>
      <c r="C7" s="123"/>
      <c r="D7" s="124"/>
      <c r="E7" s="125"/>
      <c r="F7" s="126"/>
      <c r="G7" s="127"/>
      <c r="H7" s="133">
        <v>1</v>
      </c>
      <c r="I7" s="133">
        <v>2</v>
      </c>
      <c r="J7" s="133">
        <v>3</v>
      </c>
      <c r="K7" s="133">
        <v>4</v>
      </c>
      <c r="L7" s="133">
        <v>5</v>
      </c>
      <c r="M7" s="134">
        <v>6</v>
      </c>
      <c r="N7" s="133">
        <v>7</v>
      </c>
      <c r="O7" s="133">
        <v>8</v>
      </c>
      <c r="P7" s="133">
        <v>9</v>
      </c>
      <c r="Q7" s="133">
        <v>10</v>
      </c>
      <c r="R7" s="133">
        <v>11</v>
      </c>
      <c r="S7" s="133">
        <v>12</v>
      </c>
      <c r="T7" s="133">
        <v>13</v>
      </c>
      <c r="U7" s="133">
        <v>14</v>
      </c>
      <c r="V7" s="133">
        <v>15</v>
      </c>
      <c r="W7" s="133">
        <v>16</v>
      </c>
      <c r="X7" s="133">
        <v>17</v>
      </c>
      <c r="Y7" s="133">
        <v>18</v>
      </c>
      <c r="Z7" s="133">
        <v>19</v>
      </c>
      <c r="AA7" s="133">
        <v>20</v>
      </c>
      <c r="AB7" s="133">
        <v>21</v>
      </c>
    </row>
    <row r="8" spans="1:28" s="159" customFormat="1" ht="29.25" customHeight="1">
      <c r="A8" s="120" t="str">
        <f t="shared" ref="A8:A76" si="0">CONCATENATE(B8,C8,D8,E8,F8,G8)</f>
        <v>71000000000000</v>
      </c>
      <c r="B8" s="122" t="s">
        <v>439</v>
      </c>
      <c r="C8" s="123" t="s">
        <v>441</v>
      </c>
      <c r="D8" s="124" t="s">
        <v>441</v>
      </c>
      <c r="E8" s="125" t="s">
        <v>441</v>
      </c>
      <c r="F8" s="126" t="s">
        <v>441</v>
      </c>
      <c r="G8" s="127" t="s">
        <v>440</v>
      </c>
      <c r="H8" s="169"/>
      <c r="I8" s="155"/>
      <c r="J8" s="156"/>
      <c r="K8" s="156"/>
      <c r="L8" s="157" t="s">
        <v>105</v>
      </c>
      <c r="M8" s="170"/>
      <c r="N8" s="158">
        <f>+'havelvac 7.2'!N13+'havelvac 7.3'!N13+'havelvac 7.4'!N13+'havelvac 7.5'!N13+'havelvac 7.6'!N13+'havelvac 7.7'!N13+'havelvac 7.9'!N13+'havelvac 7.8'!N13+'havelvac 7.10'!N13+'havelvac 7.11'!N13+'havelvac 7.12'!N13+'havelvac 7.13'!N13</f>
        <v>0</v>
      </c>
      <c r="O8" s="158">
        <f>+'havelvac 7.2'!O13+'havelvac 7.3'!O13+'havelvac 7.4'!O13+'havelvac 7.5'!O13+'havelvac 7.6'!O13+'havelvac 7.7'!O13+'havelvac 7.9'!O13+'havelvac 7.8'!O13+'havelvac 7.10'!O13+'havelvac 7.11'!O13+'havelvac 7.12'!O13+'havelvac 7.13'!O13</f>
        <v>0</v>
      </c>
      <c r="P8" s="223" t="str">
        <f>IFERROR(Q8/O8, " ")</f>
        <v xml:space="preserve"> </v>
      </c>
      <c r="Q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" s="223" t="str">
        <f>IFERROR(S8/O8, " ")</f>
        <v xml:space="preserve"> </v>
      </c>
      <c r="S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" s="223" t="str">
        <f>IFERROR(U8/O8, " ")</f>
        <v xml:space="preserve"> </v>
      </c>
      <c r="U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" s="158">
        <f>+'havelvac 7.2'!P13+'havelvac 7.3'!P13+'havelvac 7.4'!P13+'havelvac 7.5'!P13+'havelvac 7.6'!P13+'havelvac 7.7'!P13+'havelvac 7.9'!P13+'havelvac 7.8'!P13+'havelvac 7.10'!P13+'havelvac 7.11'!P13+'havelvac 7.12'!P13+'havelvac 7.13'!P13</f>
        <v>0</v>
      </c>
      <c r="W8" s="223" t="str">
        <f>IFERROR(X8/V8, " ")</f>
        <v xml:space="preserve"> </v>
      </c>
      <c r="X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" s="223" t="str">
        <f>IFERROR(Z8/V8, " ")</f>
        <v xml:space="preserve"> </v>
      </c>
      <c r="Z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" s="223" t="str">
        <f>IFERROR(AB8/V8, " ")</f>
        <v xml:space="preserve"> </v>
      </c>
      <c r="AB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" spans="1:28" s="159" customFormat="1" ht="29.25" customHeight="1">
      <c r="A9" s="120"/>
      <c r="B9" s="122"/>
      <c r="C9" s="123"/>
      <c r="D9" s="124"/>
      <c r="E9" s="125"/>
      <c r="F9" s="126"/>
      <c r="G9" s="127"/>
      <c r="H9" s="169"/>
      <c r="I9" s="155"/>
      <c r="J9" s="156"/>
      <c r="K9" s="156"/>
      <c r="L9" s="157" t="s">
        <v>63</v>
      </c>
      <c r="M9" s="170"/>
      <c r="N9" s="158">
        <f>+N8-N54-N593</f>
        <v>0</v>
      </c>
      <c r="O9" s="158">
        <f t="shared" ref="O9:AB9" si="1">+O8-O54-O593</f>
        <v>0</v>
      </c>
      <c r="P9" s="223" t="str">
        <f>IFERROR(Q9/O9, " ")</f>
        <v xml:space="preserve"> </v>
      </c>
      <c r="Q9" s="158" t="e">
        <f t="shared" si="1"/>
        <v>#REF!</v>
      </c>
      <c r="R9" s="223" t="str">
        <f>IFERROR(S9/O9, " ")</f>
        <v xml:space="preserve"> </v>
      </c>
      <c r="S9" s="158" t="e">
        <f t="shared" si="1"/>
        <v>#REF!</v>
      </c>
      <c r="T9" s="223" t="str">
        <f>IFERROR(U9/O9, " ")</f>
        <v xml:space="preserve"> </v>
      </c>
      <c r="U9" s="158" t="e">
        <f t="shared" si="1"/>
        <v>#REF!</v>
      </c>
      <c r="V9" s="158">
        <f t="shared" si="1"/>
        <v>0</v>
      </c>
      <c r="W9" s="223" t="str">
        <f>IFERROR(X9/V9, " ")</f>
        <v xml:space="preserve"> </v>
      </c>
      <c r="X9" s="158" t="e">
        <f t="shared" si="1"/>
        <v>#REF!</v>
      </c>
      <c r="Y9" s="223" t="str">
        <f>IFERROR(Z9/V9, " ")</f>
        <v xml:space="preserve"> </v>
      </c>
      <c r="Z9" s="158" t="e">
        <f t="shared" si="1"/>
        <v>#REF!</v>
      </c>
      <c r="AA9" s="223" t="str">
        <f>IFERROR(AB9/V9, " ")</f>
        <v xml:space="preserve"> </v>
      </c>
      <c r="AB9" s="158" t="e">
        <f t="shared" si="1"/>
        <v>#REF!</v>
      </c>
    </row>
    <row r="10" spans="1:28" s="162" customFormat="1" ht="28.5">
      <c r="A10" s="120" t="str">
        <f t="shared" si="0"/>
        <v>71010000000000</v>
      </c>
      <c r="B10" s="122" t="s">
        <v>439</v>
      </c>
      <c r="C10" s="115" t="s">
        <v>106</v>
      </c>
      <c r="D10" s="116" t="s">
        <v>441</v>
      </c>
      <c r="E10" s="125" t="s">
        <v>441</v>
      </c>
      <c r="F10" s="126" t="s">
        <v>441</v>
      </c>
      <c r="G10" s="127" t="s">
        <v>440</v>
      </c>
      <c r="H10" s="171">
        <v>2100</v>
      </c>
      <c r="I10" s="210" t="s">
        <v>106</v>
      </c>
      <c r="J10" s="211">
        <v>0</v>
      </c>
      <c r="K10" s="211">
        <v>0</v>
      </c>
      <c r="L10" s="160" t="s">
        <v>107</v>
      </c>
      <c r="M10" s="172"/>
      <c r="N10" s="161">
        <f>+'havelvac 7.2'!N14+'havelvac 7.3'!N14+'havelvac 7.4'!N14+'havelvac 7.5'!N14+'havelvac 7.6'!N14+'havelvac 7.7'!N14+'havelvac 7.9'!N14+'havelvac 7.8'!N14+'havelvac 7.10'!N14+'havelvac 7.11'!N14+'havelvac 7.12'!N14+'havelvac 7.13'!N14</f>
        <v>0</v>
      </c>
      <c r="O10" s="161">
        <f>+'havelvac 7.2'!O14+'havelvac 7.3'!O14+'havelvac 7.4'!O14+'havelvac 7.5'!O14+'havelvac 7.6'!O14+'havelvac 7.7'!O14+'havelvac 7.9'!O14+'havelvac 7.8'!O14+'havelvac 7.10'!O14+'havelvac 7.11'!O14+'havelvac 7.12'!O14+'havelvac 7.13'!O14</f>
        <v>0</v>
      </c>
      <c r="P10" s="224" t="str">
        <f>IFERROR(Q10/O10, " ")</f>
        <v xml:space="preserve"> </v>
      </c>
      <c r="Q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" s="224" t="str">
        <f>IFERROR(S10/O10, " ")</f>
        <v xml:space="preserve"> </v>
      </c>
      <c r="S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" s="224" t="str">
        <f>IFERROR(U10/O10, " ")</f>
        <v xml:space="preserve"> </v>
      </c>
      <c r="U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" s="161">
        <f>+'havelvac 7.2'!P14+'havelvac 7.3'!P14+'havelvac 7.4'!P14+'havelvac 7.5'!P14+'havelvac 7.6'!P14+'havelvac 7.7'!P14+'havelvac 7.9'!P14+'havelvac 7.8'!P14+'havelvac 7.10'!P14+'havelvac 7.11'!P14+'havelvac 7.12'!P14+'havelvac 7.13'!P14</f>
        <v>0</v>
      </c>
      <c r="W10" s="224" t="str">
        <f>IFERROR(X10/V10, " ")</f>
        <v xml:space="preserve"> </v>
      </c>
      <c r="X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" s="224" t="str">
        <f>IFERROR(Z10/V10, " ")</f>
        <v xml:space="preserve"> </v>
      </c>
      <c r="Z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" s="224" t="str">
        <f>IFERROR(AB10/V10, " ")</f>
        <v xml:space="preserve"> </v>
      </c>
      <c r="AB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" spans="1:28" s="205" customFormat="1" ht="13.5">
      <c r="A11" s="182" t="str">
        <f t="shared" si="0"/>
        <v>71010000000001</v>
      </c>
      <c r="B11" s="183" t="s">
        <v>439</v>
      </c>
      <c r="C11" s="132" t="s">
        <v>106</v>
      </c>
      <c r="D11" s="131" t="s">
        <v>441</v>
      </c>
      <c r="E11" s="203" t="s">
        <v>441</v>
      </c>
      <c r="F11" s="204" t="s">
        <v>441</v>
      </c>
      <c r="G11" s="185" t="s">
        <v>96</v>
      </c>
      <c r="H11" s="15"/>
      <c r="I11" s="16"/>
      <c r="J11" s="17"/>
      <c r="K11" s="17"/>
      <c r="L11" s="18" t="s">
        <v>108</v>
      </c>
      <c r="M11" s="42"/>
      <c r="N11" s="188"/>
      <c r="O11" s="188"/>
      <c r="P11" s="225"/>
      <c r="Q11" s="188"/>
      <c r="R11" s="225"/>
      <c r="S11" s="188"/>
      <c r="T11" s="225"/>
      <c r="U11" s="188"/>
      <c r="V11" s="188"/>
      <c r="W11" s="225"/>
      <c r="X11" s="188"/>
      <c r="Y11" s="225"/>
      <c r="Z11" s="188"/>
      <c r="AA11" s="225"/>
      <c r="AB11" s="188"/>
    </row>
    <row r="12" spans="1:28" s="206" customFormat="1" ht="39" customHeight="1">
      <c r="A12" s="182" t="str">
        <f t="shared" si="0"/>
        <v>71010100000000</v>
      </c>
      <c r="B12" s="183" t="s">
        <v>439</v>
      </c>
      <c r="C12" s="132" t="s">
        <v>106</v>
      </c>
      <c r="D12" s="131" t="s">
        <v>106</v>
      </c>
      <c r="E12" s="203" t="s">
        <v>441</v>
      </c>
      <c r="F12" s="204" t="s">
        <v>441</v>
      </c>
      <c r="G12" s="185" t="s">
        <v>440</v>
      </c>
      <c r="H12" s="173">
        <v>2110</v>
      </c>
      <c r="I12" s="164" t="s">
        <v>106</v>
      </c>
      <c r="J12" s="165">
        <v>1</v>
      </c>
      <c r="K12" s="165">
        <v>0</v>
      </c>
      <c r="L12" s="166" t="s">
        <v>109</v>
      </c>
      <c r="M12" s="174"/>
      <c r="N12" s="186">
        <f>+'havelvac 7.2'!N16+'havelvac 7.3'!N16+'havelvac 7.4'!N16+'havelvac 7.5'!N16+'havelvac 7.6'!N16+'havelvac 7.7'!N16+'havelvac 7.9'!N16+'havelvac 7.8'!N16+'havelvac 7.10'!N16+'havelvac 7.11'!N16+'havelvac 7.12'!N16+'havelvac 7.13'!N16</f>
        <v>0</v>
      </c>
      <c r="O12" s="186">
        <f>+'havelvac 7.2'!O16+'havelvac 7.3'!O16+'havelvac 7.4'!O16+'havelvac 7.5'!O16+'havelvac 7.6'!O16+'havelvac 7.7'!O16+'havelvac 7.9'!O16+'havelvac 7.8'!O16+'havelvac 7.10'!O16+'havelvac 7.11'!O16+'havelvac 7.12'!O16+'havelvac 7.13'!O16</f>
        <v>0</v>
      </c>
      <c r="P12" s="226" t="str">
        <f>IFERROR(Q12/O12, " ")</f>
        <v xml:space="preserve"> </v>
      </c>
      <c r="Q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" s="226" t="str">
        <f>IFERROR(S12/O12, " ")</f>
        <v xml:space="preserve"> </v>
      </c>
      <c r="S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" s="226" t="str">
        <f>IFERROR(U12/O12, " ")</f>
        <v xml:space="preserve"> </v>
      </c>
      <c r="U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" s="186">
        <f>+'havelvac 7.2'!P16+'havelvac 7.3'!P16+'havelvac 7.4'!P16+'havelvac 7.5'!P16+'havelvac 7.6'!P16+'havelvac 7.7'!P16+'havelvac 7.9'!P16+'havelvac 7.8'!P16+'havelvac 7.10'!P16+'havelvac 7.11'!P16+'havelvac 7.12'!P16+'havelvac 7.13'!P16</f>
        <v>0</v>
      </c>
      <c r="W12" s="226" t="str">
        <f>IFERROR(X12/V12, " ")</f>
        <v xml:space="preserve"> </v>
      </c>
      <c r="X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" s="226" t="str">
        <f>IFERROR(Z12/V12, " ")</f>
        <v xml:space="preserve"> </v>
      </c>
      <c r="Z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" s="226" t="str">
        <f>IFERROR(AB12/V12, " ")</f>
        <v xml:space="preserve"> </v>
      </c>
      <c r="AB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" spans="1:28" s="205" customFormat="1" ht="13.5">
      <c r="A13" s="182" t="str">
        <f t="shared" si="0"/>
        <v>71010100000001</v>
      </c>
      <c r="B13" s="183" t="s">
        <v>439</v>
      </c>
      <c r="C13" s="132" t="s">
        <v>106</v>
      </c>
      <c r="D13" s="131" t="s">
        <v>106</v>
      </c>
      <c r="E13" s="203" t="s">
        <v>441</v>
      </c>
      <c r="F13" s="204" t="s">
        <v>441</v>
      </c>
      <c r="G13" s="185" t="s">
        <v>96</v>
      </c>
      <c r="H13" s="15"/>
      <c r="I13" s="16"/>
      <c r="J13" s="17"/>
      <c r="K13" s="17"/>
      <c r="L13" s="18" t="s">
        <v>110</v>
      </c>
      <c r="M13" s="33"/>
      <c r="N13" s="188"/>
      <c r="O13" s="188"/>
      <c r="P13" s="225"/>
      <c r="Q13" s="188"/>
      <c r="R13" s="225"/>
      <c r="S13" s="188"/>
      <c r="T13" s="225"/>
      <c r="U13" s="188"/>
      <c r="V13" s="188"/>
      <c r="W13" s="225"/>
      <c r="X13" s="188"/>
      <c r="Y13" s="225"/>
      <c r="Z13" s="188"/>
      <c r="AA13" s="225"/>
      <c r="AB13" s="188"/>
    </row>
    <row r="14" spans="1:28" s="191" customFormat="1" ht="25.5">
      <c r="A14" s="182" t="str">
        <f t="shared" si="0"/>
        <v>71010101000000</v>
      </c>
      <c r="B14" s="183" t="s">
        <v>439</v>
      </c>
      <c r="C14" s="132" t="s">
        <v>106</v>
      </c>
      <c r="D14" s="131" t="s">
        <v>106</v>
      </c>
      <c r="E14" s="130" t="s">
        <v>106</v>
      </c>
      <c r="F14" s="204" t="s">
        <v>441</v>
      </c>
      <c r="G14" s="185" t="s">
        <v>440</v>
      </c>
      <c r="H14" s="149">
        <v>2111</v>
      </c>
      <c r="I14" s="150" t="s">
        <v>106</v>
      </c>
      <c r="J14" s="151">
        <v>1</v>
      </c>
      <c r="K14" s="151">
        <v>1</v>
      </c>
      <c r="L14" s="152" t="s">
        <v>363</v>
      </c>
      <c r="M14" s="153"/>
      <c r="N14" s="190">
        <f>+'havelvac 7.2'!N18+'havelvac 7.3'!N18+'havelvac 7.4'!N18+'havelvac 7.5'!N18+'havelvac 7.6'!N18+'havelvac 7.7'!N18+'havelvac 7.9'!N18+'havelvac 7.8'!N18+'havelvac 7.10'!N18+'havelvac 7.11'!N18+'havelvac 7.12'!N18+'havelvac 7.13'!N18</f>
        <v>0</v>
      </c>
      <c r="O14" s="190">
        <f>+'havelvac 7.2'!O18+'havelvac 7.3'!O18+'havelvac 7.4'!O18+'havelvac 7.5'!O18+'havelvac 7.6'!O18+'havelvac 7.7'!O18+'havelvac 7.9'!O18+'havelvac 7.8'!O18+'havelvac 7.10'!O18+'havelvac 7.11'!O18+'havelvac 7.12'!O18+'havelvac 7.13'!O18</f>
        <v>0</v>
      </c>
      <c r="P14" s="227" t="str">
        <f>IFERROR(Q14/O14, " ")</f>
        <v xml:space="preserve"> </v>
      </c>
      <c r="Q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" s="227" t="str">
        <f>IFERROR(S14/O14, " ")</f>
        <v xml:space="preserve"> </v>
      </c>
      <c r="S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" s="227" t="str">
        <f>IFERROR(U14/O14, " ")</f>
        <v xml:space="preserve"> </v>
      </c>
      <c r="U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" s="190">
        <f>+'havelvac 7.2'!P18+'havelvac 7.3'!P18+'havelvac 7.4'!P18+'havelvac 7.5'!P18+'havelvac 7.6'!P18+'havelvac 7.7'!P18+'havelvac 7.9'!P18+'havelvac 7.8'!P18+'havelvac 7.10'!P18+'havelvac 7.11'!P18+'havelvac 7.12'!P18+'havelvac 7.13'!P18</f>
        <v>0</v>
      </c>
      <c r="W14" s="227" t="str">
        <f>IFERROR(X14/V14, " ")</f>
        <v xml:space="preserve"> </v>
      </c>
      <c r="X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" s="227" t="str">
        <f>IFERROR(Z14/V14, " ")</f>
        <v xml:space="preserve"> </v>
      </c>
      <c r="Z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" s="227" t="str">
        <f>IFERROR(AB14/V14, " ")</f>
        <v xml:space="preserve"> </v>
      </c>
      <c r="AB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" spans="1:28" s="135" customFormat="1" ht="12.75">
      <c r="A15" s="182" t="str">
        <f t="shared" si="0"/>
        <v>71010101000001</v>
      </c>
      <c r="B15" s="183" t="s">
        <v>439</v>
      </c>
      <c r="C15" s="132" t="s">
        <v>106</v>
      </c>
      <c r="D15" s="131" t="s">
        <v>106</v>
      </c>
      <c r="E15" s="130" t="s">
        <v>106</v>
      </c>
      <c r="F15" s="204" t="s">
        <v>441</v>
      </c>
      <c r="G15" s="185" t="s">
        <v>96</v>
      </c>
      <c r="H15" s="15"/>
      <c r="I15" s="23"/>
      <c r="J15" s="24"/>
      <c r="K15" s="24"/>
      <c r="L15" s="18" t="s">
        <v>108</v>
      </c>
      <c r="M15" s="42"/>
      <c r="N15" s="188"/>
      <c r="O15" s="188"/>
      <c r="P15" s="225"/>
      <c r="Q15" s="188"/>
      <c r="R15" s="225"/>
      <c r="S15" s="188"/>
      <c r="T15" s="225"/>
      <c r="U15" s="188"/>
      <c r="V15" s="188"/>
      <c r="W15" s="225"/>
      <c r="X15" s="188"/>
      <c r="Y15" s="225"/>
      <c r="Z15" s="188"/>
      <c r="AA15" s="225"/>
      <c r="AB15" s="188"/>
    </row>
    <row r="16" spans="1:28" s="196" customFormat="1" ht="13.5">
      <c r="A16" s="182" t="str">
        <f t="shared" si="0"/>
        <v>71010101010000</v>
      </c>
      <c r="B16" s="183" t="s">
        <v>439</v>
      </c>
      <c r="C16" s="132" t="s">
        <v>106</v>
      </c>
      <c r="D16" s="131" t="s">
        <v>106</v>
      </c>
      <c r="E16" s="130" t="s">
        <v>106</v>
      </c>
      <c r="F16" s="204" t="s">
        <v>106</v>
      </c>
      <c r="G16" s="185" t="s">
        <v>440</v>
      </c>
      <c r="H16" s="144"/>
      <c r="I16" s="145"/>
      <c r="J16" s="146"/>
      <c r="K16" s="146"/>
      <c r="L16" s="25" t="s">
        <v>111</v>
      </c>
      <c r="M16" s="26"/>
      <c r="N16" s="195">
        <f>+'havelvac 7.2'!N20+'havelvac 7.3'!N20+'havelvac 7.4'!N20+'havelvac 7.5'!N20+'havelvac 7.6'!N20+'havelvac 7.7'!N20+'havelvac 7.9'!N20+'havelvac 7.8'!N20+'havelvac 7.10'!N20+'havelvac 7.11'!N20+'havelvac 7.12'!N20+'havelvac 7.13'!N20</f>
        <v>0</v>
      </c>
      <c r="O16" s="195">
        <f>+'havelvac 7.2'!O20+'havelvac 7.3'!O20+'havelvac 7.4'!O20+'havelvac 7.5'!O20+'havelvac 7.6'!O20+'havelvac 7.7'!O20+'havelvac 7.9'!O20+'havelvac 7.8'!O20+'havelvac 7.10'!O20+'havelvac 7.11'!O20+'havelvac 7.12'!O20+'havelvac 7.13'!O20</f>
        <v>0</v>
      </c>
      <c r="P16" s="228" t="str">
        <f t="shared" ref="P16:P79" si="2">IFERROR(Q16/O16, " ")</f>
        <v xml:space="preserve"> </v>
      </c>
      <c r="Q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" s="228" t="str">
        <f t="shared" ref="R16:R79" si="3">IFERROR(S16/O16, " ")</f>
        <v xml:space="preserve"> </v>
      </c>
      <c r="S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" s="228" t="str">
        <f t="shared" ref="T16:T79" si="4">IFERROR(U16/O16, " ")</f>
        <v xml:space="preserve"> </v>
      </c>
      <c r="U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" s="195">
        <f>+'havelvac 7.2'!P20+'havelvac 7.3'!P20+'havelvac 7.4'!P20+'havelvac 7.5'!P20+'havelvac 7.6'!P20+'havelvac 7.7'!P20+'havelvac 7.9'!P20+'havelvac 7.8'!P20+'havelvac 7.10'!P20+'havelvac 7.11'!P20+'havelvac 7.12'!P20+'havelvac 7.13'!P20</f>
        <v>0</v>
      </c>
      <c r="W16" s="228" t="str">
        <f t="shared" ref="W16:W79" si="5">IFERROR(X16/V16, " ")</f>
        <v xml:space="preserve"> </v>
      </c>
      <c r="X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" s="228" t="str">
        <f t="shared" ref="Y16:Y79" si="6">IFERROR(Z16/V16, " ")</f>
        <v xml:space="preserve"> </v>
      </c>
      <c r="Z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" s="228" t="str">
        <f t="shared" ref="AA16:AA79" si="7">IFERROR(AB16/V16, " ")</f>
        <v xml:space="preserve"> </v>
      </c>
      <c r="AB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" spans="1:28" s="205" customFormat="1">
      <c r="A17" s="182" t="str">
        <f t="shared" si="0"/>
        <v>71010101014111</v>
      </c>
      <c r="B17" s="183" t="s">
        <v>439</v>
      </c>
      <c r="C17" s="132" t="s">
        <v>106</v>
      </c>
      <c r="D17" s="131" t="s">
        <v>106</v>
      </c>
      <c r="E17" s="130" t="s">
        <v>106</v>
      </c>
      <c r="F17" s="204" t="s">
        <v>106</v>
      </c>
      <c r="G17" s="185">
        <v>4111</v>
      </c>
      <c r="H17" s="23"/>
      <c r="I17" s="23"/>
      <c r="J17" s="24"/>
      <c r="K17" s="24"/>
      <c r="L17" s="34" t="s">
        <v>112</v>
      </c>
      <c r="M17" s="10">
        <v>4111</v>
      </c>
      <c r="N17" s="181">
        <f>+'havelvac 7.2'!N21+'havelvac 7.3'!N21+'havelvac 7.4'!N21+'havelvac 7.5'!N21+'havelvac 7.6'!N21+'havelvac 7.7'!N21+'havelvac 7.9'!N21+'havelvac 7.8'!N21+'havelvac 7.10'!N21+'havelvac 7.11'!N21+'havelvac 7.12'!N21+'havelvac 7.13'!N21</f>
        <v>0</v>
      </c>
      <c r="O17" s="181">
        <f>+'havelvac 7.2'!O21+'havelvac 7.3'!O21+'havelvac 7.4'!O21+'havelvac 7.5'!O21+'havelvac 7.6'!O21+'havelvac 7.7'!O21+'havelvac 7.9'!O21+'havelvac 7.8'!O21+'havelvac 7.10'!O21+'havelvac 7.11'!O21+'havelvac 7.12'!O21+'havelvac 7.13'!O21</f>
        <v>0</v>
      </c>
      <c r="P17" s="229" t="str">
        <f t="shared" si="2"/>
        <v xml:space="preserve"> </v>
      </c>
      <c r="Q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" s="229" t="str">
        <f t="shared" si="3"/>
        <v xml:space="preserve"> </v>
      </c>
      <c r="S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" s="229" t="str">
        <f t="shared" si="4"/>
        <v xml:space="preserve"> </v>
      </c>
      <c r="U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" s="181">
        <f>+'havelvac 7.2'!P21+'havelvac 7.3'!P21+'havelvac 7.4'!P21+'havelvac 7.5'!P21+'havelvac 7.6'!P21+'havelvac 7.7'!P21+'havelvac 7.9'!P21+'havelvac 7.8'!P21+'havelvac 7.10'!P21+'havelvac 7.11'!P21+'havelvac 7.12'!P21+'havelvac 7.13'!P21</f>
        <v>0</v>
      </c>
      <c r="W17" s="229" t="str">
        <f t="shared" si="5"/>
        <v xml:space="preserve"> </v>
      </c>
      <c r="X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" s="229" t="str">
        <f t="shared" si="6"/>
        <v xml:space="preserve"> </v>
      </c>
      <c r="Z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" s="229" t="str">
        <f t="shared" si="7"/>
        <v xml:space="preserve"> </v>
      </c>
      <c r="AB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" spans="1:28" s="135" customFormat="1" ht="25.5">
      <c r="A18" s="182" t="str">
        <f t="shared" si="0"/>
        <v>71010101014112</v>
      </c>
      <c r="B18" s="183" t="s">
        <v>439</v>
      </c>
      <c r="C18" s="132" t="s">
        <v>106</v>
      </c>
      <c r="D18" s="131" t="s">
        <v>106</v>
      </c>
      <c r="E18" s="130" t="s">
        <v>106</v>
      </c>
      <c r="F18" s="204" t="s">
        <v>106</v>
      </c>
      <c r="G18" s="185">
        <v>4112</v>
      </c>
      <c r="H18" s="23"/>
      <c r="I18" s="23"/>
      <c r="J18" s="24"/>
      <c r="K18" s="24"/>
      <c r="L18" s="34" t="s">
        <v>113</v>
      </c>
      <c r="M18" s="10">
        <v>4112</v>
      </c>
      <c r="N18" s="181">
        <f>+'havelvac 7.2'!N22+'havelvac 7.3'!N22+'havelvac 7.4'!N22+'havelvac 7.5'!N22+'havelvac 7.6'!N22+'havelvac 7.7'!N22+'havelvac 7.9'!N22+'havelvac 7.8'!N22+'havelvac 7.10'!N22+'havelvac 7.11'!N22+'havelvac 7.12'!N22+'havelvac 7.13'!N22</f>
        <v>0</v>
      </c>
      <c r="O18" s="181">
        <f>+'havelvac 7.2'!O22+'havelvac 7.3'!O22+'havelvac 7.4'!O22+'havelvac 7.5'!O22+'havelvac 7.6'!O22+'havelvac 7.7'!O22+'havelvac 7.9'!O22+'havelvac 7.8'!O22+'havelvac 7.10'!O22+'havelvac 7.11'!O22+'havelvac 7.12'!O22+'havelvac 7.13'!O22</f>
        <v>0</v>
      </c>
      <c r="P18" s="229" t="str">
        <f t="shared" si="2"/>
        <v xml:space="preserve"> </v>
      </c>
      <c r="Q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" s="229" t="str">
        <f t="shared" si="3"/>
        <v xml:space="preserve"> </v>
      </c>
      <c r="S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" s="229" t="str">
        <f t="shared" si="4"/>
        <v xml:space="preserve"> </v>
      </c>
      <c r="U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" s="181">
        <f>+'havelvac 7.2'!P22+'havelvac 7.3'!P22+'havelvac 7.4'!P22+'havelvac 7.5'!P22+'havelvac 7.6'!P22+'havelvac 7.7'!P22+'havelvac 7.9'!P22+'havelvac 7.8'!P22+'havelvac 7.10'!P22+'havelvac 7.11'!P22+'havelvac 7.12'!P22+'havelvac 7.13'!P22</f>
        <v>0</v>
      </c>
      <c r="W18" s="229" t="str">
        <f t="shared" si="5"/>
        <v xml:space="preserve"> </v>
      </c>
      <c r="X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" s="229" t="str">
        <f t="shared" si="6"/>
        <v xml:space="preserve"> </v>
      </c>
      <c r="Z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" s="229" t="str">
        <f t="shared" si="7"/>
        <v xml:space="preserve"> </v>
      </c>
      <c r="AB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" spans="1:28" s="205" customFormat="1">
      <c r="A19" s="182" t="str">
        <f t="shared" si="0"/>
        <v>71010101014212</v>
      </c>
      <c r="B19" s="183" t="s">
        <v>439</v>
      </c>
      <c r="C19" s="132" t="s">
        <v>106</v>
      </c>
      <c r="D19" s="131" t="s">
        <v>106</v>
      </c>
      <c r="E19" s="130" t="s">
        <v>106</v>
      </c>
      <c r="F19" s="184" t="s">
        <v>106</v>
      </c>
      <c r="G19" s="129">
        <v>4212</v>
      </c>
      <c r="H19" s="23"/>
      <c r="I19" s="23"/>
      <c r="J19" s="24"/>
      <c r="K19" s="24"/>
      <c r="L19" s="27" t="s">
        <v>114</v>
      </c>
      <c r="M19" s="10">
        <v>4212</v>
      </c>
      <c r="N19" s="181">
        <f>+'havelvac 7.2'!N23+'havelvac 7.3'!N23+'havelvac 7.4'!N23+'havelvac 7.5'!N23+'havelvac 7.6'!N23+'havelvac 7.7'!N23+'havelvac 7.9'!N23+'havelvac 7.8'!N23+'havelvac 7.10'!N23+'havelvac 7.11'!N23+'havelvac 7.12'!N23+'havelvac 7.13'!N23</f>
        <v>0</v>
      </c>
      <c r="O19" s="181">
        <f>+'havelvac 7.2'!O23+'havelvac 7.3'!O23+'havelvac 7.4'!O23+'havelvac 7.5'!O23+'havelvac 7.6'!O23+'havelvac 7.7'!O23+'havelvac 7.9'!O23+'havelvac 7.8'!O23+'havelvac 7.10'!O23+'havelvac 7.11'!O23+'havelvac 7.12'!O23+'havelvac 7.13'!O23</f>
        <v>0</v>
      </c>
      <c r="P19" s="229" t="str">
        <f t="shared" si="2"/>
        <v xml:space="preserve"> </v>
      </c>
      <c r="Q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" s="229" t="str">
        <f t="shared" si="3"/>
        <v xml:space="preserve"> </v>
      </c>
      <c r="S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" s="229" t="str">
        <f t="shared" si="4"/>
        <v xml:space="preserve"> </v>
      </c>
      <c r="U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" s="181">
        <f>+'havelvac 7.2'!P23+'havelvac 7.3'!P23+'havelvac 7.4'!P23+'havelvac 7.5'!P23+'havelvac 7.6'!P23+'havelvac 7.7'!P23+'havelvac 7.9'!P23+'havelvac 7.8'!P23+'havelvac 7.10'!P23+'havelvac 7.11'!P23+'havelvac 7.12'!P23+'havelvac 7.13'!P23</f>
        <v>0</v>
      </c>
      <c r="W19" s="229" t="str">
        <f t="shared" si="5"/>
        <v xml:space="preserve"> </v>
      </c>
      <c r="X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" s="229" t="str">
        <f t="shared" si="6"/>
        <v xml:space="preserve"> </v>
      </c>
      <c r="Z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" s="229" t="str">
        <f t="shared" si="7"/>
        <v xml:space="preserve"> </v>
      </c>
      <c r="AB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" spans="1:28" s="135" customFormat="1">
      <c r="A20" s="182" t="str">
        <f t="shared" si="0"/>
        <v>71010101014213</v>
      </c>
      <c r="B20" s="183" t="s">
        <v>439</v>
      </c>
      <c r="C20" s="132" t="s">
        <v>106</v>
      </c>
      <c r="D20" s="131" t="s">
        <v>106</v>
      </c>
      <c r="E20" s="130" t="s">
        <v>106</v>
      </c>
      <c r="F20" s="184" t="s">
        <v>106</v>
      </c>
      <c r="G20" s="129">
        <v>4213</v>
      </c>
      <c r="H20" s="23"/>
      <c r="I20" s="23"/>
      <c r="J20" s="24"/>
      <c r="K20" s="24"/>
      <c r="L20" s="28" t="s">
        <v>115</v>
      </c>
      <c r="M20" s="29">
        <v>4213</v>
      </c>
      <c r="N20" s="181">
        <f>+'havelvac 7.2'!N24+'havelvac 7.3'!N24+'havelvac 7.4'!N24+'havelvac 7.5'!N24+'havelvac 7.6'!N24+'havelvac 7.7'!N24+'havelvac 7.9'!N24+'havelvac 7.8'!N24+'havelvac 7.10'!N24+'havelvac 7.11'!N24+'havelvac 7.12'!N24+'havelvac 7.13'!N24</f>
        <v>0</v>
      </c>
      <c r="O20" s="181">
        <f>+'havelvac 7.2'!O24+'havelvac 7.3'!O24+'havelvac 7.4'!O24+'havelvac 7.5'!O24+'havelvac 7.6'!O24+'havelvac 7.7'!O24+'havelvac 7.9'!O24+'havelvac 7.8'!O24+'havelvac 7.10'!O24+'havelvac 7.11'!O24+'havelvac 7.12'!O24+'havelvac 7.13'!O24</f>
        <v>0</v>
      </c>
      <c r="P20" s="229" t="str">
        <f t="shared" si="2"/>
        <v xml:space="preserve"> </v>
      </c>
      <c r="Q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" s="229" t="str">
        <f t="shared" si="3"/>
        <v xml:space="preserve"> </v>
      </c>
      <c r="S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" s="229" t="str">
        <f t="shared" si="4"/>
        <v xml:space="preserve"> </v>
      </c>
      <c r="U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" s="181">
        <f>+'havelvac 7.2'!P24+'havelvac 7.3'!P24+'havelvac 7.4'!P24+'havelvac 7.5'!P24+'havelvac 7.6'!P24+'havelvac 7.7'!P24+'havelvac 7.9'!P24+'havelvac 7.8'!P24+'havelvac 7.10'!P24+'havelvac 7.11'!P24+'havelvac 7.12'!P24+'havelvac 7.13'!P24</f>
        <v>0</v>
      </c>
      <c r="W20" s="229" t="str">
        <f t="shared" si="5"/>
        <v xml:space="preserve"> </v>
      </c>
      <c r="X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" s="229" t="str">
        <f t="shared" si="6"/>
        <v xml:space="preserve"> </v>
      </c>
      <c r="Z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" s="229" t="str">
        <f t="shared" si="7"/>
        <v xml:space="preserve"> </v>
      </c>
      <c r="AB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" spans="1:28" s="205" customFormat="1">
      <c r="A21" s="182" t="str">
        <f t="shared" si="0"/>
        <v>71010101014214</v>
      </c>
      <c r="B21" s="183" t="s">
        <v>439</v>
      </c>
      <c r="C21" s="132" t="s">
        <v>106</v>
      </c>
      <c r="D21" s="131" t="s">
        <v>106</v>
      </c>
      <c r="E21" s="130" t="s">
        <v>106</v>
      </c>
      <c r="F21" s="184" t="s">
        <v>106</v>
      </c>
      <c r="G21" s="129">
        <v>4214</v>
      </c>
      <c r="H21" s="23"/>
      <c r="I21" s="23"/>
      <c r="J21" s="24"/>
      <c r="K21" s="24"/>
      <c r="L21" s="28" t="s">
        <v>116</v>
      </c>
      <c r="M21" s="29">
        <v>4214</v>
      </c>
      <c r="N21" s="181">
        <f>+'havelvac 7.2'!N25+'havelvac 7.3'!N25+'havelvac 7.4'!N25+'havelvac 7.5'!N25+'havelvac 7.6'!N25+'havelvac 7.7'!N25+'havelvac 7.9'!N25+'havelvac 7.8'!N25+'havelvac 7.10'!N25+'havelvac 7.11'!N25+'havelvac 7.12'!N25+'havelvac 7.13'!N25</f>
        <v>0</v>
      </c>
      <c r="O21" s="181">
        <f>+'havelvac 7.2'!O25+'havelvac 7.3'!O25+'havelvac 7.4'!O25+'havelvac 7.5'!O25+'havelvac 7.6'!O25+'havelvac 7.7'!O25+'havelvac 7.9'!O25+'havelvac 7.8'!O25+'havelvac 7.10'!O25+'havelvac 7.11'!O25+'havelvac 7.12'!O25+'havelvac 7.13'!O25</f>
        <v>0</v>
      </c>
      <c r="P21" s="229" t="str">
        <f t="shared" si="2"/>
        <v xml:space="preserve"> </v>
      </c>
      <c r="Q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" s="229" t="str">
        <f t="shared" si="3"/>
        <v xml:space="preserve"> </v>
      </c>
      <c r="S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" s="229" t="str">
        <f t="shared" si="4"/>
        <v xml:space="preserve"> </v>
      </c>
      <c r="U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" s="181">
        <f>+'havelvac 7.2'!P25+'havelvac 7.3'!P25+'havelvac 7.4'!P25+'havelvac 7.5'!P25+'havelvac 7.6'!P25+'havelvac 7.7'!P25+'havelvac 7.9'!P25+'havelvac 7.8'!P25+'havelvac 7.10'!P25+'havelvac 7.11'!P25+'havelvac 7.12'!P25+'havelvac 7.13'!P25</f>
        <v>0</v>
      </c>
      <c r="W21" s="229" t="str">
        <f t="shared" si="5"/>
        <v xml:space="preserve"> </v>
      </c>
      <c r="X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" s="229" t="str">
        <f t="shared" si="6"/>
        <v xml:space="preserve"> </v>
      </c>
      <c r="Z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" s="229" t="str">
        <f t="shared" si="7"/>
        <v xml:space="preserve"> </v>
      </c>
      <c r="AB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" spans="1:28" s="135" customFormat="1">
      <c r="A22" s="182" t="str">
        <f t="shared" si="0"/>
        <v>71010101014215</v>
      </c>
      <c r="B22" s="183" t="s">
        <v>439</v>
      </c>
      <c r="C22" s="132" t="s">
        <v>106</v>
      </c>
      <c r="D22" s="131" t="s">
        <v>106</v>
      </c>
      <c r="E22" s="130" t="s">
        <v>106</v>
      </c>
      <c r="F22" s="184" t="s">
        <v>106</v>
      </c>
      <c r="G22" s="129">
        <v>4215</v>
      </c>
      <c r="H22" s="23"/>
      <c r="I22" s="23"/>
      <c r="J22" s="24"/>
      <c r="K22" s="24"/>
      <c r="L22" s="27" t="s">
        <v>117</v>
      </c>
      <c r="M22" s="10">
        <v>4215</v>
      </c>
      <c r="N22" s="181">
        <f>+'havelvac 7.2'!N26+'havelvac 7.3'!N26+'havelvac 7.4'!N26+'havelvac 7.5'!N26+'havelvac 7.6'!N26+'havelvac 7.7'!N26+'havelvac 7.9'!N26+'havelvac 7.8'!N26+'havelvac 7.10'!N26+'havelvac 7.11'!N26+'havelvac 7.12'!N26+'havelvac 7.13'!N26</f>
        <v>0</v>
      </c>
      <c r="O22" s="181">
        <f>+'havelvac 7.2'!O26+'havelvac 7.3'!O26+'havelvac 7.4'!O26+'havelvac 7.5'!O26+'havelvac 7.6'!O26+'havelvac 7.7'!O26+'havelvac 7.9'!O26+'havelvac 7.8'!O26+'havelvac 7.10'!O26+'havelvac 7.11'!O26+'havelvac 7.12'!O26+'havelvac 7.13'!O26</f>
        <v>0</v>
      </c>
      <c r="P22" s="229" t="str">
        <f t="shared" si="2"/>
        <v xml:space="preserve"> </v>
      </c>
      <c r="Q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" s="229" t="str">
        <f t="shared" si="3"/>
        <v xml:space="preserve"> </v>
      </c>
      <c r="S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" s="229" t="str">
        <f t="shared" si="4"/>
        <v xml:space="preserve"> </v>
      </c>
      <c r="U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" s="181">
        <f>+'havelvac 7.2'!P26+'havelvac 7.3'!P26+'havelvac 7.4'!P26+'havelvac 7.5'!P26+'havelvac 7.6'!P26+'havelvac 7.7'!P26+'havelvac 7.9'!P26+'havelvac 7.8'!P26+'havelvac 7.10'!P26+'havelvac 7.11'!P26+'havelvac 7.12'!P26+'havelvac 7.13'!P26</f>
        <v>0</v>
      </c>
      <c r="W22" s="229" t="str">
        <f t="shared" si="5"/>
        <v xml:space="preserve"> </v>
      </c>
      <c r="X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" s="229" t="str">
        <f t="shared" si="6"/>
        <v xml:space="preserve"> </v>
      </c>
      <c r="Z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" s="229" t="str">
        <f t="shared" si="7"/>
        <v xml:space="preserve"> </v>
      </c>
      <c r="AB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" spans="1:28" s="135" customFormat="1">
      <c r="A23" s="182" t="str">
        <f t="shared" si="0"/>
        <v>71010101014216</v>
      </c>
      <c r="B23" s="183" t="s">
        <v>439</v>
      </c>
      <c r="C23" s="132" t="s">
        <v>106</v>
      </c>
      <c r="D23" s="131" t="s">
        <v>106</v>
      </c>
      <c r="E23" s="130" t="s">
        <v>106</v>
      </c>
      <c r="F23" s="184" t="s">
        <v>106</v>
      </c>
      <c r="G23" s="129">
        <v>4216</v>
      </c>
      <c r="H23" s="23"/>
      <c r="I23" s="23"/>
      <c r="J23" s="24"/>
      <c r="K23" s="24"/>
      <c r="L23" s="27" t="s">
        <v>447</v>
      </c>
      <c r="M23" s="10">
        <v>4216</v>
      </c>
      <c r="N23" s="181">
        <f>+'havelvac 7.2'!N27+'havelvac 7.3'!N27+'havelvac 7.4'!N27+'havelvac 7.5'!N27+'havelvac 7.6'!N27+'havelvac 7.7'!N27+'havelvac 7.9'!N27+'havelvac 7.8'!N27+'havelvac 7.10'!N27+'havelvac 7.11'!N27+'havelvac 7.12'!N27+'havelvac 7.13'!N27</f>
        <v>0</v>
      </c>
      <c r="O23" s="181">
        <f>+'havelvac 7.2'!O27+'havelvac 7.3'!O27+'havelvac 7.4'!O27+'havelvac 7.5'!O27+'havelvac 7.6'!O27+'havelvac 7.7'!O27+'havelvac 7.9'!O27+'havelvac 7.8'!O27+'havelvac 7.10'!O27+'havelvac 7.11'!O27+'havelvac 7.12'!O27+'havelvac 7.13'!O27</f>
        <v>0</v>
      </c>
      <c r="P23" s="229" t="str">
        <f t="shared" si="2"/>
        <v xml:space="preserve"> </v>
      </c>
      <c r="Q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" s="229" t="str">
        <f t="shared" si="3"/>
        <v xml:space="preserve"> </v>
      </c>
      <c r="S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" s="229" t="str">
        <f t="shared" si="4"/>
        <v xml:space="preserve"> </v>
      </c>
      <c r="U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" s="181">
        <f>+'havelvac 7.2'!P27+'havelvac 7.3'!P27+'havelvac 7.4'!P27+'havelvac 7.5'!P27+'havelvac 7.6'!P27+'havelvac 7.7'!P27+'havelvac 7.9'!P27+'havelvac 7.8'!P27+'havelvac 7.10'!P27+'havelvac 7.11'!P27+'havelvac 7.12'!P27+'havelvac 7.13'!P27</f>
        <v>0</v>
      </c>
      <c r="W23" s="229" t="str">
        <f t="shared" si="5"/>
        <v xml:space="preserve"> </v>
      </c>
      <c r="X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" s="229" t="str">
        <f t="shared" si="6"/>
        <v xml:space="preserve"> </v>
      </c>
      <c r="Z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" s="229" t="str">
        <f t="shared" si="7"/>
        <v xml:space="preserve"> </v>
      </c>
      <c r="AB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" spans="1:28" s="135" customFormat="1">
      <c r="A24" s="182" t="str">
        <f t="shared" si="0"/>
        <v>71010101014222</v>
      </c>
      <c r="B24" s="183" t="s">
        <v>439</v>
      </c>
      <c r="C24" s="132" t="s">
        <v>106</v>
      </c>
      <c r="D24" s="131" t="s">
        <v>106</v>
      </c>
      <c r="E24" s="130" t="s">
        <v>106</v>
      </c>
      <c r="F24" s="184" t="s">
        <v>106</v>
      </c>
      <c r="G24" s="129">
        <v>4222</v>
      </c>
      <c r="H24" s="23"/>
      <c r="I24" s="23"/>
      <c r="J24" s="24"/>
      <c r="K24" s="24"/>
      <c r="L24" s="27" t="s">
        <v>119</v>
      </c>
      <c r="M24" s="10">
        <v>4222</v>
      </c>
      <c r="N24" s="181">
        <f>+'havelvac 7.2'!N28+'havelvac 7.3'!N28+'havelvac 7.4'!N28+'havelvac 7.5'!N28+'havelvac 7.6'!N28+'havelvac 7.7'!N28+'havelvac 7.9'!N28+'havelvac 7.8'!N28+'havelvac 7.10'!N28+'havelvac 7.11'!N28+'havelvac 7.12'!N28+'havelvac 7.13'!N28</f>
        <v>0</v>
      </c>
      <c r="O24" s="181">
        <f>+'havelvac 7.2'!O28+'havelvac 7.3'!O28+'havelvac 7.4'!O28+'havelvac 7.5'!O28+'havelvac 7.6'!O28+'havelvac 7.7'!O28+'havelvac 7.9'!O28+'havelvac 7.8'!O28+'havelvac 7.10'!O28+'havelvac 7.11'!O28+'havelvac 7.12'!O28+'havelvac 7.13'!O28</f>
        <v>0</v>
      </c>
      <c r="P24" s="229" t="str">
        <f t="shared" si="2"/>
        <v xml:space="preserve"> </v>
      </c>
      <c r="Q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" s="229" t="str">
        <f t="shared" si="3"/>
        <v xml:space="preserve"> </v>
      </c>
      <c r="S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" s="229" t="str">
        <f t="shared" si="4"/>
        <v xml:space="preserve"> </v>
      </c>
      <c r="U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" s="181">
        <f>+'havelvac 7.2'!P28+'havelvac 7.3'!P28+'havelvac 7.4'!P28+'havelvac 7.5'!P28+'havelvac 7.6'!P28+'havelvac 7.7'!P28+'havelvac 7.9'!P28+'havelvac 7.8'!P28+'havelvac 7.10'!P28+'havelvac 7.11'!P28+'havelvac 7.12'!P28+'havelvac 7.13'!P28</f>
        <v>0</v>
      </c>
      <c r="W24" s="229" t="str">
        <f t="shared" si="5"/>
        <v xml:space="preserve"> </v>
      </c>
      <c r="X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" s="229" t="str">
        <f t="shared" si="6"/>
        <v xml:space="preserve"> </v>
      </c>
      <c r="Z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" s="229" t="str">
        <f t="shared" si="7"/>
        <v xml:space="preserve"> </v>
      </c>
      <c r="AB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" spans="1:28" s="135" customFormat="1">
      <c r="A25" s="182" t="str">
        <f t="shared" si="0"/>
        <v>71010101014231</v>
      </c>
      <c r="B25" s="183" t="s">
        <v>439</v>
      </c>
      <c r="C25" s="132" t="s">
        <v>106</v>
      </c>
      <c r="D25" s="131" t="s">
        <v>106</v>
      </c>
      <c r="E25" s="130" t="s">
        <v>106</v>
      </c>
      <c r="F25" s="184" t="s">
        <v>106</v>
      </c>
      <c r="G25" s="129">
        <v>4231</v>
      </c>
      <c r="H25" s="23"/>
      <c r="I25" s="23"/>
      <c r="J25" s="24"/>
      <c r="K25" s="24"/>
      <c r="L25" s="27" t="s">
        <v>448</v>
      </c>
      <c r="M25" s="10">
        <v>4231</v>
      </c>
      <c r="N25" s="181">
        <f>+'havelvac 7.2'!N29+'havelvac 7.3'!N29+'havelvac 7.4'!N29+'havelvac 7.5'!N29+'havelvac 7.6'!N29+'havelvac 7.7'!N29+'havelvac 7.9'!N29+'havelvac 7.8'!N29+'havelvac 7.10'!N29+'havelvac 7.11'!N29+'havelvac 7.12'!N29+'havelvac 7.13'!N29</f>
        <v>0</v>
      </c>
      <c r="O25" s="181">
        <f>+'havelvac 7.2'!O29+'havelvac 7.3'!O29+'havelvac 7.4'!O29+'havelvac 7.5'!O29+'havelvac 7.6'!O29+'havelvac 7.7'!O29+'havelvac 7.9'!O29+'havelvac 7.8'!O29+'havelvac 7.10'!O29+'havelvac 7.11'!O29+'havelvac 7.12'!O29+'havelvac 7.13'!O29</f>
        <v>0</v>
      </c>
      <c r="P25" s="229" t="str">
        <f t="shared" si="2"/>
        <v xml:space="preserve"> </v>
      </c>
      <c r="Q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" s="229" t="str">
        <f t="shared" si="3"/>
        <v xml:space="preserve"> </v>
      </c>
      <c r="S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" s="229" t="str">
        <f t="shared" si="4"/>
        <v xml:space="preserve"> </v>
      </c>
      <c r="U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" s="181">
        <f>+'havelvac 7.2'!P29+'havelvac 7.3'!P29+'havelvac 7.4'!P29+'havelvac 7.5'!P29+'havelvac 7.6'!P29+'havelvac 7.7'!P29+'havelvac 7.9'!P29+'havelvac 7.8'!P29+'havelvac 7.10'!P29+'havelvac 7.11'!P29+'havelvac 7.12'!P29+'havelvac 7.13'!P29</f>
        <v>0</v>
      </c>
      <c r="W25" s="229" t="str">
        <f t="shared" si="5"/>
        <v xml:space="preserve"> </v>
      </c>
      <c r="X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" s="229" t="str">
        <f t="shared" si="6"/>
        <v xml:space="preserve"> </v>
      </c>
      <c r="Z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" s="229" t="str">
        <f t="shared" si="7"/>
        <v xml:space="preserve"> </v>
      </c>
      <c r="AB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" spans="1:28" s="135" customFormat="1">
      <c r="A26" s="182" t="str">
        <f t="shared" si="0"/>
        <v>71010101014232</v>
      </c>
      <c r="B26" s="183" t="s">
        <v>439</v>
      </c>
      <c r="C26" s="132" t="s">
        <v>106</v>
      </c>
      <c r="D26" s="131" t="s">
        <v>106</v>
      </c>
      <c r="E26" s="130" t="s">
        <v>106</v>
      </c>
      <c r="F26" s="184" t="s">
        <v>106</v>
      </c>
      <c r="G26" s="129">
        <v>4232</v>
      </c>
      <c r="H26" s="23"/>
      <c r="I26" s="23"/>
      <c r="J26" s="24"/>
      <c r="K26" s="24"/>
      <c r="L26" s="27" t="s">
        <v>121</v>
      </c>
      <c r="M26" s="10">
        <v>4232</v>
      </c>
      <c r="N26" s="181">
        <f>+'havelvac 7.2'!N30+'havelvac 7.3'!N30+'havelvac 7.4'!N30+'havelvac 7.5'!N30+'havelvac 7.6'!N30+'havelvac 7.7'!N30+'havelvac 7.9'!N30+'havelvac 7.8'!N30+'havelvac 7.10'!N30+'havelvac 7.11'!N30+'havelvac 7.12'!N30+'havelvac 7.13'!N30</f>
        <v>0</v>
      </c>
      <c r="O26" s="181">
        <f>+'havelvac 7.2'!O30+'havelvac 7.3'!O30+'havelvac 7.4'!O30+'havelvac 7.5'!O30+'havelvac 7.6'!O30+'havelvac 7.7'!O30+'havelvac 7.9'!O30+'havelvac 7.8'!O30+'havelvac 7.10'!O30+'havelvac 7.11'!O30+'havelvac 7.12'!O30+'havelvac 7.13'!O30</f>
        <v>0</v>
      </c>
      <c r="P26" s="229" t="str">
        <f t="shared" si="2"/>
        <v xml:space="preserve"> </v>
      </c>
      <c r="Q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" s="229" t="str">
        <f t="shared" si="3"/>
        <v xml:space="preserve"> </v>
      </c>
      <c r="S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" s="229" t="str">
        <f t="shared" si="4"/>
        <v xml:space="preserve"> </v>
      </c>
      <c r="U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" s="181">
        <f>+'havelvac 7.2'!P30+'havelvac 7.3'!P30+'havelvac 7.4'!P30+'havelvac 7.5'!P30+'havelvac 7.6'!P30+'havelvac 7.7'!P30+'havelvac 7.9'!P30+'havelvac 7.8'!P30+'havelvac 7.10'!P30+'havelvac 7.11'!P30+'havelvac 7.12'!P30+'havelvac 7.13'!P30</f>
        <v>0</v>
      </c>
      <c r="W26" s="229" t="str">
        <f t="shared" si="5"/>
        <v xml:space="preserve"> </v>
      </c>
      <c r="X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" s="229" t="str">
        <f t="shared" si="6"/>
        <v xml:space="preserve"> </v>
      </c>
      <c r="Z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" s="229" t="str">
        <f t="shared" si="7"/>
        <v xml:space="preserve"> </v>
      </c>
      <c r="AB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" spans="1:28" s="135" customFormat="1" ht="25.5" hidden="1">
      <c r="A27" s="182" t="str">
        <f t="shared" si="0"/>
        <v>71010101014233</v>
      </c>
      <c r="B27" s="183" t="s">
        <v>439</v>
      </c>
      <c r="C27" s="132" t="s">
        <v>106</v>
      </c>
      <c r="D27" s="131" t="s">
        <v>106</v>
      </c>
      <c r="E27" s="130" t="s">
        <v>106</v>
      </c>
      <c r="F27" s="184" t="s">
        <v>106</v>
      </c>
      <c r="G27" s="129">
        <v>4233</v>
      </c>
      <c r="H27" s="23"/>
      <c r="I27" s="23"/>
      <c r="J27" s="24"/>
      <c r="K27" s="24"/>
      <c r="L27" s="27" t="s">
        <v>449</v>
      </c>
      <c r="M27" s="10">
        <v>4233</v>
      </c>
      <c r="N27" s="181">
        <f>+'havelvac 7.2'!N31+'havelvac 7.3'!N31+'havelvac 7.4'!N31+'havelvac 7.5'!N31+'havelvac 7.6'!N31+'havelvac 7.7'!N31+'havelvac 7.9'!N31+'havelvac 7.8'!N31+'havelvac 7.10'!N31+'havelvac 7.11'!N31+'havelvac 7.12'!N31+'havelvac 7.13'!N31</f>
        <v>0</v>
      </c>
      <c r="O27" s="181">
        <f>+'havelvac 7.2'!O31+'havelvac 7.3'!O31+'havelvac 7.4'!O31+'havelvac 7.5'!O31+'havelvac 7.6'!O31+'havelvac 7.7'!O31+'havelvac 7.9'!O31+'havelvac 7.8'!O31+'havelvac 7.10'!O31+'havelvac 7.11'!O31+'havelvac 7.12'!O31+'havelvac 7.13'!O31</f>
        <v>0</v>
      </c>
      <c r="P27" s="229" t="str">
        <f t="shared" si="2"/>
        <v xml:space="preserve"> </v>
      </c>
      <c r="Q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" s="229" t="str">
        <f t="shared" si="3"/>
        <v xml:space="preserve"> </v>
      </c>
      <c r="S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" s="229" t="str">
        <f t="shared" si="4"/>
        <v xml:space="preserve"> </v>
      </c>
      <c r="U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" s="181">
        <f>+'havelvac 7.2'!P31+'havelvac 7.3'!P31+'havelvac 7.4'!P31+'havelvac 7.5'!P31+'havelvac 7.6'!P31+'havelvac 7.7'!P31+'havelvac 7.9'!P31+'havelvac 7.8'!P31+'havelvac 7.10'!P31+'havelvac 7.11'!P31+'havelvac 7.12'!P31+'havelvac 7.13'!P31</f>
        <v>0</v>
      </c>
      <c r="W27" s="229" t="str">
        <f t="shared" si="5"/>
        <v xml:space="preserve"> </v>
      </c>
      <c r="X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" s="229" t="str">
        <f t="shared" si="6"/>
        <v xml:space="preserve"> </v>
      </c>
      <c r="Z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" s="229" t="str">
        <f t="shared" si="7"/>
        <v xml:space="preserve"> </v>
      </c>
      <c r="AB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" spans="1:28" s="135" customFormat="1">
      <c r="A28" s="182" t="str">
        <f t="shared" si="0"/>
        <v>71010101014234</v>
      </c>
      <c r="B28" s="183" t="s">
        <v>439</v>
      </c>
      <c r="C28" s="132" t="s">
        <v>106</v>
      </c>
      <c r="D28" s="131" t="s">
        <v>106</v>
      </c>
      <c r="E28" s="130" t="s">
        <v>106</v>
      </c>
      <c r="F28" s="184" t="s">
        <v>106</v>
      </c>
      <c r="G28" s="129">
        <v>4234</v>
      </c>
      <c r="H28" s="23"/>
      <c r="I28" s="23"/>
      <c r="J28" s="24"/>
      <c r="K28" s="24"/>
      <c r="L28" s="27" t="s">
        <v>122</v>
      </c>
      <c r="M28" s="10">
        <v>4234</v>
      </c>
      <c r="N28" s="181">
        <f>+'havelvac 7.2'!N32+'havelvac 7.3'!N32+'havelvac 7.4'!N32+'havelvac 7.5'!N32+'havelvac 7.6'!N32+'havelvac 7.7'!N32+'havelvac 7.9'!N32+'havelvac 7.8'!N32+'havelvac 7.10'!N32+'havelvac 7.11'!N32+'havelvac 7.12'!N32+'havelvac 7.13'!N32</f>
        <v>0</v>
      </c>
      <c r="O28" s="181">
        <f>+'havelvac 7.2'!O32+'havelvac 7.3'!O32+'havelvac 7.4'!O32+'havelvac 7.5'!O32+'havelvac 7.6'!O32+'havelvac 7.7'!O32+'havelvac 7.9'!O32+'havelvac 7.8'!O32+'havelvac 7.10'!O32+'havelvac 7.11'!O32+'havelvac 7.12'!O32+'havelvac 7.13'!O32</f>
        <v>0</v>
      </c>
      <c r="P28" s="229" t="str">
        <f t="shared" si="2"/>
        <v xml:space="preserve"> </v>
      </c>
      <c r="Q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" s="229" t="str">
        <f t="shared" si="3"/>
        <v xml:space="preserve"> </v>
      </c>
      <c r="S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" s="229" t="str">
        <f t="shared" si="4"/>
        <v xml:space="preserve"> </v>
      </c>
      <c r="U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" s="181">
        <f>+'havelvac 7.2'!P32+'havelvac 7.3'!P32+'havelvac 7.4'!P32+'havelvac 7.5'!P32+'havelvac 7.6'!P32+'havelvac 7.7'!P32+'havelvac 7.9'!P32+'havelvac 7.8'!P32+'havelvac 7.10'!P32+'havelvac 7.11'!P32+'havelvac 7.12'!P32+'havelvac 7.13'!P32</f>
        <v>0</v>
      </c>
      <c r="W28" s="229" t="str">
        <f t="shared" si="5"/>
        <v xml:space="preserve"> </v>
      </c>
      <c r="X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" s="229" t="str">
        <f t="shared" si="6"/>
        <v xml:space="preserve"> </v>
      </c>
      <c r="Z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" s="229" t="str">
        <f t="shared" si="7"/>
        <v xml:space="preserve"> </v>
      </c>
      <c r="AB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" spans="1:28" s="135" customFormat="1" hidden="1">
      <c r="A29" s="182" t="str">
        <f t="shared" si="0"/>
        <v>71010101014235</v>
      </c>
      <c r="B29" s="183" t="s">
        <v>439</v>
      </c>
      <c r="C29" s="132" t="s">
        <v>106</v>
      </c>
      <c r="D29" s="131" t="s">
        <v>106</v>
      </c>
      <c r="E29" s="130" t="s">
        <v>106</v>
      </c>
      <c r="F29" s="184" t="s">
        <v>106</v>
      </c>
      <c r="G29" s="129">
        <v>4235</v>
      </c>
      <c r="H29" s="23"/>
      <c r="I29" s="23"/>
      <c r="J29" s="24"/>
      <c r="K29" s="24"/>
      <c r="L29" s="27" t="s">
        <v>123</v>
      </c>
      <c r="M29" s="10">
        <v>4235</v>
      </c>
      <c r="N29" s="181">
        <f>+'havelvac 7.2'!N33+'havelvac 7.3'!N33+'havelvac 7.4'!N33+'havelvac 7.5'!N33+'havelvac 7.6'!N33+'havelvac 7.7'!N33+'havelvac 7.9'!N33+'havelvac 7.8'!N33+'havelvac 7.10'!N33+'havelvac 7.11'!N33+'havelvac 7.12'!N33+'havelvac 7.13'!N33</f>
        <v>0</v>
      </c>
      <c r="O29" s="181">
        <f>+'havelvac 7.2'!O33+'havelvac 7.3'!O33+'havelvac 7.4'!O33+'havelvac 7.5'!O33+'havelvac 7.6'!O33+'havelvac 7.7'!O33+'havelvac 7.9'!O33+'havelvac 7.8'!O33+'havelvac 7.10'!O33+'havelvac 7.11'!O33+'havelvac 7.12'!O33+'havelvac 7.13'!O33</f>
        <v>0</v>
      </c>
      <c r="P29" s="229" t="str">
        <f t="shared" si="2"/>
        <v xml:space="preserve"> </v>
      </c>
      <c r="Q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" s="229" t="str">
        <f t="shared" si="3"/>
        <v xml:space="preserve"> </v>
      </c>
      <c r="S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" s="229" t="str">
        <f t="shared" si="4"/>
        <v xml:space="preserve"> </v>
      </c>
      <c r="U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" s="181">
        <f>+'havelvac 7.2'!P33+'havelvac 7.3'!P33+'havelvac 7.4'!P33+'havelvac 7.5'!P33+'havelvac 7.6'!P33+'havelvac 7.7'!P33+'havelvac 7.9'!P33+'havelvac 7.8'!P33+'havelvac 7.10'!P33+'havelvac 7.11'!P33+'havelvac 7.12'!P33+'havelvac 7.13'!P33</f>
        <v>0</v>
      </c>
      <c r="W29" s="229" t="str">
        <f t="shared" si="5"/>
        <v xml:space="preserve"> </v>
      </c>
      <c r="X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" s="229" t="str">
        <f t="shared" si="6"/>
        <v xml:space="preserve"> </v>
      </c>
      <c r="Z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" s="229" t="str">
        <f t="shared" si="7"/>
        <v xml:space="preserve"> </v>
      </c>
      <c r="AB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" spans="1:28" s="135" customFormat="1">
      <c r="A30" s="182" t="str">
        <f t="shared" si="0"/>
        <v>71010101014237</v>
      </c>
      <c r="B30" s="183" t="s">
        <v>439</v>
      </c>
      <c r="C30" s="132" t="s">
        <v>106</v>
      </c>
      <c r="D30" s="131" t="s">
        <v>106</v>
      </c>
      <c r="E30" s="130" t="s">
        <v>106</v>
      </c>
      <c r="F30" s="184" t="s">
        <v>106</v>
      </c>
      <c r="G30" s="129">
        <v>4237</v>
      </c>
      <c r="H30" s="23"/>
      <c r="I30" s="23"/>
      <c r="J30" s="24"/>
      <c r="K30" s="24"/>
      <c r="L30" s="27" t="s">
        <v>124</v>
      </c>
      <c r="M30" s="10">
        <v>4237</v>
      </c>
      <c r="N30" s="181">
        <f>+'havelvac 7.2'!N35+'havelvac 7.3'!N35+'havelvac 7.4'!N35+'havelvac 7.5'!N35+'havelvac 7.6'!N35+'havelvac 7.7'!N35+'havelvac 7.9'!N35+'havelvac 7.8'!N35+'havelvac 7.10'!N35+'havelvac 7.11'!N35+'havelvac 7.12'!N35+'havelvac 7.13'!N35</f>
        <v>0</v>
      </c>
      <c r="O30" s="181">
        <f>+'havelvac 7.2'!O35+'havelvac 7.3'!O35+'havelvac 7.4'!O35+'havelvac 7.5'!O35+'havelvac 7.6'!O35+'havelvac 7.7'!O35+'havelvac 7.9'!O35+'havelvac 7.8'!O35+'havelvac 7.10'!O35+'havelvac 7.11'!O35+'havelvac 7.12'!O35+'havelvac 7.13'!O35</f>
        <v>0</v>
      </c>
      <c r="P30" s="229" t="str">
        <f t="shared" si="2"/>
        <v xml:space="preserve"> </v>
      </c>
      <c r="Q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" s="229" t="str">
        <f t="shared" si="3"/>
        <v xml:space="preserve"> </v>
      </c>
      <c r="S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" s="229" t="str">
        <f t="shared" si="4"/>
        <v xml:space="preserve"> </v>
      </c>
      <c r="U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" s="181">
        <f>+'havelvac 7.2'!P35+'havelvac 7.3'!P35+'havelvac 7.4'!P35+'havelvac 7.5'!P35+'havelvac 7.6'!P35+'havelvac 7.7'!P35+'havelvac 7.9'!P35+'havelvac 7.8'!P35+'havelvac 7.10'!P35+'havelvac 7.11'!P35+'havelvac 7.12'!P35+'havelvac 7.13'!P35</f>
        <v>0</v>
      </c>
      <c r="W30" s="229" t="str">
        <f t="shared" si="5"/>
        <v xml:space="preserve"> </v>
      </c>
      <c r="X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" s="229" t="str">
        <f t="shared" si="6"/>
        <v xml:space="preserve"> </v>
      </c>
      <c r="Z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" s="229" t="str">
        <f t="shared" si="7"/>
        <v xml:space="preserve"> </v>
      </c>
      <c r="AB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" spans="1:28" s="135" customFormat="1">
      <c r="A31" s="182" t="str">
        <f t="shared" si="0"/>
        <v>71010101014239</v>
      </c>
      <c r="B31" s="183" t="s">
        <v>439</v>
      </c>
      <c r="C31" s="132" t="s">
        <v>106</v>
      </c>
      <c r="D31" s="131" t="s">
        <v>106</v>
      </c>
      <c r="E31" s="130" t="s">
        <v>106</v>
      </c>
      <c r="F31" s="184" t="s">
        <v>106</v>
      </c>
      <c r="G31" s="129">
        <v>4239</v>
      </c>
      <c r="H31" s="23"/>
      <c r="I31" s="23"/>
      <c r="J31" s="24"/>
      <c r="K31" s="24"/>
      <c r="L31" s="27" t="s">
        <v>125</v>
      </c>
      <c r="M31" s="10">
        <v>4239</v>
      </c>
      <c r="N31" s="181">
        <f>+'havelvac 7.2'!N36+'havelvac 7.3'!N36+'havelvac 7.4'!N36+'havelvac 7.5'!N36+'havelvac 7.6'!N36+'havelvac 7.7'!N36+'havelvac 7.9'!N36+'havelvac 7.8'!N36+'havelvac 7.10'!N36+'havelvac 7.11'!N36+'havelvac 7.12'!N36+'havelvac 7.13'!N36</f>
        <v>0</v>
      </c>
      <c r="O31" s="181">
        <f>+'havelvac 7.2'!O36+'havelvac 7.3'!O36+'havelvac 7.4'!O36+'havelvac 7.5'!O36+'havelvac 7.6'!O36+'havelvac 7.7'!O36+'havelvac 7.9'!O36+'havelvac 7.8'!O36+'havelvac 7.10'!O36+'havelvac 7.11'!O36+'havelvac 7.12'!O36+'havelvac 7.13'!O36</f>
        <v>0</v>
      </c>
      <c r="P31" s="229" t="str">
        <f t="shared" si="2"/>
        <v xml:space="preserve"> </v>
      </c>
      <c r="Q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" s="229" t="str">
        <f t="shared" si="3"/>
        <v xml:space="preserve"> </v>
      </c>
      <c r="S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" s="229" t="str">
        <f t="shared" si="4"/>
        <v xml:space="preserve"> </v>
      </c>
      <c r="U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" s="181">
        <f>+'havelvac 7.2'!P36+'havelvac 7.3'!P36+'havelvac 7.4'!P36+'havelvac 7.5'!P36+'havelvac 7.6'!P36+'havelvac 7.7'!P36+'havelvac 7.9'!P36+'havelvac 7.8'!P36+'havelvac 7.10'!P36+'havelvac 7.11'!P36+'havelvac 7.12'!P36+'havelvac 7.13'!P36</f>
        <v>0</v>
      </c>
      <c r="W31" s="229" t="str">
        <f t="shared" si="5"/>
        <v xml:space="preserve"> </v>
      </c>
      <c r="X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" s="229" t="str">
        <f t="shared" si="6"/>
        <v xml:space="preserve"> </v>
      </c>
      <c r="Z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" s="229" t="str">
        <f t="shared" si="7"/>
        <v xml:space="preserve"> </v>
      </c>
      <c r="AB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" spans="1:28" s="135" customFormat="1">
      <c r="A32" s="182" t="str">
        <f t="shared" si="0"/>
        <v>71010101014241</v>
      </c>
      <c r="B32" s="183" t="s">
        <v>439</v>
      </c>
      <c r="C32" s="132" t="s">
        <v>106</v>
      </c>
      <c r="D32" s="131" t="s">
        <v>106</v>
      </c>
      <c r="E32" s="130" t="s">
        <v>106</v>
      </c>
      <c r="F32" s="184" t="s">
        <v>106</v>
      </c>
      <c r="G32" s="129">
        <v>4241</v>
      </c>
      <c r="H32" s="23"/>
      <c r="I32" s="23"/>
      <c r="J32" s="24"/>
      <c r="K32" s="24"/>
      <c r="L32" s="27" t="s">
        <v>126</v>
      </c>
      <c r="M32" s="10">
        <v>4241</v>
      </c>
      <c r="N32" s="181">
        <f>+'havelvac 7.2'!N37+'havelvac 7.3'!N37+'havelvac 7.4'!N37+'havelvac 7.5'!N37+'havelvac 7.6'!N37+'havelvac 7.7'!N37+'havelvac 7.9'!N37+'havelvac 7.8'!N37+'havelvac 7.10'!N37+'havelvac 7.11'!N37+'havelvac 7.12'!N37+'havelvac 7.13'!N37</f>
        <v>0</v>
      </c>
      <c r="O32" s="181">
        <f>+'havelvac 7.2'!O37+'havelvac 7.3'!O37+'havelvac 7.4'!O37+'havelvac 7.5'!O37+'havelvac 7.6'!O37+'havelvac 7.7'!O37+'havelvac 7.9'!O37+'havelvac 7.8'!O37+'havelvac 7.10'!O37+'havelvac 7.11'!O37+'havelvac 7.12'!O37+'havelvac 7.13'!O37</f>
        <v>0</v>
      </c>
      <c r="P32" s="229" t="str">
        <f t="shared" si="2"/>
        <v xml:space="preserve"> </v>
      </c>
      <c r="Q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" s="229" t="str">
        <f t="shared" si="3"/>
        <v xml:space="preserve"> </v>
      </c>
      <c r="S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" s="229" t="str">
        <f t="shared" si="4"/>
        <v xml:space="preserve"> </v>
      </c>
      <c r="U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" s="181">
        <f>+'havelvac 7.2'!P37+'havelvac 7.3'!P37+'havelvac 7.4'!P37+'havelvac 7.5'!P37+'havelvac 7.6'!P37+'havelvac 7.7'!P37+'havelvac 7.9'!P37+'havelvac 7.8'!P37+'havelvac 7.10'!P37+'havelvac 7.11'!P37+'havelvac 7.12'!P37+'havelvac 7.13'!P37</f>
        <v>0</v>
      </c>
      <c r="W32" s="229" t="str">
        <f t="shared" si="5"/>
        <v xml:space="preserve"> </v>
      </c>
      <c r="X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" s="229" t="str">
        <f t="shared" si="6"/>
        <v xml:space="preserve"> </v>
      </c>
      <c r="Z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" s="229" t="str">
        <f t="shared" si="7"/>
        <v xml:space="preserve"> </v>
      </c>
      <c r="AB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" spans="1:28" s="135" customFormat="1" ht="25.5">
      <c r="A33" s="182" t="str">
        <f t="shared" si="0"/>
        <v>71010101014252</v>
      </c>
      <c r="B33" s="183" t="s">
        <v>439</v>
      </c>
      <c r="C33" s="132" t="s">
        <v>106</v>
      </c>
      <c r="D33" s="131" t="s">
        <v>106</v>
      </c>
      <c r="E33" s="130" t="s">
        <v>106</v>
      </c>
      <c r="F33" s="184" t="s">
        <v>106</v>
      </c>
      <c r="G33" s="129">
        <v>4252</v>
      </c>
      <c r="H33" s="23"/>
      <c r="I33" s="23"/>
      <c r="J33" s="24"/>
      <c r="K33" s="24"/>
      <c r="L33" s="27" t="s">
        <v>127</v>
      </c>
      <c r="M33" s="10">
        <v>4252</v>
      </c>
      <c r="N33" s="181">
        <f>+'havelvac 7.2'!N38+'havelvac 7.3'!N38+'havelvac 7.4'!N38+'havelvac 7.5'!N38+'havelvac 7.6'!N38+'havelvac 7.7'!N38+'havelvac 7.9'!N38+'havelvac 7.8'!N38+'havelvac 7.10'!N38+'havelvac 7.11'!N38+'havelvac 7.12'!N38+'havelvac 7.13'!N38</f>
        <v>0</v>
      </c>
      <c r="O33" s="181">
        <f>+'havelvac 7.2'!O38+'havelvac 7.3'!O38+'havelvac 7.4'!O38+'havelvac 7.5'!O38+'havelvac 7.6'!O38+'havelvac 7.7'!O38+'havelvac 7.9'!O38+'havelvac 7.8'!O38+'havelvac 7.10'!O38+'havelvac 7.11'!O38+'havelvac 7.12'!O38+'havelvac 7.13'!O38</f>
        <v>0</v>
      </c>
      <c r="P33" s="229" t="str">
        <f t="shared" si="2"/>
        <v xml:space="preserve"> </v>
      </c>
      <c r="Q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" s="229" t="str">
        <f t="shared" si="3"/>
        <v xml:space="preserve"> </v>
      </c>
      <c r="S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" s="229" t="str">
        <f t="shared" si="4"/>
        <v xml:space="preserve"> </v>
      </c>
      <c r="U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" s="181">
        <f>+'havelvac 7.2'!P38+'havelvac 7.3'!P38+'havelvac 7.4'!P38+'havelvac 7.5'!P38+'havelvac 7.6'!P38+'havelvac 7.7'!P38+'havelvac 7.9'!P38+'havelvac 7.8'!P38+'havelvac 7.10'!P38+'havelvac 7.11'!P38+'havelvac 7.12'!P38+'havelvac 7.13'!P38</f>
        <v>0</v>
      </c>
      <c r="W33" s="229" t="str">
        <f t="shared" si="5"/>
        <v xml:space="preserve"> </v>
      </c>
      <c r="X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" s="229" t="str">
        <f t="shared" si="6"/>
        <v xml:space="preserve"> </v>
      </c>
      <c r="Z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" s="229" t="str">
        <f t="shared" si="7"/>
        <v xml:space="preserve"> </v>
      </c>
      <c r="AB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" spans="1:28" s="135" customFormat="1">
      <c r="A34" s="182" t="str">
        <f t="shared" si="0"/>
        <v>71010101014261</v>
      </c>
      <c r="B34" s="183" t="s">
        <v>439</v>
      </c>
      <c r="C34" s="132" t="s">
        <v>106</v>
      </c>
      <c r="D34" s="131" t="s">
        <v>106</v>
      </c>
      <c r="E34" s="130" t="s">
        <v>106</v>
      </c>
      <c r="F34" s="184" t="s">
        <v>106</v>
      </c>
      <c r="G34" s="129">
        <v>4261</v>
      </c>
      <c r="H34" s="23"/>
      <c r="I34" s="23"/>
      <c r="J34" s="24"/>
      <c r="K34" s="24"/>
      <c r="L34" s="28" t="s">
        <v>128</v>
      </c>
      <c r="M34" s="29">
        <v>4261</v>
      </c>
      <c r="N34" s="181">
        <f>+'havelvac 7.2'!N39+'havelvac 7.3'!N39+'havelvac 7.4'!N39+'havelvac 7.5'!N39+'havelvac 7.6'!N39+'havelvac 7.7'!N39+'havelvac 7.9'!N39+'havelvac 7.8'!N39+'havelvac 7.10'!N39+'havelvac 7.11'!N39+'havelvac 7.12'!N39+'havelvac 7.13'!N39</f>
        <v>0</v>
      </c>
      <c r="O34" s="181">
        <f>+'havelvac 7.2'!O39+'havelvac 7.3'!O39+'havelvac 7.4'!O39+'havelvac 7.5'!O39+'havelvac 7.6'!O39+'havelvac 7.7'!O39+'havelvac 7.9'!O39+'havelvac 7.8'!O39+'havelvac 7.10'!O39+'havelvac 7.11'!O39+'havelvac 7.12'!O39+'havelvac 7.13'!O39</f>
        <v>0</v>
      </c>
      <c r="P34" s="229" t="str">
        <f t="shared" si="2"/>
        <v xml:space="preserve"> </v>
      </c>
      <c r="Q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" s="229" t="str">
        <f t="shared" si="3"/>
        <v xml:space="preserve"> </v>
      </c>
      <c r="S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" s="229" t="str">
        <f t="shared" si="4"/>
        <v xml:space="preserve"> </v>
      </c>
      <c r="U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" s="181">
        <f>+'havelvac 7.2'!P39+'havelvac 7.3'!P39+'havelvac 7.4'!P39+'havelvac 7.5'!P39+'havelvac 7.6'!P39+'havelvac 7.7'!P39+'havelvac 7.9'!P39+'havelvac 7.8'!P39+'havelvac 7.10'!P39+'havelvac 7.11'!P39+'havelvac 7.12'!P39+'havelvac 7.13'!P39</f>
        <v>0</v>
      </c>
      <c r="W34" s="229" t="str">
        <f t="shared" si="5"/>
        <v xml:space="preserve"> </v>
      </c>
      <c r="X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" s="229" t="str">
        <f t="shared" si="6"/>
        <v xml:space="preserve"> </v>
      </c>
      <c r="Z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" s="229" t="str">
        <f t="shared" si="7"/>
        <v xml:space="preserve"> </v>
      </c>
      <c r="AB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" spans="1:28" s="135" customFormat="1">
      <c r="A35" s="182" t="str">
        <f t="shared" si="0"/>
        <v>71010101014264</v>
      </c>
      <c r="B35" s="183" t="s">
        <v>439</v>
      </c>
      <c r="C35" s="132" t="s">
        <v>106</v>
      </c>
      <c r="D35" s="131" t="s">
        <v>106</v>
      </c>
      <c r="E35" s="130" t="s">
        <v>106</v>
      </c>
      <c r="F35" s="184" t="s">
        <v>106</v>
      </c>
      <c r="G35" s="129">
        <v>4264</v>
      </c>
      <c r="H35" s="23"/>
      <c r="I35" s="23"/>
      <c r="J35" s="24"/>
      <c r="K35" s="24"/>
      <c r="L35" s="30" t="s">
        <v>129</v>
      </c>
      <c r="M35" s="46">
        <v>4264</v>
      </c>
      <c r="N35" s="181">
        <f>+'havelvac 7.2'!N40+'havelvac 7.3'!N40+'havelvac 7.4'!N40+'havelvac 7.5'!N40+'havelvac 7.6'!N40+'havelvac 7.7'!N40+'havelvac 7.9'!N40+'havelvac 7.8'!N40+'havelvac 7.10'!N40+'havelvac 7.11'!N40+'havelvac 7.12'!N40+'havelvac 7.13'!N40</f>
        <v>0</v>
      </c>
      <c r="O35" s="181">
        <f>+'havelvac 7.2'!O40+'havelvac 7.3'!O40+'havelvac 7.4'!O40+'havelvac 7.5'!O40+'havelvac 7.6'!O40+'havelvac 7.7'!O40+'havelvac 7.9'!O40+'havelvac 7.8'!O40+'havelvac 7.10'!O40+'havelvac 7.11'!O40+'havelvac 7.12'!O40+'havelvac 7.13'!O40</f>
        <v>0</v>
      </c>
      <c r="P35" s="229" t="str">
        <f t="shared" si="2"/>
        <v xml:space="preserve"> </v>
      </c>
      <c r="Q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" s="229" t="str">
        <f t="shared" si="3"/>
        <v xml:space="preserve"> </v>
      </c>
      <c r="S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" s="229" t="str">
        <f t="shared" si="4"/>
        <v xml:space="preserve"> </v>
      </c>
      <c r="U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" s="181">
        <f>+'havelvac 7.2'!P40+'havelvac 7.3'!P40+'havelvac 7.4'!P40+'havelvac 7.5'!P40+'havelvac 7.6'!P40+'havelvac 7.7'!P40+'havelvac 7.9'!P40+'havelvac 7.8'!P40+'havelvac 7.10'!P40+'havelvac 7.11'!P40+'havelvac 7.12'!P40+'havelvac 7.13'!P40</f>
        <v>0</v>
      </c>
      <c r="W35" s="229" t="str">
        <f t="shared" si="5"/>
        <v xml:space="preserve"> </v>
      </c>
      <c r="X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" s="229" t="str">
        <f t="shared" si="6"/>
        <v xml:space="preserve"> </v>
      </c>
      <c r="Z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" s="229" t="str">
        <f t="shared" si="7"/>
        <v xml:space="preserve"> </v>
      </c>
      <c r="AB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" spans="1:28" s="135" customFormat="1">
      <c r="A36" s="182" t="str">
        <f t="shared" si="0"/>
        <v>71010101014267</v>
      </c>
      <c r="B36" s="183" t="s">
        <v>439</v>
      </c>
      <c r="C36" s="132" t="s">
        <v>106</v>
      </c>
      <c r="D36" s="131" t="s">
        <v>106</v>
      </c>
      <c r="E36" s="130" t="s">
        <v>106</v>
      </c>
      <c r="F36" s="184" t="s">
        <v>106</v>
      </c>
      <c r="G36" s="129">
        <v>4267</v>
      </c>
      <c r="H36" s="23"/>
      <c r="I36" s="23"/>
      <c r="J36" s="24"/>
      <c r="K36" s="24"/>
      <c r="L36" s="30" t="s">
        <v>130</v>
      </c>
      <c r="M36" s="46">
        <v>4267</v>
      </c>
      <c r="N36" s="181">
        <f>+'havelvac 7.2'!N41+'havelvac 7.3'!N41+'havelvac 7.4'!N41+'havelvac 7.5'!N41+'havelvac 7.6'!N41+'havelvac 7.7'!N41+'havelvac 7.9'!N41+'havelvac 7.8'!N41+'havelvac 7.10'!N41+'havelvac 7.11'!N41+'havelvac 7.12'!N41+'havelvac 7.13'!N41</f>
        <v>0</v>
      </c>
      <c r="O36" s="181">
        <f>+'havelvac 7.2'!O41+'havelvac 7.3'!O41+'havelvac 7.4'!O41+'havelvac 7.5'!O41+'havelvac 7.6'!O41+'havelvac 7.7'!O41+'havelvac 7.9'!O41+'havelvac 7.8'!O41+'havelvac 7.10'!O41+'havelvac 7.11'!O41+'havelvac 7.12'!O41+'havelvac 7.13'!O41</f>
        <v>0</v>
      </c>
      <c r="P36" s="229" t="str">
        <f t="shared" si="2"/>
        <v xml:space="preserve"> </v>
      </c>
      <c r="Q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" s="229" t="str">
        <f t="shared" si="3"/>
        <v xml:space="preserve"> </v>
      </c>
      <c r="S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" s="229" t="str">
        <f t="shared" si="4"/>
        <v xml:space="preserve"> </v>
      </c>
      <c r="U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" s="181">
        <f>+'havelvac 7.2'!P41+'havelvac 7.3'!P41+'havelvac 7.4'!P41+'havelvac 7.5'!P41+'havelvac 7.6'!P41+'havelvac 7.7'!P41+'havelvac 7.9'!P41+'havelvac 7.8'!P41+'havelvac 7.10'!P41+'havelvac 7.11'!P41+'havelvac 7.12'!P41+'havelvac 7.13'!P41</f>
        <v>0</v>
      </c>
      <c r="W36" s="229" t="str">
        <f t="shared" si="5"/>
        <v xml:space="preserve"> </v>
      </c>
      <c r="X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" s="229" t="str">
        <f t="shared" si="6"/>
        <v xml:space="preserve"> </v>
      </c>
      <c r="Z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" s="229" t="str">
        <f t="shared" si="7"/>
        <v xml:space="preserve"> </v>
      </c>
      <c r="AB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" spans="1:28" s="135" customFormat="1">
      <c r="A37" s="182" t="str">
        <f t="shared" si="0"/>
        <v>71010101014269</v>
      </c>
      <c r="B37" s="183" t="s">
        <v>439</v>
      </c>
      <c r="C37" s="132" t="s">
        <v>106</v>
      </c>
      <c r="D37" s="131" t="s">
        <v>106</v>
      </c>
      <c r="E37" s="130" t="s">
        <v>106</v>
      </c>
      <c r="F37" s="184" t="s">
        <v>106</v>
      </c>
      <c r="G37" s="129">
        <v>4269</v>
      </c>
      <c r="H37" s="23"/>
      <c r="I37" s="23"/>
      <c r="J37" s="24"/>
      <c r="K37" s="24"/>
      <c r="L37" s="30" t="s">
        <v>364</v>
      </c>
      <c r="M37" s="46">
        <v>4269</v>
      </c>
      <c r="N37" s="181">
        <f>+'havelvac 7.2'!N42+'havelvac 7.3'!N42+'havelvac 7.4'!N42+'havelvac 7.5'!N42+'havelvac 7.6'!N42+'havelvac 7.7'!N42+'havelvac 7.9'!N42+'havelvac 7.8'!N42+'havelvac 7.10'!N42+'havelvac 7.11'!N42+'havelvac 7.12'!N42+'havelvac 7.13'!N42</f>
        <v>0</v>
      </c>
      <c r="O37" s="181">
        <f>+'havelvac 7.2'!O42+'havelvac 7.3'!O42+'havelvac 7.4'!O42+'havelvac 7.5'!O42+'havelvac 7.6'!O42+'havelvac 7.7'!O42+'havelvac 7.9'!O42+'havelvac 7.8'!O42+'havelvac 7.10'!O42+'havelvac 7.11'!O42+'havelvac 7.12'!O42+'havelvac 7.13'!O42</f>
        <v>0</v>
      </c>
      <c r="P37" s="229" t="str">
        <f t="shared" si="2"/>
        <v xml:space="preserve"> </v>
      </c>
      <c r="Q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" s="229" t="str">
        <f t="shared" si="3"/>
        <v xml:space="preserve"> </v>
      </c>
      <c r="S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" s="229" t="str">
        <f t="shared" si="4"/>
        <v xml:space="preserve"> </v>
      </c>
      <c r="U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" s="181">
        <f>+'havelvac 7.2'!P42+'havelvac 7.3'!P42+'havelvac 7.4'!P42+'havelvac 7.5'!P42+'havelvac 7.6'!P42+'havelvac 7.7'!P42+'havelvac 7.9'!P42+'havelvac 7.8'!P42+'havelvac 7.10'!P42+'havelvac 7.11'!P42+'havelvac 7.12'!P42+'havelvac 7.13'!P42</f>
        <v>0</v>
      </c>
      <c r="W37" s="229" t="str">
        <f t="shared" si="5"/>
        <v xml:space="preserve"> </v>
      </c>
      <c r="X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" s="229" t="str">
        <f t="shared" si="6"/>
        <v xml:space="preserve"> </v>
      </c>
      <c r="Z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" s="229" t="str">
        <f t="shared" si="7"/>
        <v xml:space="preserve"> </v>
      </c>
      <c r="AB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" spans="1:28" s="135" customFormat="1" ht="25.5" hidden="1">
      <c r="A38" s="182" t="str">
        <f t="shared" si="0"/>
        <v>71010101014511</v>
      </c>
      <c r="B38" s="183" t="s">
        <v>439</v>
      </c>
      <c r="C38" s="132" t="s">
        <v>106</v>
      </c>
      <c r="D38" s="131" t="s">
        <v>106</v>
      </c>
      <c r="E38" s="130" t="s">
        <v>106</v>
      </c>
      <c r="F38" s="204" t="s">
        <v>106</v>
      </c>
      <c r="G38" s="185">
        <v>4511</v>
      </c>
      <c r="H38" s="23"/>
      <c r="I38" s="23"/>
      <c r="J38" s="24"/>
      <c r="K38" s="24"/>
      <c r="L38" s="27" t="s">
        <v>131</v>
      </c>
      <c r="M38" s="10">
        <v>4511</v>
      </c>
      <c r="N38" s="181">
        <f>+'havelvac 7.2'!N43+'havelvac 7.3'!N43+'havelvac 7.4'!N43+'havelvac 7.5'!N43+'havelvac 7.6'!N43+'havelvac 7.7'!N43+'havelvac 7.9'!N43+'havelvac 7.8'!N43+'havelvac 7.10'!N43+'havelvac 7.11'!N43+'havelvac 7.12'!N43+'havelvac 7.13'!N43</f>
        <v>0</v>
      </c>
      <c r="O38" s="181">
        <f>+'havelvac 7.2'!O43+'havelvac 7.3'!O43+'havelvac 7.4'!O43+'havelvac 7.5'!O43+'havelvac 7.6'!O43+'havelvac 7.7'!O43+'havelvac 7.9'!O43+'havelvac 7.8'!O43+'havelvac 7.10'!O43+'havelvac 7.11'!O43+'havelvac 7.12'!O43+'havelvac 7.13'!O43</f>
        <v>0</v>
      </c>
      <c r="P38" s="229" t="str">
        <f t="shared" si="2"/>
        <v xml:space="preserve"> </v>
      </c>
      <c r="Q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" s="229" t="str">
        <f t="shared" si="3"/>
        <v xml:space="preserve"> </v>
      </c>
      <c r="S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" s="229" t="str">
        <f t="shared" si="4"/>
        <v xml:space="preserve"> </v>
      </c>
      <c r="U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" s="181">
        <f>+'havelvac 7.2'!P43+'havelvac 7.3'!P43+'havelvac 7.4'!P43+'havelvac 7.5'!P43+'havelvac 7.6'!P43+'havelvac 7.7'!P43+'havelvac 7.9'!P43+'havelvac 7.8'!P43+'havelvac 7.10'!P43+'havelvac 7.11'!P43+'havelvac 7.12'!P43+'havelvac 7.13'!P43</f>
        <v>0</v>
      </c>
      <c r="W38" s="229" t="str">
        <f t="shared" si="5"/>
        <v xml:space="preserve"> </v>
      </c>
      <c r="X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" s="229" t="str">
        <f t="shared" si="6"/>
        <v xml:space="preserve"> </v>
      </c>
      <c r="Z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" s="229" t="str">
        <f t="shared" si="7"/>
        <v xml:space="preserve"> </v>
      </c>
      <c r="AB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" spans="1:28" s="135" customFormat="1">
      <c r="A39" s="182" t="str">
        <f t="shared" si="0"/>
        <v>71010101014729</v>
      </c>
      <c r="B39" s="183" t="s">
        <v>439</v>
      </c>
      <c r="C39" s="132" t="s">
        <v>106</v>
      </c>
      <c r="D39" s="131" t="s">
        <v>106</v>
      </c>
      <c r="E39" s="130" t="s">
        <v>106</v>
      </c>
      <c r="F39" s="184" t="s">
        <v>106</v>
      </c>
      <c r="G39" s="129">
        <v>4729</v>
      </c>
      <c r="H39" s="23"/>
      <c r="I39" s="23"/>
      <c r="J39" s="24"/>
      <c r="K39" s="24"/>
      <c r="L39" s="27" t="s">
        <v>132</v>
      </c>
      <c r="M39" s="10">
        <v>4729</v>
      </c>
      <c r="N39" s="181">
        <f>+'havelvac 7.2'!N45+'havelvac 7.3'!N45+'havelvac 7.4'!N45+'havelvac 7.5'!N45+'havelvac 7.6'!N45+'havelvac 7.7'!N45+'havelvac 7.9'!N45+'havelvac 7.8'!N45+'havelvac 7.10'!N45+'havelvac 7.11'!N45+'havelvac 7.12'!N45+'havelvac 7.13'!N45</f>
        <v>0</v>
      </c>
      <c r="O39" s="181">
        <f>+'havelvac 7.2'!O45+'havelvac 7.3'!O45+'havelvac 7.4'!O45+'havelvac 7.5'!O45+'havelvac 7.6'!O45+'havelvac 7.7'!O45+'havelvac 7.9'!O45+'havelvac 7.8'!O45+'havelvac 7.10'!O45+'havelvac 7.11'!O45+'havelvac 7.12'!O45+'havelvac 7.13'!O45</f>
        <v>0</v>
      </c>
      <c r="P39" s="229" t="str">
        <f t="shared" si="2"/>
        <v xml:space="preserve"> </v>
      </c>
      <c r="Q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" s="229" t="str">
        <f t="shared" si="3"/>
        <v xml:space="preserve"> </v>
      </c>
      <c r="S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" s="229" t="str">
        <f t="shared" si="4"/>
        <v xml:space="preserve"> </v>
      </c>
      <c r="U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" s="181">
        <f>+'havelvac 7.2'!P45+'havelvac 7.3'!P45+'havelvac 7.4'!P45+'havelvac 7.5'!P45+'havelvac 7.6'!P45+'havelvac 7.7'!P45+'havelvac 7.9'!P45+'havelvac 7.8'!P45+'havelvac 7.10'!P45+'havelvac 7.11'!P45+'havelvac 7.12'!P45+'havelvac 7.13'!P45</f>
        <v>0</v>
      </c>
      <c r="W39" s="229" t="str">
        <f t="shared" si="5"/>
        <v xml:space="preserve"> </v>
      </c>
      <c r="X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" s="229" t="str">
        <f t="shared" si="6"/>
        <v xml:space="preserve"> </v>
      </c>
      <c r="Z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" s="229" t="str">
        <f t="shared" si="7"/>
        <v xml:space="preserve"> </v>
      </c>
      <c r="AB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" spans="1:28" s="135" customFormat="1">
      <c r="A40" s="182" t="str">
        <f t="shared" si="0"/>
        <v>71010101014823</v>
      </c>
      <c r="B40" s="183" t="s">
        <v>439</v>
      </c>
      <c r="C40" s="132" t="s">
        <v>106</v>
      </c>
      <c r="D40" s="131" t="s">
        <v>106</v>
      </c>
      <c r="E40" s="130" t="s">
        <v>106</v>
      </c>
      <c r="F40" s="184" t="s">
        <v>106</v>
      </c>
      <c r="G40" s="129">
        <v>4823</v>
      </c>
      <c r="H40" s="23"/>
      <c r="I40" s="23"/>
      <c r="J40" s="24"/>
      <c r="K40" s="24"/>
      <c r="L40" s="27" t="s">
        <v>133</v>
      </c>
      <c r="M40" s="10">
        <v>4823</v>
      </c>
      <c r="N40" s="181">
        <f>+'havelvac 7.2'!N46+'havelvac 7.3'!N46+'havelvac 7.4'!N46+'havelvac 7.5'!N46+'havelvac 7.6'!N46+'havelvac 7.7'!N46+'havelvac 7.9'!N46+'havelvac 7.8'!N46+'havelvac 7.10'!N46+'havelvac 7.11'!N46+'havelvac 7.12'!N46+'havelvac 7.13'!N46</f>
        <v>0</v>
      </c>
      <c r="O40" s="181">
        <f>+'havelvac 7.2'!O46+'havelvac 7.3'!O46+'havelvac 7.4'!O46+'havelvac 7.5'!O46+'havelvac 7.6'!O46+'havelvac 7.7'!O46+'havelvac 7.9'!O46+'havelvac 7.8'!O46+'havelvac 7.10'!O46+'havelvac 7.11'!O46+'havelvac 7.12'!O46+'havelvac 7.13'!O46</f>
        <v>0</v>
      </c>
      <c r="P40" s="229" t="str">
        <f t="shared" si="2"/>
        <v xml:space="preserve"> </v>
      </c>
      <c r="Q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" s="229" t="str">
        <f t="shared" si="3"/>
        <v xml:space="preserve"> </v>
      </c>
      <c r="S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" s="229" t="str">
        <f t="shared" si="4"/>
        <v xml:space="preserve"> </v>
      </c>
      <c r="U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" s="181">
        <f>+'havelvac 7.2'!P46+'havelvac 7.3'!P46+'havelvac 7.4'!P46+'havelvac 7.5'!P46+'havelvac 7.6'!P46+'havelvac 7.7'!P46+'havelvac 7.9'!P46+'havelvac 7.8'!P46+'havelvac 7.10'!P46+'havelvac 7.11'!P46+'havelvac 7.12'!P46+'havelvac 7.13'!P46</f>
        <v>0</v>
      </c>
      <c r="W40" s="229" t="str">
        <f t="shared" si="5"/>
        <v xml:space="preserve"> </v>
      </c>
      <c r="X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" s="229" t="str">
        <f t="shared" si="6"/>
        <v xml:space="preserve"> </v>
      </c>
      <c r="Z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" s="229" t="str">
        <f t="shared" si="7"/>
        <v xml:space="preserve"> </v>
      </c>
      <c r="AB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" spans="1:28" s="135" customFormat="1">
      <c r="A41" s="182" t="str">
        <f t="shared" si="0"/>
        <v>71010101014861</v>
      </c>
      <c r="B41" s="183" t="s">
        <v>439</v>
      </c>
      <c r="C41" s="132" t="s">
        <v>106</v>
      </c>
      <c r="D41" s="131" t="s">
        <v>106</v>
      </c>
      <c r="E41" s="130" t="s">
        <v>106</v>
      </c>
      <c r="F41" s="184" t="s">
        <v>106</v>
      </c>
      <c r="G41" s="129">
        <v>4861</v>
      </c>
      <c r="H41" s="23"/>
      <c r="I41" s="23"/>
      <c r="J41" s="24"/>
      <c r="K41" s="24"/>
      <c r="L41" s="30" t="s">
        <v>134</v>
      </c>
      <c r="M41" s="46">
        <v>4861</v>
      </c>
      <c r="N41" s="181">
        <f>+'havelvac 7.2'!N48+'havelvac 7.3'!N48+'havelvac 7.4'!N48+'havelvac 7.5'!N48+'havelvac 7.6'!N48+'havelvac 7.7'!N48+'havelvac 7.9'!N48+'havelvac 7.8'!N48+'havelvac 7.10'!N48+'havelvac 7.11'!N48+'havelvac 7.12'!N48+'havelvac 7.13'!N48</f>
        <v>0</v>
      </c>
      <c r="O41" s="181">
        <f>+'havelvac 7.2'!O48+'havelvac 7.3'!O48+'havelvac 7.4'!O48+'havelvac 7.5'!O48+'havelvac 7.6'!O48+'havelvac 7.7'!O48+'havelvac 7.9'!O48+'havelvac 7.8'!O48+'havelvac 7.10'!O48+'havelvac 7.11'!O48+'havelvac 7.12'!O48+'havelvac 7.13'!O48</f>
        <v>0</v>
      </c>
      <c r="P41" s="229" t="str">
        <f t="shared" si="2"/>
        <v xml:space="preserve"> </v>
      </c>
      <c r="Q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" s="229" t="str">
        <f t="shared" si="3"/>
        <v xml:space="preserve"> </v>
      </c>
      <c r="S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" s="229" t="str">
        <f t="shared" si="4"/>
        <v xml:space="preserve"> </v>
      </c>
      <c r="U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" s="181">
        <f>+'havelvac 7.2'!P48+'havelvac 7.3'!P48+'havelvac 7.4'!P48+'havelvac 7.5'!P48+'havelvac 7.6'!P48+'havelvac 7.7'!P48+'havelvac 7.9'!P48+'havelvac 7.8'!P48+'havelvac 7.10'!P48+'havelvac 7.11'!P48+'havelvac 7.12'!P48+'havelvac 7.13'!P48</f>
        <v>0</v>
      </c>
      <c r="W41" s="229" t="str">
        <f t="shared" si="5"/>
        <v xml:space="preserve"> </v>
      </c>
      <c r="X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" s="229" t="str">
        <f t="shared" si="6"/>
        <v xml:space="preserve"> </v>
      </c>
      <c r="Z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" s="229" t="str">
        <f t="shared" si="7"/>
        <v xml:space="preserve"> </v>
      </c>
      <c r="AB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" spans="1:28" s="135" customFormat="1" hidden="1">
      <c r="A42" s="182" t="str">
        <f t="shared" si="0"/>
        <v>71010101015121</v>
      </c>
      <c r="B42" s="183" t="s">
        <v>439</v>
      </c>
      <c r="C42" s="132" t="s">
        <v>106</v>
      </c>
      <c r="D42" s="131" t="s">
        <v>106</v>
      </c>
      <c r="E42" s="130" t="s">
        <v>106</v>
      </c>
      <c r="F42" s="184" t="s">
        <v>106</v>
      </c>
      <c r="G42" s="129">
        <v>5121</v>
      </c>
      <c r="H42" s="23"/>
      <c r="I42" s="23"/>
      <c r="J42" s="24"/>
      <c r="K42" s="24"/>
      <c r="L42" s="27" t="s">
        <v>135</v>
      </c>
      <c r="M42" s="10">
        <v>5121</v>
      </c>
      <c r="N42" s="181">
        <f>+'havelvac 7.2'!N49+'havelvac 7.3'!N49+'havelvac 7.4'!N49+'havelvac 7.5'!N49+'havelvac 7.6'!N49+'havelvac 7.7'!N49+'havelvac 7.9'!N49+'havelvac 7.8'!N49+'havelvac 7.10'!N49+'havelvac 7.11'!N49+'havelvac 7.12'!N49+'havelvac 7.13'!N49</f>
        <v>0</v>
      </c>
      <c r="O42" s="181">
        <f>+'havelvac 7.2'!O49+'havelvac 7.3'!O49+'havelvac 7.4'!O49+'havelvac 7.5'!O49+'havelvac 7.6'!O49+'havelvac 7.7'!O49+'havelvac 7.9'!O49+'havelvac 7.8'!O49+'havelvac 7.10'!O49+'havelvac 7.11'!O49+'havelvac 7.12'!O49+'havelvac 7.13'!O49</f>
        <v>0</v>
      </c>
      <c r="P42" s="229" t="str">
        <f t="shared" si="2"/>
        <v xml:space="preserve"> </v>
      </c>
      <c r="Q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" s="229" t="str">
        <f t="shared" si="3"/>
        <v xml:space="preserve"> </v>
      </c>
      <c r="S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" s="229" t="str">
        <f t="shared" si="4"/>
        <v xml:space="preserve"> </v>
      </c>
      <c r="U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" s="181">
        <f>+'havelvac 7.2'!P49+'havelvac 7.3'!P49+'havelvac 7.4'!P49+'havelvac 7.5'!P49+'havelvac 7.6'!P49+'havelvac 7.7'!P49+'havelvac 7.9'!P49+'havelvac 7.8'!P49+'havelvac 7.10'!P49+'havelvac 7.11'!P49+'havelvac 7.12'!P49+'havelvac 7.13'!P49</f>
        <v>0</v>
      </c>
      <c r="W42" s="229" t="str">
        <f t="shared" si="5"/>
        <v xml:space="preserve"> </v>
      </c>
      <c r="X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" s="229" t="str">
        <f t="shared" si="6"/>
        <v xml:space="preserve"> </v>
      </c>
      <c r="Z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" s="229" t="str">
        <f t="shared" si="7"/>
        <v xml:space="preserve"> </v>
      </c>
      <c r="AB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" spans="1:28" s="135" customFormat="1">
      <c r="A43" s="182" t="str">
        <f t="shared" si="0"/>
        <v>71010101015122</v>
      </c>
      <c r="B43" s="183" t="s">
        <v>439</v>
      </c>
      <c r="C43" s="132" t="s">
        <v>106</v>
      </c>
      <c r="D43" s="131" t="s">
        <v>106</v>
      </c>
      <c r="E43" s="130" t="s">
        <v>106</v>
      </c>
      <c r="F43" s="184" t="s">
        <v>106</v>
      </c>
      <c r="G43" s="129">
        <v>5122</v>
      </c>
      <c r="H43" s="23"/>
      <c r="I43" s="23"/>
      <c r="J43" s="24"/>
      <c r="K43" s="24"/>
      <c r="L43" s="27" t="s">
        <v>136</v>
      </c>
      <c r="M43" s="10">
        <v>5122</v>
      </c>
      <c r="N43" s="181">
        <f>+'havelvac 7.2'!N50+'havelvac 7.3'!N50+'havelvac 7.4'!N50+'havelvac 7.5'!N50+'havelvac 7.6'!N50+'havelvac 7.7'!N50+'havelvac 7.9'!N50+'havelvac 7.8'!N50+'havelvac 7.10'!N50+'havelvac 7.11'!N50+'havelvac 7.12'!N50+'havelvac 7.13'!N50</f>
        <v>0</v>
      </c>
      <c r="O43" s="181">
        <f>+'havelvac 7.2'!O50+'havelvac 7.3'!O50+'havelvac 7.4'!O50+'havelvac 7.5'!O50+'havelvac 7.6'!O50+'havelvac 7.7'!O50+'havelvac 7.9'!O50+'havelvac 7.8'!O50+'havelvac 7.10'!O50+'havelvac 7.11'!O50+'havelvac 7.12'!O50+'havelvac 7.13'!O50</f>
        <v>0</v>
      </c>
      <c r="P43" s="229" t="str">
        <f t="shared" si="2"/>
        <v xml:space="preserve"> </v>
      </c>
      <c r="Q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" s="229" t="str">
        <f t="shared" si="3"/>
        <v xml:space="preserve"> </v>
      </c>
      <c r="S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" s="229" t="str">
        <f t="shared" si="4"/>
        <v xml:space="preserve"> </v>
      </c>
      <c r="U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" s="181">
        <f>+'havelvac 7.2'!P50+'havelvac 7.3'!P50+'havelvac 7.4'!P50+'havelvac 7.5'!P50+'havelvac 7.6'!P50+'havelvac 7.7'!P50+'havelvac 7.9'!P50+'havelvac 7.8'!P50+'havelvac 7.10'!P50+'havelvac 7.11'!P50+'havelvac 7.12'!P50+'havelvac 7.13'!P50</f>
        <v>0</v>
      </c>
      <c r="W43" s="229" t="str">
        <f t="shared" si="5"/>
        <v xml:space="preserve"> </v>
      </c>
      <c r="X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" s="229" t="str">
        <f t="shared" si="6"/>
        <v xml:space="preserve"> </v>
      </c>
      <c r="Z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" s="229" t="str">
        <f t="shared" si="7"/>
        <v xml:space="preserve"> </v>
      </c>
      <c r="AB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" spans="1:28" s="135" customFormat="1" hidden="1">
      <c r="A44" s="182" t="str">
        <f t="shared" si="0"/>
        <v>71010101015129</v>
      </c>
      <c r="B44" s="183" t="s">
        <v>439</v>
      </c>
      <c r="C44" s="132" t="s">
        <v>106</v>
      </c>
      <c r="D44" s="131" t="s">
        <v>106</v>
      </c>
      <c r="E44" s="130" t="s">
        <v>106</v>
      </c>
      <c r="F44" s="184" t="s">
        <v>106</v>
      </c>
      <c r="G44" s="129">
        <v>5129</v>
      </c>
      <c r="H44" s="23"/>
      <c r="I44" s="23"/>
      <c r="J44" s="24"/>
      <c r="K44" s="24"/>
      <c r="L44" s="27" t="s">
        <v>137</v>
      </c>
      <c r="M44" s="10">
        <v>5129</v>
      </c>
      <c r="N44" s="181">
        <f>+'havelvac 7.2'!N51+'havelvac 7.3'!N51+'havelvac 7.4'!N51+'havelvac 7.5'!N51+'havelvac 7.6'!N51+'havelvac 7.7'!N51+'havelvac 7.9'!N51+'havelvac 7.8'!N51+'havelvac 7.10'!N51+'havelvac 7.11'!N51+'havelvac 7.12'!N51+'havelvac 7.13'!N51</f>
        <v>0</v>
      </c>
      <c r="O44" s="181">
        <f>+'havelvac 7.2'!O51+'havelvac 7.3'!O51+'havelvac 7.4'!O51+'havelvac 7.5'!O51+'havelvac 7.6'!O51+'havelvac 7.7'!O51+'havelvac 7.9'!O51+'havelvac 7.8'!O51+'havelvac 7.10'!O51+'havelvac 7.11'!O51+'havelvac 7.12'!O51+'havelvac 7.13'!O51</f>
        <v>0</v>
      </c>
      <c r="P44" s="229" t="str">
        <f t="shared" si="2"/>
        <v xml:space="preserve"> </v>
      </c>
      <c r="Q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" s="229" t="str">
        <f t="shared" si="3"/>
        <v xml:space="preserve"> </v>
      </c>
      <c r="S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" s="229" t="str">
        <f t="shared" si="4"/>
        <v xml:space="preserve"> </v>
      </c>
      <c r="U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" s="181">
        <f>+'havelvac 7.2'!P51+'havelvac 7.3'!P51+'havelvac 7.4'!P51+'havelvac 7.5'!P51+'havelvac 7.6'!P51+'havelvac 7.7'!P51+'havelvac 7.9'!P51+'havelvac 7.8'!P51+'havelvac 7.10'!P51+'havelvac 7.11'!P51+'havelvac 7.12'!P51+'havelvac 7.13'!P51</f>
        <v>0</v>
      </c>
      <c r="W44" s="229" t="str">
        <f t="shared" si="5"/>
        <v xml:space="preserve"> </v>
      </c>
      <c r="X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" s="229" t="str">
        <f t="shared" si="6"/>
        <v xml:space="preserve"> </v>
      </c>
      <c r="Z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" s="229" t="str">
        <f t="shared" si="7"/>
        <v xml:space="preserve"> </v>
      </c>
      <c r="AB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" spans="1:28" s="135" customFormat="1">
      <c r="A45" s="182" t="str">
        <f t="shared" si="0"/>
        <v>71010101015132</v>
      </c>
      <c r="B45" s="183" t="s">
        <v>439</v>
      </c>
      <c r="C45" s="132" t="s">
        <v>106</v>
      </c>
      <c r="D45" s="131" t="s">
        <v>106</v>
      </c>
      <c r="E45" s="130" t="s">
        <v>106</v>
      </c>
      <c r="F45" s="184" t="s">
        <v>106</v>
      </c>
      <c r="G45" s="129">
        <v>5132</v>
      </c>
      <c r="H45" s="23"/>
      <c r="I45" s="23"/>
      <c r="J45" s="24"/>
      <c r="K45" s="24"/>
      <c r="L45" s="27" t="s">
        <v>138</v>
      </c>
      <c r="M45" s="10">
        <v>5132</v>
      </c>
      <c r="N45" s="181">
        <f>+'havelvac 7.2'!N52+'havelvac 7.3'!N52+'havelvac 7.4'!N52+'havelvac 7.5'!N52+'havelvac 7.6'!N52+'havelvac 7.7'!N52+'havelvac 7.9'!N52+'havelvac 7.8'!N52+'havelvac 7.10'!N52+'havelvac 7.11'!N52+'havelvac 7.12'!N52+'havelvac 7.13'!N52</f>
        <v>0</v>
      </c>
      <c r="O45" s="181">
        <f>+'havelvac 7.2'!O52+'havelvac 7.3'!O52+'havelvac 7.4'!O52+'havelvac 7.5'!O52+'havelvac 7.6'!O52+'havelvac 7.7'!O52+'havelvac 7.9'!O52+'havelvac 7.8'!O52+'havelvac 7.10'!O52+'havelvac 7.11'!O52+'havelvac 7.12'!O52+'havelvac 7.13'!O52</f>
        <v>0</v>
      </c>
      <c r="P45" s="229" t="str">
        <f t="shared" si="2"/>
        <v xml:space="preserve"> </v>
      </c>
      <c r="Q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" s="229" t="str">
        <f t="shared" si="3"/>
        <v xml:space="preserve"> </v>
      </c>
      <c r="S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" s="229" t="str">
        <f t="shared" si="4"/>
        <v xml:space="preserve"> </v>
      </c>
      <c r="U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" s="181">
        <f>+'havelvac 7.2'!P52+'havelvac 7.3'!P52+'havelvac 7.4'!P52+'havelvac 7.5'!P52+'havelvac 7.6'!P52+'havelvac 7.7'!P52+'havelvac 7.9'!P52+'havelvac 7.8'!P52+'havelvac 7.10'!P52+'havelvac 7.11'!P52+'havelvac 7.12'!P52+'havelvac 7.13'!P52</f>
        <v>0</v>
      </c>
      <c r="W45" s="229" t="str">
        <f t="shared" si="5"/>
        <v xml:space="preserve"> </v>
      </c>
      <c r="X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" s="229" t="str">
        <f t="shared" si="6"/>
        <v xml:space="preserve"> </v>
      </c>
      <c r="Z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" s="229" t="str">
        <f t="shared" si="7"/>
        <v xml:space="preserve"> </v>
      </c>
      <c r="AB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" spans="1:28" s="135" customFormat="1" hidden="1">
      <c r="A46" s="182" t="str">
        <f t="shared" si="0"/>
        <v>71010101015134</v>
      </c>
      <c r="B46" s="183" t="s">
        <v>439</v>
      </c>
      <c r="C46" s="132" t="s">
        <v>106</v>
      </c>
      <c r="D46" s="131" t="s">
        <v>106</v>
      </c>
      <c r="E46" s="130" t="s">
        <v>106</v>
      </c>
      <c r="F46" s="204" t="s">
        <v>106</v>
      </c>
      <c r="G46" s="185">
        <v>5134</v>
      </c>
      <c r="H46" s="23"/>
      <c r="I46" s="23"/>
      <c r="J46" s="24"/>
      <c r="K46" s="24"/>
      <c r="L46" s="27" t="s">
        <v>139</v>
      </c>
      <c r="M46" s="10">
        <v>5134</v>
      </c>
      <c r="N46" s="181">
        <f>+'havelvac 7.2'!N53+'havelvac 7.3'!N53+'havelvac 7.4'!N53+'havelvac 7.5'!N53+'havelvac 7.6'!N53+'havelvac 7.7'!N53+'havelvac 7.9'!N53+'havelvac 7.8'!N53+'havelvac 7.10'!N53+'havelvac 7.11'!N53+'havelvac 7.12'!N53+'havelvac 7.13'!N53</f>
        <v>0</v>
      </c>
      <c r="O46" s="181">
        <f>+'havelvac 7.2'!O53+'havelvac 7.3'!O53+'havelvac 7.4'!O53+'havelvac 7.5'!O53+'havelvac 7.6'!O53+'havelvac 7.7'!O53+'havelvac 7.9'!O53+'havelvac 7.8'!O53+'havelvac 7.10'!O53+'havelvac 7.11'!O53+'havelvac 7.12'!O53+'havelvac 7.13'!O53</f>
        <v>0</v>
      </c>
      <c r="P46" s="229" t="str">
        <f t="shared" si="2"/>
        <v xml:space="preserve"> </v>
      </c>
      <c r="Q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" s="229" t="str">
        <f t="shared" si="3"/>
        <v xml:space="preserve"> </v>
      </c>
      <c r="S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" s="229" t="str">
        <f t="shared" si="4"/>
        <v xml:space="preserve"> </v>
      </c>
      <c r="U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" s="181">
        <f>+'havelvac 7.2'!P53+'havelvac 7.3'!P53+'havelvac 7.4'!P53+'havelvac 7.5'!P53+'havelvac 7.6'!P53+'havelvac 7.7'!P53+'havelvac 7.9'!P53+'havelvac 7.8'!P53+'havelvac 7.10'!P53+'havelvac 7.11'!P53+'havelvac 7.12'!P53+'havelvac 7.13'!P53</f>
        <v>0</v>
      </c>
      <c r="W46" s="229" t="str">
        <f t="shared" si="5"/>
        <v xml:space="preserve"> </v>
      </c>
      <c r="X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" s="229" t="str">
        <f t="shared" si="6"/>
        <v xml:space="preserve"> </v>
      </c>
      <c r="Z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" s="229" t="str">
        <f t="shared" si="7"/>
        <v xml:space="preserve"> </v>
      </c>
      <c r="AB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" spans="1:28" s="196" customFormat="1" ht="13.5">
      <c r="A47" s="182" t="str">
        <f t="shared" si="0"/>
        <v>71010101020000</v>
      </c>
      <c r="B47" s="183" t="s">
        <v>439</v>
      </c>
      <c r="C47" s="132" t="s">
        <v>106</v>
      </c>
      <c r="D47" s="131" t="s">
        <v>106</v>
      </c>
      <c r="E47" s="130" t="s">
        <v>106</v>
      </c>
      <c r="F47" s="204" t="s">
        <v>140</v>
      </c>
      <c r="G47" s="185" t="s">
        <v>440</v>
      </c>
      <c r="H47" s="144"/>
      <c r="I47" s="145"/>
      <c r="J47" s="146"/>
      <c r="K47" s="146"/>
      <c r="L47" s="25" t="s">
        <v>141</v>
      </c>
      <c r="M47" s="26"/>
      <c r="N47" s="195">
        <f>+'havelvac 7.2'!N54+'havelvac 7.3'!N54+'havelvac 7.4'!N54+'havelvac 7.5'!N54+'havelvac 7.6'!N54+'havelvac 7.7'!N54+'havelvac 7.9'!N54+'havelvac 7.8'!N54+'havelvac 7.10'!N54+'havelvac 7.11'!N54+'havelvac 7.12'!N54+'havelvac 7.13'!N54</f>
        <v>0</v>
      </c>
      <c r="O47" s="195">
        <f>+'havelvac 7.2'!O54+'havelvac 7.3'!O54+'havelvac 7.4'!O54+'havelvac 7.5'!O54+'havelvac 7.6'!O54+'havelvac 7.7'!O54+'havelvac 7.9'!O54+'havelvac 7.8'!O54+'havelvac 7.10'!O54+'havelvac 7.11'!O54+'havelvac 7.12'!O54+'havelvac 7.13'!O54</f>
        <v>0</v>
      </c>
      <c r="P47" s="228" t="str">
        <f t="shared" si="2"/>
        <v xml:space="preserve"> </v>
      </c>
      <c r="Q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" s="228" t="str">
        <f t="shared" si="3"/>
        <v xml:space="preserve"> </v>
      </c>
      <c r="S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" s="228" t="str">
        <f t="shared" si="4"/>
        <v xml:space="preserve"> </v>
      </c>
      <c r="U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" s="195">
        <f>+'havelvac 7.2'!P54+'havelvac 7.3'!P54+'havelvac 7.4'!P54+'havelvac 7.5'!P54+'havelvac 7.6'!P54+'havelvac 7.7'!P54+'havelvac 7.9'!P54+'havelvac 7.8'!P54+'havelvac 7.10'!P54+'havelvac 7.11'!P54+'havelvac 7.12'!P54+'havelvac 7.13'!P54</f>
        <v>0</v>
      </c>
      <c r="W47" s="228" t="str">
        <f t="shared" si="5"/>
        <v xml:space="preserve"> </v>
      </c>
      <c r="X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" s="228" t="str">
        <f t="shared" si="6"/>
        <v xml:space="preserve"> </v>
      </c>
      <c r="Z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" s="228" t="str">
        <f t="shared" si="7"/>
        <v xml:space="preserve"> </v>
      </c>
      <c r="AB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" spans="1:28" s="135" customFormat="1" ht="25.5">
      <c r="A48" s="182" t="str">
        <f t="shared" si="0"/>
        <v>71010101024251</v>
      </c>
      <c r="B48" s="183" t="s">
        <v>439</v>
      </c>
      <c r="C48" s="132" t="s">
        <v>106</v>
      </c>
      <c r="D48" s="131" t="s">
        <v>106</v>
      </c>
      <c r="E48" s="130" t="s">
        <v>106</v>
      </c>
      <c r="F48" s="184" t="s">
        <v>140</v>
      </c>
      <c r="G48" s="129">
        <v>4251</v>
      </c>
      <c r="H48" s="15"/>
      <c r="I48" s="23"/>
      <c r="J48" s="24"/>
      <c r="K48" s="24"/>
      <c r="L48" s="28" t="s">
        <v>142</v>
      </c>
      <c r="M48" s="11">
        <v>4251</v>
      </c>
      <c r="N48" s="181">
        <f>+'havelvac 7.2'!N55+'havelvac 7.3'!N55+'havelvac 7.4'!N55+'havelvac 7.5'!N55+'havelvac 7.6'!N55+'havelvac 7.7'!N55+'havelvac 7.9'!N55+'havelvac 7.8'!N55+'havelvac 7.10'!N55+'havelvac 7.11'!N55+'havelvac 7.12'!N55+'havelvac 7.13'!N55</f>
        <v>0</v>
      </c>
      <c r="O48" s="181">
        <f>+'havelvac 7.2'!O55+'havelvac 7.3'!O55+'havelvac 7.4'!O55+'havelvac 7.5'!O55+'havelvac 7.6'!O55+'havelvac 7.7'!O55+'havelvac 7.9'!O55+'havelvac 7.8'!O55+'havelvac 7.10'!O55+'havelvac 7.11'!O55+'havelvac 7.12'!O55+'havelvac 7.13'!O55</f>
        <v>0</v>
      </c>
      <c r="P48" s="229" t="str">
        <f t="shared" si="2"/>
        <v xml:space="preserve"> </v>
      </c>
      <c r="Q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" s="229" t="str">
        <f t="shared" si="3"/>
        <v xml:space="preserve"> </v>
      </c>
      <c r="S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" s="229" t="str">
        <f t="shared" si="4"/>
        <v xml:space="preserve"> </v>
      </c>
      <c r="U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" s="181">
        <f>+'havelvac 7.2'!P55+'havelvac 7.3'!P55+'havelvac 7.4'!P55+'havelvac 7.5'!P55+'havelvac 7.6'!P55+'havelvac 7.7'!P55+'havelvac 7.9'!P55+'havelvac 7.8'!P55+'havelvac 7.10'!P55+'havelvac 7.11'!P55+'havelvac 7.12'!P55+'havelvac 7.13'!P55</f>
        <v>0</v>
      </c>
      <c r="W48" s="229" t="str">
        <f t="shared" si="5"/>
        <v xml:space="preserve"> </v>
      </c>
      <c r="X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" s="229" t="str">
        <f t="shared" si="6"/>
        <v xml:space="preserve"> </v>
      </c>
      <c r="Z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" s="229" t="str">
        <f t="shared" si="7"/>
        <v xml:space="preserve"> </v>
      </c>
      <c r="AB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" spans="1:28" s="191" customFormat="1" ht="12.75" hidden="1">
      <c r="A49" s="182">
        <v>71010103000000</v>
      </c>
      <c r="B49" s="183" t="s">
        <v>439</v>
      </c>
      <c r="C49" s="132" t="s">
        <v>106</v>
      </c>
      <c r="D49" s="131" t="s">
        <v>106</v>
      </c>
      <c r="E49" s="130" t="s">
        <v>442</v>
      </c>
      <c r="F49" s="204" t="s">
        <v>441</v>
      </c>
      <c r="G49" s="185" t="s">
        <v>440</v>
      </c>
      <c r="H49" s="149"/>
      <c r="I49" s="150"/>
      <c r="J49" s="151"/>
      <c r="K49" s="151"/>
      <c r="L49" s="152" t="s">
        <v>581</v>
      </c>
      <c r="M49" s="153"/>
      <c r="N49" s="190"/>
      <c r="O49" s="190"/>
      <c r="P49" s="227" t="str">
        <f t="shared" si="2"/>
        <v xml:space="preserve"> </v>
      </c>
      <c r="Q49" s="190"/>
      <c r="R49" s="227" t="str">
        <f t="shared" si="3"/>
        <v xml:space="preserve"> </v>
      </c>
      <c r="S49" s="190"/>
      <c r="T49" s="227" t="str">
        <f t="shared" si="4"/>
        <v xml:space="preserve"> </v>
      </c>
      <c r="U49" s="190"/>
      <c r="V49" s="190"/>
      <c r="W49" s="227" t="str">
        <f t="shared" si="5"/>
        <v xml:space="preserve"> </v>
      </c>
      <c r="X49" s="190"/>
      <c r="Y49" s="227" t="str">
        <f t="shared" si="6"/>
        <v xml:space="preserve"> </v>
      </c>
      <c r="Z49" s="190"/>
      <c r="AA49" s="227" t="str">
        <f t="shared" si="7"/>
        <v xml:space="preserve"> </v>
      </c>
      <c r="AB49" s="190"/>
    </row>
    <row r="50" spans="1:28" s="135" customFormat="1" hidden="1">
      <c r="A50" s="182">
        <v>71010103000001</v>
      </c>
      <c r="B50" s="183" t="s">
        <v>439</v>
      </c>
      <c r="C50" s="132" t="s">
        <v>106</v>
      </c>
      <c r="D50" s="131" t="s">
        <v>106</v>
      </c>
      <c r="E50" s="130" t="s">
        <v>442</v>
      </c>
      <c r="F50" s="184" t="s">
        <v>441</v>
      </c>
      <c r="G50" s="129" t="s">
        <v>96</v>
      </c>
      <c r="H50" s="15"/>
      <c r="I50" s="23"/>
      <c r="J50" s="24"/>
      <c r="K50" s="24"/>
      <c r="L50" s="28" t="s">
        <v>108</v>
      </c>
      <c r="M50" s="11"/>
      <c r="N50" s="181"/>
      <c r="O50" s="181"/>
      <c r="P50" s="229" t="str">
        <f t="shared" si="2"/>
        <v xml:space="preserve"> </v>
      </c>
      <c r="Q50" s="181"/>
      <c r="R50" s="229" t="str">
        <f t="shared" si="3"/>
        <v xml:space="preserve"> </v>
      </c>
      <c r="S50" s="181"/>
      <c r="T50" s="229" t="str">
        <f t="shared" si="4"/>
        <v xml:space="preserve"> </v>
      </c>
      <c r="U50" s="181"/>
      <c r="V50" s="181"/>
      <c r="W50" s="229" t="str">
        <f t="shared" si="5"/>
        <v xml:space="preserve"> </v>
      </c>
      <c r="X50" s="181"/>
      <c r="Y50" s="229" t="str">
        <f t="shared" si="6"/>
        <v xml:space="preserve"> </v>
      </c>
      <c r="Z50" s="181"/>
      <c r="AA50" s="229" t="str">
        <f t="shared" si="7"/>
        <v xml:space="preserve"> </v>
      </c>
      <c r="AB50" s="181"/>
    </row>
    <row r="51" spans="1:28" s="196" customFormat="1" ht="27" hidden="1">
      <c r="A51" s="182">
        <v>71010103010000</v>
      </c>
      <c r="B51" s="183" t="s">
        <v>439</v>
      </c>
      <c r="C51" s="132" t="s">
        <v>106</v>
      </c>
      <c r="D51" s="131" t="s">
        <v>106</v>
      </c>
      <c r="E51" s="130" t="s">
        <v>442</v>
      </c>
      <c r="F51" s="204" t="s">
        <v>106</v>
      </c>
      <c r="G51" s="185" t="s">
        <v>440</v>
      </c>
      <c r="H51" s="144"/>
      <c r="I51" s="145"/>
      <c r="J51" s="146"/>
      <c r="K51" s="146"/>
      <c r="L51" s="25" t="s">
        <v>582</v>
      </c>
      <c r="M51" s="26"/>
      <c r="N51" s="195"/>
      <c r="O51" s="195"/>
      <c r="P51" s="228" t="str">
        <f t="shared" si="2"/>
        <v xml:space="preserve"> </v>
      </c>
      <c r="Q51" s="195"/>
      <c r="R51" s="228" t="str">
        <f t="shared" si="3"/>
        <v xml:space="preserve"> </v>
      </c>
      <c r="S51" s="195"/>
      <c r="T51" s="228" t="str">
        <f t="shared" si="4"/>
        <v xml:space="preserve"> </v>
      </c>
      <c r="U51" s="195"/>
      <c r="V51" s="195"/>
      <c r="W51" s="228" t="str">
        <f t="shared" si="5"/>
        <v xml:space="preserve"> </v>
      </c>
      <c r="X51" s="195"/>
      <c r="Y51" s="228" t="str">
        <f t="shared" si="6"/>
        <v xml:space="preserve"> </v>
      </c>
      <c r="Z51" s="195"/>
      <c r="AA51" s="228" t="str">
        <f t="shared" si="7"/>
        <v xml:space="preserve"> </v>
      </c>
      <c r="AB51" s="195"/>
    </row>
    <row r="52" spans="1:28" s="135" customFormat="1" hidden="1">
      <c r="A52" s="182">
        <v>71010103014239</v>
      </c>
      <c r="B52" s="183" t="s">
        <v>439</v>
      </c>
      <c r="C52" s="132" t="s">
        <v>106</v>
      </c>
      <c r="D52" s="131" t="s">
        <v>106</v>
      </c>
      <c r="E52" s="130" t="s">
        <v>442</v>
      </c>
      <c r="F52" s="184" t="s">
        <v>106</v>
      </c>
      <c r="G52" s="129">
        <v>4239</v>
      </c>
      <c r="H52" s="15"/>
      <c r="I52" s="23"/>
      <c r="J52" s="24"/>
      <c r="K52" s="24"/>
      <c r="L52" s="28" t="s">
        <v>125</v>
      </c>
      <c r="M52" s="11">
        <v>4239</v>
      </c>
      <c r="N52" s="181"/>
      <c r="O52" s="181"/>
      <c r="P52" s="229" t="str">
        <f t="shared" si="2"/>
        <v xml:space="preserve"> </v>
      </c>
      <c r="Q52" s="181"/>
      <c r="R52" s="229" t="str">
        <f t="shared" si="3"/>
        <v xml:space="preserve"> </v>
      </c>
      <c r="S52" s="181"/>
      <c r="T52" s="229" t="str">
        <f t="shared" si="4"/>
        <v xml:space="preserve"> </v>
      </c>
      <c r="U52" s="181"/>
      <c r="V52" s="181"/>
      <c r="W52" s="229" t="str">
        <f t="shared" si="5"/>
        <v xml:space="preserve"> </v>
      </c>
      <c r="X52" s="181"/>
      <c r="Y52" s="229" t="str">
        <f t="shared" si="6"/>
        <v xml:space="preserve"> </v>
      </c>
      <c r="Z52" s="181"/>
      <c r="AA52" s="229" t="str">
        <f t="shared" si="7"/>
        <v xml:space="preserve"> </v>
      </c>
      <c r="AB52" s="181"/>
    </row>
    <row r="53" spans="1:28" s="135" customFormat="1">
      <c r="A53" s="182" t="str">
        <f t="shared" si="0"/>
        <v>71010101025113</v>
      </c>
      <c r="B53" s="183" t="s">
        <v>439</v>
      </c>
      <c r="C53" s="132" t="s">
        <v>106</v>
      </c>
      <c r="D53" s="131" t="s">
        <v>106</v>
      </c>
      <c r="E53" s="130" t="s">
        <v>106</v>
      </c>
      <c r="F53" s="184" t="s">
        <v>140</v>
      </c>
      <c r="G53" s="129">
        <v>5113</v>
      </c>
      <c r="H53" s="23"/>
      <c r="I53" s="23"/>
      <c r="J53" s="24"/>
      <c r="K53" s="24"/>
      <c r="L53" s="27" t="s">
        <v>143</v>
      </c>
      <c r="M53" s="10">
        <v>5113</v>
      </c>
      <c r="N53" s="181">
        <f>+'havelvac 7.2'!N56+'havelvac 7.3'!N56+'havelvac 7.4'!N56+'havelvac 7.5'!N56+'havelvac 7.6'!N56+'havelvac 7.7'!N56+'havelvac 7.9'!N56+'havelvac 7.8'!N56+'havelvac 7.10'!N56+'havelvac 7.11'!N56+'havelvac 7.12'!N56+'havelvac 7.13'!N56</f>
        <v>0</v>
      </c>
      <c r="O53" s="181">
        <f>+'havelvac 7.2'!O56+'havelvac 7.3'!O56+'havelvac 7.4'!O56+'havelvac 7.5'!O56+'havelvac 7.6'!O56+'havelvac 7.7'!O56+'havelvac 7.9'!O56+'havelvac 7.8'!O56+'havelvac 7.10'!O56+'havelvac 7.11'!O56+'havelvac 7.12'!O56+'havelvac 7.13'!O56</f>
        <v>0</v>
      </c>
      <c r="P53" s="229" t="str">
        <f t="shared" si="2"/>
        <v xml:space="preserve"> </v>
      </c>
      <c r="Q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" s="229" t="str">
        <f t="shared" si="3"/>
        <v xml:space="preserve"> </v>
      </c>
      <c r="S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" s="229" t="str">
        <f t="shared" si="4"/>
        <v xml:space="preserve"> </v>
      </c>
      <c r="U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" s="181">
        <f>+'havelvac 7.2'!P56+'havelvac 7.3'!P56+'havelvac 7.4'!P56+'havelvac 7.5'!P56+'havelvac 7.6'!P56+'havelvac 7.7'!P56+'havelvac 7.9'!P56+'havelvac 7.8'!P56+'havelvac 7.10'!P56+'havelvac 7.11'!P56+'havelvac 7.12'!P56+'havelvac 7.13'!P56</f>
        <v>0</v>
      </c>
      <c r="W53" s="229" t="str">
        <f t="shared" si="5"/>
        <v xml:space="preserve"> </v>
      </c>
      <c r="X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" s="229" t="str">
        <f t="shared" si="6"/>
        <v xml:space="preserve"> </v>
      </c>
      <c r="Z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" s="229" t="str">
        <f t="shared" si="7"/>
        <v xml:space="preserve"> </v>
      </c>
      <c r="AB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" spans="1:28" s="206" customFormat="1" ht="13.5">
      <c r="A54" s="182" t="str">
        <f t="shared" si="0"/>
        <v>71010300000000</v>
      </c>
      <c r="B54" s="183" t="s">
        <v>439</v>
      </c>
      <c r="C54" s="132" t="s">
        <v>106</v>
      </c>
      <c r="D54" s="131" t="s">
        <v>442</v>
      </c>
      <c r="E54" s="203" t="s">
        <v>441</v>
      </c>
      <c r="F54" s="204" t="s">
        <v>441</v>
      </c>
      <c r="G54" s="185" t="s">
        <v>440</v>
      </c>
      <c r="H54" s="173">
        <v>2130</v>
      </c>
      <c r="I54" s="164" t="s">
        <v>106</v>
      </c>
      <c r="J54" s="165">
        <v>3</v>
      </c>
      <c r="K54" s="165">
        <v>0</v>
      </c>
      <c r="L54" s="166" t="s">
        <v>144</v>
      </c>
      <c r="M54" s="174"/>
      <c r="N54" s="186">
        <f>+'havelvac 7.2'!N62+'havelvac 7.3'!N62+'havelvac 7.4'!N62+'havelvac 7.5'!N62+'havelvac 7.6'!N62+'havelvac 7.7'!N62+'havelvac 7.9'!N62+'havelvac 7.8'!N62+'havelvac 7.10'!N62+'havelvac 7.11'!N62+'havelvac 7.12'!N62+'havelvac 7.13'!N62</f>
        <v>0</v>
      </c>
      <c r="O54" s="186">
        <f>+'havelvac 7.2'!O62+'havelvac 7.3'!O62+'havelvac 7.4'!O62+'havelvac 7.5'!O62+'havelvac 7.6'!O62+'havelvac 7.7'!O62+'havelvac 7.9'!O62+'havelvac 7.8'!O62+'havelvac 7.10'!O62+'havelvac 7.11'!O62+'havelvac 7.12'!O62+'havelvac 7.13'!O62</f>
        <v>0</v>
      </c>
      <c r="P54" s="226" t="str">
        <f t="shared" si="2"/>
        <v xml:space="preserve"> </v>
      </c>
      <c r="Q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" s="226" t="str">
        <f t="shared" si="3"/>
        <v xml:space="preserve"> </v>
      </c>
      <c r="S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" s="226" t="str">
        <f t="shared" si="4"/>
        <v xml:space="preserve"> </v>
      </c>
      <c r="U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" s="186">
        <f>+'havelvac 7.2'!P62+'havelvac 7.3'!P62+'havelvac 7.4'!P62+'havelvac 7.5'!P62+'havelvac 7.6'!P62+'havelvac 7.7'!P62+'havelvac 7.9'!P62+'havelvac 7.8'!P62+'havelvac 7.10'!P62+'havelvac 7.11'!P62+'havelvac 7.12'!P62+'havelvac 7.13'!P62</f>
        <v>0</v>
      </c>
      <c r="W54" s="226" t="str">
        <f t="shared" si="5"/>
        <v xml:space="preserve"> </v>
      </c>
      <c r="X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" s="226" t="str">
        <f t="shared" si="6"/>
        <v xml:space="preserve"> </v>
      </c>
      <c r="Z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" s="226" t="str">
        <f t="shared" si="7"/>
        <v xml:space="preserve"> </v>
      </c>
      <c r="AB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" spans="1:28" s="135" customFormat="1" ht="13.5">
      <c r="A55" s="182" t="str">
        <f t="shared" si="0"/>
        <v>71010300000001</v>
      </c>
      <c r="B55" s="183" t="s">
        <v>439</v>
      </c>
      <c r="C55" s="132" t="s">
        <v>106</v>
      </c>
      <c r="D55" s="131" t="s">
        <v>442</v>
      </c>
      <c r="E55" s="130" t="s">
        <v>441</v>
      </c>
      <c r="F55" s="204" t="s">
        <v>441</v>
      </c>
      <c r="G55" s="185" t="s">
        <v>96</v>
      </c>
      <c r="H55" s="15"/>
      <c r="I55" s="16"/>
      <c r="J55" s="17"/>
      <c r="K55" s="17"/>
      <c r="L55" s="28" t="s">
        <v>110</v>
      </c>
      <c r="M55" s="47"/>
      <c r="N55" s="188">
        <f>+'havelvac 7.2'!N63+'havelvac 7.3'!N63+'havelvac 7.4'!N63+'havelvac 7.5'!N63+'havelvac 7.6'!N63+'havelvac 7.7'!N63+'havelvac 7.9'!N63+'havelvac 7.8'!N63+'havelvac 7.10'!N63+'havelvac 7.11'!N63+'havelvac 7.12'!N63+'havelvac 7.13'!N63</f>
        <v>0</v>
      </c>
      <c r="O55" s="188">
        <f>+'havelvac 7.2'!O63+'havelvac 7.3'!O63+'havelvac 7.4'!O63+'havelvac 7.5'!O63+'havelvac 7.6'!O63+'havelvac 7.7'!O63+'havelvac 7.9'!O63+'havelvac 7.8'!O63+'havelvac 7.10'!O63+'havelvac 7.11'!O63+'havelvac 7.12'!O63+'havelvac 7.13'!O63</f>
        <v>0</v>
      </c>
      <c r="P55" s="225" t="str">
        <f t="shared" si="2"/>
        <v xml:space="preserve"> </v>
      </c>
      <c r="Q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" s="225" t="str">
        <f t="shared" si="3"/>
        <v xml:space="preserve"> </v>
      </c>
      <c r="S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" s="225" t="str">
        <f t="shared" si="4"/>
        <v xml:space="preserve"> </v>
      </c>
      <c r="U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" s="188">
        <f>+'havelvac 7.2'!P63+'havelvac 7.3'!P63+'havelvac 7.4'!P63+'havelvac 7.5'!P63+'havelvac 7.6'!P63+'havelvac 7.7'!P63+'havelvac 7.9'!P63+'havelvac 7.8'!P63+'havelvac 7.10'!P63+'havelvac 7.11'!P63+'havelvac 7.12'!P63+'havelvac 7.13'!P63</f>
        <v>0</v>
      </c>
      <c r="W55" s="225" t="str">
        <f t="shared" si="5"/>
        <v xml:space="preserve"> </v>
      </c>
      <c r="X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" s="225" t="str">
        <f t="shared" si="6"/>
        <v xml:space="preserve"> </v>
      </c>
      <c r="Z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" s="225" t="str">
        <f t="shared" si="7"/>
        <v xml:space="preserve"> </v>
      </c>
      <c r="AB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" spans="1:28" s="191" customFormat="1" ht="25.5">
      <c r="A56" s="182" t="str">
        <f t="shared" si="0"/>
        <v>71010301000000</v>
      </c>
      <c r="B56" s="183" t="s">
        <v>439</v>
      </c>
      <c r="C56" s="132" t="s">
        <v>106</v>
      </c>
      <c r="D56" s="131" t="s">
        <v>442</v>
      </c>
      <c r="E56" s="130" t="s">
        <v>106</v>
      </c>
      <c r="F56" s="204" t="s">
        <v>441</v>
      </c>
      <c r="G56" s="185" t="s">
        <v>440</v>
      </c>
      <c r="H56" s="149">
        <v>2133</v>
      </c>
      <c r="I56" s="150" t="s">
        <v>106</v>
      </c>
      <c r="J56" s="151">
        <v>3</v>
      </c>
      <c r="K56" s="151">
        <v>1</v>
      </c>
      <c r="L56" s="152" t="s">
        <v>145</v>
      </c>
      <c r="M56" s="153"/>
      <c r="N56" s="190">
        <f>+'havelvac 7.2'!N66+'havelvac 7.3'!N66+'havelvac 7.4'!N66+'havelvac 7.5'!N66+'havelvac 7.6'!N66+'havelvac 7.7'!N66+'havelvac 7.9'!N66+'havelvac 7.8'!N66+'havelvac 7.10'!N66+'havelvac 7.11'!N66+'havelvac 7.12'!N66+'havelvac 7.13'!N66</f>
        <v>0</v>
      </c>
      <c r="O56" s="190">
        <f>+'havelvac 7.2'!O66+'havelvac 7.3'!O66+'havelvac 7.4'!O66+'havelvac 7.5'!O66+'havelvac 7.6'!O66+'havelvac 7.7'!O66+'havelvac 7.9'!O66+'havelvac 7.8'!O66+'havelvac 7.10'!O66+'havelvac 7.11'!O66+'havelvac 7.12'!O66+'havelvac 7.13'!O66</f>
        <v>0</v>
      </c>
      <c r="P56" s="227" t="str">
        <f t="shared" si="2"/>
        <v xml:space="preserve"> </v>
      </c>
      <c r="Q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" s="227" t="str">
        <f t="shared" si="3"/>
        <v xml:space="preserve"> </v>
      </c>
      <c r="S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" s="227" t="str">
        <f t="shared" si="4"/>
        <v xml:space="preserve"> </v>
      </c>
      <c r="U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" s="190">
        <f>+'havelvac 7.2'!P66+'havelvac 7.3'!P66+'havelvac 7.4'!P66+'havelvac 7.5'!P66+'havelvac 7.6'!P66+'havelvac 7.7'!P66+'havelvac 7.9'!P66+'havelvac 7.8'!P66+'havelvac 7.10'!P66+'havelvac 7.11'!P66+'havelvac 7.12'!P66+'havelvac 7.13'!P66</f>
        <v>0</v>
      </c>
      <c r="W56" s="227" t="str">
        <f t="shared" si="5"/>
        <v xml:space="preserve"> </v>
      </c>
      <c r="X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" s="227" t="str">
        <f t="shared" si="6"/>
        <v xml:space="preserve"> </v>
      </c>
      <c r="Z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" s="227" t="str">
        <f t="shared" si="7"/>
        <v xml:space="preserve"> </v>
      </c>
      <c r="AB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" spans="1:28" s="135" customFormat="1" ht="12.75">
      <c r="A57" s="182" t="str">
        <f t="shared" si="0"/>
        <v>71010301000001</v>
      </c>
      <c r="B57" s="183" t="s">
        <v>439</v>
      </c>
      <c r="C57" s="132" t="s">
        <v>106</v>
      </c>
      <c r="D57" s="131" t="s">
        <v>442</v>
      </c>
      <c r="E57" s="130" t="s">
        <v>106</v>
      </c>
      <c r="F57" s="204" t="s">
        <v>441</v>
      </c>
      <c r="G57" s="185" t="s">
        <v>96</v>
      </c>
      <c r="H57" s="15"/>
      <c r="I57" s="23"/>
      <c r="J57" s="24"/>
      <c r="K57" s="24"/>
      <c r="L57" s="18" t="s">
        <v>108</v>
      </c>
      <c r="M57" s="42"/>
      <c r="N57" s="188">
        <f>+'havelvac 7.2'!N67+'havelvac 7.3'!N67+'havelvac 7.4'!N67+'havelvac 7.5'!N67+'havelvac 7.6'!N67+'havelvac 7.7'!N67+'havelvac 7.9'!N67+'havelvac 7.8'!N67+'havelvac 7.10'!N67+'havelvac 7.11'!N67+'havelvac 7.12'!N67+'havelvac 7.13'!N67</f>
        <v>0</v>
      </c>
      <c r="O57" s="188">
        <f>+'havelvac 7.2'!O67+'havelvac 7.3'!O67+'havelvac 7.4'!O67+'havelvac 7.5'!O67+'havelvac 7.6'!O67+'havelvac 7.7'!O67+'havelvac 7.9'!O67+'havelvac 7.8'!O67+'havelvac 7.10'!O67+'havelvac 7.11'!O67+'havelvac 7.12'!O67+'havelvac 7.13'!O67</f>
        <v>0</v>
      </c>
      <c r="P57" s="225" t="str">
        <f t="shared" si="2"/>
        <v xml:space="preserve"> </v>
      </c>
      <c r="Q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" s="225" t="str">
        <f t="shared" si="3"/>
        <v xml:space="preserve"> </v>
      </c>
      <c r="S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" s="225" t="str">
        <f t="shared" si="4"/>
        <v xml:space="preserve"> </v>
      </c>
      <c r="U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" s="188">
        <f>+'havelvac 7.2'!P67+'havelvac 7.3'!P67+'havelvac 7.4'!P67+'havelvac 7.5'!P67+'havelvac 7.6'!P67+'havelvac 7.7'!P67+'havelvac 7.9'!P67+'havelvac 7.8'!P67+'havelvac 7.10'!P67+'havelvac 7.11'!P67+'havelvac 7.12'!P67+'havelvac 7.13'!P67</f>
        <v>0</v>
      </c>
      <c r="W57" s="225" t="str">
        <f t="shared" si="5"/>
        <v xml:space="preserve"> </v>
      </c>
      <c r="X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" s="225" t="str">
        <f t="shared" si="6"/>
        <v xml:space="preserve"> </v>
      </c>
      <c r="Z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" s="225" t="str">
        <f t="shared" si="7"/>
        <v xml:space="preserve"> </v>
      </c>
      <c r="AB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" spans="1:28" s="196" customFormat="1" ht="40.5">
      <c r="A58" s="182" t="str">
        <f t="shared" si="0"/>
        <v>71010301010000</v>
      </c>
      <c r="B58" s="183" t="s">
        <v>439</v>
      </c>
      <c r="C58" s="132" t="s">
        <v>106</v>
      </c>
      <c r="D58" s="131" t="s">
        <v>442</v>
      </c>
      <c r="E58" s="130" t="s">
        <v>106</v>
      </c>
      <c r="F58" s="204" t="s">
        <v>106</v>
      </c>
      <c r="G58" s="185" t="s">
        <v>440</v>
      </c>
      <c r="H58" s="144"/>
      <c r="I58" s="145"/>
      <c r="J58" s="146"/>
      <c r="K58" s="146"/>
      <c r="L58" s="25" t="s">
        <v>146</v>
      </c>
      <c r="M58" s="26"/>
      <c r="N58" s="195">
        <f>+'havelvac 7.2'!N68+'havelvac 7.3'!N68+'havelvac 7.4'!N68+'havelvac 7.5'!N68+'havelvac 7.6'!N68+'havelvac 7.7'!N68+'havelvac 7.9'!N68+'havelvac 7.8'!N68+'havelvac 7.10'!N68+'havelvac 7.11'!N68+'havelvac 7.12'!N68+'havelvac 7.13'!N68</f>
        <v>0</v>
      </c>
      <c r="O58" s="195">
        <f>+'havelvac 7.2'!O68+'havelvac 7.3'!O68+'havelvac 7.4'!O68+'havelvac 7.5'!O68+'havelvac 7.6'!O68+'havelvac 7.7'!O68+'havelvac 7.9'!O68+'havelvac 7.8'!O68+'havelvac 7.10'!O68+'havelvac 7.11'!O68+'havelvac 7.12'!O68+'havelvac 7.13'!O68</f>
        <v>0</v>
      </c>
      <c r="P58" s="228" t="str">
        <f t="shared" si="2"/>
        <v xml:space="preserve"> </v>
      </c>
      <c r="Q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" s="228" t="str">
        <f t="shared" si="3"/>
        <v xml:space="preserve"> </v>
      </c>
      <c r="S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" s="228" t="str">
        <f t="shared" si="4"/>
        <v xml:space="preserve"> </v>
      </c>
      <c r="U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" s="195">
        <f>+'havelvac 7.2'!P68+'havelvac 7.3'!P68+'havelvac 7.4'!P68+'havelvac 7.5'!P68+'havelvac 7.6'!P68+'havelvac 7.7'!P68+'havelvac 7.9'!P68+'havelvac 7.8'!P68+'havelvac 7.10'!P68+'havelvac 7.11'!P68+'havelvac 7.12'!P68+'havelvac 7.13'!P68</f>
        <v>0</v>
      </c>
      <c r="W58" s="228" t="str">
        <f t="shared" si="5"/>
        <v xml:space="preserve"> </v>
      </c>
      <c r="X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" s="228" t="str">
        <f t="shared" si="6"/>
        <v xml:space="preserve"> </v>
      </c>
      <c r="Z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" s="228" t="str">
        <f t="shared" si="7"/>
        <v xml:space="preserve"> </v>
      </c>
      <c r="AB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" spans="1:28" s="135" customFormat="1">
      <c r="A59" s="182" t="str">
        <f t="shared" si="0"/>
        <v>71010301014111</v>
      </c>
      <c r="B59" s="183" t="s">
        <v>439</v>
      </c>
      <c r="C59" s="132" t="s">
        <v>106</v>
      </c>
      <c r="D59" s="131" t="s">
        <v>442</v>
      </c>
      <c r="E59" s="130" t="s">
        <v>106</v>
      </c>
      <c r="F59" s="184" t="s">
        <v>106</v>
      </c>
      <c r="G59" s="129">
        <v>4111</v>
      </c>
      <c r="H59" s="15"/>
      <c r="I59" s="23"/>
      <c r="J59" s="24"/>
      <c r="K59" s="24"/>
      <c r="L59" s="27" t="s">
        <v>112</v>
      </c>
      <c r="M59" s="11">
        <v>4111</v>
      </c>
      <c r="N59" s="181">
        <f>+'havelvac 7.2'!N69+'havelvac 7.3'!N69+'havelvac 7.4'!N69+'havelvac 7.5'!N69+'havelvac 7.6'!N69+'havelvac 7.7'!N69+'havelvac 7.9'!N69+'havelvac 7.8'!N69+'havelvac 7.10'!N69+'havelvac 7.11'!N69+'havelvac 7.12'!N69+'havelvac 7.13'!N69</f>
        <v>0</v>
      </c>
      <c r="O59" s="181">
        <f>+'havelvac 7.2'!O69+'havelvac 7.3'!O69+'havelvac 7.4'!O69+'havelvac 7.5'!O69+'havelvac 7.6'!O69+'havelvac 7.7'!O69+'havelvac 7.9'!O69+'havelvac 7.8'!O69+'havelvac 7.10'!O69+'havelvac 7.11'!O69+'havelvac 7.12'!O69+'havelvac 7.13'!O69</f>
        <v>0</v>
      </c>
      <c r="P59" s="229" t="str">
        <f t="shared" si="2"/>
        <v xml:space="preserve"> </v>
      </c>
      <c r="Q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" s="229" t="str">
        <f t="shared" si="3"/>
        <v xml:space="preserve"> </v>
      </c>
      <c r="S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" s="229" t="str">
        <f t="shared" si="4"/>
        <v xml:space="preserve"> </v>
      </c>
      <c r="U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" s="181">
        <f>+'havelvac 7.2'!P69+'havelvac 7.3'!P69+'havelvac 7.4'!P69+'havelvac 7.5'!P69+'havelvac 7.6'!P69+'havelvac 7.7'!P69+'havelvac 7.9'!P69+'havelvac 7.8'!P69+'havelvac 7.10'!P69+'havelvac 7.11'!P69+'havelvac 7.12'!P69+'havelvac 7.13'!P69</f>
        <v>0</v>
      </c>
      <c r="W59" s="229" t="str">
        <f t="shared" si="5"/>
        <v xml:space="preserve"> </v>
      </c>
      <c r="X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" s="229" t="str">
        <f t="shared" si="6"/>
        <v xml:space="preserve"> </v>
      </c>
      <c r="Z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" s="229" t="str">
        <f t="shared" si="7"/>
        <v xml:space="preserve"> </v>
      </c>
      <c r="AB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" spans="1:28" s="135" customFormat="1">
      <c r="A60" s="182" t="str">
        <f t="shared" si="0"/>
        <v>71010301014212</v>
      </c>
      <c r="B60" s="183" t="s">
        <v>439</v>
      </c>
      <c r="C60" s="132" t="s">
        <v>106</v>
      </c>
      <c r="D60" s="131" t="s">
        <v>442</v>
      </c>
      <c r="E60" s="130" t="s">
        <v>106</v>
      </c>
      <c r="F60" s="184" t="s">
        <v>106</v>
      </c>
      <c r="G60" s="129">
        <v>4212</v>
      </c>
      <c r="H60" s="15"/>
      <c r="I60" s="23"/>
      <c r="J60" s="24"/>
      <c r="K60" s="24"/>
      <c r="L60" s="27" t="s">
        <v>114</v>
      </c>
      <c r="M60" s="31">
        <v>4212</v>
      </c>
      <c r="N60" s="181">
        <f>+'havelvac 7.2'!N70+'havelvac 7.3'!N70+'havelvac 7.4'!N70+'havelvac 7.5'!N70+'havelvac 7.6'!N70+'havelvac 7.7'!N70+'havelvac 7.9'!N70+'havelvac 7.8'!N70+'havelvac 7.10'!N70+'havelvac 7.11'!N70+'havelvac 7.12'!N70+'havelvac 7.13'!N70</f>
        <v>0</v>
      </c>
      <c r="O60" s="181">
        <f>+'havelvac 7.2'!O70+'havelvac 7.3'!O70+'havelvac 7.4'!O70+'havelvac 7.5'!O70+'havelvac 7.6'!O70+'havelvac 7.7'!O70+'havelvac 7.9'!O70+'havelvac 7.8'!O70+'havelvac 7.10'!O70+'havelvac 7.11'!O70+'havelvac 7.12'!O70+'havelvac 7.13'!O70</f>
        <v>0</v>
      </c>
      <c r="P60" s="229" t="str">
        <f t="shared" si="2"/>
        <v xml:space="preserve"> </v>
      </c>
      <c r="Q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" s="229" t="str">
        <f t="shared" si="3"/>
        <v xml:space="preserve"> </v>
      </c>
      <c r="S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" s="229" t="str">
        <f t="shared" si="4"/>
        <v xml:space="preserve"> </v>
      </c>
      <c r="U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" s="181">
        <f>+'havelvac 7.2'!P70+'havelvac 7.3'!P70+'havelvac 7.4'!P70+'havelvac 7.5'!P70+'havelvac 7.6'!P70+'havelvac 7.7'!P70+'havelvac 7.9'!P70+'havelvac 7.8'!P70+'havelvac 7.10'!P70+'havelvac 7.11'!P70+'havelvac 7.12'!P70+'havelvac 7.13'!P70</f>
        <v>0</v>
      </c>
      <c r="W60" s="229" t="str">
        <f t="shared" si="5"/>
        <v xml:space="preserve"> </v>
      </c>
      <c r="X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" s="229" t="str">
        <f t="shared" si="6"/>
        <v xml:space="preserve"> </v>
      </c>
      <c r="Z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" s="229" t="str">
        <f t="shared" si="7"/>
        <v xml:space="preserve"> </v>
      </c>
      <c r="AB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" spans="1:28" s="135" customFormat="1">
      <c r="A61" s="182" t="str">
        <f t="shared" si="0"/>
        <v>71010301014213</v>
      </c>
      <c r="B61" s="183" t="s">
        <v>439</v>
      </c>
      <c r="C61" s="132" t="s">
        <v>106</v>
      </c>
      <c r="D61" s="131" t="s">
        <v>442</v>
      </c>
      <c r="E61" s="130" t="s">
        <v>106</v>
      </c>
      <c r="F61" s="184" t="s">
        <v>106</v>
      </c>
      <c r="G61" s="129">
        <v>4213</v>
      </c>
      <c r="H61" s="15"/>
      <c r="I61" s="23"/>
      <c r="J61" s="24"/>
      <c r="K61" s="24"/>
      <c r="L61" s="27" t="s">
        <v>115</v>
      </c>
      <c r="M61" s="31">
        <v>4213</v>
      </c>
      <c r="N61" s="181">
        <f>+'havelvac 7.2'!N71+'havelvac 7.3'!N71+'havelvac 7.4'!N71+'havelvac 7.5'!N71+'havelvac 7.6'!N71+'havelvac 7.7'!N71+'havelvac 7.9'!N71+'havelvac 7.8'!N71+'havelvac 7.10'!N71+'havelvac 7.11'!N71+'havelvac 7.12'!N71+'havelvac 7.13'!N71</f>
        <v>0</v>
      </c>
      <c r="O61" s="181">
        <f>+'havelvac 7.2'!O71+'havelvac 7.3'!O71+'havelvac 7.4'!O71+'havelvac 7.5'!O71+'havelvac 7.6'!O71+'havelvac 7.7'!O71+'havelvac 7.9'!O71+'havelvac 7.8'!O71+'havelvac 7.10'!O71+'havelvac 7.11'!O71+'havelvac 7.12'!O71+'havelvac 7.13'!O71</f>
        <v>0</v>
      </c>
      <c r="P61" s="229" t="str">
        <f t="shared" si="2"/>
        <v xml:space="preserve"> </v>
      </c>
      <c r="Q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" s="229" t="str">
        <f t="shared" si="3"/>
        <v xml:space="preserve"> </v>
      </c>
      <c r="S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" s="229" t="str">
        <f t="shared" si="4"/>
        <v xml:space="preserve"> </v>
      </c>
      <c r="U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" s="181">
        <f>+'havelvac 7.2'!P71+'havelvac 7.3'!P71+'havelvac 7.4'!P71+'havelvac 7.5'!P71+'havelvac 7.6'!P71+'havelvac 7.7'!P71+'havelvac 7.9'!P71+'havelvac 7.8'!P71+'havelvac 7.10'!P71+'havelvac 7.11'!P71+'havelvac 7.12'!P71+'havelvac 7.13'!P71</f>
        <v>0</v>
      </c>
      <c r="W61" s="229" t="str">
        <f t="shared" si="5"/>
        <v xml:space="preserve"> </v>
      </c>
      <c r="X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" s="229" t="str">
        <f t="shared" si="6"/>
        <v xml:space="preserve"> </v>
      </c>
      <c r="Z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" s="229" t="str">
        <f t="shared" si="7"/>
        <v xml:space="preserve"> </v>
      </c>
      <c r="AB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" spans="1:28" s="135" customFormat="1">
      <c r="A62" s="182" t="str">
        <f t="shared" si="0"/>
        <v>71010301014214</v>
      </c>
      <c r="B62" s="183" t="s">
        <v>439</v>
      </c>
      <c r="C62" s="132" t="s">
        <v>106</v>
      </c>
      <c r="D62" s="131" t="s">
        <v>442</v>
      </c>
      <c r="E62" s="130" t="s">
        <v>106</v>
      </c>
      <c r="F62" s="184" t="s">
        <v>106</v>
      </c>
      <c r="G62" s="129">
        <v>4214</v>
      </c>
      <c r="H62" s="15"/>
      <c r="I62" s="23"/>
      <c r="J62" s="24"/>
      <c r="K62" s="24"/>
      <c r="L62" s="27" t="s">
        <v>116</v>
      </c>
      <c r="M62" s="31">
        <v>4214</v>
      </c>
      <c r="N62" s="181">
        <f>+'havelvac 7.2'!N72+'havelvac 7.3'!N72+'havelvac 7.4'!N72+'havelvac 7.5'!N72+'havelvac 7.6'!N72+'havelvac 7.7'!N72+'havelvac 7.9'!N72+'havelvac 7.8'!N72+'havelvac 7.10'!N72+'havelvac 7.11'!N72+'havelvac 7.12'!N72+'havelvac 7.13'!N72</f>
        <v>0</v>
      </c>
      <c r="O62" s="181">
        <f>+'havelvac 7.2'!O72+'havelvac 7.3'!O72+'havelvac 7.4'!O72+'havelvac 7.5'!O72+'havelvac 7.6'!O72+'havelvac 7.7'!O72+'havelvac 7.9'!O72+'havelvac 7.8'!O72+'havelvac 7.10'!O72+'havelvac 7.11'!O72+'havelvac 7.12'!O72+'havelvac 7.13'!O72</f>
        <v>0</v>
      </c>
      <c r="P62" s="229" t="str">
        <f t="shared" si="2"/>
        <v xml:space="preserve"> </v>
      </c>
      <c r="Q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" s="229" t="str">
        <f t="shared" si="3"/>
        <v xml:space="preserve"> </v>
      </c>
      <c r="S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" s="229" t="str">
        <f t="shared" si="4"/>
        <v xml:space="preserve"> </v>
      </c>
      <c r="U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" s="181">
        <f>+'havelvac 7.2'!P72+'havelvac 7.3'!P72+'havelvac 7.4'!P72+'havelvac 7.5'!P72+'havelvac 7.6'!P72+'havelvac 7.7'!P72+'havelvac 7.9'!P72+'havelvac 7.8'!P72+'havelvac 7.10'!P72+'havelvac 7.11'!P72+'havelvac 7.12'!P72+'havelvac 7.13'!P72</f>
        <v>0</v>
      </c>
      <c r="W62" s="229" t="str">
        <f t="shared" si="5"/>
        <v xml:space="preserve"> </v>
      </c>
      <c r="X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" s="229" t="str">
        <f t="shared" si="6"/>
        <v xml:space="preserve"> </v>
      </c>
      <c r="Z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" s="229" t="str">
        <f t="shared" si="7"/>
        <v xml:space="preserve"> </v>
      </c>
      <c r="AB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" spans="1:28" s="135" customFormat="1">
      <c r="A63" s="182" t="str">
        <f t="shared" si="0"/>
        <v>71010301014216</v>
      </c>
      <c r="B63" s="183" t="s">
        <v>439</v>
      </c>
      <c r="C63" s="132" t="s">
        <v>106</v>
      </c>
      <c r="D63" s="131" t="s">
        <v>442</v>
      </c>
      <c r="E63" s="130" t="s">
        <v>106</v>
      </c>
      <c r="F63" s="184" t="s">
        <v>106</v>
      </c>
      <c r="G63" s="129">
        <v>4216</v>
      </c>
      <c r="H63" s="15"/>
      <c r="I63" s="23"/>
      <c r="J63" s="24"/>
      <c r="K63" s="24"/>
      <c r="L63" s="27" t="s">
        <v>147</v>
      </c>
      <c r="M63" s="31">
        <v>4216</v>
      </c>
      <c r="N63" s="181">
        <f>+'havelvac 7.2'!N73+'havelvac 7.3'!N73+'havelvac 7.4'!N73+'havelvac 7.5'!N73+'havelvac 7.6'!N73+'havelvac 7.7'!N73+'havelvac 7.9'!N73+'havelvac 7.8'!N73+'havelvac 7.10'!N73+'havelvac 7.11'!N73+'havelvac 7.12'!N73+'havelvac 7.13'!N73</f>
        <v>0</v>
      </c>
      <c r="O63" s="181">
        <f>+'havelvac 7.2'!O73+'havelvac 7.3'!O73+'havelvac 7.4'!O73+'havelvac 7.5'!O73+'havelvac 7.6'!O73+'havelvac 7.7'!O73+'havelvac 7.9'!O73+'havelvac 7.8'!O73+'havelvac 7.10'!O73+'havelvac 7.11'!O73+'havelvac 7.12'!O73+'havelvac 7.13'!O73</f>
        <v>0</v>
      </c>
      <c r="P63" s="229" t="str">
        <f t="shared" si="2"/>
        <v xml:space="preserve"> </v>
      </c>
      <c r="Q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3" s="229" t="str">
        <f t="shared" si="3"/>
        <v xml:space="preserve"> </v>
      </c>
      <c r="S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3" s="229" t="str">
        <f t="shared" si="4"/>
        <v xml:space="preserve"> </v>
      </c>
      <c r="U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3" s="181">
        <f>+'havelvac 7.2'!P73+'havelvac 7.3'!P73+'havelvac 7.4'!P73+'havelvac 7.5'!P73+'havelvac 7.6'!P73+'havelvac 7.7'!P73+'havelvac 7.9'!P73+'havelvac 7.8'!P73+'havelvac 7.10'!P73+'havelvac 7.11'!P73+'havelvac 7.12'!P73+'havelvac 7.13'!P73</f>
        <v>0</v>
      </c>
      <c r="W63" s="229" t="str">
        <f t="shared" si="5"/>
        <v xml:space="preserve"> </v>
      </c>
      <c r="X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3" s="229" t="str">
        <f t="shared" si="6"/>
        <v xml:space="preserve"> </v>
      </c>
      <c r="Z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3" s="229" t="str">
        <f t="shared" si="7"/>
        <v xml:space="preserve"> </v>
      </c>
      <c r="AB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4" spans="1:28" s="135" customFormat="1">
      <c r="A64" s="182" t="str">
        <f t="shared" si="0"/>
        <v>71010301014231</v>
      </c>
      <c r="B64" s="183" t="s">
        <v>439</v>
      </c>
      <c r="C64" s="132" t="s">
        <v>106</v>
      </c>
      <c r="D64" s="131" t="s">
        <v>442</v>
      </c>
      <c r="E64" s="130" t="s">
        <v>106</v>
      </c>
      <c r="F64" s="184" t="s">
        <v>106</v>
      </c>
      <c r="G64" s="129">
        <v>4231</v>
      </c>
      <c r="H64" s="15"/>
      <c r="I64" s="23"/>
      <c r="J64" s="24"/>
      <c r="K64" s="24"/>
      <c r="L64" s="27" t="s">
        <v>148</v>
      </c>
      <c r="M64" s="31">
        <v>4231</v>
      </c>
      <c r="N64" s="181">
        <f>+'havelvac 7.2'!N74+'havelvac 7.3'!N74+'havelvac 7.4'!N74+'havelvac 7.5'!N74+'havelvac 7.6'!N74+'havelvac 7.7'!N74+'havelvac 7.9'!N74+'havelvac 7.8'!N74+'havelvac 7.10'!N74+'havelvac 7.11'!N74+'havelvac 7.12'!N74+'havelvac 7.13'!N74</f>
        <v>0</v>
      </c>
      <c r="O64" s="181">
        <f>+'havelvac 7.2'!O74+'havelvac 7.3'!O74+'havelvac 7.4'!O74+'havelvac 7.5'!O74+'havelvac 7.6'!O74+'havelvac 7.7'!O74+'havelvac 7.9'!O74+'havelvac 7.8'!O74+'havelvac 7.10'!O74+'havelvac 7.11'!O74+'havelvac 7.12'!O74+'havelvac 7.13'!O74</f>
        <v>0</v>
      </c>
      <c r="P64" s="229" t="str">
        <f t="shared" si="2"/>
        <v xml:space="preserve"> </v>
      </c>
      <c r="Q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4" s="229" t="str">
        <f t="shared" si="3"/>
        <v xml:space="preserve"> </v>
      </c>
      <c r="S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4" s="229" t="str">
        <f t="shared" si="4"/>
        <v xml:space="preserve"> </v>
      </c>
      <c r="U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4" s="181">
        <f>+'havelvac 7.2'!P74+'havelvac 7.3'!P74+'havelvac 7.4'!P74+'havelvac 7.5'!P74+'havelvac 7.6'!P74+'havelvac 7.7'!P74+'havelvac 7.9'!P74+'havelvac 7.8'!P74+'havelvac 7.10'!P74+'havelvac 7.11'!P74+'havelvac 7.12'!P74+'havelvac 7.13'!P74</f>
        <v>0</v>
      </c>
      <c r="W64" s="229" t="str">
        <f t="shared" si="5"/>
        <v xml:space="preserve"> </v>
      </c>
      <c r="X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4" s="229" t="str">
        <f t="shared" si="6"/>
        <v xml:space="preserve"> </v>
      </c>
      <c r="Z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4" s="229" t="str">
        <f t="shared" si="7"/>
        <v xml:space="preserve"> </v>
      </c>
      <c r="AB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5" spans="1:28" s="135" customFormat="1" ht="25.5">
      <c r="A65" s="182" t="str">
        <f t="shared" si="0"/>
        <v>71010301014252</v>
      </c>
      <c r="B65" s="183" t="s">
        <v>439</v>
      </c>
      <c r="C65" s="132" t="s">
        <v>106</v>
      </c>
      <c r="D65" s="131" t="s">
        <v>442</v>
      </c>
      <c r="E65" s="130" t="s">
        <v>106</v>
      </c>
      <c r="F65" s="184" t="s">
        <v>106</v>
      </c>
      <c r="G65" s="129">
        <v>4252</v>
      </c>
      <c r="H65" s="15"/>
      <c r="I65" s="23"/>
      <c r="J65" s="24"/>
      <c r="K65" s="24"/>
      <c r="L65" s="27" t="s">
        <v>127</v>
      </c>
      <c r="M65" s="31">
        <v>4252</v>
      </c>
      <c r="N65" s="181">
        <f>+'havelvac 7.2'!N75+'havelvac 7.3'!N75+'havelvac 7.4'!N75+'havelvac 7.5'!N75+'havelvac 7.6'!N75+'havelvac 7.7'!N75+'havelvac 7.9'!N75+'havelvac 7.8'!N75+'havelvac 7.10'!N75+'havelvac 7.11'!N75+'havelvac 7.12'!N75+'havelvac 7.13'!N75</f>
        <v>0</v>
      </c>
      <c r="O65" s="181">
        <f>+'havelvac 7.2'!O75+'havelvac 7.3'!O75+'havelvac 7.4'!O75+'havelvac 7.5'!O75+'havelvac 7.6'!O75+'havelvac 7.7'!O75+'havelvac 7.9'!O75+'havelvac 7.8'!O75+'havelvac 7.10'!O75+'havelvac 7.11'!O75+'havelvac 7.12'!O75+'havelvac 7.13'!O75</f>
        <v>0</v>
      </c>
      <c r="P65" s="229" t="str">
        <f t="shared" si="2"/>
        <v xml:space="preserve"> </v>
      </c>
      <c r="Q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5" s="229" t="str">
        <f t="shared" si="3"/>
        <v xml:space="preserve"> </v>
      </c>
      <c r="S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5" s="229" t="str">
        <f t="shared" si="4"/>
        <v xml:space="preserve"> </v>
      </c>
      <c r="U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5" s="181">
        <f>+'havelvac 7.2'!P75+'havelvac 7.3'!P75+'havelvac 7.4'!P75+'havelvac 7.5'!P75+'havelvac 7.6'!P75+'havelvac 7.7'!P75+'havelvac 7.9'!P75+'havelvac 7.8'!P75+'havelvac 7.10'!P75+'havelvac 7.11'!P75+'havelvac 7.12'!P75+'havelvac 7.13'!P75</f>
        <v>0</v>
      </c>
      <c r="W65" s="229" t="str">
        <f t="shared" si="5"/>
        <v xml:space="preserve"> </v>
      </c>
      <c r="X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5" s="229" t="str">
        <f t="shared" si="6"/>
        <v xml:space="preserve"> </v>
      </c>
      <c r="Z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5" s="229" t="str">
        <f t="shared" si="7"/>
        <v xml:space="preserve"> </v>
      </c>
      <c r="AB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6" spans="1:28" s="135" customFormat="1">
      <c r="A66" s="182" t="str">
        <f t="shared" si="0"/>
        <v>71010301014261</v>
      </c>
      <c r="B66" s="183" t="s">
        <v>439</v>
      </c>
      <c r="C66" s="132" t="s">
        <v>106</v>
      </c>
      <c r="D66" s="131" t="s">
        <v>442</v>
      </c>
      <c r="E66" s="130" t="s">
        <v>106</v>
      </c>
      <c r="F66" s="184" t="s">
        <v>106</v>
      </c>
      <c r="G66" s="129">
        <v>4261</v>
      </c>
      <c r="H66" s="15"/>
      <c r="I66" s="23"/>
      <c r="J66" s="24"/>
      <c r="K66" s="24"/>
      <c r="L66" s="27" t="s">
        <v>128</v>
      </c>
      <c r="M66" s="31">
        <v>4261</v>
      </c>
      <c r="N66" s="181">
        <f>+'havelvac 7.2'!N76+'havelvac 7.3'!N76+'havelvac 7.4'!N76+'havelvac 7.5'!N76+'havelvac 7.6'!N76+'havelvac 7.7'!N76+'havelvac 7.9'!N76+'havelvac 7.8'!N76+'havelvac 7.10'!N76+'havelvac 7.11'!N76+'havelvac 7.12'!N76+'havelvac 7.13'!N76</f>
        <v>0</v>
      </c>
      <c r="O66" s="181">
        <f>+'havelvac 7.2'!O76+'havelvac 7.3'!O76+'havelvac 7.4'!O76+'havelvac 7.5'!O76+'havelvac 7.6'!O76+'havelvac 7.7'!O76+'havelvac 7.9'!O76+'havelvac 7.8'!O76+'havelvac 7.10'!O76+'havelvac 7.11'!O76+'havelvac 7.12'!O76+'havelvac 7.13'!O76</f>
        <v>0</v>
      </c>
      <c r="P66" s="229" t="str">
        <f t="shared" si="2"/>
        <v xml:space="preserve"> </v>
      </c>
      <c r="Q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6" s="229" t="str">
        <f t="shared" si="3"/>
        <v xml:space="preserve"> </v>
      </c>
      <c r="S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6" s="229" t="str">
        <f t="shared" si="4"/>
        <v xml:space="preserve"> </v>
      </c>
      <c r="U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6" s="181">
        <f>+'havelvac 7.2'!P76+'havelvac 7.3'!P76+'havelvac 7.4'!P76+'havelvac 7.5'!P76+'havelvac 7.6'!P76+'havelvac 7.7'!P76+'havelvac 7.9'!P76+'havelvac 7.8'!P76+'havelvac 7.10'!P76+'havelvac 7.11'!P76+'havelvac 7.12'!P76+'havelvac 7.13'!P76</f>
        <v>0</v>
      </c>
      <c r="W66" s="229" t="str">
        <f t="shared" si="5"/>
        <v xml:space="preserve"> </v>
      </c>
      <c r="X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6" s="229" t="str">
        <f t="shared" si="6"/>
        <v xml:space="preserve"> </v>
      </c>
      <c r="Z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6" s="229" t="str">
        <f t="shared" si="7"/>
        <v xml:space="preserve"> </v>
      </c>
      <c r="AB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7" spans="1:28" s="135" customFormat="1">
      <c r="A67" s="182" t="str">
        <f t="shared" si="0"/>
        <v>71010301014267</v>
      </c>
      <c r="B67" s="183" t="s">
        <v>439</v>
      </c>
      <c r="C67" s="132" t="s">
        <v>106</v>
      </c>
      <c r="D67" s="131" t="s">
        <v>442</v>
      </c>
      <c r="E67" s="130" t="s">
        <v>106</v>
      </c>
      <c r="F67" s="184" t="s">
        <v>106</v>
      </c>
      <c r="G67" s="129">
        <v>4267</v>
      </c>
      <c r="H67" s="15"/>
      <c r="I67" s="23"/>
      <c r="J67" s="24"/>
      <c r="K67" s="24"/>
      <c r="L67" s="27" t="s">
        <v>130</v>
      </c>
      <c r="M67" s="31">
        <v>4267</v>
      </c>
      <c r="N67" s="181">
        <f>+'havelvac 7.2'!N77+'havelvac 7.3'!N77+'havelvac 7.4'!N77+'havelvac 7.5'!N77+'havelvac 7.6'!N77+'havelvac 7.7'!N77+'havelvac 7.9'!N77+'havelvac 7.8'!N77+'havelvac 7.10'!N77+'havelvac 7.11'!N77+'havelvac 7.12'!N77+'havelvac 7.13'!N77</f>
        <v>0</v>
      </c>
      <c r="O67" s="181">
        <f>+'havelvac 7.2'!O77+'havelvac 7.3'!O77+'havelvac 7.4'!O77+'havelvac 7.5'!O77+'havelvac 7.6'!O77+'havelvac 7.7'!O77+'havelvac 7.9'!O77+'havelvac 7.8'!O77+'havelvac 7.10'!O77+'havelvac 7.11'!O77+'havelvac 7.12'!O77+'havelvac 7.13'!O77</f>
        <v>0</v>
      </c>
      <c r="P67" s="229" t="str">
        <f t="shared" si="2"/>
        <v xml:space="preserve"> </v>
      </c>
      <c r="Q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7" s="229" t="str">
        <f t="shared" si="3"/>
        <v xml:space="preserve"> </v>
      </c>
      <c r="S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7" s="229" t="str">
        <f t="shared" si="4"/>
        <v xml:space="preserve"> </v>
      </c>
      <c r="U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7" s="181">
        <f>+'havelvac 7.2'!P77+'havelvac 7.3'!P77+'havelvac 7.4'!P77+'havelvac 7.5'!P77+'havelvac 7.6'!P77+'havelvac 7.7'!P77+'havelvac 7.9'!P77+'havelvac 7.8'!P77+'havelvac 7.10'!P77+'havelvac 7.11'!P77+'havelvac 7.12'!P77+'havelvac 7.13'!P77</f>
        <v>0</v>
      </c>
      <c r="W67" s="229" t="str">
        <f t="shared" si="5"/>
        <v xml:space="preserve"> </v>
      </c>
      <c r="X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7" s="229" t="str">
        <f t="shared" si="6"/>
        <v xml:space="preserve"> </v>
      </c>
      <c r="Z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7" s="229" t="str">
        <f t="shared" si="7"/>
        <v xml:space="preserve"> </v>
      </c>
      <c r="AB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8" spans="1:28" s="135" customFormat="1">
      <c r="A68" s="182" t="str">
        <f t="shared" si="0"/>
        <v>71010301014823</v>
      </c>
      <c r="B68" s="183" t="s">
        <v>439</v>
      </c>
      <c r="C68" s="132" t="s">
        <v>106</v>
      </c>
      <c r="D68" s="131" t="s">
        <v>442</v>
      </c>
      <c r="E68" s="130" t="s">
        <v>106</v>
      </c>
      <c r="F68" s="184" t="s">
        <v>106</v>
      </c>
      <c r="G68" s="129">
        <v>4823</v>
      </c>
      <c r="H68" s="15"/>
      <c r="I68" s="23"/>
      <c r="J68" s="24"/>
      <c r="K68" s="24"/>
      <c r="L68" s="30" t="s">
        <v>133</v>
      </c>
      <c r="M68" s="31">
        <v>4823</v>
      </c>
      <c r="N68" s="181">
        <f>+'havelvac 7.2'!N78+'havelvac 7.3'!N78+'havelvac 7.4'!N78+'havelvac 7.5'!N78+'havelvac 7.6'!N78+'havelvac 7.7'!N78+'havelvac 7.9'!N78+'havelvac 7.8'!N78+'havelvac 7.10'!N78+'havelvac 7.11'!N78+'havelvac 7.12'!N78+'havelvac 7.13'!N78</f>
        <v>0</v>
      </c>
      <c r="O68" s="181">
        <f>+'havelvac 7.2'!O78+'havelvac 7.3'!O78+'havelvac 7.4'!O78+'havelvac 7.5'!O78+'havelvac 7.6'!O78+'havelvac 7.7'!O78+'havelvac 7.9'!O78+'havelvac 7.8'!O78+'havelvac 7.10'!O78+'havelvac 7.11'!O78+'havelvac 7.12'!O78+'havelvac 7.13'!O78</f>
        <v>0</v>
      </c>
      <c r="P68" s="229" t="str">
        <f t="shared" si="2"/>
        <v xml:space="preserve"> </v>
      </c>
      <c r="Q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8" s="229" t="str">
        <f t="shared" si="3"/>
        <v xml:space="preserve"> </v>
      </c>
      <c r="S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8" s="229" t="str">
        <f t="shared" si="4"/>
        <v xml:space="preserve"> </v>
      </c>
      <c r="U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8" s="181">
        <f>+'havelvac 7.2'!P78+'havelvac 7.3'!P78+'havelvac 7.4'!P78+'havelvac 7.5'!P78+'havelvac 7.6'!P78+'havelvac 7.7'!P78+'havelvac 7.9'!P78+'havelvac 7.8'!P78+'havelvac 7.10'!P78+'havelvac 7.11'!P78+'havelvac 7.12'!P78+'havelvac 7.13'!P78</f>
        <v>0</v>
      </c>
      <c r="W68" s="229" t="str">
        <f t="shared" si="5"/>
        <v xml:space="preserve"> </v>
      </c>
      <c r="X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8" s="229" t="str">
        <f t="shared" si="6"/>
        <v xml:space="preserve"> </v>
      </c>
      <c r="Z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8" s="229" t="str">
        <f t="shared" si="7"/>
        <v xml:space="preserve"> </v>
      </c>
      <c r="AB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9" spans="1:28" s="135" customFormat="1" hidden="1">
      <c r="A69" s="182" t="str">
        <f t="shared" si="0"/>
        <v>71010301015122</v>
      </c>
      <c r="B69" s="183" t="s">
        <v>439</v>
      </c>
      <c r="C69" s="132" t="s">
        <v>106</v>
      </c>
      <c r="D69" s="131" t="s">
        <v>442</v>
      </c>
      <c r="E69" s="130" t="s">
        <v>106</v>
      </c>
      <c r="F69" s="184" t="s">
        <v>106</v>
      </c>
      <c r="G69" s="129">
        <v>5122</v>
      </c>
      <c r="H69" s="15"/>
      <c r="I69" s="23"/>
      <c r="J69" s="24"/>
      <c r="K69" s="24"/>
      <c r="L69" s="27" t="s">
        <v>136</v>
      </c>
      <c r="M69" s="10">
        <v>5122</v>
      </c>
      <c r="N69" s="181">
        <f>+'havelvac 7.2'!N79+'havelvac 7.3'!N79+'havelvac 7.4'!N79+'havelvac 7.5'!N79+'havelvac 7.6'!N79+'havelvac 7.7'!N79+'havelvac 7.9'!N79+'havelvac 7.8'!N79+'havelvac 7.10'!N79+'havelvac 7.11'!N79+'havelvac 7.12'!N79+'havelvac 7.13'!N79</f>
        <v>0</v>
      </c>
      <c r="O69" s="181">
        <f>+'havelvac 7.2'!O79+'havelvac 7.3'!O79+'havelvac 7.4'!O79+'havelvac 7.5'!O79+'havelvac 7.6'!O79+'havelvac 7.7'!O79+'havelvac 7.9'!O79+'havelvac 7.8'!O79+'havelvac 7.10'!O79+'havelvac 7.11'!O79+'havelvac 7.12'!O79+'havelvac 7.13'!O79</f>
        <v>0</v>
      </c>
      <c r="P69" s="229" t="str">
        <f t="shared" si="2"/>
        <v xml:space="preserve"> </v>
      </c>
      <c r="Q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9" s="229" t="str">
        <f t="shared" si="3"/>
        <v xml:space="preserve"> </v>
      </c>
      <c r="S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9" s="229" t="str">
        <f t="shared" si="4"/>
        <v xml:space="preserve"> </v>
      </c>
      <c r="U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9" s="181">
        <f>+'havelvac 7.2'!P79+'havelvac 7.3'!P79+'havelvac 7.4'!P79+'havelvac 7.5'!P79+'havelvac 7.6'!P79+'havelvac 7.7'!P79+'havelvac 7.9'!P79+'havelvac 7.8'!P79+'havelvac 7.10'!P79+'havelvac 7.11'!P79+'havelvac 7.12'!P79+'havelvac 7.13'!P79</f>
        <v>0</v>
      </c>
      <c r="W69" s="229" t="str">
        <f t="shared" si="5"/>
        <v xml:space="preserve"> </v>
      </c>
      <c r="X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9" s="229" t="str">
        <f t="shared" si="6"/>
        <v xml:space="preserve"> </v>
      </c>
      <c r="Z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9" s="229" t="str">
        <f t="shared" si="7"/>
        <v xml:space="preserve"> </v>
      </c>
      <c r="AB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0" spans="1:28" s="187" customFormat="1" ht="27.75" customHeight="1">
      <c r="A70" s="182" t="str">
        <f t="shared" si="0"/>
        <v>71010500000000</v>
      </c>
      <c r="B70" s="183" t="s">
        <v>439</v>
      </c>
      <c r="C70" s="132" t="s">
        <v>106</v>
      </c>
      <c r="D70" s="131" t="s">
        <v>149</v>
      </c>
      <c r="E70" s="130" t="s">
        <v>441</v>
      </c>
      <c r="F70" s="204" t="s">
        <v>441</v>
      </c>
      <c r="G70" s="185" t="s">
        <v>440</v>
      </c>
      <c r="H70" s="173">
        <v>2150</v>
      </c>
      <c r="I70" s="164" t="s">
        <v>106</v>
      </c>
      <c r="J70" s="165">
        <v>5</v>
      </c>
      <c r="K70" s="165">
        <v>0</v>
      </c>
      <c r="L70" s="166" t="s">
        <v>150</v>
      </c>
      <c r="M70" s="174"/>
      <c r="N70" s="186">
        <f>+'havelvac 7.2'!N80+'havelvac 7.3'!N80+'havelvac 7.4'!N80+'havelvac 7.5'!N80+'havelvac 7.6'!N80+'havelvac 7.7'!N80+'havelvac 7.9'!N80+'havelvac 7.8'!N80+'havelvac 7.10'!N80+'havelvac 7.11'!N80+'havelvac 7.12'!N80+'havelvac 7.13'!N80</f>
        <v>0</v>
      </c>
      <c r="O70" s="186">
        <f>+'havelvac 7.2'!O80+'havelvac 7.3'!O80+'havelvac 7.4'!O80+'havelvac 7.5'!O80+'havelvac 7.6'!O80+'havelvac 7.7'!O80+'havelvac 7.9'!O80+'havelvac 7.8'!O80+'havelvac 7.10'!O80+'havelvac 7.11'!O80+'havelvac 7.12'!O80+'havelvac 7.13'!O80</f>
        <v>0</v>
      </c>
      <c r="P70" s="226" t="str">
        <f t="shared" si="2"/>
        <v xml:space="preserve"> </v>
      </c>
      <c r="Q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0" s="226" t="str">
        <f t="shared" si="3"/>
        <v xml:space="preserve"> </v>
      </c>
      <c r="S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0" s="226" t="str">
        <f t="shared" si="4"/>
        <v xml:space="preserve"> </v>
      </c>
      <c r="U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0" s="186">
        <f>+'havelvac 7.2'!P80+'havelvac 7.3'!P80+'havelvac 7.4'!P80+'havelvac 7.5'!P80+'havelvac 7.6'!P80+'havelvac 7.7'!P80+'havelvac 7.9'!P80+'havelvac 7.8'!P80+'havelvac 7.10'!P80+'havelvac 7.11'!P80+'havelvac 7.12'!P80+'havelvac 7.13'!P80</f>
        <v>0</v>
      </c>
      <c r="W70" s="226" t="str">
        <f t="shared" si="5"/>
        <v xml:space="preserve"> </v>
      </c>
      <c r="X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0" s="226" t="str">
        <f t="shared" si="6"/>
        <v xml:space="preserve"> </v>
      </c>
      <c r="Z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0" s="226" t="str">
        <f t="shared" si="7"/>
        <v xml:space="preserve"> </v>
      </c>
      <c r="AB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1" spans="1:28" s="135" customFormat="1" ht="12.75">
      <c r="A71" s="182" t="str">
        <f t="shared" si="0"/>
        <v>71010500000001</v>
      </c>
      <c r="B71" s="183" t="s">
        <v>439</v>
      </c>
      <c r="C71" s="132" t="s">
        <v>106</v>
      </c>
      <c r="D71" s="131" t="s">
        <v>149</v>
      </c>
      <c r="E71" s="130" t="s">
        <v>441</v>
      </c>
      <c r="F71" s="204" t="s">
        <v>441</v>
      </c>
      <c r="G71" s="185" t="s">
        <v>96</v>
      </c>
      <c r="H71" s="23"/>
      <c r="I71" s="16"/>
      <c r="J71" s="17"/>
      <c r="K71" s="17"/>
      <c r="L71" s="28" t="s">
        <v>110</v>
      </c>
      <c r="M71" s="29"/>
      <c r="N71" s="188">
        <f>+'havelvac 7.2'!N81+'havelvac 7.3'!N81+'havelvac 7.4'!N81+'havelvac 7.5'!N81+'havelvac 7.6'!N81+'havelvac 7.7'!N81+'havelvac 7.9'!N81+'havelvac 7.8'!N81+'havelvac 7.10'!N81+'havelvac 7.11'!N81+'havelvac 7.12'!N81+'havelvac 7.13'!N81</f>
        <v>0</v>
      </c>
      <c r="O71" s="188">
        <f>+'havelvac 7.2'!O81+'havelvac 7.3'!O81+'havelvac 7.4'!O81+'havelvac 7.5'!O81+'havelvac 7.6'!O81+'havelvac 7.7'!O81+'havelvac 7.9'!O81+'havelvac 7.8'!O81+'havelvac 7.10'!O81+'havelvac 7.11'!O81+'havelvac 7.12'!O81+'havelvac 7.13'!O81</f>
        <v>0</v>
      </c>
      <c r="P71" s="225" t="str">
        <f t="shared" si="2"/>
        <v xml:space="preserve"> </v>
      </c>
      <c r="Q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1" s="225" t="str">
        <f t="shared" si="3"/>
        <v xml:space="preserve"> </v>
      </c>
      <c r="S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1" s="225" t="str">
        <f t="shared" si="4"/>
        <v xml:space="preserve"> </v>
      </c>
      <c r="U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1" s="188">
        <f>+'havelvac 7.2'!P81+'havelvac 7.3'!P81+'havelvac 7.4'!P81+'havelvac 7.5'!P81+'havelvac 7.6'!P81+'havelvac 7.7'!P81+'havelvac 7.9'!P81+'havelvac 7.8'!P81+'havelvac 7.10'!P81+'havelvac 7.11'!P81+'havelvac 7.12'!P81+'havelvac 7.13'!P81</f>
        <v>0</v>
      </c>
      <c r="W71" s="225" t="str">
        <f t="shared" si="5"/>
        <v xml:space="preserve"> </v>
      </c>
      <c r="X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1" s="225" t="str">
        <f t="shared" si="6"/>
        <v xml:space="preserve"> </v>
      </c>
      <c r="Z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1" s="225" t="str">
        <f t="shared" si="7"/>
        <v xml:space="preserve"> </v>
      </c>
      <c r="AB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2" spans="1:28" s="191" customFormat="1" ht="25.5">
      <c r="A72" s="182" t="str">
        <f t="shared" si="0"/>
        <v>71010501000000</v>
      </c>
      <c r="B72" s="183" t="s">
        <v>439</v>
      </c>
      <c r="C72" s="132" t="s">
        <v>106</v>
      </c>
      <c r="D72" s="131" t="s">
        <v>149</v>
      </c>
      <c r="E72" s="130" t="s">
        <v>106</v>
      </c>
      <c r="F72" s="204" t="s">
        <v>441</v>
      </c>
      <c r="G72" s="185" t="s">
        <v>440</v>
      </c>
      <c r="H72" s="149">
        <v>2151</v>
      </c>
      <c r="I72" s="150" t="s">
        <v>106</v>
      </c>
      <c r="J72" s="151" t="s">
        <v>151</v>
      </c>
      <c r="K72" s="151">
        <v>1</v>
      </c>
      <c r="L72" s="152" t="s">
        <v>150</v>
      </c>
      <c r="M72" s="153"/>
      <c r="N72" s="190">
        <f>+'havelvac 7.2'!N82+'havelvac 7.3'!N82+'havelvac 7.4'!N82+'havelvac 7.5'!N82+'havelvac 7.6'!N82+'havelvac 7.7'!N82+'havelvac 7.9'!N82+'havelvac 7.8'!N82+'havelvac 7.10'!N82+'havelvac 7.11'!N82+'havelvac 7.12'!N82+'havelvac 7.13'!N82</f>
        <v>0</v>
      </c>
      <c r="O72" s="190">
        <f>+'havelvac 7.2'!O82+'havelvac 7.3'!O82+'havelvac 7.4'!O82+'havelvac 7.5'!O82+'havelvac 7.6'!O82+'havelvac 7.7'!O82+'havelvac 7.9'!O82+'havelvac 7.8'!O82+'havelvac 7.10'!O82+'havelvac 7.11'!O82+'havelvac 7.12'!O82+'havelvac 7.13'!O82</f>
        <v>0</v>
      </c>
      <c r="P72" s="227" t="str">
        <f t="shared" si="2"/>
        <v xml:space="preserve"> </v>
      </c>
      <c r="Q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2" s="227" t="str">
        <f t="shared" si="3"/>
        <v xml:space="preserve"> </v>
      </c>
      <c r="S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2" s="227" t="str">
        <f t="shared" si="4"/>
        <v xml:space="preserve"> </v>
      </c>
      <c r="U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2" s="190">
        <f>+'havelvac 7.2'!P82+'havelvac 7.3'!P82+'havelvac 7.4'!P82+'havelvac 7.5'!P82+'havelvac 7.6'!P82+'havelvac 7.7'!P82+'havelvac 7.9'!P82+'havelvac 7.8'!P82+'havelvac 7.10'!P82+'havelvac 7.11'!P82+'havelvac 7.12'!P82+'havelvac 7.13'!P82</f>
        <v>0</v>
      </c>
      <c r="W72" s="227" t="str">
        <f t="shared" si="5"/>
        <v xml:space="preserve"> </v>
      </c>
      <c r="X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2" s="227" t="str">
        <f t="shared" si="6"/>
        <v xml:space="preserve"> </v>
      </c>
      <c r="Z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2" s="227" t="str">
        <f t="shared" si="7"/>
        <v xml:space="preserve"> </v>
      </c>
      <c r="AB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3" spans="1:28" s="135" customFormat="1" ht="12.75">
      <c r="A73" s="182" t="str">
        <f t="shared" si="0"/>
        <v>71010501000001</v>
      </c>
      <c r="B73" s="183" t="s">
        <v>439</v>
      </c>
      <c r="C73" s="132" t="s">
        <v>106</v>
      </c>
      <c r="D73" s="131" t="s">
        <v>149</v>
      </c>
      <c r="E73" s="130" t="s">
        <v>106</v>
      </c>
      <c r="F73" s="204" t="s">
        <v>441</v>
      </c>
      <c r="G73" s="185" t="s">
        <v>96</v>
      </c>
      <c r="H73" s="23"/>
      <c r="I73" s="23"/>
      <c r="J73" s="24"/>
      <c r="K73" s="24"/>
      <c r="L73" s="28" t="s">
        <v>108</v>
      </c>
      <c r="M73" s="29"/>
      <c r="N73" s="188">
        <f>+'havelvac 7.2'!N83+'havelvac 7.3'!N83+'havelvac 7.4'!N83+'havelvac 7.5'!N83+'havelvac 7.6'!N83+'havelvac 7.7'!N83+'havelvac 7.9'!N83+'havelvac 7.8'!N83+'havelvac 7.10'!N83+'havelvac 7.11'!N83+'havelvac 7.12'!N83+'havelvac 7.13'!N83</f>
        <v>0</v>
      </c>
      <c r="O73" s="188">
        <f>+'havelvac 7.2'!O83+'havelvac 7.3'!O83+'havelvac 7.4'!O83+'havelvac 7.5'!O83+'havelvac 7.6'!O83+'havelvac 7.7'!O83+'havelvac 7.9'!O83+'havelvac 7.8'!O83+'havelvac 7.10'!O83+'havelvac 7.11'!O83+'havelvac 7.12'!O83+'havelvac 7.13'!O83</f>
        <v>0</v>
      </c>
      <c r="P73" s="225" t="str">
        <f t="shared" si="2"/>
        <v xml:space="preserve"> </v>
      </c>
      <c r="Q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3" s="225" t="str">
        <f t="shared" si="3"/>
        <v xml:space="preserve"> </v>
      </c>
      <c r="S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3" s="225" t="str">
        <f t="shared" si="4"/>
        <v xml:space="preserve"> </v>
      </c>
      <c r="U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3" s="188">
        <f>+'havelvac 7.2'!P83+'havelvac 7.3'!P83+'havelvac 7.4'!P83+'havelvac 7.5'!P83+'havelvac 7.6'!P83+'havelvac 7.7'!P83+'havelvac 7.9'!P83+'havelvac 7.8'!P83+'havelvac 7.10'!P83+'havelvac 7.11'!P83+'havelvac 7.12'!P83+'havelvac 7.13'!P83</f>
        <v>0</v>
      </c>
      <c r="W73" s="225" t="str">
        <f t="shared" si="5"/>
        <v xml:space="preserve"> </v>
      </c>
      <c r="X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3" s="225" t="str">
        <f t="shared" si="6"/>
        <v xml:space="preserve"> </v>
      </c>
      <c r="Z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3" s="225" t="str">
        <f t="shared" si="7"/>
        <v xml:space="preserve"> </v>
      </c>
      <c r="AB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4" spans="1:28" s="196" customFormat="1" ht="13.5">
      <c r="A74" s="182" t="str">
        <f t="shared" si="0"/>
        <v>71010501010000</v>
      </c>
      <c r="B74" s="183" t="s">
        <v>439</v>
      </c>
      <c r="C74" s="132" t="s">
        <v>106</v>
      </c>
      <c r="D74" s="131" t="s">
        <v>149</v>
      </c>
      <c r="E74" s="130" t="s">
        <v>106</v>
      </c>
      <c r="F74" s="204" t="s">
        <v>106</v>
      </c>
      <c r="G74" s="185" t="s">
        <v>440</v>
      </c>
      <c r="H74" s="144"/>
      <c r="I74" s="145"/>
      <c r="J74" s="146"/>
      <c r="K74" s="146"/>
      <c r="L74" s="25" t="s">
        <v>152</v>
      </c>
      <c r="M74" s="26"/>
      <c r="N74" s="195">
        <f>+'havelvac 7.2'!N84+'havelvac 7.3'!N84+'havelvac 7.4'!N84+'havelvac 7.5'!N84+'havelvac 7.6'!N84+'havelvac 7.7'!N84+'havelvac 7.9'!N84+'havelvac 7.8'!N84+'havelvac 7.10'!N84+'havelvac 7.11'!N84+'havelvac 7.12'!N84+'havelvac 7.13'!N84</f>
        <v>0</v>
      </c>
      <c r="O74" s="195">
        <f>+'havelvac 7.2'!O84+'havelvac 7.3'!O84+'havelvac 7.4'!O84+'havelvac 7.5'!O84+'havelvac 7.6'!O84+'havelvac 7.7'!O84+'havelvac 7.9'!O84+'havelvac 7.8'!O84+'havelvac 7.10'!O84+'havelvac 7.11'!O84+'havelvac 7.12'!O84+'havelvac 7.13'!O84</f>
        <v>0</v>
      </c>
      <c r="P74" s="228" t="str">
        <f t="shared" si="2"/>
        <v xml:space="preserve"> </v>
      </c>
      <c r="Q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4" s="228" t="str">
        <f t="shared" si="3"/>
        <v xml:space="preserve"> </v>
      </c>
      <c r="S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4" s="228" t="str">
        <f t="shared" si="4"/>
        <v xml:space="preserve"> </v>
      </c>
      <c r="U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4" s="195">
        <f>+'havelvac 7.2'!P84+'havelvac 7.3'!P84+'havelvac 7.4'!P84+'havelvac 7.5'!P84+'havelvac 7.6'!P84+'havelvac 7.7'!P84+'havelvac 7.9'!P84+'havelvac 7.8'!P84+'havelvac 7.10'!P84+'havelvac 7.11'!P84+'havelvac 7.12'!P84+'havelvac 7.13'!P84</f>
        <v>0</v>
      </c>
      <c r="W74" s="228" t="str">
        <f t="shared" si="5"/>
        <v xml:space="preserve"> </v>
      </c>
      <c r="X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4" s="228" t="str">
        <f t="shared" si="6"/>
        <v xml:space="preserve"> </v>
      </c>
      <c r="Z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4" s="228" t="str">
        <f t="shared" si="7"/>
        <v xml:space="preserve"> </v>
      </c>
      <c r="AB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5" spans="1:28" s="135" customFormat="1">
      <c r="A75" s="182" t="str">
        <f t="shared" si="0"/>
        <v>71010501015134</v>
      </c>
      <c r="B75" s="183" t="s">
        <v>439</v>
      </c>
      <c r="C75" s="132" t="s">
        <v>106</v>
      </c>
      <c r="D75" s="131" t="s">
        <v>149</v>
      </c>
      <c r="E75" s="130" t="s">
        <v>106</v>
      </c>
      <c r="F75" s="184" t="s">
        <v>106</v>
      </c>
      <c r="G75" s="129">
        <v>5134</v>
      </c>
      <c r="H75" s="23"/>
      <c r="I75" s="23"/>
      <c r="J75" s="24"/>
      <c r="K75" s="24"/>
      <c r="L75" s="30" t="s">
        <v>139</v>
      </c>
      <c r="M75" s="46">
        <v>5134</v>
      </c>
      <c r="N75" s="181">
        <f>+'havelvac 7.2'!N85+'havelvac 7.3'!N85+'havelvac 7.4'!N85+'havelvac 7.5'!N85+'havelvac 7.6'!N85+'havelvac 7.7'!N85+'havelvac 7.9'!N85+'havelvac 7.8'!N85+'havelvac 7.10'!N85+'havelvac 7.11'!N85+'havelvac 7.12'!N85+'havelvac 7.13'!N85</f>
        <v>0</v>
      </c>
      <c r="O75" s="181">
        <f>+'havelvac 7.2'!O85+'havelvac 7.3'!O85+'havelvac 7.4'!O85+'havelvac 7.5'!O85+'havelvac 7.6'!O85+'havelvac 7.7'!O85+'havelvac 7.9'!O85+'havelvac 7.8'!O85+'havelvac 7.10'!O85+'havelvac 7.11'!O85+'havelvac 7.12'!O85+'havelvac 7.13'!O85</f>
        <v>0</v>
      </c>
      <c r="P75" s="229" t="str">
        <f t="shared" si="2"/>
        <v xml:space="preserve"> </v>
      </c>
      <c r="Q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5" s="229" t="str">
        <f t="shared" si="3"/>
        <v xml:space="preserve"> </v>
      </c>
      <c r="S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5" s="229" t="str">
        <f t="shared" si="4"/>
        <v xml:space="preserve"> </v>
      </c>
      <c r="U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5" s="181">
        <f>+'havelvac 7.2'!P85+'havelvac 7.3'!P85+'havelvac 7.4'!P85+'havelvac 7.5'!P85+'havelvac 7.6'!P85+'havelvac 7.7'!P85+'havelvac 7.9'!P85+'havelvac 7.8'!P85+'havelvac 7.10'!P85+'havelvac 7.11'!P85+'havelvac 7.12'!P85+'havelvac 7.13'!P85</f>
        <v>0</v>
      </c>
      <c r="W75" s="229" t="str">
        <f t="shared" si="5"/>
        <v xml:space="preserve"> </v>
      </c>
      <c r="X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5" s="229" t="str">
        <f t="shared" si="6"/>
        <v xml:space="preserve"> </v>
      </c>
      <c r="Z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5" s="229" t="str">
        <f t="shared" si="7"/>
        <v xml:space="preserve"> </v>
      </c>
      <c r="AB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6" spans="1:28" s="196" customFormat="1" ht="27" hidden="1">
      <c r="A76" s="182" t="str">
        <f t="shared" si="0"/>
        <v>71010501020000</v>
      </c>
      <c r="B76" s="183" t="s">
        <v>439</v>
      </c>
      <c r="C76" s="132" t="s">
        <v>106</v>
      </c>
      <c r="D76" s="131" t="s">
        <v>149</v>
      </c>
      <c r="E76" s="130" t="s">
        <v>106</v>
      </c>
      <c r="F76" s="204" t="s">
        <v>140</v>
      </c>
      <c r="G76" s="185" t="s">
        <v>440</v>
      </c>
      <c r="H76" s="144"/>
      <c r="I76" s="145"/>
      <c r="J76" s="146"/>
      <c r="K76" s="146"/>
      <c r="L76" s="25" t="s">
        <v>153</v>
      </c>
      <c r="M76" s="26"/>
      <c r="N76" s="195">
        <f>+'havelvac 7.2'!N86+'havelvac 7.3'!N86+'havelvac 7.4'!N86+'havelvac 7.5'!N86+'havelvac 7.6'!N86+'havelvac 7.7'!N86+'havelvac 7.9'!N86+'havelvac 7.8'!N86+'havelvac 7.10'!N86+'havelvac 7.11'!N86+'havelvac 7.12'!N86+'havelvac 7.13'!N86</f>
        <v>0</v>
      </c>
      <c r="O76" s="195">
        <f>+'havelvac 7.2'!O86+'havelvac 7.3'!O86+'havelvac 7.4'!O86+'havelvac 7.5'!O86+'havelvac 7.6'!O86+'havelvac 7.7'!O86+'havelvac 7.9'!O86+'havelvac 7.8'!O86+'havelvac 7.10'!O86+'havelvac 7.11'!O86+'havelvac 7.12'!O86+'havelvac 7.13'!O86</f>
        <v>0</v>
      </c>
      <c r="P76" s="228" t="str">
        <f t="shared" si="2"/>
        <v xml:space="preserve"> </v>
      </c>
      <c r="Q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6" s="228" t="str">
        <f t="shared" si="3"/>
        <v xml:space="preserve"> </v>
      </c>
      <c r="S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6" s="228" t="str">
        <f t="shared" si="4"/>
        <v xml:space="preserve"> </v>
      </c>
      <c r="U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6" s="195">
        <f>+'havelvac 7.2'!P86+'havelvac 7.3'!P86+'havelvac 7.4'!P86+'havelvac 7.5'!P86+'havelvac 7.6'!P86+'havelvac 7.7'!P86+'havelvac 7.9'!P86+'havelvac 7.8'!P86+'havelvac 7.10'!P86+'havelvac 7.11'!P86+'havelvac 7.12'!P86+'havelvac 7.13'!P86</f>
        <v>0</v>
      </c>
      <c r="W76" s="228" t="str">
        <f t="shared" si="5"/>
        <v xml:space="preserve"> </v>
      </c>
      <c r="X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6" s="228" t="str">
        <f t="shared" si="6"/>
        <v xml:space="preserve"> </v>
      </c>
      <c r="Z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6" s="228" t="str">
        <f t="shared" si="7"/>
        <v xml:space="preserve"> </v>
      </c>
      <c r="AB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7" spans="1:28" s="135" customFormat="1" hidden="1">
      <c r="A77" s="182" t="str">
        <f t="shared" ref="A77:A142" si="8">CONCATENATE(B77,C77,D77,E77,F77,G77)</f>
        <v>71010501025134</v>
      </c>
      <c r="B77" s="183" t="s">
        <v>439</v>
      </c>
      <c r="C77" s="132" t="s">
        <v>106</v>
      </c>
      <c r="D77" s="131" t="s">
        <v>149</v>
      </c>
      <c r="E77" s="130" t="s">
        <v>106</v>
      </c>
      <c r="F77" s="184" t="s">
        <v>140</v>
      </c>
      <c r="G77" s="129">
        <v>5134</v>
      </c>
      <c r="H77" s="23"/>
      <c r="I77" s="23"/>
      <c r="J77" s="24"/>
      <c r="K77" s="24"/>
      <c r="L77" s="30" t="s">
        <v>139</v>
      </c>
      <c r="M77" s="46">
        <v>5134</v>
      </c>
      <c r="N77" s="181">
        <f>+'havelvac 7.2'!N87+'havelvac 7.3'!N87+'havelvac 7.4'!N87+'havelvac 7.5'!N87+'havelvac 7.6'!N87+'havelvac 7.7'!N87+'havelvac 7.9'!N87+'havelvac 7.8'!N87+'havelvac 7.10'!N87+'havelvac 7.11'!N87+'havelvac 7.12'!N87+'havelvac 7.13'!N87</f>
        <v>0</v>
      </c>
      <c r="O77" s="181">
        <f>+'havelvac 7.2'!O87+'havelvac 7.3'!O87+'havelvac 7.4'!O87+'havelvac 7.5'!O87+'havelvac 7.6'!O87+'havelvac 7.7'!O87+'havelvac 7.9'!O87+'havelvac 7.8'!O87+'havelvac 7.10'!O87+'havelvac 7.11'!O87+'havelvac 7.12'!O87+'havelvac 7.13'!O87</f>
        <v>0</v>
      </c>
      <c r="P77" s="229" t="str">
        <f t="shared" si="2"/>
        <v xml:space="preserve"> </v>
      </c>
      <c r="Q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7" s="229" t="str">
        <f t="shared" si="3"/>
        <v xml:space="preserve"> </v>
      </c>
      <c r="S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7" s="229" t="str">
        <f t="shared" si="4"/>
        <v xml:space="preserve"> </v>
      </c>
      <c r="U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7" s="181">
        <f>+'havelvac 7.2'!P87+'havelvac 7.3'!P87+'havelvac 7.4'!P87+'havelvac 7.5'!P87+'havelvac 7.6'!P87+'havelvac 7.7'!P87+'havelvac 7.9'!P87+'havelvac 7.8'!P87+'havelvac 7.10'!P87+'havelvac 7.11'!P87+'havelvac 7.12'!P87+'havelvac 7.13'!P87</f>
        <v>0</v>
      </c>
      <c r="W77" s="229" t="str">
        <f t="shared" si="5"/>
        <v xml:space="preserve"> </v>
      </c>
      <c r="X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7" s="229" t="str">
        <f t="shared" si="6"/>
        <v xml:space="preserve"> </v>
      </c>
      <c r="Z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7" s="229" t="str">
        <f t="shared" si="7"/>
        <v xml:space="preserve"> </v>
      </c>
      <c r="AB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8" spans="1:28" s="196" customFormat="1" ht="27" hidden="1">
      <c r="A78" s="182" t="str">
        <f t="shared" si="8"/>
        <v>71010501030000</v>
      </c>
      <c r="B78" s="183" t="s">
        <v>439</v>
      </c>
      <c r="C78" s="132" t="s">
        <v>106</v>
      </c>
      <c r="D78" s="131" t="s">
        <v>149</v>
      </c>
      <c r="E78" s="130" t="s">
        <v>106</v>
      </c>
      <c r="F78" s="204" t="s">
        <v>442</v>
      </c>
      <c r="G78" s="185" t="s">
        <v>440</v>
      </c>
      <c r="H78" s="144"/>
      <c r="I78" s="145"/>
      <c r="J78" s="146"/>
      <c r="K78" s="146"/>
      <c r="L78" s="25" t="s">
        <v>154</v>
      </c>
      <c r="M78" s="26"/>
      <c r="N78" s="195">
        <f>+'havelvac 7.2'!N88+'havelvac 7.3'!N88+'havelvac 7.4'!N88+'havelvac 7.5'!N88+'havelvac 7.6'!N88+'havelvac 7.7'!N88+'havelvac 7.9'!N88+'havelvac 7.8'!N88+'havelvac 7.10'!N88+'havelvac 7.11'!N88+'havelvac 7.12'!N88+'havelvac 7.13'!N88</f>
        <v>0</v>
      </c>
      <c r="O78" s="195">
        <f>+'havelvac 7.2'!O88+'havelvac 7.3'!O88+'havelvac 7.4'!O88+'havelvac 7.5'!O88+'havelvac 7.6'!O88+'havelvac 7.7'!O88+'havelvac 7.9'!O88+'havelvac 7.8'!O88+'havelvac 7.10'!O88+'havelvac 7.11'!O88+'havelvac 7.12'!O88+'havelvac 7.13'!O88</f>
        <v>0</v>
      </c>
      <c r="P78" s="228" t="str">
        <f t="shared" si="2"/>
        <v xml:space="preserve"> </v>
      </c>
      <c r="Q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8" s="228" t="str">
        <f t="shared" si="3"/>
        <v xml:space="preserve"> </v>
      </c>
      <c r="S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8" s="228" t="str">
        <f t="shared" si="4"/>
        <v xml:space="preserve"> </v>
      </c>
      <c r="U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8" s="195">
        <f>+'havelvac 7.2'!P88+'havelvac 7.3'!P88+'havelvac 7.4'!P88+'havelvac 7.5'!P88+'havelvac 7.6'!P88+'havelvac 7.7'!P88+'havelvac 7.9'!P88+'havelvac 7.8'!P88+'havelvac 7.10'!P88+'havelvac 7.11'!P88+'havelvac 7.12'!P88+'havelvac 7.13'!P88</f>
        <v>0</v>
      </c>
      <c r="W78" s="228" t="str">
        <f t="shared" si="5"/>
        <v xml:space="preserve"> </v>
      </c>
      <c r="X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8" s="228" t="str">
        <f t="shared" si="6"/>
        <v xml:space="preserve"> </v>
      </c>
      <c r="Z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8" s="228" t="str">
        <f t="shared" si="7"/>
        <v xml:space="preserve"> </v>
      </c>
      <c r="AB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9" spans="1:28" s="135" customFormat="1" hidden="1">
      <c r="A79" s="182" t="str">
        <f t="shared" si="8"/>
        <v>71010501035134</v>
      </c>
      <c r="B79" s="183" t="s">
        <v>439</v>
      </c>
      <c r="C79" s="132" t="s">
        <v>106</v>
      </c>
      <c r="D79" s="131" t="s">
        <v>149</v>
      </c>
      <c r="E79" s="130" t="s">
        <v>106</v>
      </c>
      <c r="F79" s="184" t="s">
        <v>442</v>
      </c>
      <c r="G79" s="129">
        <v>5134</v>
      </c>
      <c r="H79" s="23"/>
      <c r="I79" s="23"/>
      <c r="J79" s="24"/>
      <c r="K79" s="24"/>
      <c r="L79" s="30" t="s">
        <v>139</v>
      </c>
      <c r="M79" s="46">
        <v>5134</v>
      </c>
      <c r="N79" s="181">
        <f>+'havelvac 7.2'!N90+'havelvac 7.3'!N90+'havelvac 7.4'!N90+'havelvac 7.5'!N90+'havelvac 7.6'!N90+'havelvac 7.7'!N90+'havelvac 7.9'!N90+'havelvac 7.8'!N90+'havelvac 7.10'!N90+'havelvac 7.11'!N90+'havelvac 7.12'!N90+'havelvac 7.13'!N90</f>
        <v>0</v>
      </c>
      <c r="O79" s="181">
        <f>+'havelvac 7.2'!O90+'havelvac 7.3'!O90+'havelvac 7.4'!O90+'havelvac 7.5'!O90+'havelvac 7.6'!O90+'havelvac 7.7'!O90+'havelvac 7.9'!O90+'havelvac 7.8'!O90+'havelvac 7.10'!O90+'havelvac 7.11'!O90+'havelvac 7.12'!O90+'havelvac 7.13'!O90</f>
        <v>0</v>
      </c>
      <c r="P79" s="229" t="str">
        <f t="shared" si="2"/>
        <v xml:space="preserve"> </v>
      </c>
      <c r="Q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9" s="229" t="str">
        <f t="shared" si="3"/>
        <v xml:space="preserve"> </v>
      </c>
      <c r="S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9" s="229" t="str">
        <f t="shared" si="4"/>
        <v xml:space="preserve"> </v>
      </c>
      <c r="U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9" s="181">
        <f>+'havelvac 7.2'!P90+'havelvac 7.3'!P90+'havelvac 7.4'!P90+'havelvac 7.5'!P90+'havelvac 7.6'!P90+'havelvac 7.7'!P90+'havelvac 7.9'!P90+'havelvac 7.8'!P90+'havelvac 7.10'!P90+'havelvac 7.11'!P90+'havelvac 7.12'!P90+'havelvac 7.13'!P90</f>
        <v>0</v>
      </c>
      <c r="W79" s="229" t="str">
        <f t="shared" si="5"/>
        <v xml:space="preserve"> </v>
      </c>
      <c r="X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9" s="229" t="str">
        <f t="shared" si="6"/>
        <v xml:space="preserve"> </v>
      </c>
      <c r="Z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9" s="229" t="str">
        <f t="shared" si="7"/>
        <v xml:space="preserve"> </v>
      </c>
      <c r="AB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0" spans="1:28" s="196" customFormat="1" ht="13.5" hidden="1">
      <c r="A80" s="182" t="str">
        <f t="shared" si="8"/>
        <v>71010501040000</v>
      </c>
      <c r="B80" s="183" t="s">
        <v>439</v>
      </c>
      <c r="C80" s="132" t="s">
        <v>106</v>
      </c>
      <c r="D80" s="131" t="s">
        <v>149</v>
      </c>
      <c r="E80" s="130" t="s">
        <v>106</v>
      </c>
      <c r="F80" s="204" t="s">
        <v>155</v>
      </c>
      <c r="G80" s="185" t="s">
        <v>440</v>
      </c>
      <c r="H80" s="144"/>
      <c r="I80" s="145"/>
      <c r="J80" s="146"/>
      <c r="K80" s="146"/>
      <c r="L80" s="25" t="s">
        <v>156</v>
      </c>
      <c r="M80" s="26"/>
      <c r="N80" s="195">
        <f>+'havelvac 7.2'!N91+'havelvac 7.3'!N91+'havelvac 7.4'!N91+'havelvac 7.5'!N91+'havelvac 7.6'!N91+'havelvac 7.7'!N91+'havelvac 7.9'!N91+'havelvac 7.8'!N91+'havelvac 7.10'!N91+'havelvac 7.11'!N91+'havelvac 7.12'!N91+'havelvac 7.13'!N91</f>
        <v>0</v>
      </c>
      <c r="O80" s="195">
        <f>+'havelvac 7.2'!O91+'havelvac 7.3'!O91+'havelvac 7.4'!O91+'havelvac 7.5'!O91+'havelvac 7.6'!O91+'havelvac 7.7'!O91+'havelvac 7.9'!O91+'havelvac 7.8'!O91+'havelvac 7.10'!O91+'havelvac 7.11'!O91+'havelvac 7.12'!O91+'havelvac 7.13'!O91</f>
        <v>0</v>
      </c>
      <c r="P80" s="228" t="str">
        <f t="shared" ref="P80:P143" si="9">IFERROR(Q80/O80, " ")</f>
        <v xml:space="preserve"> </v>
      </c>
      <c r="Q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0" s="228" t="str">
        <f t="shared" ref="R80:R143" si="10">IFERROR(S80/O80, " ")</f>
        <v xml:space="preserve"> </v>
      </c>
      <c r="S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0" s="228" t="str">
        <f t="shared" ref="T80:T143" si="11">IFERROR(U80/O80, " ")</f>
        <v xml:space="preserve"> </v>
      </c>
      <c r="U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0" s="195">
        <f>+'havelvac 7.2'!P91+'havelvac 7.3'!P91+'havelvac 7.4'!P91+'havelvac 7.5'!P91+'havelvac 7.6'!P91+'havelvac 7.7'!P91+'havelvac 7.9'!P91+'havelvac 7.8'!P91+'havelvac 7.10'!P91+'havelvac 7.11'!P91+'havelvac 7.12'!P91+'havelvac 7.13'!P91</f>
        <v>0</v>
      </c>
      <c r="W80" s="228" t="str">
        <f t="shared" ref="W80:W143" si="12">IFERROR(X80/V80, " ")</f>
        <v xml:space="preserve"> </v>
      </c>
      <c r="X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0" s="228" t="str">
        <f t="shared" ref="Y80:Y143" si="13">IFERROR(Z80/V80, " ")</f>
        <v xml:space="preserve"> </v>
      </c>
      <c r="Z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0" s="228" t="str">
        <f t="shared" ref="AA80:AA143" si="14">IFERROR(AB80/V80, " ")</f>
        <v xml:space="preserve"> </v>
      </c>
      <c r="AB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1" spans="1:28" s="135" customFormat="1" hidden="1">
      <c r="A81" s="182" t="str">
        <f t="shared" si="8"/>
        <v>71010501045134</v>
      </c>
      <c r="B81" s="183" t="s">
        <v>439</v>
      </c>
      <c r="C81" s="132" t="s">
        <v>106</v>
      </c>
      <c r="D81" s="131" t="s">
        <v>149</v>
      </c>
      <c r="E81" s="130" t="s">
        <v>106</v>
      </c>
      <c r="F81" s="184" t="s">
        <v>155</v>
      </c>
      <c r="G81" s="129">
        <v>5134</v>
      </c>
      <c r="H81" s="23"/>
      <c r="I81" s="23"/>
      <c r="J81" s="24"/>
      <c r="K81" s="24"/>
      <c r="L81" s="30" t="s">
        <v>139</v>
      </c>
      <c r="M81" s="46">
        <v>5134</v>
      </c>
      <c r="N81" s="181">
        <f>+'havelvac 7.2'!N92+'havelvac 7.3'!N92+'havelvac 7.4'!N92+'havelvac 7.5'!N92+'havelvac 7.6'!N92+'havelvac 7.7'!N92+'havelvac 7.9'!N92+'havelvac 7.8'!N92+'havelvac 7.10'!N92+'havelvac 7.11'!N92+'havelvac 7.12'!N92+'havelvac 7.13'!N92</f>
        <v>0</v>
      </c>
      <c r="O81" s="181">
        <f>+'havelvac 7.2'!O92+'havelvac 7.3'!O92+'havelvac 7.4'!O92+'havelvac 7.5'!O92+'havelvac 7.6'!O92+'havelvac 7.7'!O92+'havelvac 7.9'!O92+'havelvac 7.8'!O92+'havelvac 7.10'!O92+'havelvac 7.11'!O92+'havelvac 7.12'!O92+'havelvac 7.13'!O92</f>
        <v>0</v>
      </c>
      <c r="P81" s="229" t="str">
        <f t="shared" si="9"/>
        <v xml:space="preserve"> </v>
      </c>
      <c r="Q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1" s="229" t="str">
        <f t="shared" si="10"/>
        <v xml:space="preserve"> </v>
      </c>
      <c r="S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1" s="229" t="str">
        <f t="shared" si="11"/>
        <v xml:space="preserve"> </v>
      </c>
      <c r="U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1" s="181">
        <f>+'havelvac 7.2'!P92+'havelvac 7.3'!P92+'havelvac 7.4'!P92+'havelvac 7.5'!P92+'havelvac 7.6'!P92+'havelvac 7.7'!P92+'havelvac 7.9'!P92+'havelvac 7.8'!P92+'havelvac 7.10'!P92+'havelvac 7.11'!P92+'havelvac 7.12'!P92+'havelvac 7.13'!P92</f>
        <v>0</v>
      </c>
      <c r="W81" s="229" t="str">
        <f t="shared" si="12"/>
        <v xml:space="preserve"> </v>
      </c>
      <c r="X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1" s="229" t="str">
        <f t="shared" si="13"/>
        <v xml:space="preserve"> </v>
      </c>
      <c r="Z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1" s="229" t="str">
        <f t="shared" si="14"/>
        <v xml:space="preserve"> </v>
      </c>
      <c r="AB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2" spans="1:28" s="187" customFormat="1" ht="27">
      <c r="A82" s="182" t="str">
        <f t="shared" si="8"/>
        <v>71010600000000</v>
      </c>
      <c r="B82" s="183" t="s">
        <v>439</v>
      </c>
      <c r="C82" s="132" t="s">
        <v>106</v>
      </c>
      <c r="D82" s="131" t="s">
        <v>157</v>
      </c>
      <c r="E82" s="130" t="s">
        <v>441</v>
      </c>
      <c r="F82" s="204" t="s">
        <v>441</v>
      </c>
      <c r="G82" s="185" t="s">
        <v>440</v>
      </c>
      <c r="H82" s="173">
        <v>2160</v>
      </c>
      <c r="I82" s="164" t="s">
        <v>106</v>
      </c>
      <c r="J82" s="165">
        <v>6</v>
      </c>
      <c r="K82" s="165">
        <v>0</v>
      </c>
      <c r="L82" s="166" t="s">
        <v>158</v>
      </c>
      <c r="M82" s="174"/>
      <c r="N82" s="186">
        <f>+'havelvac 7.2'!N95+'havelvac 7.3'!N95+'havelvac 7.4'!N95+'havelvac 7.5'!N95+'havelvac 7.6'!N95+'havelvac 7.7'!N95+'havelvac 7.9'!N95+'havelvac 7.8'!N95+'havelvac 7.10'!N95+'havelvac 7.11'!N95+'havelvac 7.12'!N95+'havelvac 7.13'!N95</f>
        <v>0</v>
      </c>
      <c r="O82" s="186">
        <f>+'havelvac 7.2'!O95+'havelvac 7.3'!O95+'havelvac 7.4'!O95+'havelvac 7.5'!O95+'havelvac 7.6'!O95+'havelvac 7.7'!O95+'havelvac 7.9'!O95+'havelvac 7.8'!O95+'havelvac 7.10'!O95+'havelvac 7.11'!O95+'havelvac 7.12'!O95+'havelvac 7.13'!O95</f>
        <v>0</v>
      </c>
      <c r="P82" s="226" t="str">
        <f t="shared" si="9"/>
        <v xml:space="preserve"> </v>
      </c>
      <c r="Q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2" s="226" t="str">
        <f t="shared" si="10"/>
        <v xml:space="preserve"> </v>
      </c>
      <c r="S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2" s="226" t="str">
        <f t="shared" si="11"/>
        <v xml:space="preserve"> </v>
      </c>
      <c r="U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2" s="186">
        <f>+'havelvac 7.2'!P95+'havelvac 7.3'!P95+'havelvac 7.4'!P95+'havelvac 7.5'!P95+'havelvac 7.6'!P95+'havelvac 7.7'!P95+'havelvac 7.9'!P95+'havelvac 7.8'!P95+'havelvac 7.10'!P95+'havelvac 7.11'!P95+'havelvac 7.12'!P95+'havelvac 7.13'!P95</f>
        <v>0</v>
      </c>
      <c r="W82" s="226" t="str">
        <f t="shared" si="12"/>
        <v xml:space="preserve"> </v>
      </c>
      <c r="X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2" s="226" t="str">
        <f t="shared" si="13"/>
        <v xml:space="preserve"> </v>
      </c>
      <c r="Z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2" s="226" t="str">
        <f t="shared" si="14"/>
        <v xml:space="preserve"> </v>
      </c>
      <c r="AB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3" spans="1:28" s="135" customFormat="1" ht="12.75">
      <c r="A83" s="182" t="str">
        <f t="shared" si="8"/>
        <v>71010600000001</v>
      </c>
      <c r="B83" s="183" t="s">
        <v>439</v>
      </c>
      <c r="C83" s="132" t="s">
        <v>106</v>
      </c>
      <c r="D83" s="131" t="s">
        <v>157</v>
      </c>
      <c r="E83" s="130" t="s">
        <v>441</v>
      </c>
      <c r="F83" s="204" t="s">
        <v>441</v>
      </c>
      <c r="G83" s="185" t="s">
        <v>96</v>
      </c>
      <c r="H83" s="23"/>
      <c r="I83" s="16"/>
      <c r="J83" s="17"/>
      <c r="K83" s="17"/>
      <c r="L83" s="28" t="s">
        <v>110</v>
      </c>
      <c r="M83" s="29"/>
      <c r="N83" s="188">
        <f>+'havelvac 7.2'!N96+'havelvac 7.3'!N96+'havelvac 7.4'!N96+'havelvac 7.5'!N96+'havelvac 7.6'!N96+'havelvac 7.7'!N96+'havelvac 7.9'!N96+'havelvac 7.8'!N96+'havelvac 7.10'!N96+'havelvac 7.11'!N96+'havelvac 7.12'!N96+'havelvac 7.13'!N96</f>
        <v>0</v>
      </c>
      <c r="O83" s="188">
        <f>+'havelvac 7.2'!O96+'havelvac 7.3'!O96+'havelvac 7.4'!O96+'havelvac 7.5'!O96+'havelvac 7.6'!O96+'havelvac 7.7'!O96+'havelvac 7.9'!O96+'havelvac 7.8'!O96+'havelvac 7.10'!O96+'havelvac 7.11'!O96+'havelvac 7.12'!O96+'havelvac 7.13'!O96</f>
        <v>0</v>
      </c>
      <c r="P83" s="225" t="str">
        <f t="shared" si="9"/>
        <v xml:space="preserve"> </v>
      </c>
      <c r="Q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3" s="225" t="str">
        <f t="shared" si="10"/>
        <v xml:space="preserve"> </v>
      </c>
      <c r="S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3" s="225" t="str">
        <f t="shared" si="11"/>
        <v xml:space="preserve"> </v>
      </c>
      <c r="U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3" s="188">
        <f>+'havelvac 7.2'!P96+'havelvac 7.3'!P96+'havelvac 7.4'!P96+'havelvac 7.5'!P96+'havelvac 7.6'!P96+'havelvac 7.7'!P96+'havelvac 7.9'!P96+'havelvac 7.8'!P96+'havelvac 7.10'!P96+'havelvac 7.11'!P96+'havelvac 7.12'!P96+'havelvac 7.13'!P96</f>
        <v>0</v>
      </c>
      <c r="W83" s="225" t="str">
        <f t="shared" si="12"/>
        <v xml:space="preserve"> </v>
      </c>
      <c r="X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3" s="225" t="str">
        <f t="shared" si="13"/>
        <v xml:space="preserve"> </v>
      </c>
      <c r="Z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3" s="225" t="str">
        <f t="shared" si="14"/>
        <v xml:space="preserve"> </v>
      </c>
      <c r="AB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4" spans="1:28" s="191" customFormat="1" ht="25.5">
      <c r="A84" s="182" t="str">
        <f t="shared" si="8"/>
        <v>71010601000000</v>
      </c>
      <c r="B84" s="183" t="s">
        <v>439</v>
      </c>
      <c r="C84" s="132" t="s">
        <v>106</v>
      </c>
      <c r="D84" s="131" t="s">
        <v>157</v>
      </c>
      <c r="E84" s="130" t="s">
        <v>106</v>
      </c>
      <c r="F84" s="204" t="s">
        <v>441</v>
      </c>
      <c r="G84" s="185" t="s">
        <v>440</v>
      </c>
      <c r="H84" s="149">
        <v>2161</v>
      </c>
      <c r="I84" s="150" t="s">
        <v>106</v>
      </c>
      <c r="J84" s="151">
        <v>6</v>
      </c>
      <c r="K84" s="151">
        <v>1</v>
      </c>
      <c r="L84" s="152" t="s">
        <v>159</v>
      </c>
      <c r="M84" s="153"/>
      <c r="N84" s="190">
        <f>+'havelvac 7.2'!N97+'havelvac 7.3'!N97+'havelvac 7.4'!N97+'havelvac 7.5'!N97+'havelvac 7.6'!N97+'havelvac 7.7'!N97+'havelvac 7.9'!N97+'havelvac 7.8'!N97+'havelvac 7.10'!N97+'havelvac 7.11'!N97+'havelvac 7.12'!N97+'havelvac 7.13'!N97</f>
        <v>0</v>
      </c>
      <c r="O84" s="190">
        <f>+'havelvac 7.2'!O97+'havelvac 7.3'!O97+'havelvac 7.4'!O97+'havelvac 7.5'!O97+'havelvac 7.6'!O97+'havelvac 7.7'!O97+'havelvac 7.9'!O97+'havelvac 7.8'!O97+'havelvac 7.10'!O97+'havelvac 7.11'!O97+'havelvac 7.12'!O97+'havelvac 7.13'!O97</f>
        <v>0</v>
      </c>
      <c r="P84" s="227" t="str">
        <f t="shared" si="9"/>
        <v xml:space="preserve"> </v>
      </c>
      <c r="Q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4" s="227" t="str">
        <f t="shared" si="10"/>
        <v xml:space="preserve"> </v>
      </c>
      <c r="S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4" s="227" t="str">
        <f t="shared" si="11"/>
        <v xml:space="preserve"> </v>
      </c>
      <c r="U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4" s="190">
        <f>+'havelvac 7.2'!P97+'havelvac 7.3'!P97+'havelvac 7.4'!P97+'havelvac 7.5'!P97+'havelvac 7.6'!P97+'havelvac 7.7'!P97+'havelvac 7.9'!P97+'havelvac 7.8'!P97+'havelvac 7.10'!P97+'havelvac 7.11'!P97+'havelvac 7.12'!P97+'havelvac 7.13'!P97</f>
        <v>0</v>
      </c>
      <c r="W84" s="227" t="str">
        <f t="shared" si="12"/>
        <v xml:space="preserve"> </v>
      </c>
      <c r="X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4" s="227" t="str">
        <f t="shared" si="13"/>
        <v xml:space="preserve"> </v>
      </c>
      <c r="Z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4" s="227" t="str">
        <f t="shared" si="14"/>
        <v xml:space="preserve"> </v>
      </c>
      <c r="AB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5" spans="1:28" s="135" customFormat="1" ht="12.75">
      <c r="A85" s="182" t="str">
        <f t="shared" si="8"/>
        <v>71010601000001</v>
      </c>
      <c r="B85" s="183" t="s">
        <v>439</v>
      </c>
      <c r="C85" s="132" t="s">
        <v>106</v>
      </c>
      <c r="D85" s="131" t="s">
        <v>157</v>
      </c>
      <c r="E85" s="130" t="s">
        <v>106</v>
      </c>
      <c r="F85" s="204" t="s">
        <v>441</v>
      </c>
      <c r="G85" s="185" t="s">
        <v>96</v>
      </c>
      <c r="H85" s="23"/>
      <c r="I85" s="23"/>
      <c r="J85" s="24"/>
      <c r="K85" s="24"/>
      <c r="L85" s="28" t="s">
        <v>108</v>
      </c>
      <c r="M85" s="29"/>
      <c r="N85" s="188">
        <f>+'havelvac 7.2'!N98+'havelvac 7.3'!N98+'havelvac 7.4'!N98+'havelvac 7.5'!N98+'havelvac 7.6'!N98+'havelvac 7.7'!N98+'havelvac 7.9'!N98+'havelvac 7.8'!N98+'havelvac 7.10'!N98+'havelvac 7.11'!N98+'havelvac 7.12'!N98+'havelvac 7.13'!N98</f>
        <v>0</v>
      </c>
      <c r="O85" s="188">
        <f>+'havelvac 7.2'!O98+'havelvac 7.3'!O98+'havelvac 7.4'!O98+'havelvac 7.5'!O98+'havelvac 7.6'!O98+'havelvac 7.7'!O98+'havelvac 7.9'!O98+'havelvac 7.8'!O98+'havelvac 7.10'!O98+'havelvac 7.11'!O98+'havelvac 7.12'!O98+'havelvac 7.13'!O98</f>
        <v>0</v>
      </c>
      <c r="P85" s="225" t="str">
        <f t="shared" si="9"/>
        <v xml:space="preserve"> </v>
      </c>
      <c r="Q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5" s="225" t="str">
        <f t="shared" si="10"/>
        <v xml:space="preserve"> </v>
      </c>
      <c r="S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5" s="225" t="str">
        <f t="shared" si="11"/>
        <v xml:space="preserve"> </v>
      </c>
      <c r="U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5" s="188">
        <f>+'havelvac 7.2'!P98+'havelvac 7.3'!P98+'havelvac 7.4'!P98+'havelvac 7.5'!P98+'havelvac 7.6'!P98+'havelvac 7.7'!P98+'havelvac 7.9'!P98+'havelvac 7.8'!P98+'havelvac 7.10'!P98+'havelvac 7.11'!P98+'havelvac 7.12'!P98+'havelvac 7.13'!P98</f>
        <v>0</v>
      </c>
      <c r="W85" s="225" t="str">
        <f t="shared" si="12"/>
        <v xml:space="preserve"> </v>
      </c>
      <c r="X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5" s="225" t="str">
        <f t="shared" si="13"/>
        <v xml:space="preserve"> </v>
      </c>
      <c r="Z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5" s="225" t="str">
        <f t="shared" si="14"/>
        <v xml:space="preserve"> </v>
      </c>
      <c r="AB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6" spans="1:28" s="196" customFormat="1" ht="40.5">
      <c r="A86" s="182" t="str">
        <f t="shared" si="8"/>
        <v>71010601010000</v>
      </c>
      <c r="B86" s="183" t="s">
        <v>439</v>
      </c>
      <c r="C86" s="132" t="s">
        <v>106</v>
      </c>
      <c r="D86" s="131" t="s">
        <v>157</v>
      </c>
      <c r="E86" s="130" t="s">
        <v>106</v>
      </c>
      <c r="F86" s="204" t="s">
        <v>106</v>
      </c>
      <c r="G86" s="185" t="s">
        <v>440</v>
      </c>
      <c r="H86" s="144"/>
      <c r="I86" s="145"/>
      <c r="J86" s="146"/>
      <c r="K86" s="146"/>
      <c r="L86" s="25" t="s">
        <v>160</v>
      </c>
      <c r="M86" s="26"/>
      <c r="N86" s="195">
        <f>+'havelvac 7.2'!N99+'havelvac 7.3'!N99+'havelvac 7.4'!N99+'havelvac 7.5'!N99+'havelvac 7.6'!N99+'havelvac 7.7'!N99+'havelvac 7.9'!N99+'havelvac 7.8'!N99+'havelvac 7.10'!N99+'havelvac 7.11'!N99+'havelvac 7.12'!N99+'havelvac 7.13'!N99</f>
        <v>0</v>
      </c>
      <c r="O86" s="195">
        <f>+'havelvac 7.2'!O99+'havelvac 7.3'!O99+'havelvac 7.4'!O99+'havelvac 7.5'!O99+'havelvac 7.6'!O99+'havelvac 7.7'!O99+'havelvac 7.9'!O99+'havelvac 7.8'!O99+'havelvac 7.10'!O99+'havelvac 7.11'!O99+'havelvac 7.12'!O99+'havelvac 7.13'!O99</f>
        <v>0</v>
      </c>
      <c r="P86" s="228" t="str">
        <f t="shared" si="9"/>
        <v xml:space="preserve"> </v>
      </c>
      <c r="Q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6" s="228" t="str">
        <f t="shared" si="10"/>
        <v xml:space="preserve"> </v>
      </c>
      <c r="S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6" s="228" t="str">
        <f t="shared" si="11"/>
        <v xml:space="preserve"> </v>
      </c>
      <c r="U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6" s="195">
        <f>+'havelvac 7.2'!P99+'havelvac 7.3'!P99+'havelvac 7.4'!P99+'havelvac 7.5'!P99+'havelvac 7.6'!P99+'havelvac 7.7'!P99+'havelvac 7.9'!P99+'havelvac 7.8'!P99+'havelvac 7.10'!P99+'havelvac 7.11'!P99+'havelvac 7.12'!P99+'havelvac 7.13'!P99</f>
        <v>0</v>
      </c>
      <c r="W86" s="228" t="str">
        <f t="shared" si="12"/>
        <v xml:space="preserve"> </v>
      </c>
      <c r="X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6" s="228" t="str">
        <f t="shared" si="13"/>
        <v xml:space="preserve"> </v>
      </c>
      <c r="Z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6" s="228" t="str">
        <f t="shared" si="14"/>
        <v xml:space="preserve"> </v>
      </c>
      <c r="AB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7" spans="1:28" s="135" customFormat="1" hidden="1">
      <c r="A87" s="182" t="str">
        <f t="shared" si="8"/>
        <v>71010601014729</v>
      </c>
      <c r="B87" s="183" t="s">
        <v>439</v>
      </c>
      <c r="C87" s="132" t="s">
        <v>106</v>
      </c>
      <c r="D87" s="131" t="s">
        <v>157</v>
      </c>
      <c r="E87" s="130" t="s">
        <v>106</v>
      </c>
      <c r="F87" s="184" t="s">
        <v>106</v>
      </c>
      <c r="G87" s="129">
        <v>4729</v>
      </c>
      <c r="H87" s="23"/>
      <c r="I87" s="23"/>
      <c r="J87" s="24"/>
      <c r="K87" s="24"/>
      <c r="L87" s="27" t="s">
        <v>161</v>
      </c>
      <c r="M87" s="10">
        <v>4729</v>
      </c>
      <c r="N87" s="181">
        <f>+'havelvac 7.2'!N100+'havelvac 7.3'!N100+'havelvac 7.4'!N100+'havelvac 7.5'!N100+'havelvac 7.6'!N100+'havelvac 7.7'!N100+'havelvac 7.9'!N100+'havelvac 7.8'!N100+'havelvac 7.10'!N100+'havelvac 7.11'!N100+'havelvac 7.12'!N100+'havelvac 7.13'!N100</f>
        <v>0</v>
      </c>
      <c r="O87" s="181">
        <f>+'havelvac 7.2'!O100+'havelvac 7.3'!O100+'havelvac 7.4'!O100+'havelvac 7.5'!O100+'havelvac 7.6'!O100+'havelvac 7.7'!O100+'havelvac 7.9'!O100+'havelvac 7.8'!O100+'havelvac 7.10'!O100+'havelvac 7.11'!O100+'havelvac 7.12'!O100+'havelvac 7.13'!O100</f>
        <v>0</v>
      </c>
      <c r="P87" s="229" t="str">
        <f t="shared" si="9"/>
        <v xml:space="preserve"> </v>
      </c>
      <c r="Q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7" s="229" t="str">
        <f t="shared" si="10"/>
        <v xml:space="preserve"> </v>
      </c>
      <c r="S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7" s="229" t="str">
        <f t="shared" si="11"/>
        <v xml:space="preserve"> </v>
      </c>
      <c r="U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7" s="181">
        <f>+'havelvac 7.2'!P100+'havelvac 7.3'!P100+'havelvac 7.4'!P100+'havelvac 7.5'!P100+'havelvac 7.6'!P100+'havelvac 7.7'!P100+'havelvac 7.9'!P100+'havelvac 7.8'!P100+'havelvac 7.10'!P100+'havelvac 7.11'!P100+'havelvac 7.12'!P100+'havelvac 7.13'!P100</f>
        <v>0</v>
      </c>
      <c r="W87" s="229" t="str">
        <f t="shared" si="12"/>
        <v xml:space="preserve"> </v>
      </c>
      <c r="X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7" s="229" t="str">
        <f t="shared" si="13"/>
        <v xml:space="preserve"> </v>
      </c>
      <c r="Z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7" s="229" t="str">
        <f t="shared" si="14"/>
        <v xml:space="preserve"> </v>
      </c>
      <c r="AB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8" spans="1:28" s="135" customFormat="1">
      <c r="A88" s="182" t="str">
        <f t="shared" si="8"/>
        <v>71010601014823</v>
      </c>
      <c r="B88" s="183" t="s">
        <v>439</v>
      </c>
      <c r="C88" s="132" t="s">
        <v>106</v>
      </c>
      <c r="D88" s="131" t="s">
        <v>157</v>
      </c>
      <c r="E88" s="130" t="s">
        <v>106</v>
      </c>
      <c r="F88" s="184" t="s">
        <v>106</v>
      </c>
      <c r="G88" s="129">
        <v>4823</v>
      </c>
      <c r="H88" s="23"/>
      <c r="I88" s="23"/>
      <c r="J88" s="24"/>
      <c r="K88" s="24"/>
      <c r="L88" s="27" t="s">
        <v>133</v>
      </c>
      <c r="M88" s="10">
        <v>4823</v>
      </c>
      <c r="N88" s="181">
        <f>+'havelvac 7.2'!N101+'havelvac 7.3'!N101+'havelvac 7.4'!N101+'havelvac 7.5'!N101+'havelvac 7.6'!N101+'havelvac 7.7'!N101+'havelvac 7.9'!N101+'havelvac 7.8'!N101+'havelvac 7.10'!N101+'havelvac 7.11'!N101+'havelvac 7.12'!N101+'havelvac 7.13'!N101</f>
        <v>0</v>
      </c>
      <c r="O88" s="181">
        <f>+'havelvac 7.2'!O101+'havelvac 7.3'!O101+'havelvac 7.4'!O101+'havelvac 7.5'!O101+'havelvac 7.6'!O101+'havelvac 7.7'!O101+'havelvac 7.9'!O101+'havelvac 7.8'!O101+'havelvac 7.10'!O101+'havelvac 7.11'!O101+'havelvac 7.12'!O101+'havelvac 7.13'!O101</f>
        <v>0</v>
      </c>
      <c r="P88" s="229" t="str">
        <f t="shared" si="9"/>
        <v xml:space="preserve"> </v>
      </c>
      <c r="Q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8" s="229" t="str">
        <f t="shared" si="10"/>
        <v xml:space="preserve"> </v>
      </c>
      <c r="S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8" s="229" t="str">
        <f t="shared" si="11"/>
        <v xml:space="preserve"> </v>
      </c>
      <c r="U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8" s="181">
        <f>+'havelvac 7.2'!P101+'havelvac 7.3'!P101+'havelvac 7.4'!P101+'havelvac 7.5'!P101+'havelvac 7.6'!P101+'havelvac 7.7'!P101+'havelvac 7.9'!P101+'havelvac 7.8'!P101+'havelvac 7.10'!P101+'havelvac 7.11'!P101+'havelvac 7.12'!P101+'havelvac 7.13'!P101</f>
        <v>0</v>
      </c>
      <c r="W88" s="229" t="str">
        <f t="shared" si="12"/>
        <v xml:space="preserve"> </v>
      </c>
      <c r="X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8" s="229" t="str">
        <f t="shared" si="13"/>
        <v xml:space="preserve"> </v>
      </c>
      <c r="Z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8" s="229" t="str">
        <f t="shared" si="14"/>
        <v xml:space="preserve"> </v>
      </c>
      <c r="AB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9" spans="1:28" s="196" customFormat="1" ht="40.5">
      <c r="A89" s="182" t="str">
        <f t="shared" si="8"/>
        <v>71010601020000</v>
      </c>
      <c r="B89" s="183" t="s">
        <v>439</v>
      </c>
      <c r="C89" s="132" t="s">
        <v>106</v>
      </c>
      <c r="D89" s="131" t="s">
        <v>157</v>
      </c>
      <c r="E89" s="130" t="s">
        <v>106</v>
      </c>
      <c r="F89" s="204" t="s">
        <v>140</v>
      </c>
      <c r="G89" s="185" t="s">
        <v>440</v>
      </c>
      <c r="H89" s="144"/>
      <c r="I89" s="145"/>
      <c r="J89" s="146"/>
      <c r="K89" s="146"/>
      <c r="L89" s="25" t="s">
        <v>162</v>
      </c>
      <c r="M89" s="26"/>
      <c r="N89" s="195">
        <f>+'havelvac 7.2'!N102+'havelvac 7.3'!N102+'havelvac 7.4'!N102+'havelvac 7.5'!N102+'havelvac 7.6'!N102+'havelvac 7.7'!N102+'havelvac 7.9'!N102+'havelvac 7.8'!N102+'havelvac 7.10'!N102+'havelvac 7.11'!N102+'havelvac 7.12'!N102+'havelvac 7.13'!N102</f>
        <v>0</v>
      </c>
      <c r="O89" s="195">
        <f>+'havelvac 7.2'!O102+'havelvac 7.3'!O102+'havelvac 7.4'!O102+'havelvac 7.5'!O102+'havelvac 7.6'!O102+'havelvac 7.7'!O102+'havelvac 7.9'!O102+'havelvac 7.8'!O102+'havelvac 7.10'!O102+'havelvac 7.11'!O102+'havelvac 7.12'!O102+'havelvac 7.13'!O102</f>
        <v>0</v>
      </c>
      <c r="P89" s="228" t="str">
        <f t="shared" si="9"/>
        <v xml:space="preserve"> </v>
      </c>
      <c r="Q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9" s="228" t="str">
        <f t="shared" si="10"/>
        <v xml:space="preserve"> </v>
      </c>
      <c r="S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9" s="228" t="str">
        <f t="shared" si="11"/>
        <v xml:space="preserve"> </v>
      </c>
      <c r="U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9" s="195">
        <f>+'havelvac 7.2'!P102+'havelvac 7.3'!P102+'havelvac 7.4'!P102+'havelvac 7.5'!P102+'havelvac 7.6'!P102+'havelvac 7.7'!P102+'havelvac 7.9'!P102+'havelvac 7.8'!P102+'havelvac 7.10'!P102+'havelvac 7.11'!P102+'havelvac 7.12'!P102+'havelvac 7.13'!P102</f>
        <v>0</v>
      </c>
      <c r="W89" s="228" t="str">
        <f t="shared" si="12"/>
        <v xml:space="preserve"> </v>
      </c>
      <c r="X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9" s="228" t="str">
        <f t="shared" si="13"/>
        <v xml:space="preserve"> </v>
      </c>
      <c r="Z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9" s="228" t="str">
        <f t="shared" si="14"/>
        <v xml:space="preserve"> </v>
      </c>
      <c r="AB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0" spans="1:28" s="135" customFormat="1">
      <c r="A90" s="182" t="str">
        <f t="shared" si="8"/>
        <v>71010601024241</v>
      </c>
      <c r="B90" s="183" t="s">
        <v>439</v>
      </c>
      <c r="C90" s="132" t="s">
        <v>106</v>
      </c>
      <c r="D90" s="131" t="s">
        <v>157</v>
      </c>
      <c r="E90" s="130" t="s">
        <v>106</v>
      </c>
      <c r="F90" s="184" t="s">
        <v>140</v>
      </c>
      <c r="G90" s="129">
        <v>4241</v>
      </c>
      <c r="H90" s="23"/>
      <c r="I90" s="23"/>
      <c r="J90" s="24"/>
      <c r="K90" s="24"/>
      <c r="L90" s="27" t="s">
        <v>126</v>
      </c>
      <c r="M90" s="10">
        <v>4241</v>
      </c>
      <c r="N90" s="181">
        <f>+'havelvac 7.2'!N103+'havelvac 7.3'!N103+'havelvac 7.4'!N103+'havelvac 7.5'!N103+'havelvac 7.6'!N103+'havelvac 7.7'!N103+'havelvac 7.9'!N103+'havelvac 7.8'!N103+'havelvac 7.10'!N103+'havelvac 7.11'!N103+'havelvac 7.12'!N103+'havelvac 7.13'!N103</f>
        <v>0</v>
      </c>
      <c r="O90" s="181">
        <f>+'havelvac 7.2'!O103+'havelvac 7.3'!O103+'havelvac 7.4'!O103+'havelvac 7.5'!O103+'havelvac 7.6'!O103+'havelvac 7.7'!O103+'havelvac 7.9'!O103+'havelvac 7.8'!O103+'havelvac 7.10'!O103+'havelvac 7.11'!O103+'havelvac 7.12'!O103+'havelvac 7.13'!O103</f>
        <v>0</v>
      </c>
      <c r="P90" s="229" t="str">
        <f t="shared" si="9"/>
        <v xml:space="preserve"> </v>
      </c>
      <c r="Q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0" s="229" t="str">
        <f t="shared" si="10"/>
        <v xml:space="preserve"> </v>
      </c>
      <c r="S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0" s="229" t="str">
        <f t="shared" si="11"/>
        <v xml:space="preserve"> </v>
      </c>
      <c r="U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0" s="181">
        <f>+'havelvac 7.2'!P103+'havelvac 7.3'!P103+'havelvac 7.4'!P103+'havelvac 7.5'!P103+'havelvac 7.6'!P103+'havelvac 7.7'!P103+'havelvac 7.9'!P103+'havelvac 7.8'!P103+'havelvac 7.10'!P103+'havelvac 7.11'!P103+'havelvac 7.12'!P103+'havelvac 7.13'!P103</f>
        <v>0</v>
      </c>
      <c r="W90" s="229" t="str">
        <f t="shared" si="12"/>
        <v xml:space="preserve"> </v>
      </c>
      <c r="X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0" s="229" t="str">
        <f t="shared" si="13"/>
        <v xml:space="preserve"> </v>
      </c>
      <c r="Z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0" s="229" t="str">
        <f t="shared" si="14"/>
        <v xml:space="preserve"> </v>
      </c>
      <c r="AB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1" spans="1:28" s="135" customFormat="1">
      <c r="A91" s="182" t="str">
        <f t="shared" si="8"/>
        <v>71010601024823</v>
      </c>
      <c r="B91" s="183" t="s">
        <v>439</v>
      </c>
      <c r="C91" s="132" t="s">
        <v>106</v>
      </c>
      <c r="D91" s="131" t="s">
        <v>157</v>
      </c>
      <c r="E91" s="130" t="s">
        <v>106</v>
      </c>
      <c r="F91" s="184" t="s">
        <v>140</v>
      </c>
      <c r="G91" s="129">
        <v>4823</v>
      </c>
      <c r="H91" s="23"/>
      <c r="I91" s="23"/>
      <c r="J91" s="24"/>
      <c r="K91" s="24"/>
      <c r="L91" s="27" t="s">
        <v>133</v>
      </c>
      <c r="M91" s="10">
        <v>4823</v>
      </c>
      <c r="N91" s="181">
        <f>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91" s="181">
        <f>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91" s="229" t="str">
        <f t="shared" si="9"/>
        <v xml:space="preserve"> </v>
      </c>
      <c r="Q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1" s="229" t="str">
        <f t="shared" si="10"/>
        <v xml:space="preserve"> </v>
      </c>
      <c r="S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1" s="229" t="str">
        <f t="shared" si="11"/>
        <v xml:space="preserve"> </v>
      </c>
      <c r="U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1" s="181">
        <f>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  <c r="W91" s="229" t="str">
        <f t="shared" si="12"/>
        <v xml:space="preserve"> </v>
      </c>
      <c r="X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1" s="229" t="str">
        <f t="shared" si="13"/>
        <v xml:space="preserve"> </v>
      </c>
      <c r="Z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1" s="229" t="str">
        <f t="shared" si="14"/>
        <v xml:space="preserve"> </v>
      </c>
      <c r="AB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2" spans="1:28" s="162" customFormat="1">
      <c r="A92" s="120" t="str">
        <f t="shared" si="8"/>
        <v>71020000000000</v>
      </c>
      <c r="B92" s="122" t="s">
        <v>439</v>
      </c>
      <c r="C92" s="115" t="s">
        <v>140</v>
      </c>
      <c r="D92" s="116" t="s">
        <v>441</v>
      </c>
      <c r="E92" s="125" t="s">
        <v>441</v>
      </c>
      <c r="F92" s="126" t="s">
        <v>441</v>
      </c>
      <c r="G92" s="127" t="s">
        <v>440</v>
      </c>
      <c r="H92" s="171">
        <v>2200</v>
      </c>
      <c r="I92" s="210" t="s">
        <v>140</v>
      </c>
      <c r="J92" s="211">
        <v>0</v>
      </c>
      <c r="K92" s="211">
        <v>0</v>
      </c>
      <c r="L92" s="160" t="s">
        <v>163</v>
      </c>
      <c r="M92" s="172"/>
      <c r="N92" s="161">
        <f>+'havelvac 7.2'!N105+'havelvac 7.3'!N105+'havelvac 7.4'!N105+'havelvac 7.5'!N105+'havelvac 7.6'!N105+'havelvac 7.7'!N105+'havelvac 7.9'!N105+'havelvac 7.8'!N105+'havelvac 7.10'!N105+'havelvac 7.11'!N105+'havelvac 7.12'!N105+'havelvac 7.13'!N105</f>
        <v>0</v>
      </c>
      <c r="O92" s="161">
        <f>+'havelvac 7.2'!O105+'havelvac 7.3'!O105+'havelvac 7.4'!O105+'havelvac 7.5'!O105+'havelvac 7.6'!O105+'havelvac 7.7'!O105+'havelvac 7.9'!O105+'havelvac 7.8'!O105+'havelvac 7.10'!O105+'havelvac 7.11'!O105+'havelvac 7.12'!O105+'havelvac 7.13'!O105</f>
        <v>0</v>
      </c>
      <c r="P92" s="224" t="str">
        <f t="shared" si="9"/>
        <v xml:space="preserve"> </v>
      </c>
      <c r="Q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2" s="224" t="str">
        <f t="shared" si="10"/>
        <v xml:space="preserve"> </v>
      </c>
      <c r="S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2" s="224" t="str">
        <f t="shared" si="11"/>
        <v xml:space="preserve"> </v>
      </c>
      <c r="U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2" s="161">
        <f>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  <c r="W92" s="224" t="str">
        <f t="shared" si="12"/>
        <v xml:space="preserve"> </v>
      </c>
      <c r="X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2" s="224" t="str">
        <f t="shared" si="13"/>
        <v xml:space="preserve"> </v>
      </c>
      <c r="Z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2" s="224" t="str">
        <f t="shared" si="14"/>
        <v xml:space="preserve"> </v>
      </c>
      <c r="AB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3" spans="1:28" s="135" customFormat="1" ht="12.75">
      <c r="A93" s="182" t="str">
        <f t="shared" si="8"/>
        <v>71020000000001</v>
      </c>
      <c r="B93" s="183" t="s">
        <v>439</v>
      </c>
      <c r="C93" s="132" t="s">
        <v>140</v>
      </c>
      <c r="D93" s="131" t="s">
        <v>441</v>
      </c>
      <c r="E93" s="130" t="s">
        <v>441</v>
      </c>
      <c r="F93" s="184" t="s">
        <v>441</v>
      </c>
      <c r="G93" s="185" t="s">
        <v>96</v>
      </c>
      <c r="H93" s="23"/>
      <c r="I93" s="16"/>
      <c r="J93" s="17"/>
      <c r="K93" s="17"/>
      <c r="L93" s="28" t="s">
        <v>108</v>
      </c>
      <c r="M93" s="29"/>
      <c r="N93" s="188">
        <f>+'havelvac 7.2'!N106+'havelvac 7.3'!N106+'havelvac 7.4'!N106+'havelvac 7.5'!N106+'havelvac 7.6'!N106+'havelvac 7.7'!N106+'havelvac 7.9'!N106+'havelvac 7.8'!N106+'havelvac 7.10'!N106+'havelvac 7.11'!N106+'havelvac 7.12'!N106+'havelvac 7.13'!N106</f>
        <v>0</v>
      </c>
      <c r="O93" s="188">
        <f>+'havelvac 7.2'!O106+'havelvac 7.3'!O106+'havelvac 7.4'!O106+'havelvac 7.5'!O106+'havelvac 7.6'!O106+'havelvac 7.7'!O106+'havelvac 7.9'!O106+'havelvac 7.8'!O106+'havelvac 7.10'!O106+'havelvac 7.11'!O106+'havelvac 7.12'!O106+'havelvac 7.13'!O106</f>
        <v>0</v>
      </c>
      <c r="P93" s="225" t="str">
        <f t="shared" si="9"/>
        <v xml:space="preserve"> </v>
      </c>
      <c r="Q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3" s="225" t="str">
        <f t="shared" si="10"/>
        <v xml:space="preserve"> </v>
      </c>
      <c r="S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3" s="225" t="str">
        <f t="shared" si="11"/>
        <v xml:space="preserve"> </v>
      </c>
      <c r="U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3" s="188">
        <f>+'havelvac 7.2'!P106+'havelvac 7.3'!P106+'havelvac 7.4'!P106+'havelvac 7.5'!P106+'havelvac 7.6'!P106+'havelvac 7.7'!P106+'havelvac 7.9'!P106+'havelvac 7.8'!P106+'havelvac 7.10'!P106+'havelvac 7.11'!P106+'havelvac 7.12'!P106+'havelvac 7.13'!P106</f>
        <v>0</v>
      </c>
      <c r="W93" s="225" t="str">
        <f t="shared" si="12"/>
        <v xml:space="preserve"> </v>
      </c>
      <c r="X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3" s="225" t="str">
        <f t="shared" si="13"/>
        <v xml:space="preserve"> </v>
      </c>
      <c r="Z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3" s="225" t="str">
        <f t="shared" si="14"/>
        <v xml:space="preserve"> </v>
      </c>
      <c r="AB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4" spans="1:28" s="187" customFormat="1" ht="13.5">
      <c r="A94" s="182" t="str">
        <f t="shared" si="8"/>
        <v>71020200000000</v>
      </c>
      <c r="B94" s="183" t="s">
        <v>439</v>
      </c>
      <c r="C94" s="132" t="s">
        <v>140</v>
      </c>
      <c r="D94" s="131" t="s">
        <v>140</v>
      </c>
      <c r="E94" s="130" t="s">
        <v>441</v>
      </c>
      <c r="F94" s="184" t="s">
        <v>441</v>
      </c>
      <c r="G94" s="185" t="s">
        <v>440</v>
      </c>
      <c r="H94" s="173">
        <v>2220</v>
      </c>
      <c r="I94" s="164" t="s">
        <v>140</v>
      </c>
      <c r="J94" s="165">
        <v>2</v>
      </c>
      <c r="K94" s="165">
        <v>0</v>
      </c>
      <c r="L94" s="166" t="s">
        <v>164</v>
      </c>
      <c r="M94" s="174"/>
      <c r="N94" s="186">
        <f>+'havelvac 7.2'!N107+'havelvac 7.3'!N107+'havelvac 7.4'!N107+'havelvac 7.5'!N107+'havelvac 7.6'!N107+'havelvac 7.7'!N107+'havelvac 7.9'!N107+'havelvac 7.8'!N107+'havelvac 7.10'!N107+'havelvac 7.11'!N107+'havelvac 7.12'!N107+'havelvac 7.13'!N107</f>
        <v>0</v>
      </c>
      <c r="O94" s="186">
        <f>+'havelvac 7.2'!O107+'havelvac 7.3'!O107+'havelvac 7.4'!O107+'havelvac 7.5'!O107+'havelvac 7.6'!O107+'havelvac 7.7'!O107+'havelvac 7.9'!O107+'havelvac 7.8'!O107+'havelvac 7.10'!O107+'havelvac 7.11'!O107+'havelvac 7.12'!O107+'havelvac 7.13'!O107</f>
        <v>0</v>
      </c>
      <c r="P94" s="226" t="str">
        <f t="shared" si="9"/>
        <v xml:space="preserve"> </v>
      </c>
      <c r="Q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4" s="226" t="str">
        <f t="shared" si="10"/>
        <v xml:space="preserve"> </v>
      </c>
      <c r="S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4" s="226" t="str">
        <f t="shared" si="11"/>
        <v xml:space="preserve"> </v>
      </c>
      <c r="U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4" s="186">
        <f>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  <c r="W94" s="226" t="str">
        <f t="shared" si="12"/>
        <v xml:space="preserve"> </v>
      </c>
      <c r="X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4" s="226" t="str">
        <f t="shared" si="13"/>
        <v xml:space="preserve"> </v>
      </c>
      <c r="Z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4" s="226" t="str">
        <f t="shared" si="14"/>
        <v xml:space="preserve"> </v>
      </c>
      <c r="AB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5" spans="1:28" s="135" customFormat="1" ht="12.75">
      <c r="A95" s="182" t="str">
        <f t="shared" si="8"/>
        <v>71020200000001</v>
      </c>
      <c r="B95" s="183" t="s">
        <v>439</v>
      </c>
      <c r="C95" s="132" t="s">
        <v>140</v>
      </c>
      <c r="D95" s="131" t="s">
        <v>140</v>
      </c>
      <c r="E95" s="130" t="s">
        <v>441</v>
      </c>
      <c r="F95" s="184" t="s">
        <v>441</v>
      </c>
      <c r="G95" s="185" t="s">
        <v>96</v>
      </c>
      <c r="H95" s="23"/>
      <c r="I95" s="16"/>
      <c r="J95" s="17"/>
      <c r="K95" s="17"/>
      <c r="L95" s="28" t="s">
        <v>110</v>
      </c>
      <c r="M95" s="29"/>
      <c r="N95" s="188">
        <f>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95" s="188">
        <f>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95" s="225" t="str">
        <f t="shared" si="9"/>
        <v xml:space="preserve"> </v>
      </c>
      <c r="Q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5" s="225" t="str">
        <f t="shared" si="10"/>
        <v xml:space="preserve"> </v>
      </c>
      <c r="S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5" s="225" t="str">
        <f t="shared" si="11"/>
        <v xml:space="preserve"> </v>
      </c>
      <c r="U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5" s="188">
        <f>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  <c r="W95" s="225" t="str">
        <f t="shared" si="12"/>
        <v xml:space="preserve"> </v>
      </c>
      <c r="X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5" s="225" t="str">
        <f t="shared" si="13"/>
        <v xml:space="preserve"> </v>
      </c>
      <c r="Z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5" s="225" t="str">
        <f t="shared" si="14"/>
        <v xml:space="preserve"> </v>
      </c>
      <c r="AB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6" spans="1:28" s="191" customFormat="1" ht="12.75">
      <c r="A96" s="182" t="str">
        <f t="shared" si="8"/>
        <v>71020201000000</v>
      </c>
      <c r="B96" s="183" t="s">
        <v>439</v>
      </c>
      <c r="C96" s="132" t="s">
        <v>140</v>
      </c>
      <c r="D96" s="131" t="s">
        <v>140</v>
      </c>
      <c r="E96" s="130" t="s">
        <v>106</v>
      </c>
      <c r="F96" s="184" t="s">
        <v>441</v>
      </c>
      <c r="G96" s="185" t="s">
        <v>440</v>
      </c>
      <c r="H96" s="149">
        <v>2221</v>
      </c>
      <c r="I96" s="150" t="s">
        <v>140</v>
      </c>
      <c r="J96" s="151">
        <v>2</v>
      </c>
      <c r="K96" s="151">
        <v>1</v>
      </c>
      <c r="L96" s="152" t="s">
        <v>165</v>
      </c>
      <c r="M96" s="153"/>
      <c r="N96" s="190">
        <f>+'havelvac 7.2'!N109+'havelvac 7.3'!N109+'havelvac 7.4'!N109+'havelvac 7.5'!N109+'havelvac 7.6'!N109+'havelvac 7.7'!N109+'havelvac 7.9'!N109+'havelvac 7.8'!N109+'havelvac 7.10'!N109+'havelvac 7.11'!N109+'havelvac 7.12'!N109+'havelvac 7.13'!N109</f>
        <v>0</v>
      </c>
      <c r="O96" s="190">
        <f>+'havelvac 7.2'!O109+'havelvac 7.3'!O109+'havelvac 7.4'!O109+'havelvac 7.5'!O109+'havelvac 7.6'!O109+'havelvac 7.7'!O109+'havelvac 7.9'!O109+'havelvac 7.8'!O109+'havelvac 7.10'!O109+'havelvac 7.11'!O109+'havelvac 7.12'!O109+'havelvac 7.13'!O109</f>
        <v>0</v>
      </c>
      <c r="P96" s="227" t="str">
        <f t="shared" si="9"/>
        <v xml:space="preserve"> </v>
      </c>
      <c r="Q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6" s="227" t="str">
        <f t="shared" si="10"/>
        <v xml:space="preserve"> </v>
      </c>
      <c r="S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6" s="227" t="str">
        <f t="shared" si="11"/>
        <v xml:space="preserve"> </v>
      </c>
      <c r="U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6" s="190">
        <f>+'havelvac 7.2'!P109+'havelvac 7.3'!P109+'havelvac 7.4'!P109+'havelvac 7.5'!P109+'havelvac 7.6'!P109+'havelvac 7.7'!P109+'havelvac 7.9'!P109+'havelvac 7.8'!P109+'havelvac 7.10'!P109+'havelvac 7.11'!P109+'havelvac 7.12'!P109+'havelvac 7.13'!P109</f>
        <v>0</v>
      </c>
      <c r="W96" s="227" t="str">
        <f t="shared" si="12"/>
        <v xml:space="preserve"> </v>
      </c>
      <c r="X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6" s="227" t="str">
        <f t="shared" si="13"/>
        <v xml:space="preserve"> </v>
      </c>
      <c r="Z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6" s="227" t="str">
        <f t="shared" si="14"/>
        <v xml:space="preserve"> </v>
      </c>
      <c r="AB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7" spans="1:28" s="135" customFormat="1" ht="12.75">
      <c r="A97" s="182" t="str">
        <f t="shared" si="8"/>
        <v>71020201000001</v>
      </c>
      <c r="B97" s="183" t="s">
        <v>439</v>
      </c>
      <c r="C97" s="132" t="s">
        <v>140</v>
      </c>
      <c r="D97" s="131" t="s">
        <v>140</v>
      </c>
      <c r="E97" s="130" t="s">
        <v>106</v>
      </c>
      <c r="F97" s="184" t="s">
        <v>441</v>
      </c>
      <c r="G97" s="185" t="s">
        <v>96</v>
      </c>
      <c r="H97" s="23"/>
      <c r="I97" s="23"/>
      <c r="J97" s="24"/>
      <c r="K97" s="24"/>
      <c r="L97" s="28" t="s">
        <v>108</v>
      </c>
      <c r="M97" s="29"/>
      <c r="N97" s="188">
        <f>+'havelvac 7.2'!N110+'havelvac 7.3'!N110+'havelvac 7.4'!N110+'havelvac 7.5'!N110+'havelvac 7.6'!N110+'havelvac 7.7'!N110+'havelvac 7.9'!N110+'havelvac 7.8'!N110+'havelvac 7.10'!N110+'havelvac 7.11'!N110+'havelvac 7.12'!N110+'havelvac 7.13'!N110</f>
        <v>0</v>
      </c>
      <c r="O97" s="188">
        <f>+'havelvac 7.2'!O110+'havelvac 7.3'!O110+'havelvac 7.4'!O110+'havelvac 7.5'!O110+'havelvac 7.6'!O110+'havelvac 7.7'!O110+'havelvac 7.9'!O110+'havelvac 7.8'!O110+'havelvac 7.10'!O110+'havelvac 7.11'!O110+'havelvac 7.12'!O110+'havelvac 7.13'!O110</f>
        <v>0</v>
      </c>
      <c r="P97" s="225" t="str">
        <f t="shared" si="9"/>
        <v xml:space="preserve"> </v>
      </c>
      <c r="Q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7" s="225" t="str">
        <f t="shared" si="10"/>
        <v xml:space="preserve"> </v>
      </c>
      <c r="S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7" s="225" t="str">
        <f t="shared" si="11"/>
        <v xml:space="preserve"> </v>
      </c>
      <c r="U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7" s="188">
        <f>+'havelvac 7.2'!P110+'havelvac 7.3'!P110+'havelvac 7.4'!P110+'havelvac 7.5'!P110+'havelvac 7.6'!P110+'havelvac 7.7'!P110+'havelvac 7.9'!P110+'havelvac 7.8'!P110+'havelvac 7.10'!P110+'havelvac 7.11'!P110+'havelvac 7.12'!P110+'havelvac 7.13'!P110</f>
        <v>0</v>
      </c>
      <c r="W97" s="225" t="str">
        <f t="shared" si="12"/>
        <v xml:space="preserve"> </v>
      </c>
      <c r="X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7" s="225" t="str">
        <f t="shared" si="13"/>
        <v xml:space="preserve"> </v>
      </c>
      <c r="Z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7" s="225" t="str">
        <f t="shared" si="14"/>
        <v xml:space="preserve"> </v>
      </c>
      <c r="AB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8" spans="1:28" s="196" customFormat="1" ht="13.5">
      <c r="A98" s="182" t="str">
        <f t="shared" si="8"/>
        <v>71020201010000</v>
      </c>
      <c r="B98" s="183" t="s">
        <v>439</v>
      </c>
      <c r="C98" s="132" t="s">
        <v>140</v>
      </c>
      <c r="D98" s="131" t="s">
        <v>140</v>
      </c>
      <c r="E98" s="130" t="s">
        <v>106</v>
      </c>
      <c r="F98" s="184" t="s">
        <v>106</v>
      </c>
      <c r="G98" s="185" t="s">
        <v>440</v>
      </c>
      <c r="H98" s="144"/>
      <c r="I98" s="145"/>
      <c r="J98" s="146"/>
      <c r="K98" s="146"/>
      <c r="L98" s="25" t="s">
        <v>166</v>
      </c>
      <c r="M98" s="26"/>
      <c r="N98" s="195">
        <f>+'havelvac 7.2'!N111+'havelvac 7.3'!N111+'havelvac 7.4'!N111+'havelvac 7.5'!N111+'havelvac 7.6'!N111+'havelvac 7.7'!N111+'havelvac 7.9'!N111+'havelvac 7.8'!N111+'havelvac 7.10'!N111+'havelvac 7.11'!N111+'havelvac 7.12'!N111+'havelvac 7.13'!N111</f>
        <v>0</v>
      </c>
      <c r="O98" s="195">
        <f>+'havelvac 7.2'!O111+'havelvac 7.3'!O111+'havelvac 7.4'!O111+'havelvac 7.5'!O111+'havelvac 7.6'!O111+'havelvac 7.7'!O111+'havelvac 7.9'!O111+'havelvac 7.8'!O111+'havelvac 7.10'!O111+'havelvac 7.11'!O111+'havelvac 7.12'!O111+'havelvac 7.13'!O111</f>
        <v>0</v>
      </c>
      <c r="P98" s="228" t="str">
        <f t="shared" si="9"/>
        <v xml:space="preserve"> </v>
      </c>
      <c r="Q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8" s="228" t="str">
        <f t="shared" si="10"/>
        <v xml:space="preserve"> </v>
      </c>
      <c r="S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8" s="228" t="str">
        <f t="shared" si="11"/>
        <v xml:space="preserve"> </v>
      </c>
      <c r="U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8" s="195">
        <f>+'havelvac 7.2'!P111+'havelvac 7.3'!P111+'havelvac 7.4'!P111+'havelvac 7.5'!P111+'havelvac 7.6'!P111+'havelvac 7.7'!P111+'havelvac 7.9'!P111+'havelvac 7.8'!P111+'havelvac 7.10'!P111+'havelvac 7.11'!P111+'havelvac 7.12'!P111+'havelvac 7.13'!P111</f>
        <v>0</v>
      </c>
      <c r="W98" s="228" t="str">
        <f t="shared" si="12"/>
        <v xml:space="preserve"> </v>
      </c>
      <c r="X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8" s="228" t="str">
        <f t="shared" si="13"/>
        <v xml:space="preserve"> </v>
      </c>
      <c r="Z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8" s="228" t="str">
        <f t="shared" si="14"/>
        <v xml:space="preserve"> </v>
      </c>
      <c r="AB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9" spans="1:28" s="135" customFormat="1" hidden="1">
      <c r="A99" s="182" t="str">
        <f t="shared" si="8"/>
        <v>71020201014239</v>
      </c>
      <c r="B99" s="183" t="s">
        <v>439</v>
      </c>
      <c r="C99" s="132" t="s">
        <v>140</v>
      </c>
      <c r="D99" s="131" t="s">
        <v>140</v>
      </c>
      <c r="E99" s="130" t="s">
        <v>106</v>
      </c>
      <c r="F99" s="184" t="s">
        <v>106</v>
      </c>
      <c r="G99" s="129">
        <v>4239</v>
      </c>
      <c r="H99" s="15"/>
      <c r="I99" s="23"/>
      <c r="J99" s="24"/>
      <c r="K99" s="24"/>
      <c r="L99" s="30" t="s">
        <v>125</v>
      </c>
      <c r="M99" s="31">
        <v>4239</v>
      </c>
      <c r="N99" s="181">
        <f>+'havelvac 7.2'!N112+'havelvac 7.3'!N112+'havelvac 7.4'!N112+'havelvac 7.5'!N112+'havelvac 7.6'!N112+'havelvac 7.7'!N112+'havelvac 7.9'!N112+'havelvac 7.8'!N112+'havelvac 7.10'!N112+'havelvac 7.11'!N112+'havelvac 7.12'!N112+'havelvac 7.13'!N112</f>
        <v>0</v>
      </c>
      <c r="O99" s="181">
        <f>+'havelvac 7.2'!O112+'havelvac 7.3'!O112+'havelvac 7.4'!O112+'havelvac 7.5'!O112+'havelvac 7.6'!O112+'havelvac 7.7'!O112+'havelvac 7.9'!O112+'havelvac 7.8'!O112+'havelvac 7.10'!O112+'havelvac 7.11'!O112+'havelvac 7.12'!O112+'havelvac 7.13'!O112</f>
        <v>0</v>
      </c>
      <c r="P99" s="229" t="str">
        <f t="shared" si="9"/>
        <v xml:space="preserve"> </v>
      </c>
      <c r="Q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9" s="229" t="str">
        <f t="shared" si="10"/>
        <v xml:space="preserve"> </v>
      </c>
      <c r="S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9" s="229" t="str">
        <f t="shared" si="11"/>
        <v xml:space="preserve"> </v>
      </c>
      <c r="U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9" s="181">
        <f>+'havelvac 7.2'!P112+'havelvac 7.3'!P112+'havelvac 7.4'!P112+'havelvac 7.5'!P112+'havelvac 7.6'!P112+'havelvac 7.7'!P112+'havelvac 7.9'!P112+'havelvac 7.8'!P112+'havelvac 7.10'!P112+'havelvac 7.11'!P112+'havelvac 7.12'!P112+'havelvac 7.13'!P112</f>
        <v>0</v>
      </c>
      <c r="W99" s="229" t="str">
        <f t="shared" si="12"/>
        <v xml:space="preserve"> </v>
      </c>
      <c r="X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9" s="229" t="str">
        <f t="shared" si="13"/>
        <v xml:space="preserve"> </v>
      </c>
      <c r="Z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9" s="229" t="str">
        <f t="shared" si="14"/>
        <v xml:space="preserve"> </v>
      </c>
      <c r="AB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0" spans="1:28" s="135" customFormat="1">
      <c r="A100" s="182" t="str">
        <f t="shared" si="8"/>
        <v>71020201014261</v>
      </c>
      <c r="B100" s="183" t="s">
        <v>439</v>
      </c>
      <c r="C100" s="132" t="s">
        <v>140</v>
      </c>
      <c r="D100" s="131" t="s">
        <v>140</v>
      </c>
      <c r="E100" s="130" t="s">
        <v>106</v>
      </c>
      <c r="F100" s="184" t="s">
        <v>106</v>
      </c>
      <c r="G100" s="129">
        <v>4261</v>
      </c>
      <c r="H100" s="15"/>
      <c r="I100" s="23"/>
      <c r="J100" s="24"/>
      <c r="K100" s="24"/>
      <c r="L100" s="27" t="s">
        <v>128</v>
      </c>
      <c r="M100" s="31">
        <v>4261</v>
      </c>
      <c r="N100" s="181">
        <f>+'havelvac 7.2'!N113+'havelvac 7.3'!N113+'havelvac 7.4'!N113+'havelvac 7.5'!N113+'havelvac 7.6'!N113+'havelvac 7.7'!N113+'havelvac 7.9'!N113+'havelvac 7.8'!N113+'havelvac 7.10'!N113+'havelvac 7.11'!N113+'havelvac 7.12'!N113+'havelvac 7.13'!N113</f>
        <v>0</v>
      </c>
      <c r="O100" s="181">
        <f>+'havelvac 7.2'!O113+'havelvac 7.3'!O113+'havelvac 7.4'!O113+'havelvac 7.5'!O113+'havelvac 7.6'!O113+'havelvac 7.7'!O113+'havelvac 7.9'!O113+'havelvac 7.8'!O113+'havelvac 7.10'!O113+'havelvac 7.11'!O113+'havelvac 7.12'!O113+'havelvac 7.13'!O113</f>
        <v>0</v>
      </c>
      <c r="P100" s="229" t="str">
        <f t="shared" si="9"/>
        <v xml:space="preserve"> </v>
      </c>
      <c r="Q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0" s="229" t="str">
        <f t="shared" si="10"/>
        <v xml:space="preserve"> </v>
      </c>
      <c r="S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0" s="229" t="str">
        <f t="shared" si="11"/>
        <v xml:space="preserve"> </v>
      </c>
      <c r="U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0" s="181">
        <f>+'havelvac 7.2'!P113+'havelvac 7.3'!P113+'havelvac 7.4'!P113+'havelvac 7.5'!P113+'havelvac 7.6'!P113+'havelvac 7.7'!P113+'havelvac 7.9'!P113+'havelvac 7.8'!P113+'havelvac 7.10'!P113+'havelvac 7.11'!P113+'havelvac 7.12'!P113+'havelvac 7.13'!P113</f>
        <v>0</v>
      </c>
      <c r="W100" s="229" t="str">
        <f t="shared" si="12"/>
        <v xml:space="preserve"> </v>
      </c>
      <c r="X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0" s="229" t="str">
        <f t="shared" si="13"/>
        <v xml:space="preserve"> </v>
      </c>
      <c r="Z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0" s="229" t="str">
        <f t="shared" si="14"/>
        <v xml:space="preserve"> </v>
      </c>
      <c r="AB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1" spans="1:28" s="135" customFormat="1" hidden="1">
      <c r="A101" s="182" t="str">
        <f t="shared" si="8"/>
        <v>71020201014264</v>
      </c>
      <c r="B101" s="198" t="s">
        <v>439</v>
      </c>
      <c r="C101" s="132" t="s">
        <v>140</v>
      </c>
      <c r="D101" s="131" t="s">
        <v>140</v>
      </c>
      <c r="E101" s="130" t="s">
        <v>106</v>
      </c>
      <c r="F101" s="184" t="s">
        <v>106</v>
      </c>
      <c r="G101" s="129">
        <v>4264</v>
      </c>
      <c r="H101" s="189"/>
      <c r="I101" s="192"/>
      <c r="J101" s="199"/>
      <c r="K101" s="200"/>
      <c r="L101" s="201" t="s">
        <v>129</v>
      </c>
      <c r="M101" s="11">
        <v>4264</v>
      </c>
      <c r="N101" s="181">
        <f>+'havelvac 7.2'!N114+'havelvac 7.3'!N114+'havelvac 7.4'!N114+'havelvac 7.5'!N114+'havelvac 7.6'!N114+'havelvac 7.7'!N114+'havelvac 7.9'!N114+'havelvac 7.8'!N114+'havelvac 7.10'!N114+'havelvac 7.11'!N114+'havelvac 7.12'!N114+'havelvac 7.13'!N114</f>
        <v>0</v>
      </c>
      <c r="O101" s="181">
        <f>+'havelvac 7.2'!O114+'havelvac 7.3'!O114+'havelvac 7.4'!O114+'havelvac 7.5'!O114+'havelvac 7.6'!O114+'havelvac 7.7'!O114+'havelvac 7.9'!O114+'havelvac 7.8'!O114+'havelvac 7.10'!O114+'havelvac 7.11'!O114+'havelvac 7.12'!O114+'havelvac 7.13'!O114</f>
        <v>0</v>
      </c>
      <c r="P101" s="229" t="str">
        <f t="shared" si="9"/>
        <v xml:space="preserve"> </v>
      </c>
      <c r="Q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1" s="229" t="str">
        <f t="shared" si="10"/>
        <v xml:space="preserve"> </v>
      </c>
      <c r="S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1" s="229" t="str">
        <f t="shared" si="11"/>
        <v xml:space="preserve"> </v>
      </c>
      <c r="U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1" s="181">
        <f>+'havelvac 7.2'!P114+'havelvac 7.3'!P114+'havelvac 7.4'!P114+'havelvac 7.5'!P114+'havelvac 7.6'!P114+'havelvac 7.7'!P114+'havelvac 7.9'!P114+'havelvac 7.8'!P114+'havelvac 7.10'!P114+'havelvac 7.11'!P114+'havelvac 7.12'!P114+'havelvac 7.13'!P114</f>
        <v>0</v>
      </c>
      <c r="W101" s="229" t="str">
        <f t="shared" si="12"/>
        <v xml:space="preserve"> </v>
      </c>
      <c r="X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1" s="229" t="str">
        <f t="shared" si="13"/>
        <v xml:space="preserve"> </v>
      </c>
      <c r="Z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1" s="229" t="str">
        <f t="shared" si="14"/>
        <v xml:space="preserve"> </v>
      </c>
      <c r="AB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2" spans="1:28" s="135" customFormat="1" hidden="1">
      <c r="A102" s="182" t="str">
        <f t="shared" si="8"/>
        <v>71020201014639</v>
      </c>
      <c r="B102" s="183" t="s">
        <v>439</v>
      </c>
      <c r="C102" s="132" t="s">
        <v>140</v>
      </c>
      <c r="D102" s="131" t="s">
        <v>140</v>
      </c>
      <c r="E102" s="130" t="s">
        <v>106</v>
      </c>
      <c r="F102" s="184" t="s">
        <v>106</v>
      </c>
      <c r="G102" s="129">
        <v>4639</v>
      </c>
      <c r="H102" s="15"/>
      <c r="I102" s="23"/>
      <c r="J102" s="24"/>
      <c r="K102" s="24"/>
      <c r="L102" s="30" t="s">
        <v>167</v>
      </c>
      <c r="M102" s="31">
        <v>4639</v>
      </c>
      <c r="N102" s="181">
        <f>+'havelvac 7.2'!N115+'havelvac 7.3'!N115+'havelvac 7.4'!N115+'havelvac 7.5'!N115+'havelvac 7.6'!N115+'havelvac 7.7'!N115+'havelvac 7.9'!N115+'havelvac 7.8'!N115+'havelvac 7.10'!N115+'havelvac 7.11'!N115+'havelvac 7.12'!N115+'havelvac 7.13'!N115</f>
        <v>0</v>
      </c>
      <c r="O102" s="181">
        <f>+'havelvac 7.2'!O115+'havelvac 7.3'!O115+'havelvac 7.4'!O115+'havelvac 7.5'!O115+'havelvac 7.6'!O115+'havelvac 7.7'!O115+'havelvac 7.9'!O115+'havelvac 7.8'!O115+'havelvac 7.10'!O115+'havelvac 7.11'!O115+'havelvac 7.12'!O115+'havelvac 7.13'!O115</f>
        <v>0</v>
      </c>
      <c r="P102" s="229" t="str">
        <f t="shared" si="9"/>
        <v xml:space="preserve"> </v>
      </c>
      <c r="Q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2" s="229" t="str">
        <f t="shared" si="10"/>
        <v xml:space="preserve"> </v>
      </c>
      <c r="S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2" s="229" t="str">
        <f t="shared" si="11"/>
        <v xml:space="preserve"> </v>
      </c>
      <c r="U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2" s="181">
        <f>+'havelvac 7.2'!P115+'havelvac 7.3'!P115+'havelvac 7.4'!P115+'havelvac 7.5'!P115+'havelvac 7.6'!P115+'havelvac 7.7'!P115+'havelvac 7.9'!P115+'havelvac 7.8'!P115+'havelvac 7.10'!P115+'havelvac 7.11'!P115+'havelvac 7.12'!P115+'havelvac 7.13'!P115</f>
        <v>0</v>
      </c>
      <c r="W102" s="229" t="str">
        <f t="shared" si="12"/>
        <v xml:space="preserve"> </v>
      </c>
      <c r="X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2" s="229" t="str">
        <f t="shared" si="13"/>
        <v xml:space="preserve"> </v>
      </c>
      <c r="Z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2" s="229" t="str">
        <f t="shared" si="14"/>
        <v xml:space="preserve"> </v>
      </c>
      <c r="AB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3" spans="1:28" s="187" customFormat="1" ht="13.5">
      <c r="A103" s="182" t="str">
        <f t="shared" si="8"/>
        <v>71020500000000</v>
      </c>
      <c r="B103" s="183" t="s">
        <v>439</v>
      </c>
      <c r="C103" s="132" t="s">
        <v>140</v>
      </c>
      <c r="D103" s="131" t="s">
        <v>149</v>
      </c>
      <c r="E103" s="130" t="s">
        <v>441</v>
      </c>
      <c r="F103" s="184" t="s">
        <v>441</v>
      </c>
      <c r="G103" s="185" t="s">
        <v>440</v>
      </c>
      <c r="H103" s="173">
        <v>2250</v>
      </c>
      <c r="I103" s="164" t="s">
        <v>140</v>
      </c>
      <c r="J103" s="165">
        <v>5</v>
      </c>
      <c r="K103" s="165">
        <v>0</v>
      </c>
      <c r="L103" s="166" t="s">
        <v>168</v>
      </c>
      <c r="M103" s="174"/>
      <c r="N103" s="186">
        <f>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103" s="186">
        <f>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103" s="226" t="str">
        <f t="shared" si="9"/>
        <v xml:space="preserve"> </v>
      </c>
      <c r="Q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3" s="226" t="str">
        <f t="shared" si="10"/>
        <v xml:space="preserve"> </v>
      </c>
      <c r="S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3" s="226" t="str">
        <f t="shared" si="11"/>
        <v xml:space="preserve"> </v>
      </c>
      <c r="U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3" s="186">
        <f>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  <c r="W103" s="226" t="str">
        <f t="shared" si="12"/>
        <v xml:space="preserve"> </v>
      </c>
      <c r="X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3" s="226" t="str">
        <f t="shared" si="13"/>
        <v xml:space="preserve"> </v>
      </c>
      <c r="Z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3" s="226" t="str">
        <f t="shared" si="14"/>
        <v xml:space="preserve"> </v>
      </c>
      <c r="AB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4" spans="1:28" s="135" customFormat="1" ht="12.75">
      <c r="A104" s="182" t="str">
        <f t="shared" si="8"/>
        <v>71020500000001</v>
      </c>
      <c r="B104" s="183" t="s">
        <v>439</v>
      </c>
      <c r="C104" s="132" t="s">
        <v>140</v>
      </c>
      <c r="D104" s="131" t="s">
        <v>149</v>
      </c>
      <c r="E104" s="130" t="s">
        <v>441</v>
      </c>
      <c r="F104" s="184" t="s">
        <v>441</v>
      </c>
      <c r="G104" s="185" t="s">
        <v>96</v>
      </c>
      <c r="H104" s="23"/>
      <c r="I104" s="16"/>
      <c r="J104" s="17"/>
      <c r="K104" s="17"/>
      <c r="L104" s="28" t="s">
        <v>110</v>
      </c>
      <c r="M104" s="29"/>
      <c r="N104" s="188">
        <f>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104" s="188">
        <f>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104" s="225" t="str">
        <f t="shared" si="9"/>
        <v xml:space="preserve"> </v>
      </c>
      <c r="Q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4" s="225" t="str">
        <f t="shared" si="10"/>
        <v xml:space="preserve"> </v>
      </c>
      <c r="S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4" s="225" t="str">
        <f t="shared" si="11"/>
        <v xml:space="preserve"> </v>
      </c>
      <c r="U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4" s="188">
        <f>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  <c r="W104" s="225" t="str">
        <f t="shared" si="12"/>
        <v xml:space="preserve"> </v>
      </c>
      <c r="X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4" s="225" t="str">
        <f t="shared" si="13"/>
        <v xml:space="preserve"> </v>
      </c>
      <c r="Z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4" s="225" t="str">
        <f t="shared" si="14"/>
        <v xml:space="preserve"> </v>
      </c>
      <c r="AB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5" spans="1:28" s="191" customFormat="1" ht="12.75">
      <c r="A105" s="182" t="str">
        <f t="shared" si="8"/>
        <v>71020501000000</v>
      </c>
      <c r="B105" s="183" t="s">
        <v>439</v>
      </c>
      <c r="C105" s="132" t="s">
        <v>140</v>
      </c>
      <c r="D105" s="131" t="s">
        <v>149</v>
      </c>
      <c r="E105" s="130" t="s">
        <v>106</v>
      </c>
      <c r="F105" s="184" t="s">
        <v>441</v>
      </c>
      <c r="G105" s="185" t="s">
        <v>440</v>
      </c>
      <c r="H105" s="149">
        <v>2251</v>
      </c>
      <c r="I105" s="150" t="s">
        <v>140</v>
      </c>
      <c r="J105" s="151">
        <v>5</v>
      </c>
      <c r="K105" s="151">
        <v>1</v>
      </c>
      <c r="L105" s="152" t="s">
        <v>168</v>
      </c>
      <c r="M105" s="153"/>
      <c r="N105" s="190">
        <f>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105" s="190">
        <f>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105" s="227" t="str">
        <f t="shared" si="9"/>
        <v xml:space="preserve"> </v>
      </c>
      <c r="Q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5" s="227" t="str">
        <f t="shared" si="10"/>
        <v xml:space="preserve"> </v>
      </c>
      <c r="S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5" s="227" t="str">
        <f t="shared" si="11"/>
        <v xml:space="preserve"> </v>
      </c>
      <c r="U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5" s="190">
        <f>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  <c r="W105" s="227" t="str">
        <f t="shared" si="12"/>
        <v xml:space="preserve"> </v>
      </c>
      <c r="X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5" s="227" t="str">
        <f t="shared" si="13"/>
        <v xml:space="preserve"> </v>
      </c>
      <c r="Z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5" s="227" t="str">
        <f t="shared" si="14"/>
        <v xml:space="preserve"> </v>
      </c>
      <c r="AB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6" spans="1:28" s="135" customFormat="1" ht="12.75">
      <c r="A106" s="182" t="str">
        <f t="shared" si="8"/>
        <v>71020501000001</v>
      </c>
      <c r="B106" s="183" t="s">
        <v>439</v>
      </c>
      <c r="C106" s="132" t="s">
        <v>140</v>
      </c>
      <c r="D106" s="131" t="s">
        <v>149</v>
      </c>
      <c r="E106" s="130" t="s">
        <v>106</v>
      </c>
      <c r="F106" s="184" t="s">
        <v>441</v>
      </c>
      <c r="G106" s="185" t="s">
        <v>96</v>
      </c>
      <c r="H106" s="23"/>
      <c r="I106" s="23"/>
      <c r="J106" s="24"/>
      <c r="K106" s="24"/>
      <c r="L106" s="28" t="s">
        <v>108</v>
      </c>
      <c r="M106" s="29"/>
      <c r="N106" s="188">
        <f>+'havelvac 7.2'!N120+'havelvac 7.3'!N120+'havelvac 7.4'!N120+'havelvac 7.5'!N120+'havelvac 7.6'!N120+'havelvac 7.7'!N120+'havelvac 7.9'!N120+'havelvac 7.8'!N120+'havelvac 7.10'!N120+'havelvac 7.11'!N120+'havelvac 7.12'!N120+'havelvac 7.13'!N120</f>
        <v>0</v>
      </c>
      <c r="O106" s="188">
        <f>+'havelvac 7.2'!O120+'havelvac 7.3'!O120+'havelvac 7.4'!O120+'havelvac 7.5'!O120+'havelvac 7.6'!O120+'havelvac 7.7'!O120+'havelvac 7.9'!O120+'havelvac 7.8'!O120+'havelvac 7.10'!O120+'havelvac 7.11'!O120+'havelvac 7.12'!O120+'havelvac 7.13'!O120</f>
        <v>0</v>
      </c>
      <c r="P106" s="225" t="str">
        <f t="shared" si="9"/>
        <v xml:space="preserve"> </v>
      </c>
      <c r="Q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6" s="225" t="str">
        <f t="shared" si="10"/>
        <v xml:space="preserve"> </v>
      </c>
      <c r="S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6" s="225" t="str">
        <f t="shared" si="11"/>
        <v xml:space="preserve"> </v>
      </c>
      <c r="U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6" s="188">
        <f>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  <c r="W106" s="225" t="str">
        <f t="shared" si="12"/>
        <v xml:space="preserve"> </v>
      </c>
      <c r="X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6" s="225" t="str">
        <f t="shared" si="13"/>
        <v xml:space="preserve"> </v>
      </c>
      <c r="Z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6" s="225" t="str">
        <f t="shared" si="14"/>
        <v xml:space="preserve"> </v>
      </c>
      <c r="AB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7" spans="1:28" s="196" customFormat="1" ht="27">
      <c r="A107" s="182" t="str">
        <f t="shared" si="8"/>
        <v>71020501010000</v>
      </c>
      <c r="B107" s="183" t="s">
        <v>439</v>
      </c>
      <c r="C107" s="132" t="s">
        <v>140</v>
      </c>
      <c r="D107" s="131" t="s">
        <v>149</v>
      </c>
      <c r="E107" s="130" t="s">
        <v>106</v>
      </c>
      <c r="F107" s="184" t="s">
        <v>106</v>
      </c>
      <c r="G107" s="185" t="s">
        <v>440</v>
      </c>
      <c r="H107" s="144"/>
      <c r="I107" s="145"/>
      <c r="J107" s="146"/>
      <c r="K107" s="146"/>
      <c r="L107" s="25" t="s">
        <v>576</v>
      </c>
      <c r="M107" s="26"/>
      <c r="N107" s="195">
        <f>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07" s="195">
        <f>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07" s="228" t="str">
        <f t="shared" si="9"/>
        <v xml:space="preserve"> </v>
      </c>
      <c r="Q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7" s="228" t="str">
        <f t="shared" si="10"/>
        <v xml:space="preserve"> </v>
      </c>
      <c r="S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7" s="228" t="str">
        <f t="shared" si="11"/>
        <v xml:space="preserve"> </v>
      </c>
      <c r="U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7" s="195">
        <f>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  <c r="W107" s="228" t="str">
        <f t="shared" si="12"/>
        <v xml:space="preserve"> </v>
      </c>
      <c r="X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7" s="228" t="str">
        <f t="shared" si="13"/>
        <v xml:space="preserve"> </v>
      </c>
      <c r="Z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7" s="228" t="str">
        <f t="shared" si="14"/>
        <v xml:space="preserve"> </v>
      </c>
      <c r="AB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8" spans="1:28" s="135" customFormat="1" hidden="1">
      <c r="A108" s="182" t="str">
        <f t="shared" si="8"/>
        <v>71020501014216</v>
      </c>
      <c r="B108" s="183" t="s">
        <v>439</v>
      </c>
      <c r="C108" s="132" t="s">
        <v>140</v>
      </c>
      <c r="D108" s="131" t="s">
        <v>149</v>
      </c>
      <c r="E108" s="130" t="s">
        <v>106</v>
      </c>
      <c r="F108" s="184" t="s">
        <v>106</v>
      </c>
      <c r="G108" s="129">
        <v>4216</v>
      </c>
      <c r="H108" s="15"/>
      <c r="I108" s="23"/>
      <c r="J108" s="24"/>
      <c r="K108" s="24"/>
      <c r="L108" s="30" t="s">
        <v>118</v>
      </c>
      <c r="M108" s="31">
        <v>4216</v>
      </c>
      <c r="N108" s="181">
        <f>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08" s="181">
        <f>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08" s="229" t="str">
        <f t="shared" si="9"/>
        <v xml:space="preserve"> </v>
      </c>
      <c r="Q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8" s="229" t="str">
        <f t="shared" si="10"/>
        <v xml:space="preserve"> </v>
      </c>
      <c r="S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8" s="229" t="str">
        <f t="shared" si="11"/>
        <v xml:space="preserve"> </v>
      </c>
      <c r="U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8" s="181">
        <f>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  <c r="W108" s="229" t="str">
        <f t="shared" si="12"/>
        <v xml:space="preserve"> </v>
      </c>
      <c r="X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8" s="229" t="str">
        <f t="shared" si="13"/>
        <v xml:space="preserve"> </v>
      </c>
      <c r="Z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8" s="229" t="str">
        <f t="shared" si="14"/>
        <v xml:space="preserve"> </v>
      </c>
      <c r="AB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9" spans="1:28" s="135" customFormat="1">
      <c r="A109" s="182" t="str">
        <f t="shared" si="8"/>
        <v>71020501014239</v>
      </c>
      <c r="B109" s="183" t="s">
        <v>439</v>
      </c>
      <c r="C109" s="132" t="s">
        <v>140</v>
      </c>
      <c r="D109" s="131" t="s">
        <v>149</v>
      </c>
      <c r="E109" s="130" t="s">
        <v>106</v>
      </c>
      <c r="F109" s="184" t="s">
        <v>106</v>
      </c>
      <c r="G109" s="129">
        <v>4239</v>
      </c>
      <c r="H109" s="15"/>
      <c r="I109" s="23"/>
      <c r="J109" s="24"/>
      <c r="K109" s="24"/>
      <c r="L109" s="30" t="s">
        <v>125</v>
      </c>
      <c r="M109" s="31">
        <v>4239</v>
      </c>
      <c r="N109" s="181">
        <f>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09" s="181">
        <f>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09" s="229" t="str">
        <f t="shared" si="9"/>
        <v xml:space="preserve"> </v>
      </c>
      <c r="Q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9" s="229" t="str">
        <f t="shared" si="10"/>
        <v xml:space="preserve"> </v>
      </c>
      <c r="S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9" s="229" t="str">
        <f t="shared" si="11"/>
        <v xml:space="preserve"> </v>
      </c>
      <c r="U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9" s="181">
        <f>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  <c r="W109" s="229" t="str">
        <f t="shared" si="12"/>
        <v xml:space="preserve"> </v>
      </c>
      <c r="X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9" s="229" t="str">
        <f t="shared" si="13"/>
        <v xml:space="preserve"> </v>
      </c>
      <c r="Z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9" s="229" t="str">
        <f t="shared" si="14"/>
        <v xml:space="preserve"> </v>
      </c>
      <c r="AB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0" spans="1:28" s="135" customFormat="1" hidden="1">
      <c r="A110" s="182" t="str">
        <f t="shared" si="8"/>
        <v>71020501014264</v>
      </c>
      <c r="B110" s="183" t="s">
        <v>439</v>
      </c>
      <c r="C110" s="132" t="s">
        <v>140</v>
      </c>
      <c r="D110" s="131" t="s">
        <v>149</v>
      </c>
      <c r="E110" s="130" t="s">
        <v>106</v>
      </c>
      <c r="F110" s="184" t="s">
        <v>106</v>
      </c>
      <c r="G110" s="129">
        <v>4264</v>
      </c>
      <c r="H110" s="15"/>
      <c r="I110" s="23"/>
      <c r="J110" s="24"/>
      <c r="K110" s="24"/>
      <c r="L110" s="30" t="s">
        <v>129</v>
      </c>
      <c r="M110" s="31">
        <v>4264</v>
      </c>
      <c r="N110" s="181">
        <f>+'havelvac 7.2'!N124+'havelvac 7.3'!N124+'havelvac 7.4'!N124+'havelvac 7.5'!N124+'havelvac 7.6'!N124+'havelvac 7.7'!N124+'havelvac 7.9'!N124+'havelvac 7.8'!N124+'havelvac 7.10'!N124+'havelvac 7.11'!N124+'havelvac 7.12'!N124+'havelvac 7.13'!N124</f>
        <v>0</v>
      </c>
      <c r="O110" s="181">
        <f>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P110" s="229" t="str">
        <f t="shared" si="9"/>
        <v xml:space="preserve"> </v>
      </c>
      <c r="Q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0" s="229" t="str">
        <f t="shared" si="10"/>
        <v xml:space="preserve"> </v>
      </c>
      <c r="S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0" s="229" t="str">
        <f t="shared" si="11"/>
        <v xml:space="preserve"> </v>
      </c>
      <c r="U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0" s="181">
        <f>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  <c r="W110" s="229" t="str">
        <f t="shared" si="12"/>
        <v xml:space="preserve"> </v>
      </c>
      <c r="X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0" s="229" t="str">
        <f t="shared" si="13"/>
        <v xml:space="preserve"> </v>
      </c>
      <c r="Z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0" s="229" t="str">
        <f t="shared" si="14"/>
        <v xml:space="preserve"> </v>
      </c>
      <c r="AB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1" spans="1:28" s="135" customFormat="1">
      <c r="A111" s="182" t="str">
        <f t="shared" si="8"/>
        <v>71020501014639</v>
      </c>
      <c r="B111" s="183" t="s">
        <v>439</v>
      </c>
      <c r="C111" s="132" t="s">
        <v>140</v>
      </c>
      <c r="D111" s="131" t="s">
        <v>149</v>
      </c>
      <c r="E111" s="130" t="s">
        <v>106</v>
      </c>
      <c r="F111" s="184" t="s">
        <v>106</v>
      </c>
      <c r="G111" s="129">
        <v>4639</v>
      </c>
      <c r="H111" s="15"/>
      <c r="I111" s="23"/>
      <c r="J111" s="24"/>
      <c r="K111" s="24"/>
      <c r="L111" s="30" t="s">
        <v>167</v>
      </c>
      <c r="M111" s="31">
        <v>4639</v>
      </c>
      <c r="N111" s="181">
        <f>+'havelvac 7.2'!N125+'havelvac 7.3'!N125+'havelvac 7.4'!N125+'havelvac 7.5'!N125+'havelvac 7.6'!N125+'havelvac 7.7'!N125+'havelvac 7.9'!N125+'havelvac 7.8'!N125+'havelvac 7.10'!N125+'havelvac 7.11'!N125+'havelvac 7.12'!N125+'havelvac 7.13'!N125</f>
        <v>0</v>
      </c>
      <c r="O111" s="181">
        <f>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11" s="229" t="str">
        <f t="shared" si="9"/>
        <v xml:space="preserve"> </v>
      </c>
      <c r="Q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1" s="229" t="str">
        <f t="shared" si="10"/>
        <v xml:space="preserve"> </v>
      </c>
      <c r="S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1" s="229" t="str">
        <f t="shared" si="11"/>
        <v xml:space="preserve"> </v>
      </c>
      <c r="U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1" s="181">
        <f>+'havelvac 7.2'!P125+'havelvac 7.3'!P125+'havelvac 7.4'!P125+'havelvac 7.5'!P125+'havelvac 7.6'!P125+'havelvac 7.7'!P125+'havelvac 7.9'!P125+'havelvac 7.8'!P125+'havelvac 7.10'!P125+'havelvac 7.11'!P125+'havelvac 7.12'!P125+'havelvac 7.13'!P125</f>
        <v>0</v>
      </c>
      <c r="W111" s="229" t="str">
        <f t="shared" si="12"/>
        <v xml:space="preserve"> </v>
      </c>
      <c r="X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1" s="229" t="str">
        <f t="shared" si="13"/>
        <v xml:space="preserve"> </v>
      </c>
      <c r="Z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1" s="229" t="str">
        <f t="shared" si="14"/>
        <v xml:space="preserve"> </v>
      </c>
      <c r="AB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2" spans="1:28" s="113" customFormat="1" ht="27" hidden="1">
      <c r="A112" s="213" t="s">
        <v>44</v>
      </c>
      <c r="B112" s="122" t="s">
        <v>439</v>
      </c>
      <c r="C112" s="115" t="s">
        <v>140</v>
      </c>
      <c r="D112" s="116" t="s">
        <v>149</v>
      </c>
      <c r="E112" s="117" t="s">
        <v>106</v>
      </c>
      <c r="F112" s="214" t="s">
        <v>140</v>
      </c>
      <c r="G112" s="127" t="s">
        <v>440</v>
      </c>
      <c r="H112" s="43"/>
      <c r="I112" s="145"/>
      <c r="J112" s="146"/>
      <c r="K112" s="146"/>
      <c r="L112" s="25" t="s">
        <v>46</v>
      </c>
      <c r="M112" s="26"/>
      <c r="N112" s="195">
        <f>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12" s="195">
        <f>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12" s="228" t="str">
        <f t="shared" si="9"/>
        <v xml:space="preserve"> </v>
      </c>
      <c r="Q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2" s="228" t="str">
        <f t="shared" si="10"/>
        <v xml:space="preserve"> </v>
      </c>
      <c r="S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2" s="228" t="str">
        <f t="shared" si="11"/>
        <v xml:space="preserve"> </v>
      </c>
      <c r="U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2" s="195">
        <f>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  <c r="W112" s="228" t="str">
        <f t="shared" si="12"/>
        <v xml:space="preserve"> </v>
      </c>
      <c r="X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2" s="228" t="str">
        <f t="shared" si="13"/>
        <v xml:space="preserve"> </v>
      </c>
      <c r="Z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2" s="228" t="str">
        <f t="shared" si="14"/>
        <v xml:space="preserve"> </v>
      </c>
      <c r="AB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3" spans="1:28" ht="25.5" hidden="1">
      <c r="A113" s="213" t="s">
        <v>45</v>
      </c>
      <c r="B113" s="122" t="s">
        <v>439</v>
      </c>
      <c r="C113" s="115" t="s">
        <v>140</v>
      </c>
      <c r="D113" s="116" t="s">
        <v>149</v>
      </c>
      <c r="E113" s="117" t="s">
        <v>106</v>
      </c>
      <c r="F113" s="214" t="s">
        <v>140</v>
      </c>
      <c r="G113" s="119" t="s">
        <v>229</v>
      </c>
      <c r="H113" s="15"/>
      <c r="I113" s="23"/>
      <c r="J113" s="24"/>
      <c r="K113" s="24"/>
      <c r="L113" s="27" t="s">
        <v>230</v>
      </c>
      <c r="M113" s="10" t="s">
        <v>229</v>
      </c>
      <c r="N113" s="181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3" s="181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3" s="229" t="str">
        <f t="shared" si="9"/>
        <v xml:space="preserve"> </v>
      </c>
      <c r="Q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3" s="229" t="str">
        <f t="shared" si="10"/>
        <v xml:space="preserve"> </v>
      </c>
      <c r="S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3" s="229" t="str">
        <f t="shared" si="11"/>
        <v xml:space="preserve"> </v>
      </c>
      <c r="U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3" s="181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3" s="229" t="str">
        <f t="shared" si="12"/>
        <v xml:space="preserve"> </v>
      </c>
      <c r="X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3" s="229" t="str">
        <f t="shared" si="13"/>
        <v xml:space="preserve"> </v>
      </c>
      <c r="Z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3" s="229" t="str">
        <f t="shared" si="14"/>
        <v xml:space="preserve"> </v>
      </c>
      <c r="AB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4" spans="1:28" s="162" customFormat="1">
      <c r="A114" s="120" t="str">
        <f t="shared" si="8"/>
        <v>71040000000000</v>
      </c>
      <c r="B114" s="122" t="s">
        <v>439</v>
      </c>
      <c r="C114" s="115" t="s">
        <v>155</v>
      </c>
      <c r="D114" s="116" t="s">
        <v>441</v>
      </c>
      <c r="E114" s="125" t="s">
        <v>441</v>
      </c>
      <c r="F114" s="126" t="s">
        <v>441</v>
      </c>
      <c r="G114" s="127" t="s">
        <v>440</v>
      </c>
      <c r="H114" s="171">
        <v>2400</v>
      </c>
      <c r="I114" s="210" t="s">
        <v>155</v>
      </c>
      <c r="J114" s="211">
        <v>0</v>
      </c>
      <c r="K114" s="211">
        <v>0</v>
      </c>
      <c r="L114" s="160" t="s">
        <v>169</v>
      </c>
      <c r="M114" s="172"/>
      <c r="N114" s="161">
        <f>+N116+N123+N194</f>
        <v>0</v>
      </c>
      <c r="O114" s="161">
        <f>+O116+O123+O194</f>
        <v>0</v>
      </c>
      <c r="P114" s="224" t="str">
        <f t="shared" si="9"/>
        <v xml:space="preserve"> </v>
      </c>
      <c r="Q114" s="161" t="e">
        <f>+Q116+Q123+Q194</f>
        <v>#REF!</v>
      </c>
      <c r="R114" s="224" t="str">
        <f t="shared" si="10"/>
        <v xml:space="preserve"> </v>
      </c>
      <c r="S114" s="161" t="e">
        <f>+S116+S123+S194</f>
        <v>#REF!</v>
      </c>
      <c r="T114" s="224" t="str">
        <f t="shared" si="11"/>
        <v xml:space="preserve"> </v>
      </c>
      <c r="U114" s="161" t="e">
        <f>+U116+U123+U194</f>
        <v>#REF!</v>
      </c>
      <c r="V114" s="161">
        <f>+V116+V123+V194</f>
        <v>0</v>
      </c>
      <c r="W114" s="224" t="str">
        <f t="shared" si="12"/>
        <v xml:space="preserve"> </v>
      </c>
      <c r="X114" s="161" t="e">
        <f>+X116+X123+X194</f>
        <v>#REF!</v>
      </c>
      <c r="Y114" s="224" t="str">
        <f t="shared" si="13"/>
        <v xml:space="preserve"> </v>
      </c>
      <c r="Z114" s="161" t="e">
        <f>+Z116+Z123+Z194</f>
        <v>#REF!</v>
      </c>
      <c r="AA114" s="224" t="str">
        <f t="shared" si="14"/>
        <v xml:space="preserve"> </v>
      </c>
      <c r="AB114" s="161" t="e">
        <f>+AB116+AB123+AB194</f>
        <v>#REF!</v>
      </c>
    </row>
    <row r="115" spans="1:28" s="135" customFormat="1" ht="12.75">
      <c r="A115" s="182" t="str">
        <f t="shared" si="8"/>
        <v>71040000000001</v>
      </c>
      <c r="B115" s="183" t="s">
        <v>439</v>
      </c>
      <c r="C115" s="132" t="s">
        <v>155</v>
      </c>
      <c r="D115" s="131" t="s">
        <v>441</v>
      </c>
      <c r="E115" s="130" t="s">
        <v>441</v>
      </c>
      <c r="F115" s="184" t="s">
        <v>441</v>
      </c>
      <c r="G115" s="185" t="s">
        <v>96</v>
      </c>
      <c r="H115" s="23"/>
      <c r="I115" s="16"/>
      <c r="J115" s="17"/>
      <c r="K115" s="17"/>
      <c r="L115" s="28" t="s">
        <v>108</v>
      </c>
      <c r="M115" s="29"/>
      <c r="N115" s="188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5" s="188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5" s="225" t="str">
        <f t="shared" si="9"/>
        <v xml:space="preserve"> </v>
      </c>
      <c r="Q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5" s="225" t="str">
        <f t="shared" si="10"/>
        <v xml:space="preserve"> </v>
      </c>
      <c r="S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5" s="225" t="str">
        <f t="shared" si="11"/>
        <v xml:space="preserve"> </v>
      </c>
      <c r="U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5" s="188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5" s="225" t="str">
        <f t="shared" si="12"/>
        <v xml:space="preserve"> </v>
      </c>
      <c r="X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5" s="225" t="str">
        <f t="shared" si="13"/>
        <v xml:space="preserve"> </v>
      </c>
      <c r="Z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5" s="225" t="str">
        <f t="shared" si="14"/>
        <v xml:space="preserve"> </v>
      </c>
      <c r="AB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6" spans="1:28" s="187" customFormat="1" ht="27">
      <c r="A116" s="182" t="str">
        <f t="shared" si="8"/>
        <v>71040200000000</v>
      </c>
      <c r="B116" s="183" t="s">
        <v>439</v>
      </c>
      <c r="C116" s="132" t="s">
        <v>155</v>
      </c>
      <c r="D116" s="131" t="s">
        <v>140</v>
      </c>
      <c r="E116" s="130" t="s">
        <v>441</v>
      </c>
      <c r="F116" s="184" t="s">
        <v>441</v>
      </c>
      <c r="G116" s="185" t="s">
        <v>440</v>
      </c>
      <c r="H116" s="173">
        <v>2420</v>
      </c>
      <c r="I116" s="164" t="s">
        <v>155</v>
      </c>
      <c r="J116" s="165">
        <v>2</v>
      </c>
      <c r="K116" s="165">
        <v>0</v>
      </c>
      <c r="L116" s="166" t="s">
        <v>170</v>
      </c>
      <c r="M116" s="174"/>
      <c r="N116" s="186">
        <f>+'havelvac 7.2'!N130+'havelvac 7.3'!N130+'havelvac 7.4'!N130+'havelvac 7.5'!N130+'havelvac 7.6'!N130+'havelvac 7.7'!N130+'havelvac 7.9'!N130+'havelvac 7.8'!N130+'havelvac 7.10'!N130+'havelvac 7.11'!N130+'havelvac 7.12'!N130+'havelvac 7.13'!N130</f>
        <v>0</v>
      </c>
      <c r="O116" s="186">
        <f>+'havelvac 7.2'!O130+'havelvac 7.3'!O130+'havelvac 7.4'!O130+'havelvac 7.5'!O130+'havelvac 7.6'!O130+'havelvac 7.7'!O130+'havelvac 7.9'!O130+'havelvac 7.8'!O130+'havelvac 7.10'!O130+'havelvac 7.11'!O130+'havelvac 7.12'!O130+'havelvac 7.13'!O130</f>
        <v>0</v>
      </c>
      <c r="P116" s="226" t="str">
        <f t="shared" si="9"/>
        <v xml:space="preserve"> </v>
      </c>
      <c r="Q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6" s="226" t="str">
        <f t="shared" si="10"/>
        <v xml:space="preserve"> </v>
      </c>
      <c r="S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6" s="226" t="str">
        <f t="shared" si="11"/>
        <v xml:space="preserve"> </v>
      </c>
      <c r="U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6" s="186">
        <f>+'havelvac 7.2'!P130+'havelvac 7.3'!P130+'havelvac 7.4'!P130+'havelvac 7.5'!P130+'havelvac 7.6'!P130+'havelvac 7.7'!P130+'havelvac 7.9'!P130+'havelvac 7.8'!P130+'havelvac 7.10'!P130+'havelvac 7.11'!P130+'havelvac 7.12'!P130+'havelvac 7.13'!P130</f>
        <v>0</v>
      </c>
      <c r="W116" s="226" t="str">
        <f t="shared" si="12"/>
        <v xml:space="preserve"> </v>
      </c>
      <c r="X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6" s="226" t="str">
        <f t="shared" si="13"/>
        <v xml:space="preserve"> </v>
      </c>
      <c r="Z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6" s="226" t="str">
        <f t="shared" si="14"/>
        <v xml:space="preserve"> </v>
      </c>
      <c r="AB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7" spans="1:28" s="135" customFormat="1" ht="12.75">
      <c r="A117" s="182" t="str">
        <f t="shared" si="8"/>
        <v>71040200000001</v>
      </c>
      <c r="B117" s="183" t="s">
        <v>439</v>
      </c>
      <c r="C117" s="132" t="s">
        <v>155</v>
      </c>
      <c r="D117" s="131" t="s">
        <v>140</v>
      </c>
      <c r="E117" s="130" t="s">
        <v>441</v>
      </c>
      <c r="F117" s="184" t="s">
        <v>441</v>
      </c>
      <c r="G117" s="185" t="s">
        <v>96</v>
      </c>
      <c r="H117" s="23"/>
      <c r="I117" s="16"/>
      <c r="J117" s="17"/>
      <c r="K117" s="17"/>
      <c r="L117" s="28" t="s">
        <v>110</v>
      </c>
      <c r="M117" s="29"/>
      <c r="N117" s="188">
        <f>+'havelvac 7.2'!N131+'havelvac 7.3'!N131+'havelvac 7.4'!N131+'havelvac 7.5'!N131+'havelvac 7.6'!N131+'havelvac 7.7'!N131+'havelvac 7.9'!N131+'havelvac 7.8'!N131+'havelvac 7.10'!N131+'havelvac 7.11'!N131+'havelvac 7.12'!N131+'havelvac 7.13'!N131</f>
        <v>0</v>
      </c>
      <c r="O117" s="188">
        <f>+'havelvac 7.2'!O131+'havelvac 7.3'!O131+'havelvac 7.4'!O131+'havelvac 7.5'!O131+'havelvac 7.6'!O131+'havelvac 7.7'!O131+'havelvac 7.9'!O131+'havelvac 7.8'!O131+'havelvac 7.10'!O131+'havelvac 7.11'!O131+'havelvac 7.12'!O131+'havelvac 7.13'!O131</f>
        <v>0</v>
      </c>
      <c r="P117" s="225" t="str">
        <f t="shared" si="9"/>
        <v xml:space="preserve"> </v>
      </c>
      <c r="Q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7" s="225" t="str">
        <f t="shared" si="10"/>
        <v xml:space="preserve"> </v>
      </c>
      <c r="S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7" s="225" t="str">
        <f t="shared" si="11"/>
        <v xml:space="preserve"> </v>
      </c>
      <c r="U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7" s="188">
        <f>+'havelvac 7.2'!P131+'havelvac 7.3'!P131+'havelvac 7.4'!P131+'havelvac 7.5'!P131+'havelvac 7.6'!P131+'havelvac 7.7'!P131+'havelvac 7.9'!P131+'havelvac 7.8'!P131+'havelvac 7.10'!P131+'havelvac 7.11'!P131+'havelvac 7.12'!P131+'havelvac 7.13'!P131</f>
        <v>0</v>
      </c>
      <c r="W117" s="225" t="str">
        <f t="shared" si="12"/>
        <v xml:space="preserve"> </v>
      </c>
      <c r="X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7" s="225" t="str">
        <f t="shared" si="13"/>
        <v xml:space="preserve"> </v>
      </c>
      <c r="Z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7" s="225" t="str">
        <f t="shared" si="14"/>
        <v xml:space="preserve"> </v>
      </c>
      <c r="AB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8" spans="1:28" s="191" customFormat="1" ht="12.75">
      <c r="A118" s="182" t="str">
        <f t="shared" si="8"/>
        <v>71040204000000</v>
      </c>
      <c r="B118" s="183" t="s">
        <v>439</v>
      </c>
      <c r="C118" s="132" t="s">
        <v>155</v>
      </c>
      <c r="D118" s="131" t="s">
        <v>140</v>
      </c>
      <c r="E118" s="130" t="s">
        <v>155</v>
      </c>
      <c r="F118" s="184" t="s">
        <v>441</v>
      </c>
      <c r="G118" s="185" t="s">
        <v>440</v>
      </c>
      <c r="H118" s="149">
        <v>2424</v>
      </c>
      <c r="I118" s="150" t="s">
        <v>155</v>
      </c>
      <c r="J118" s="151">
        <v>2</v>
      </c>
      <c r="K118" s="151">
        <v>4</v>
      </c>
      <c r="L118" s="152" t="s">
        <v>171</v>
      </c>
      <c r="M118" s="153"/>
      <c r="N118" s="190">
        <f>+'havelvac 7.2'!N132+'havelvac 7.3'!N132+'havelvac 7.4'!N132+'havelvac 7.5'!N132+'havelvac 7.6'!N132+'havelvac 7.7'!N132+'havelvac 7.9'!N132+'havelvac 7.8'!N132+'havelvac 7.10'!N132+'havelvac 7.11'!N132+'havelvac 7.12'!N132+'havelvac 7.13'!N132</f>
        <v>0</v>
      </c>
      <c r="O118" s="190">
        <f>+'havelvac 7.2'!O132+'havelvac 7.3'!O132+'havelvac 7.4'!O132+'havelvac 7.5'!O132+'havelvac 7.6'!O132+'havelvac 7.7'!O132+'havelvac 7.9'!O132+'havelvac 7.8'!O132+'havelvac 7.10'!O132+'havelvac 7.11'!O132+'havelvac 7.12'!O132+'havelvac 7.13'!O132</f>
        <v>0</v>
      </c>
      <c r="P118" s="227" t="str">
        <f t="shared" si="9"/>
        <v xml:space="preserve"> </v>
      </c>
      <c r="Q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8" s="227" t="str">
        <f t="shared" si="10"/>
        <v xml:space="preserve"> </v>
      </c>
      <c r="S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8" s="227" t="str">
        <f t="shared" si="11"/>
        <v xml:space="preserve"> </v>
      </c>
      <c r="U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8" s="190">
        <f>+'havelvac 7.2'!P132+'havelvac 7.3'!P132+'havelvac 7.4'!P132+'havelvac 7.5'!P132+'havelvac 7.6'!P132+'havelvac 7.7'!P132+'havelvac 7.9'!P132+'havelvac 7.8'!P132+'havelvac 7.10'!P132+'havelvac 7.11'!P132+'havelvac 7.12'!P132+'havelvac 7.13'!P132</f>
        <v>0</v>
      </c>
      <c r="W118" s="227" t="str">
        <f t="shared" si="12"/>
        <v xml:space="preserve"> </v>
      </c>
      <c r="X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8" s="227" t="str">
        <f t="shared" si="13"/>
        <v xml:space="preserve"> </v>
      </c>
      <c r="Z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8" s="227" t="str">
        <f t="shared" si="14"/>
        <v xml:space="preserve"> </v>
      </c>
      <c r="AB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9" spans="1:28" s="135" customFormat="1" ht="12.75">
      <c r="A119" s="182" t="str">
        <f t="shared" si="8"/>
        <v>71040204000001</v>
      </c>
      <c r="B119" s="183" t="s">
        <v>439</v>
      </c>
      <c r="C119" s="132" t="s">
        <v>155</v>
      </c>
      <c r="D119" s="131" t="s">
        <v>140</v>
      </c>
      <c r="E119" s="130" t="s">
        <v>155</v>
      </c>
      <c r="F119" s="184" t="s">
        <v>441</v>
      </c>
      <c r="G119" s="185" t="s">
        <v>96</v>
      </c>
      <c r="H119" s="23"/>
      <c r="I119" s="23"/>
      <c r="J119" s="24"/>
      <c r="K119" s="24"/>
      <c r="L119" s="28" t="s">
        <v>108</v>
      </c>
      <c r="M119" s="29"/>
      <c r="N119" s="188">
        <f>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19" s="188">
        <f>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19" s="225" t="str">
        <f t="shared" si="9"/>
        <v xml:space="preserve"> </v>
      </c>
      <c r="Q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9" s="225" t="str">
        <f t="shared" si="10"/>
        <v xml:space="preserve"> </v>
      </c>
      <c r="S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9" s="225" t="str">
        <f t="shared" si="11"/>
        <v xml:space="preserve"> </v>
      </c>
      <c r="U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9" s="188">
        <f>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  <c r="W119" s="225" t="str">
        <f t="shared" si="12"/>
        <v xml:space="preserve"> </v>
      </c>
      <c r="X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9" s="225" t="str">
        <f t="shared" si="13"/>
        <v xml:space="preserve"> </v>
      </c>
      <c r="Z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9" s="225" t="str">
        <f t="shared" si="14"/>
        <v xml:space="preserve"> </v>
      </c>
      <c r="AB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0" spans="1:28" s="196" customFormat="1" ht="13.5">
      <c r="A120" s="182" t="str">
        <f t="shared" si="8"/>
        <v>71040204010000</v>
      </c>
      <c r="B120" s="183" t="s">
        <v>439</v>
      </c>
      <c r="C120" s="132" t="s">
        <v>155</v>
      </c>
      <c r="D120" s="131" t="s">
        <v>140</v>
      </c>
      <c r="E120" s="130" t="s">
        <v>155</v>
      </c>
      <c r="F120" s="184" t="s">
        <v>106</v>
      </c>
      <c r="G120" s="185" t="s">
        <v>440</v>
      </c>
      <c r="H120" s="144"/>
      <c r="I120" s="145"/>
      <c r="J120" s="146"/>
      <c r="K120" s="146"/>
      <c r="L120" s="25" t="s">
        <v>172</v>
      </c>
      <c r="M120" s="26"/>
      <c r="N120" s="195">
        <f>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20" s="195">
        <f>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20" s="228" t="str">
        <f t="shared" si="9"/>
        <v xml:space="preserve"> </v>
      </c>
      <c r="Q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0" s="228" t="str">
        <f t="shared" si="10"/>
        <v xml:space="preserve"> </v>
      </c>
      <c r="S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0" s="228" t="str">
        <f t="shared" si="11"/>
        <v xml:space="preserve"> </v>
      </c>
      <c r="U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0" s="195">
        <f>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  <c r="W120" s="228" t="str">
        <f t="shared" si="12"/>
        <v xml:space="preserve"> </v>
      </c>
      <c r="X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0" s="228" t="str">
        <f t="shared" si="13"/>
        <v xml:space="preserve"> </v>
      </c>
      <c r="Z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0" s="228" t="str">
        <f t="shared" si="14"/>
        <v xml:space="preserve"> </v>
      </c>
      <c r="AB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1" spans="1:28" s="135" customFormat="1" hidden="1">
      <c r="A121" s="182" t="str">
        <f t="shared" si="8"/>
        <v>71040204015112</v>
      </c>
      <c r="B121" s="183" t="s">
        <v>439</v>
      </c>
      <c r="C121" s="132" t="s">
        <v>155</v>
      </c>
      <c r="D121" s="131" t="s">
        <v>140</v>
      </c>
      <c r="E121" s="130" t="s">
        <v>155</v>
      </c>
      <c r="F121" s="184" t="s">
        <v>106</v>
      </c>
      <c r="G121" s="129">
        <v>5112</v>
      </c>
      <c r="H121" s="23"/>
      <c r="I121" s="16"/>
      <c r="J121" s="17"/>
      <c r="K121" s="17"/>
      <c r="L121" s="28" t="s">
        <v>173</v>
      </c>
      <c r="M121" s="29">
        <v>5112</v>
      </c>
      <c r="N121" s="181">
        <f>+'havelvac 7.2'!N135+'havelvac 7.3'!N135+'havelvac 7.4'!N135+'havelvac 7.5'!N135+'havelvac 7.6'!N135+'havelvac 7.7'!N135+'havelvac 7.9'!N135+'havelvac 7.8'!N135+'havelvac 7.10'!N135+'havelvac 7.11'!N135+'havelvac 7.12'!N135+'havelvac 7.13'!N135</f>
        <v>0</v>
      </c>
      <c r="O121" s="181">
        <f>+'havelvac 7.2'!O135+'havelvac 7.3'!O135+'havelvac 7.4'!O135+'havelvac 7.5'!O135+'havelvac 7.6'!O135+'havelvac 7.7'!O135+'havelvac 7.9'!O135+'havelvac 7.8'!O135+'havelvac 7.10'!O135+'havelvac 7.11'!O135+'havelvac 7.12'!O135+'havelvac 7.13'!O135</f>
        <v>0</v>
      </c>
      <c r="P121" s="229" t="str">
        <f t="shared" si="9"/>
        <v xml:space="preserve"> </v>
      </c>
      <c r="Q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1" s="229" t="str">
        <f t="shared" si="10"/>
        <v xml:space="preserve"> </v>
      </c>
      <c r="S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1" s="229" t="str">
        <f t="shared" si="11"/>
        <v xml:space="preserve"> </v>
      </c>
      <c r="U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1" s="181">
        <f>+'havelvac 7.2'!P135+'havelvac 7.3'!P135+'havelvac 7.4'!P135+'havelvac 7.5'!P135+'havelvac 7.6'!P135+'havelvac 7.7'!P135+'havelvac 7.9'!P135+'havelvac 7.8'!P135+'havelvac 7.10'!P135+'havelvac 7.11'!P135+'havelvac 7.12'!P135+'havelvac 7.13'!P135</f>
        <v>0</v>
      </c>
      <c r="W121" s="229" t="str">
        <f t="shared" si="12"/>
        <v xml:space="preserve"> </v>
      </c>
      <c r="X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1" s="229" t="str">
        <f t="shared" si="13"/>
        <v xml:space="preserve"> </v>
      </c>
      <c r="Z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1" s="229" t="str">
        <f t="shared" si="14"/>
        <v xml:space="preserve"> </v>
      </c>
      <c r="AB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2" spans="1:28" s="135" customFormat="1">
      <c r="A122" s="182" t="str">
        <f t="shared" si="8"/>
        <v>71040204015113</v>
      </c>
      <c r="B122" s="183" t="s">
        <v>439</v>
      </c>
      <c r="C122" s="132" t="s">
        <v>155</v>
      </c>
      <c r="D122" s="131" t="s">
        <v>140</v>
      </c>
      <c r="E122" s="130" t="s">
        <v>155</v>
      </c>
      <c r="F122" s="184" t="s">
        <v>106</v>
      </c>
      <c r="G122" s="129">
        <v>5113</v>
      </c>
      <c r="H122" s="15"/>
      <c r="I122" s="23"/>
      <c r="J122" s="24"/>
      <c r="K122" s="24"/>
      <c r="L122" s="28" t="s">
        <v>174</v>
      </c>
      <c r="M122" s="11">
        <v>5113</v>
      </c>
      <c r="N122" s="181">
        <f>+'havelvac 7.2'!N136+'havelvac 7.3'!N136+'havelvac 7.4'!N136+'havelvac 7.5'!N136+'havelvac 7.6'!N136+'havelvac 7.7'!N136+'havelvac 7.9'!N136+'havelvac 7.8'!N136+'havelvac 7.10'!N136+'havelvac 7.11'!N136+'havelvac 7.12'!N136+'havelvac 7.13'!N136</f>
        <v>0</v>
      </c>
      <c r="O122" s="181">
        <f>+'havelvac 7.2'!O136+'havelvac 7.3'!O136+'havelvac 7.4'!O136+'havelvac 7.5'!O136+'havelvac 7.6'!O136+'havelvac 7.7'!O136+'havelvac 7.9'!O136+'havelvac 7.8'!O136+'havelvac 7.10'!O136+'havelvac 7.11'!O136+'havelvac 7.12'!O136+'havelvac 7.13'!O136</f>
        <v>0</v>
      </c>
      <c r="P122" s="229" t="str">
        <f t="shared" si="9"/>
        <v xml:space="preserve"> </v>
      </c>
      <c r="Q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2" s="229" t="str">
        <f t="shared" si="10"/>
        <v xml:space="preserve"> </v>
      </c>
      <c r="S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2" s="229" t="str">
        <f t="shared" si="11"/>
        <v xml:space="preserve"> </v>
      </c>
      <c r="U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2" s="181">
        <f>+'havelvac 7.2'!P136+'havelvac 7.3'!P136+'havelvac 7.4'!P136+'havelvac 7.5'!P136+'havelvac 7.6'!P136+'havelvac 7.7'!P136+'havelvac 7.9'!P136+'havelvac 7.8'!P136+'havelvac 7.10'!P136+'havelvac 7.11'!P136+'havelvac 7.12'!P136+'havelvac 7.13'!P136</f>
        <v>0</v>
      </c>
      <c r="W122" s="229" t="str">
        <f t="shared" si="12"/>
        <v xml:space="preserve"> </v>
      </c>
      <c r="X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2" s="229" t="str">
        <f t="shared" si="13"/>
        <v xml:space="preserve"> </v>
      </c>
      <c r="Z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2" s="229" t="str">
        <f t="shared" si="14"/>
        <v xml:space="preserve"> </v>
      </c>
      <c r="AB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3" spans="1:28" s="187" customFormat="1" ht="13.5">
      <c r="A123" s="182" t="str">
        <f t="shared" si="8"/>
        <v>71040500000000</v>
      </c>
      <c r="B123" s="183" t="s">
        <v>439</v>
      </c>
      <c r="C123" s="132" t="s">
        <v>155</v>
      </c>
      <c r="D123" s="131" t="s">
        <v>149</v>
      </c>
      <c r="E123" s="130" t="s">
        <v>441</v>
      </c>
      <c r="F123" s="184" t="s">
        <v>441</v>
      </c>
      <c r="G123" s="185" t="s">
        <v>440</v>
      </c>
      <c r="H123" s="173">
        <v>2450</v>
      </c>
      <c r="I123" s="164" t="s">
        <v>155</v>
      </c>
      <c r="J123" s="165">
        <v>5</v>
      </c>
      <c r="K123" s="165">
        <v>0</v>
      </c>
      <c r="L123" s="166" t="s">
        <v>175</v>
      </c>
      <c r="M123" s="174"/>
      <c r="N123" s="186">
        <f>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23" s="186">
        <f>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23" s="226" t="str">
        <f t="shared" si="9"/>
        <v xml:space="preserve"> </v>
      </c>
      <c r="Q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3" s="226" t="str">
        <f t="shared" si="10"/>
        <v xml:space="preserve"> </v>
      </c>
      <c r="S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3" s="226" t="str">
        <f t="shared" si="11"/>
        <v xml:space="preserve"> </v>
      </c>
      <c r="U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3" s="186">
        <f>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  <c r="W123" s="226" t="str">
        <f t="shared" si="12"/>
        <v xml:space="preserve"> </v>
      </c>
      <c r="X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3" s="226" t="str">
        <f t="shared" si="13"/>
        <v xml:space="preserve"> </v>
      </c>
      <c r="Z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3" s="226" t="str">
        <f t="shared" si="14"/>
        <v xml:space="preserve"> </v>
      </c>
      <c r="AB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4" spans="1:28" s="135" customFormat="1" ht="12.75">
      <c r="A124" s="182" t="str">
        <f t="shared" si="8"/>
        <v>71040500000001</v>
      </c>
      <c r="B124" s="183" t="s">
        <v>439</v>
      </c>
      <c r="C124" s="132" t="s">
        <v>155</v>
      </c>
      <c r="D124" s="131" t="s">
        <v>149</v>
      </c>
      <c r="E124" s="130" t="s">
        <v>441</v>
      </c>
      <c r="F124" s="184" t="s">
        <v>441</v>
      </c>
      <c r="G124" s="185" t="s">
        <v>96</v>
      </c>
      <c r="H124" s="23"/>
      <c r="I124" s="16"/>
      <c r="J124" s="17"/>
      <c r="K124" s="17"/>
      <c r="L124" s="28" t="s">
        <v>110</v>
      </c>
      <c r="M124" s="29"/>
      <c r="N124" s="188">
        <f>+'havelvac 7.2'!N138+'havelvac 7.3'!N138+'havelvac 7.4'!N138+'havelvac 7.5'!N138+'havelvac 7.6'!N138+'havelvac 7.7'!N138+'havelvac 7.9'!N138+'havelvac 7.8'!N138+'havelvac 7.10'!N138+'havelvac 7.11'!N138+'havelvac 7.12'!N138+'havelvac 7.13'!N138</f>
        <v>0</v>
      </c>
      <c r="O124" s="188">
        <f>+'havelvac 7.2'!O138+'havelvac 7.3'!O138+'havelvac 7.4'!O138+'havelvac 7.5'!O138+'havelvac 7.6'!O138+'havelvac 7.7'!O138+'havelvac 7.9'!O138+'havelvac 7.8'!O138+'havelvac 7.10'!O138+'havelvac 7.11'!O138+'havelvac 7.12'!O138+'havelvac 7.13'!O138</f>
        <v>0</v>
      </c>
      <c r="P124" s="225" t="str">
        <f t="shared" si="9"/>
        <v xml:space="preserve"> </v>
      </c>
      <c r="Q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4" s="225" t="str">
        <f t="shared" si="10"/>
        <v xml:space="preserve"> </v>
      </c>
      <c r="S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4" s="225" t="str">
        <f t="shared" si="11"/>
        <v xml:space="preserve"> </v>
      </c>
      <c r="U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4" s="188">
        <f>+'havelvac 7.2'!P138+'havelvac 7.3'!P138+'havelvac 7.4'!P138+'havelvac 7.5'!P138+'havelvac 7.6'!P138+'havelvac 7.7'!P138+'havelvac 7.9'!P138+'havelvac 7.8'!P138+'havelvac 7.10'!P138+'havelvac 7.11'!P138+'havelvac 7.12'!P138+'havelvac 7.13'!P138</f>
        <v>0</v>
      </c>
      <c r="W124" s="225" t="str">
        <f t="shared" si="12"/>
        <v xml:space="preserve"> </v>
      </c>
      <c r="X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4" s="225" t="str">
        <f t="shared" si="13"/>
        <v xml:space="preserve"> </v>
      </c>
      <c r="Z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4" s="225" t="str">
        <f t="shared" si="14"/>
        <v xml:space="preserve"> </v>
      </c>
      <c r="AB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5" spans="1:28" s="191" customFormat="1" ht="12.75">
      <c r="A125" s="182" t="str">
        <f t="shared" si="8"/>
        <v>71040501000000</v>
      </c>
      <c r="B125" s="183" t="s">
        <v>439</v>
      </c>
      <c r="C125" s="132" t="s">
        <v>155</v>
      </c>
      <c r="D125" s="131" t="s">
        <v>149</v>
      </c>
      <c r="E125" s="130" t="s">
        <v>106</v>
      </c>
      <c r="F125" s="184" t="s">
        <v>441</v>
      </c>
      <c r="G125" s="185" t="s">
        <v>440</v>
      </c>
      <c r="H125" s="149">
        <v>2451</v>
      </c>
      <c r="I125" s="150" t="s">
        <v>155</v>
      </c>
      <c r="J125" s="151">
        <v>5</v>
      </c>
      <c r="K125" s="151">
        <v>1</v>
      </c>
      <c r="L125" s="152" t="s">
        <v>176</v>
      </c>
      <c r="M125" s="153"/>
      <c r="N125" s="190">
        <f>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25" s="190">
        <f>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25" s="227" t="str">
        <f t="shared" si="9"/>
        <v xml:space="preserve"> </v>
      </c>
      <c r="Q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5" s="227" t="str">
        <f t="shared" si="10"/>
        <v xml:space="preserve"> </v>
      </c>
      <c r="S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5" s="227" t="str">
        <f t="shared" si="11"/>
        <v xml:space="preserve"> </v>
      </c>
      <c r="U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5" s="190">
        <f>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  <c r="W125" s="227" t="str">
        <f t="shared" si="12"/>
        <v xml:space="preserve"> </v>
      </c>
      <c r="X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5" s="227" t="str">
        <f t="shared" si="13"/>
        <v xml:space="preserve"> </v>
      </c>
      <c r="Z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5" s="227" t="str">
        <f t="shared" si="14"/>
        <v xml:space="preserve"> </v>
      </c>
      <c r="AB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6" spans="1:28" s="135" customFormat="1" ht="12.75">
      <c r="A126" s="182" t="str">
        <f t="shared" si="8"/>
        <v>71040501000001</v>
      </c>
      <c r="B126" s="183" t="s">
        <v>439</v>
      </c>
      <c r="C126" s="132" t="s">
        <v>155</v>
      </c>
      <c r="D126" s="131" t="s">
        <v>149</v>
      </c>
      <c r="E126" s="130" t="s">
        <v>106</v>
      </c>
      <c r="F126" s="184" t="s">
        <v>441</v>
      </c>
      <c r="G126" s="185" t="s">
        <v>96</v>
      </c>
      <c r="H126" s="23"/>
      <c r="I126" s="23"/>
      <c r="J126" s="24"/>
      <c r="K126" s="24"/>
      <c r="L126" s="28" t="s">
        <v>108</v>
      </c>
      <c r="M126" s="29"/>
      <c r="N126" s="188">
        <f>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26" s="188">
        <f>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26" s="225" t="str">
        <f t="shared" si="9"/>
        <v xml:space="preserve"> </v>
      </c>
      <c r="Q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6" s="225" t="str">
        <f t="shared" si="10"/>
        <v xml:space="preserve"> </v>
      </c>
      <c r="S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6" s="225" t="str">
        <f t="shared" si="11"/>
        <v xml:space="preserve"> </v>
      </c>
      <c r="U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6" s="188">
        <f>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  <c r="W126" s="225" t="str">
        <f t="shared" si="12"/>
        <v xml:space="preserve"> </v>
      </c>
      <c r="X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6" s="225" t="str">
        <f t="shared" si="13"/>
        <v xml:space="preserve"> </v>
      </c>
      <c r="Z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6" s="225" t="str">
        <f t="shared" si="14"/>
        <v xml:space="preserve"> </v>
      </c>
      <c r="AB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7" spans="1:28" s="196" customFormat="1" ht="13.5">
      <c r="A127" s="182" t="str">
        <f t="shared" si="8"/>
        <v>71040501010000</v>
      </c>
      <c r="B127" s="183" t="s">
        <v>439</v>
      </c>
      <c r="C127" s="132" t="s">
        <v>155</v>
      </c>
      <c r="D127" s="131" t="s">
        <v>149</v>
      </c>
      <c r="E127" s="130" t="s">
        <v>106</v>
      </c>
      <c r="F127" s="184" t="s">
        <v>106</v>
      </c>
      <c r="G127" s="185" t="s">
        <v>440</v>
      </c>
      <c r="H127" s="144"/>
      <c r="I127" s="145"/>
      <c r="J127" s="146"/>
      <c r="K127" s="146"/>
      <c r="L127" s="25" t="s">
        <v>177</v>
      </c>
      <c r="M127" s="26"/>
      <c r="N127" s="195">
        <f>+'havelvac 7.2'!N141+'havelvac 7.3'!N141+'havelvac 7.4'!N141+'havelvac 7.5'!N141+'havelvac 7.6'!N141+'havelvac 7.7'!N141+'havelvac 7.9'!N141+'havelvac 7.8'!N141+'havelvac 7.10'!N141+'havelvac 7.11'!N141+'havelvac 7.12'!N141+'havelvac 7.13'!N141</f>
        <v>0</v>
      </c>
      <c r="O127" s="195">
        <f>+'havelvac 7.2'!O141+'havelvac 7.3'!O141+'havelvac 7.4'!O141+'havelvac 7.5'!O141+'havelvac 7.6'!O141+'havelvac 7.7'!O141+'havelvac 7.9'!O141+'havelvac 7.8'!O141+'havelvac 7.10'!O141+'havelvac 7.11'!O141+'havelvac 7.12'!O141+'havelvac 7.13'!O141</f>
        <v>0</v>
      </c>
      <c r="P127" s="228" t="str">
        <f t="shared" si="9"/>
        <v xml:space="preserve"> </v>
      </c>
      <c r="Q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7" s="228" t="str">
        <f t="shared" si="10"/>
        <v xml:space="preserve"> </v>
      </c>
      <c r="S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7" s="228" t="str">
        <f t="shared" si="11"/>
        <v xml:space="preserve"> </v>
      </c>
      <c r="U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7" s="195">
        <f>+'havelvac 7.2'!P141+'havelvac 7.3'!P141+'havelvac 7.4'!P141+'havelvac 7.5'!P141+'havelvac 7.6'!P141+'havelvac 7.7'!P141+'havelvac 7.9'!P141+'havelvac 7.8'!P141+'havelvac 7.10'!P141+'havelvac 7.11'!P141+'havelvac 7.12'!P141+'havelvac 7.13'!P141</f>
        <v>0</v>
      </c>
      <c r="W127" s="228" t="str">
        <f t="shared" si="12"/>
        <v xml:space="preserve"> </v>
      </c>
      <c r="X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7" s="228" t="str">
        <f t="shared" si="13"/>
        <v xml:space="preserve"> </v>
      </c>
      <c r="Z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7" s="228" t="str">
        <f t="shared" si="14"/>
        <v xml:space="preserve"> </v>
      </c>
      <c r="AB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8" spans="1:28" s="135" customFormat="1" ht="25.5">
      <c r="A128" s="182" t="str">
        <f t="shared" si="8"/>
        <v>71040501014251</v>
      </c>
      <c r="B128" s="183" t="s">
        <v>439</v>
      </c>
      <c r="C128" s="132" t="s">
        <v>155</v>
      </c>
      <c r="D128" s="131" t="s">
        <v>149</v>
      </c>
      <c r="E128" s="130" t="s">
        <v>106</v>
      </c>
      <c r="F128" s="184" t="s">
        <v>106</v>
      </c>
      <c r="G128" s="129">
        <v>4251</v>
      </c>
      <c r="H128" s="23"/>
      <c r="I128" s="23"/>
      <c r="J128" s="24"/>
      <c r="K128" s="24"/>
      <c r="L128" s="27" t="s">
        <v>142</v>
      </c>
      <c r="M128" s="10">
        <v>4251</v>
      </c>
      <c r="N128" s="181">
        <f>+'havelvac 7.2'!N142+'havelvac 7.3'!N142+'havelvac 7.4'!N142+'havelvac 7.5'!N142+'havelvac 7.6'!N142+'havelvac 7.7'!N142+'havelvac 7.9'!N142+'havelvac 7.8'!N142+'havelvac 7.10'!N142+'havelvac 7.11'!N142+'havelvac 7.12'!N142+'havelvac 7.13'!N142</f>
        <v>0</v>
      </c>
      <c r="O128" s="181">
        <f>+'havelvac 7.2'!O142+'havelvac 7.3'!O142+'havelvac 7.4'!O142+'havelvac 7.5'!O142+'havelvac 7.6'!O142+'havelvac 7.7'!O142+'havelvac 7.9'!O142+'havelvac 7.8'!O142+'havelvac 7.10'!O142+'havelvac 7.11'!O142+'havelvac 7.12'!O142+'havelvac 7.13'!O142</f>
        <v>0</v>
      </c>
      <c r="P128" s="229" t="str">
        <f t="shared" si="9"/>
        <v xml:space="preserve"> </v>
      </c>
      <c r="Q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8" s="229" t="str">
        <f t="shared" si="10"/>
        <v xml:space="preserve"> </v>
      </c>
      <c r="S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8" s="229" t="str">
        <f t="shared" si="11"/>
        <v xml:space="preserve"> </v>
      </c>
      <c r="U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8" s="181">
        <f>+'havelvac 7.2'!P142+'havelvac 7.3'!P142+'havelvac 7.4'!P142+'havelvac 7.5'!P142+'havelvac 7.6'!P142+'havelvac 7.7'!P142+'havelvac 7.9'!P142+'havelvac 7.8'!P142+'havelvac 7.10'!P142+'havelvac 7.11'!P142+'havelvac 7.12'!P142+'havelvac 7.13'!P142</f>
        <v>0</v>
      </c>
      <c r="W128" s="229" t="str">
        <f t="shared" si="12"/>
        <v xml:space="preserve"> </v>
      </c>
      <c r="X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8" s="229" t="str">
        <f t="shared" si="13"/>
        <v xml:space="preserve"> </v>
      </c>
      <c r="Z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8" s="229" t="str">
        <f t="shared" si="14"/>
        <v xml:space="preserve"> </v>
      </c>
      <c r="AB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9" spans="1:28" s="196" customFormat="1" ht="13.5" hidden="1">
      <c r="A129" s="182" t="str">
        <f t="shared" si="8"/>
        <v>71040501020000</v>
      </c>
      <c r="B129" s="183" t="s">
        <v>439</v>
      </c>
      <c r="C129" s="132" t="s">
        <v>155</v>
      </c>
      <c r="D129" s="131" t="s">
        <v>149</v>
      </c>
      <c r="E129" s="130" t="s">
        <v>106</v>
      </c>
      <c r="F129" s="184" t="s">
        <v>140</v>
      </c>
      <c r="G129" s="185" t="s">
        <v>440</v>
      </c>
      <c r="H129" s="144"/>
      <c r="I129" s="145"/>
      <c r="J129" s="146"/>
      <c r="K129" s="146"/>
      <c r="L129" s="25" t="s">
        <v>178</v>
      </c>
      <c r="M129" s="26"/>
      <c r="N129" s="195">
        <f>+'havelvac 7.2'!N144+'havelvac 7.3'!N144+'havelvac 7.4'!N144+'havelvac 7.5'!N144+'havelvac 7.6'!N144+'havelvac 7.7'!N144+'havelvac 7.9'!N144+'havelvac 7.8'!N144+'havelvac 7.10'!N144+'havelvac 7.11'!N144+'havelvac 7.12'!N144+'havelvac 7.13'!N144</f>
        <v>0</v>
      </c>
      <c r="O129" s="195">
        <f>+'havelvac 7.2'!O144+'havelvac 7.3'!O144+'havelvac 7.4'!O144+'havelvac 7.5'!O144+'havelvac 7.6'!O144+'havelvac 7.7'!O144+'havelvac 7.9'!O144+'havelvac 7.8'!O144+'havelvac 7.10'!O144+'havelvac 7.11'!O144+'havelvac 7.12'!O144+'havelvac 7.13'!O144</f>
        <v>0</v>
      </c>
      <c r="P129" s="228" t="str">
        <f t="shared" si="9"/>
        <v xml:space="preserve"> </v>
      </c>
      <c r="Q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9" s="228" t="str">
        <f t="shared" si="10"/>
        <v xml:space="preserve"> </v>
      </c>
      <c r="S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9" s="228" t="str">
        <f t="shared" si="11"/>
        <v xml:space="preserve"> </v>
      </c>
      <c r="U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9" s="195">
        <f>+'havelvac 7.2'!P144+'havelvac 7.3'!P144+'havelvac 7.4'!P144+'havelvac 7.5'!P144+'havelvac 7.6'!P144+'havelvac 7.7'!P144+'havelvac 7.9'!P144+'havelvac 7.8'!P144+'havelvac 7.10'!P144+'havelvac 7.11'!P144+'havelvac 7.12'!P144+'havelvac 7.13'!P144</f>
        <v>0</v>
      </c>
      <c r="W129" s="228" t="str">
        <f t="shared" si="12"/>
        <v xml:space="preserve"> </v>
      </c>
      <c r="X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9" s="228" t="str">
        <f t="shared" si="13"/>
        <v xml:space="preserve"> </v>
      </c>
      <c r="Z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9" s="228" t="str">
        <f t="shared" si="14"/>
        <v xml:space="preserve"> </v>
      </c>
      <c r="AB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0" spans="1:28" s="135" customFormat="1" hidden="1">
      <c r="A130" s="182" t="str">
        <f t="shared" si="8"/>
        <v>71040501025113</v>
      </c>
      <c r="B130" s="183" t="s">
        <v>439</v>
      </c>
      <c r="C130" s="132" t="s">
        <v>155</v>
      </c>
      <c r="D130" s="131" t="s">
        <v>149</v>
      </c>
      <c r="E130" s="130" t="s">
        <v>106</v>
      </c>
      <c r="F130" s="184" t="s">
        <v>140</v>
      </c>
      <c r="G130" s="129">
        <v>5113</v>
      </c>
      <c r="H130" s="23"/>
      <c r="I130" s="23"/>
      <c r="J130" s="24"/>
      <c r="K130" s="24"/>
      <c r="L130" s="30" t="s">
        <v>174</v>
      </c>
      <c r="M130" s="46">
        <v>5113</v>
      </c>
      <c r="N130" s="181">
        <f>+'havelvac 7.2'!N145+'havelvac 7.3'!N145+'havelvac 7.4'!N145+'havelvac 7.5'!N145+'havelvac 7.6'!N145+'havelvac 7.7'!N145+'havelvac 7.9'!N145+'havelvac 7.8'!N145+'havelvac 7.10'!N145+'havelvac 7.11'!N145+'havelvac 7.12'!N145+'havelvac 7.13'!N145</f>
        <v>0</v>
      </c>
      <c r="O130" s="181">
        <f>+'havelvac 7.2'!O145+'havelvac 7.3'!O145+'havelvac 7.4'!O145+'havelvac 7.5'!O145+'havelvac 7.6'!O145+'havelvac 7.7'!O145+'havelvac 7.9'!O145+'havelvac 7.8'!O145+'havelvac 7.10'!O145+'havelvac 7.11'!O145+'havelvac 7.12'!O145+'havelvac 7.13'!O145</f>
        <v>0</v>
      </c>
      <c r="P130" s="229" t="str">
        <f t="shared" si="9"/>
        <v xml:space="preserve"> </v>
      </c>
      <c r="Q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0" s="229" t="str">
        <f t="shared" si="10"/>
        <v xml:space="preserve"> </v>
      </c>
      <c r="S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0" s="229" t="str">
        <f t="shared" si="11"/>
        <v xml:space="preserve"> </v>
      </c>
      <c r="U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0" s="181">
        <f>+'havelvac 7.2'!P145+'havelvac 7.3'!P145+'havelvac 7.4'!P145+'havelvac 7.5'!P145+'havelvac 7.6'!P145+'havelvac 7.7'!P145+'havelvac 7.9'!P145+'havelvac 7.8'!P145+'havelvac 7.10'!P145+'havelvac 7.11'!P145+'havelvac 7.12'!P145+'havelvac 7.13'!P145</f>
        <v>0</v>
      </c>
      <c r="W130" s="229" t="str">
        <f t="shared" si="12"/>
        <v xml:space="preserve"> </v>
      </c>
      <c r="X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0" s="229" t="str">
        <f t="shared" si="13"/>
        <v xml:space="preserve"> </v>
      </c>
      <c r="Z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0" s="229" t="str">
        <f t="shared" si="14"/>
        <v xml:space="preserve"> </v>
      </c>
      <c r="AB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1" spans="1:28" s="196" customFormat="1" ht="13.5">
      <c r="A131" s="182" t="str">
        <f t="shared" si="8"/>
        <v>71040501030000</v>
      </c>
      <c r="B131" s="183" t="s">
        <v>439</v>
      </c>
      <c r="C131" s="132" t="s">
        <v>155</v>
      </c>
      <c r="D131" s="131" t="s">
        <v>149</v>
      </c>
      <c r="E131" s="130" t="s">
        <v>106</v>
      </c>
      <c r="F131" s="184" t="s">
        <v>442</v>
      </c>
      <c r="G131" s="185" t="s">
        <v>440</v>
      </c>
      <c r="H131" s="144"/>
      <c r="I131" s="145"/>
      <c r="J131" s="146"/>
      <c r="K131" s="146"/>
      <c r="L131" s="25" t="s">
        <v>179</v>
      </c>
      <c r="M131" s="26"/>
      <c r="N131" s="195">
        <f>+'havelvac 7.2'!N146+'havelvac 7.3'!N146+'havelvac 7.4'!N146+'havelvac 7.5'!N146+'havelvac 7.6'!N146+'havelvac 7.7'!N146+'havelvac 7.9'!N146+'havelvac 7.8'!N146+'havelvac 7.10'!N146+'havelvac 7.11'!N146+'havelvac 7.12'!N146+'havelvac 7.13'!N146</f>
        <v>0</v>
      </c>
      <c r="O131" s="195">
        <f>+'havelvac 7.2'!O146+'havelvac 7.3'!O146+'havelvac 7.4'!O146+'havelvac 7.5'!O146+'havelvac 7.6'!O146+'havelvac 7.7'!O146+'havelvac 7.9'!O146+'havelvac 7.8'!O146+'havelvac 7.10'!O146+'havelvac 7.11'!O146+'havelvac 7.12'!O146+'havelvac 7.13'!O146</f>
        <v>0</v>
      </c>
      <c r="P131" s="228" t="str">
        <f t="shared" si="9"/>
        <v xml:space="preserve"> </v>
      </c>
      <c r="Q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1" s="228" t="str">
        <f t="shared" si="10"/>
        <v xml:space="preserve"> </v>
      </c>
      <c r="S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1" s="228" t="str">
        <f t="shared" si="11"/>
        <v xml:space="preserve"> </v>
      </c>
      <c r="U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1" s="195">
        <f>+'havelvac 7.2'!P146+'havelvac 7.3'!P146+'havelvac 7.4'!P146+'havelvac 7.5'!P146+'havelvac 7.6'!P146+'havelvac 7.7'!P146+'havelvac 7.9'!P146+'havelvac 7.8'!P146+'havelvac 7.10'!P146+'havelvac 7.11'!P146+'havelvac 7.12'!P146+'havelvac 7.13'!P146</f>
        <v>0</v>
      </c>
      <c r="W131" s="228" t="str">
        <f t="shared" si="12"/>
        <v xml:space="preserve"> </v>
      </c>
      <c r="X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1" s="228" t="str">
        <f t="shared" si="13"/>
        <v xml:space="preserve"> </v>
      </c>
      <c r="Z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1" s="228" t="str">
        <f t="shared" si="14"/>
        <v xml:space="preserve"> </v>
      </c>
      <c r="AB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2" spans="1:28" s="135" customFormat="1" ht="25.5">
      <c r="A132" s="182" t="str">
        <f t="shared" si="8"/>
        <v>71040501034251</v>
      </c>
      <c r="B132" s="183" t="s">
        <v>439</v>
      </c>
      <c r="C132" s="132" t="s">
        <v>155</v>
      </c>
      <c r="D132" s="131" t="s">
        <v>149</v>
      </c>
      <c r="E132" s="130" t="s">
        <v>106</v>
      </c>
      <c r="F132" s="184" t="s">
        <v>442</v>
      </c>
      <c r="G132" s="129">
        <v>4251</v>
      </c>
      <c r="H132" s="15"/>
      <c r="I132" s="23"/>
      <c r="J132" s="24"/>
      <c r="K132" s="24"/>
      <c r="L132" s="28" t="s">
        <v>142</v>
      </c>
      <c r="M132" s="11">
        <v>4251</v>
      </c>
      <c r="N132" s="181">
        <f>+'havelvac 7.2'!N147+'havelvac 7.3'!N147+'havelvac 7.4'!N147+'havelvac 7.5'!N147+'havelvac 7.6'!N147+'havelvac 7.7'!N147+'havelvac 7.9'!N147+'havelvac 7.8'!N147+'havelvac 7.10'!N147+'havelvac 7.11'!N147+'havelvac 7.12'!N147+'havelvac 7.13'!N147</f>
        <v>0</v>
      </c>
      <c r="O132" s="181">
        <f>+'havelvac 7.2'!O147+'havelvac 7.3'!O147+'havelvac 7.4'!O147+'havelvac 7.5'!O147+'havelvac 7.6'!O147+'havelvac 7.7'!O147+'havelvac 7.9'!O147+'havelvac 7.8'!O147+'havelvac 7.10'!O147+'havelvac 7.11'!O147+'havelvac 7.12'!O147+'havelvac 7.13'!O147</f>
        <v>0</v>
      </c>
      <c r="P132" s="229" t="str">
        <f t="shared" si="9"/>
        <v xml:space="preserve"> </v>
      </c>
      <c r="Q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2" s="229" t="str">
        <f t="shared" si="10"/>
        <v xml:space="preserve"> </v>
      </c>
      <c r="S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2" s="229" t="str">
        <f t="shared" si="11"/>
        <v xml:space="preserve"> </v>
      </c>
      <c r="U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2" s="181">
        <f>+'havelvac 7.2'!P147+'havelvac 7.3'!P147+'havelvac 7.4'!P147+'havelvac 7.5'!P147+'havelvac 7.6'!P147+'havelvac 7.7'!P147+'havelvac 7.9'!P147+'havelvac 7.8'!P147+'havelvac 7.10'!P147+'havelvac 7.11'!P147+'havelvac 7.12'!P147+'havelvac 7.13'!P147</f>
        <v>0</v>
      </c>
      <c r="W132" s="229" t="str">
        <f t="shared" si="12"/>
        <v xml:space="preserve"> </v>
      </c>
      <c r="X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2" s="229" t="str">
        <f t="shared" si="13"/>
        <v xml:space="preserve"> </v>
      </c>
      <c r="Z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2" s="229" t="str">
        <f t="shared" si="14"/>
        <v xml:space="preserve"> </v>
      </c>
      <c r="AB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3" spans="1:28" s="135" customFormat="1" hidden="1">
      <c r="A133" s="182" t="str">
        <f t="shared" si="8"/>
        <v>71040501035113</v>
      </c>
      <c r="B133" s="183" t="s">
        <v>439</v>
      </c>
      <c r="C133" s="132" t="s">
        <v>155</v>
      </c>
      <c r="D133" s="131" t="s">
        <v>149</v>
      </c>
      <c r="E133" s="130" t="s">
        <v>106</v>
      </c>
      <c r="F133" s="184" t="s">
        <v>442</v>
      </c>
      <c r="G133" s="129">
        <v>5113</v>
      </c>
      <c r="H133" s="23"/>
      <c r="I133" s="23"/>
      <c r="J133" s="24"/>
      <c r="K133" s="24"/>
      <c r="L133" s="30" t="s">
        <v>174</v>
      </c>
      <c r="M133" s="46">
        <v>5113</v>
      </c>
      <c r="N133" s="181">
        <f>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33" s="181">
        <f>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33" s="229" t="str">
        <f t="shared" si="9"/>
        <v xml:space="preserve"> </v>
      </c>
      <c r="Q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3" s="229" t="str">
        <f t="shared" si="10"/>
        <v xml:space="preserve"> </v>
      </c>
      <c r="S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3" s="229" t="str">
        <f t="shared" si="11"/>
        <v xml:space="preserve"> </v>
      </c>
      <c r="U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3" s="181">
        <f>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  <c r="W133" s="229" t="str">
        <f t="shared" si="12"/>
        <v xml:space="preserve"> </v>
      </c>
      <c r="X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3" s="229" t="str">
        <f t="shared" si="13"/>
        <v xml:space="preserve"> </v>
      </c>
      <c r="Z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3" s="229" t="str">
        <f t="shared" si="14"/>
        <v xml:space="preserve"> </v>
      </c>
      <c r="AB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4" spans="1:28" s="196" customFormat="1" ht="13.5">
      <c r="A134" s="182" t="str">
        <f t="shared" si="8"/>
        <v>71040501040000</v>
      </c>
      <c r="B134" s="183" t="s">
        <v>439</v>
      </c>
      <c r="C134" s="132" t="s">
        <v>155</v>
      </c>
      <c r="D134" s="131" t="s">
        <v>149</v>
      </c>
      <c r="E134" s="130" t="s">
        <v>106</v>
      </c>
      <c r="F134" s="184" t="s">
        <v>155</v>
      </c>
      <c r="G134" s="185" t="s">
        <v>440</v>
      </c>
      <c r="H134" s="144"/>
      <c r="I134" s="145"/>
      <c r="J134" s="146"/>
      <c r="K134" s="146"/>
      <c r="L134" s="25" t="s">
        <v>180</v>
      </c>
      <c r="M134" s="26"/>
      <c r="N134" s="195">
        <f>+'havelvac 7.2'!N149+'havelvac 7.3'!N149+'havelvac 7.4'!N149+'havelvac 7.5'!N149+'havelvac 7.6'!N149+'havelvac 7.7'!N149+'havelvac 7.9'!N149+'havelvac 7.8'!N149+'havelvac 7.10'!N149+'havelvac 7.11'!N149+'havelvac 7.12'!N149+'havelvac 7.13'!N149</f>
        <v>0</v>
      </c>
      <c r="O134" s="195">
        <f>+'havelvac 7.2'!O149+'havelvac 7.3'!O149+'havelvac 7.4'!O149+'havelvac 7.5'!O149+'havelvac 7.6'!O149+'havelvac 7.7'!O149+'havelvac 7.9'!O149+'havelvac 7.8'!O149+'havelvac 7.10'!O149+'havelvac 7.11'!O149+'havelvac 7.12'!O149+'havelvac 7.13'!O149</f>
        <v>0</v>
      </c>
      <c r="P134" s="228" t="str">
        <f t="shared" si="9"/>
        <v xml:space="preserve"> </v>
      </c>
      <c r="Q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4" s="228" t="str">
        <f t="shared" si="10"/>
        <v xml:space="preserve"> </v>
      </c>
      <c r="S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4" s="228" t="str">
        <f t="shared" si="11"/>
        <v xml:space="preserve"> </v>
      </c>
      <c r="U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4" s="195">
        <f>+'havelvac 7.2'!P149+'havelvac 7.3'!P149+'havelvac 7.4'!P149+'havelvac 7.5'!P149+'havelvac 7.6'!P149+'havelvac 7.7'!P149+'havelvac 7.9'!P149+'havelvac 7.8'!P149+'havelvac 7.10'!P149+'havelvac 7.11'!P149+'havelvac 7.12'!P149+'havelvac 7.13'!P149</f>
        <v>0</v>
      </c>
      <c r="W134" s="228" t="str">
        <f t="shared" si="12"/>
        <v xml:space="preserve"> </v>
      </c>
      <c r="X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4" s="228" t="str">
        <f t="shared" si="13"/>
        <v xml:space="preserve"> </v>
      </c>
      <c r="Z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4" s="228" t="str">
        <f t="shared" si="14"/>
        <v xml:space="preserve"> </v>
      </c>
      <c r="AB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5" spans="1:28" s="135" customFormat="1" ht="25.5">
      <c r="A135" s="182" t="str">
        <f t="shared" si="8"/>
        <v>71040501044251</v>
      </c>
      <c r="B135" s="183" t="s">
        <v>439</v>
      </c>
      <c r="C135" s="132" t="s">
        <v>155</v>
      </c>
      <c r="D135" s="131" t="s">
        <v>149</v>
      </c>
      <c r="E135" s="130" t="s">
        <v>106</v>
      </c>
      <c r="F135" s="184" t="s">
        <v>155</v>
      </c>
      <c r="G135" s="129">
        <v>4251</v>
      </c>
      <c r="H135" s="23"/>
      <c r="I135" s="23"/>
      <c r="J135" s="24"/>
      <c r="K135" s="24"/>
      <c r="L135" s="28" t="s">
        <v>142</v>
      </c>
      <c r="M135" s="11">
        <v>4251</v>
      </c>
      <c r="N135" s="181">
        <f>+'havelvac 7.2'!N150+'havelvac 7.3'!N150+'havelvac 7.4'!N150+'havelvac 7.5'!N150+'havelvac 7.6'!N150+'havelvac 7.7'!N150+'havelvac 7.9'!N150+'havelvac 7.8'!N150+'havelvac 7.10'!N150+'havelvac 7.11'!N150+'havelvac 7.12'!N150+'havelvac 7.13'!N150</f>
        <v>0</v>
      </c>
      <c r="O135" s="181">
        <f>+'havelvac 7.2'!O150+'havelvac 7.3'!O150+'havelvac 7.4'!O150+'havelvac 7.5'!O150+'havelvac 7.6'!O150+'havelvac 7.7'!O150+'havelvac 7.9'!O150+'havelvac 7.8'!O150+'havelvac 7.10'!O150+'havelvac 7.11'!O150+'havelvac 7.12'!O150+'havelvac 7.13'!O150</f>
        <v>0</v>
      </c>
      <c r="P135" s="229" t="str">
        <f t="shared" si="9"/>
        <v xml:space="preserve"> </v>
      </c>
      <c r="Q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5" s="229" t="str">
        <f t="shared" si="10"/>
        <v xml:space="preserve"> </v>
      </c>
      <c r="S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5" s="229" t="str">
        <f t="shared" si="11"/>
        <v xml:space="preserve"> </v>
      </c>
      <c r="U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5" s="181">
        <f>+'havelvac 7.2'!P150+'havelvac 7.3'!P150+'havelvac 7.4'!P150+'havelvac 7.5'!P150+'havelvac 7.6'!P150+'havelvac 7.7'!P150+'havelvac 7.9'!P150+'havelvac 7.8'!P150+'havelvac 7.10'!P150+'havelvac 7.11'!P150+'havelvac 7.12'!P150+'havelvac 7.13'!P150</f>
        <v>0</v>
      </c>
      <c r="W135" s="229" t="str">
        <f t="shared" si="12"/>
        <v xml:space="preserve"> </v>
      </c>
      <c r="X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5" s="229" t="str">
        <f t="shared" si="13"/>
        <v xml:space="preserve"> </v>
      </c>
      <c r="Z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5" s="229" t="str">
        <f t="shared" si="14"/>
        <v xml:space="preserve"> </v>
      </c>
      <c r="AB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6" spans="1:28" s="135" customFormat="1" hidden="1">
      <c r="A136" s="182" t="str">
        <f t="shared" si="8"/>
        <v>71040501045112</v>
      </c>
      <c r="B136" s="183" t="s">
        <v>439</v>
      </c>
      <c r="C136" s="132" t="s">
        <v>155</v>
      </c>
      <c r="D136" s="131" t="s">
        <v>149</v>
      </c>
      <c r="E136" s="130" t="s">
        <v>106</v>
      </c>
      <c r="F136" s="184" t="s">
        <v>155</v>
      </c>
      <c r="G136" s="129">
        <v>5112</v>
      </c>
      <c r="H136" s="23"/>
      <c r="I136" s="23"/>
      <c r="J136" s="24"/>
      <c r="K136" s="24"/>
      <c r="L136" s="28" t="s">
        <v>173</v>
      </c>
      <c r="M136" s="29">
        <v>5112</v>
      </c>
      <c r="N136" s="181">
        <f>+'havelvac 7.2'!N165+'havelvac 7.3'!N165+'havelvac 7.4'!N165+'havelvac 7.5'!N165+'havelvac 7.6'!N165+'havelvac 7.7'!N165+'havelvac 7.9'!N165+'havelvac 7.8'!N165+'havelvac 7.10'!N165+'havelvac 7.11'!N165+'havelvac 7.12'!N165+'havelvac 7.13'!N165</f>
        <v>0</v>
      </c>
      <c r="O136" s="181">
        <f>+'havelvac 7.2'!O165+'havelvac 7.3'!O165+'havelvac 7.4'!O165+'havelvac 7.5'!O165+'havelvac 7.6'!O165+'havelvac 7.7'!O165+'havelvac 7.9'!O165+'havelvac 7.8'!O165+'havelvac 7.10'!O165+'havelvac 7.11'!O165+'havelvac 7.12'!O165+'havelvac 7.13'!O165</f>
        <v>0</v>
      </c>
      <c r="P136" s="229" t="str">
        <f t="shared" si="9"/>
        <v xml:space="preserve"> </v>
      </c>
      <c r="Q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6" s="229" t="str">
        <f t="shared" si="10"/>
        <v xml:space="preserve"> </v>
      </c>
      <c r="S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6" s="229" t="str">
        <f t="shared" si="11"/>
        <v xml:space="preserve"> </v>
      </c>
      <c r="U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6" s="181">
        <f>+'havelvac 7.2'!P165+'havelvac 7.3'!P165+'havelvac 7.4'!P165+'havelvac 7.5'!P165+'havelvac 7.6'!P165+'havelvac 7.7'!P165+'havelvac 7.9'!P165+'havelvac 7.8'!P165+'havelvac 7.10'!P165+'havelvac 7.11'!P165+'havelvac 7.12'!P165+'havelvac 7.13'!P165</f>
        <v>0</v>
      </c>
      <c r="W136" s="229" t="str">
        <f t="shared" si="12"/>
        <v xml:space="preserve"> </v>
      </c>
      <c r="X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6" s="229" t="str">
        <f t="shared" si="13"/>
        <v xml:space="preserve"> </v>
      </c>
      <c r="Z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6" s="229" t="str">
        <f t="shared" si="14"/>
        <v xml:space="preserve"> </v>
      </c>
      <c r="AB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7" spans="1:28" s="135" customFormat="1" hidden="1">
      <c r="A137" s="182" t="str">
        <f t="shared" si="8"/>
        <v>71040501045113</v>
      </c>
      <c r="B137" s="183" t="s">
        <v>439</v>
      </c>
      <c r="C137" s="132" t="s">
        <v>155</v>
      </c>
      <c r="D137" s="131" t="s">
        <v>149</v>
      </c>
      <c r="E137" s="130" t="s">
        <v>106</v>
      </c>
      <c r="F137" s="184" t="s">
        <v>155</v>
      </c>
      <c r="G137" s="129">
        <v>5113</v>
      </c>
      <c r="H137" s="23"/>
      <c r="I137" s="23"/>
      <c r="J137" s="24"/>
      <c r="K137" s="24"/>
      <c r="L137" s="30" t="s">
        <v>174</v>
      </c>
      <c r="M137" s="46">
        <v>5113</v>
      </c>
      <c r="N137" s="181">
        <f>+'havelvac 7.2'!N166+'havelvac 7.3'!N166+'havelvac 7.4'!N166+'havelvac 7.5'!N166+'havelvac 7.6'!N166+'havelvac 7.7'!N166+'havelvac 7.9'!N166+'havelvac 7.8'!N166+'havelvac 7.10'!N166+'havelvac 7.11'!N166+'havelvac 7.12'!N166+'havelvac 7.13'!N166</f>
        <v>0</v>
      </c>
      <c r="O137" s="181">
        <f>+'havelvac 7.2'!O166+'havelvac 7.3'!O166+'havelvac 7.4'!O166+'havelvac 7.5'!O166+'havelvac 7.6'!O166+'havelvac 7.7'!O166+'havelvac 7.9'!O166+'havelvac 7.8'!O166+'havelvac 7.10'!O166+'havelvac 7.11'!O166+'havelvac 7.12'!O166+'havelvac 7.13'!O166</f>
        <v>0</v>
      </c>
      <c r="P137" s="229" t="str">
        <f t="shared" si="9"/>
        <v xml:space="preserve"> </v>
      </c>
      <c r="Q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7" s="229" t="str">
        <f t="shared" si="10"/>
        <v xml:space="preserve"> </v>
      </c>
      <c r="S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7" s="229" t="str">
        <f t="shared" si="11"/>
        <v xml:space="preserve"> </v>
      </c>
      <c r="U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7" s="181">
        <f>+'havelvac 7.2'!P166+'havelvac 7.3'!P166+'havelvac 7.4'!P166+'havelvac 7.5'!P166+'havelvac 7.6'!P166+'havelvac 7.7'!P166+'havelvac 7.9'!P166+'havelvac 7.8'!P166+'havelvac 7.10'!P166+'havelvac 7.11'!P166+'havelvac 7.12'!P166+'havelvac 7.13'!P166</f>
        <v>0</v>
      </c>
      <c r="W137" s="229" t="str">
        <f t="shared" si="12"/>
        <v xml:space="preserve"> </v>
      </c>
      <c r="X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7" s="229" t="str">
        <f t="shared" si="13"/>
        <v xml:space="preserve"> </v>
      </c>
      <c r="Z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7" s="229" t="str">
        <f t="shared" si="14"/>
        <v xml:space="preserve"> </v>
      </c>
      <c r="AB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8" spans="1:28" s="196" customFormat="1" ht="13.5">
      <c r="A138" s="182" t="str">
        <f t="shared" si="8"/>
        <v>71040501050000</v>
      </c>
      <c r="B138" s="183" t="s">
        <v>439</v>
      </c>
      <c r="C138" s="132" t="s">
        <v>155</v>
      </c>
      <c r="D138" s="131" t="s">
        <v>149</v>
      </c>
      <c r="E138" s="130" t="s">
        <v>106</v>
      </c>
      <c r="F138" s="184" t="s">
        <v>149</v>
      </c>
      <c r="G138" s="185" t="s">
        <v>440</v>
      </c>
      <c r="H138" s="144"/>
      <c r="I138" s="145"/>
      <c r="J138" s="146"/>
      <c r="K138" s="146"/>
      <c r="L138" s="25" t="s">
        <v>181</v>
      </c>
      <c r="M138" s="26"/>
      <c r="N138" s="195">
        <f>+'havelvac 7.2'!N167+'havelvac 7.3'!N167+'havelvac 7.4'!N167+'havelvac 7.5'!N167+'havelvac 7.6'!N167+'havelvac 7.7'!N167+'havelvac 7.9'!N167+'havelvac 7.8'!N167+'havelvac 7.10'!N167+'havelvac 7.11'!N167+'havelvac 7.12'!N167+'havelvac 7.13'!N167</f>
        <v>0</v>
      </c>
      <c r="O138" s="195">
        <f>+'havelvac 7.2'!O167+'havelvac 7.3'!O167+'havelvac 7.4'!O167+'havelvac 7.5'!O167+'havelvac 7.6'!O167+'havelvac 7.7'!O167+'havelvac 7.9'!O167+'havelvac 7.8'!O167+'havelvac 7.10'!O167+'havelvac 7.11'!O167+'havelvac 7.12'!O167+'havelvac 7.13'!O167</f>
        <v>0</v>
      </c>
      <c r="P138" s="228" t="str">
        <f t="shared" si="9"/>
        <v xml:space="preserve"> </v>
      </c>
      <c r="Q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8" s="228" t="str">
        <f t="shared" si="10"/>
        <v xml:space="preserve"> </v>
      </c>
      <c r="S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8" s="228" t="str">
        <f t="shared" si="11"/>
        <v xml:space="preserve"> </v>
      </c>
      <c r="U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8" s="195">
        <f>+'havelvac 7.2'!P167+'havelvac 7.3'!P167+'havelvac 7.4'!P167+'havelvac 7.5'!P167+'havelvac 7.6'!P167+'havelvac 7.7'!P167+'havelvac 7.9'!P167+'havelvac 7.8'!P167+'havelvac 7.10'!P167+'havelvac 7.11'!P167+'havelvac 7.12'!P167+'havelvac 7.13'!P167</f>
        <v>0</v>
      </c>
      <c r="W138" s="228" t="str">
        <f t="shared" si="12"/>
        <v xml:space="preserve"> </v>
      </c>
      <c r="X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8" s="228" t="str">
        <f t="shared" si="13"/>
        <v xml:space="preserve"> </v>
      </c>
      <c r="Z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8" s="228" t="str">
        <f t="shared" si="14"/>
        <v xml:space="preserve"> </v>
      </c>
      <c r="AB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9" spans="1:28" s="135" customFormat="1" ht="25.5">
      <c r="A139" s="182" t="str">
        <f t="shared" si="8"/>
        <v>71040501054251</v>
      </c>
      <c r="B139" s="183" t="s">
        <v>439</v>
      </c>
      <c r="C139" s="132" t="s">
        <v>155</v>
      </c>
      <c r="D139" s="131" t="s">
        <v>149</v>
      </c>
      <c r="E139" s="130" t="s">
        <v>106</v>
      </c>
      <c r="F139" s="184" t="s">
        <v>149</v>
      </c>
      <c r="G139" s="129">
        <v>4251</v>
      </c>
      <c r="H139" s="23"/>
      <c r="I139" s="23"/>
      <c r="J139" s="24"/>
      <c r="K139" s="24"/>
      <c r="L139" s="27" t="s">
        <v>142</v>
      </c>
      <c r="M139" s="10">
        <v>4251</v>
      </c>
      <c r="N139" s="181">
        <f>+'havelvac 7.2'!N168+'havelvac 7.3'!N168+'havelvac 7.4'!N168+'havelvac 7.5'!N168+'havelvac 7.6'!N168+'havelvac 7.7'!N168+'havelvac 7.9'!N168+'havelvac 7.8'!N168+'havelvac 7.10'!N168+'havelvac 7.11'!N168+'havelvac 7.12'!N168+'havelvac 7.13'!N168</f>
        <v>0</v>
      </c>
      <c r="O139" s="181">
        <f>+'havelvac 7.2'!O168+'havelvac 7.3'!O168+'havelvac 7.4'!O168+'havelvac 7.5'!O168+'havelvac 7.6'!O168+'havelvac 7.7'!O168+'havelvac 7.9'!O168+'havelvac 7.8'!O168+'havelvac 7.10'!O168+'havelvac 7.11'!O168+'havelvac 7.12'!O168+'havelvac 7.13'!O168</f>
        <v>0</v>
      </c>
      <c r="P139" s="229" t="str">
        <f t="shared" si="9"/>
        <v xml:space="preserve"> </v>
      </c>
      <c r="Q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9" s="229" t="str">
        <f t="shared" si="10"/>
        <v xml:space="preserve"> </v>
      </c>
      <c r="S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9" s="229" t="str">
        <f t="shared" si="11"/>
        <v xml:space="preserve"> </v>
      </c>
      <c r="U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9" s="181">
        <f>+'havelvac 7.2'!P168+'havelvac 7.3'!P168+'havelvac 7.4'!P168+'havelvac 7.5'!P168+'havelvac 7.6'!P168+'havelvac 7.7'!P168+'havelvac 7.9'!P168+'havelvac 7.8'!P168+'havelvac 7.10'!P168+'havelvac 7.11'!P168+'havelvac 7.12'!P168+'havelvac 7.13'!P168</f>
        <v>0</v>
      </c>
      <c r="W139" s="229" t="str">
        <f t="shared" si="12"/>
        <v xml:space="preserve"> </v>
      </c>
      <c r="X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9" s="229" t="str">
        <f t="shared" si="13"/>
        <v xml:space="preserve"> </v>
      </c>
      <c r="Z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9" s="229" t="str">
        <f t="shared" si="14"/>
        <v xml:space="preserve"> </v>
      </c>
      <c r="AB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0" spans="1:28" s="135" customFormat="1" hidden="1">
      <c r="A140" s="182" t="str">
        <f t="shared" si="8"/>
        <v>71040501055112</v>
      </c>
      <c r="B140" s="183" t="s">
        <v>439</v>
      </c>
      <c r="C140" s="132" t="s">
        <v>155</v>
      </c>
      <c r="D140" s="131" t="s">
        <v>149</v>
      </c>
      <c r="E140" s="130" t="s">
        <v>106</v>
      </c>
      <c r="F140" s="184" t="s">
        <v>149</v>
      </c>
      <c r="G140" s="129">
        <v>5112</v>
      </c>
      <c r="H140" s="23"/>
      <c r="I140" s="23"/>
      <c r="J140" s="24"/>
      <c r="K140" s="24"/>
      <c r="L140" s="28" t="s">
        <v>173</v>
      </c>
      <c r="M140" s="29">
        <v>5112</v>
      </c>
      <c r="N140" s="181">
        <f>+'havelvac 7.2'!N169+'havelvac 7.3'!N169+'havelvac 7.4'!N169+'havelvac 7.5'!N169+'havelvac 7.6'!N169+'havelvac 7.7'!N169+'havelvac 7.9'!N169+'havelvac 7.8'!N169+'havelvac 7.10'!N169+'havelvac 7.11'!N169+'havelvac 7.12'!N169+'havelvac 7.13'!N169</f>
        <v>0</v>
      </c>
      <c r="O140" s="181">
        <f>+'havelvac 7.2'!O169+'havelvac 7.3'!O169+'havelvac 7.4'!O169+'havelvac 7.5'!O169+'havelvac 7.6'!O169+'havelvac 7.7'!O169+'havelvac 7.9'!O169+'havelvac 7.8'!O169+'havelvac 7.10'!O169+'havelvac 7.11'!O169+'havelvac 7.12'!O169+'havelvac 7.13'!O169</f>
        <v>0</v>
      </c>
      <c r="P140" s="229" t="str">
        <f t="shared" si="9"/>
        <v xml:space="preserve"> </v>
      </c>
      <c r="Q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0" s="229" t="str">
        <f t="shared" si="10"/>
        <v xml:space="preserve"> </v>
      </c>
      <c r="S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0" s="229" t="str">
        <f t="shared" si="11"/>
        <v xml:space="preserve"> </v>
      </c>
      <c r="U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0" s="181">
        <f>+'havelvac 7.2'!P169+'havelvac 7.3'!P169+'havelvac 7.4'!P169+'havelvac 7.5'!P169+'havelvac 7.6'!P169+'havelvac 7.7'!P169+'havelvac 7.9'!P169+'havelvac 7.8'!P169+'havelvac 7.10'!P169+'havelvac 7.11'!P169+'havelvac 7.12'!P169+'havelvac 7.13'!P169</f>
        <v>0</v>
      </c>
      <c r="W140" s="229" t="str">
        <f t="shared" si="12"/>
        <v xml:space="preserve"> </v>
      </c>
      <c r="X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0" s="229" t="str">
        <f t="shared" si="13"/>
        <v xml:space="preserve"> </v>
      </c>
      <c r="Z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0" s="229" t="str">
        <f t="shared" si="14"/>
        <v xml:space="preserve"> </v>
      </c>
      <c r="AB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1" spans="1:28" s="135" customFormat="1" hidden="1">
      <c r="A141" s="182" t="str">
        <f t="shared" si="8"/>
        <v>71040501055113</v>
      </c>
      <c r="B141" s="183" t="s">
        <v>439</v>
      </c>
      <c r="C141" s="132" t="s">
        <v>155</v>
      </c>
      <c r="D141" s="131" t="s">
        <v>149</v>
      </c>
      <c r="E141" s="130" t="s">
        <v>106</v>
      </c>
      <c r="F141" s="184" t="s">
        <v>149</v>
      </c>
      <c r="G141" s="129">
        <v>5113</v>
      </c>
      <c r="H141" s="23"/>
      <c r="I141" s="23"/>
      <c r="J141" s="24"/>
      <c r="K141" s="24"/>
      <c r="L141" s="28" t="s">
        <v>174</v>
      </c>
      <c r="M141" s="29">
        <v>5113</v>
      </c>
      <c r="N141" s="181">
        <f>+'havelvac 7.2'!N170+'havelvac 7.3'!N170+'havelvac 7.4'!N170+'havelvac 7.5'!N170+'havelvac 7.6'!N170+'havelvac 7.7'!N170+'havelvac 7.9'!N170+'havelvac 7.8'!N170+'havelvac 7.10'!N170+'havelvac 7.11'!N170+'havelvac 7.12'!N170+'havelvac 7.13'!N170</f>
        <v>0</v>
      </c>
      <c r="O141" s="181">
        <f>+'havelvac 7.2'!O170+'havelvac 7.3'!O170+'havelvac 7.4'!O170+'havelvac 7.5'!O170+'havelvac 7.6'!O170+'havelvac 7.7'!O170+'havelvac 7.9'!O170+'havelvac 7.8'!O170+'havelvac 7.10'!O170+'havelvac 7.11'!O170+'havelvac 7.12'!O170+'havelvac 7.13'!O170</f>
        <v>0</v>
      </c>
      <c r="P141" s="229" t="str">
        <f t="shared" si="9"/>
        <v xml:space="preserve"> </v>
      </c>
      <c r="Q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1" s="229" t="str">
        <f t="shared" si="10"/>
        <v xml:space="preserve"> </v>
      </c>
      <c r="S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1" s="229" t="str">
        <f t="shared" si="11"/>
        <v xml:space="preserve"> </v>
      </c>
      <c r="U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1" s="181">
        <f>+'havelvac 7.2'!P170+'havelvac 7.3'!P170+'havelvac 7.4'!P170+'havelvac 7.5'!P170+'havelvac 7.6'!P170+'havelvac 7.7'!P170+'havelvac 7.9'!P170+'havelvac 7.8'!P170+'havelvac 7.10'!P170+'havelvac 7.11'!P170+'havelvac 7.12'!P170+'havelvac 7.13'!P170</f>
        <v>0</v>
      </c>
      <c r="W141" s="229" t="str">
        <f t="shared" si="12"/>
        <v xml:space="preserve"> </v>
      </c>
      <c r="X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1" s="229" t="str">
        <f t="shared" si="13"/>
        <v xml:space="preserve"> </v>
      </c>
      <c r="Z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1" s="229" t="str">
        <f t="shared" si="14"/>
        <v xml:space="preserve"> </v>
      </c>
      <c r="AB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2" spans="1:28" s="196" customFormat="1" ht="27" hidden="1">
      <c r="A142" s="182" t="str">
        <f t="shared" si="8"/>
        <v>71040501060000</v>
      </c>
      <c r="B142" s="183" t="s">
        <v>439</v>
      </c>
      <c r="C142" s="132" t="s">
        <v>155</v>
      </c>
      <c r="D142" s="131" t="s">
        <v>149</v>
      </c>
      <c r="E142" s="130" t="s">
        <v>106</v>
      </c>
      <c r="F142" s="184" t="s">
        <v>157</v>
      </c>
      <c r="G142" s="185" t="s">
        <v>440</v>
      </c>
      <c r="H142" s="144"/>
      <c r="I142" s="145"/>
      <c r="J142" s="146"/>
      <c r="K142" s="146"/>
      <c r="L142" s="25" t="s">
        <v>182</v>
      </c>
      <c r="M142" s="26"/>
      <c r="N142" s="195">
        <f>+'havelvac 7.2'!N171+'havelvac 7.3'!N171+'havelvac 7.4'!N171+'havelvac 7.5'!N171+'havelvac 7.6'!N171+'havelvac 7.7'!N171+'havelvac 7.9'!N171+'havelvac 7.8'!N171+'havelvac 7.10'!N171+'havelvac 7.11'!N171+'havelvac 7.12'!N171+'havelvac 7.13'!N171</f>
        <v>0</v>
      </c>
      <c r="O142" s="195">
        <f>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P142" s="228" t="str">
        <f t="shared" si="9"/>
        <v xml:space="preserve"> </v>
      </c>
      <c r="Q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2" s="228" t="str">
        <f t="shared" si="10"/>
        <v xml:space="preserve"> </v>
      </c>
      <c r="S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2" s="228" t="str">
        <f t="shared" si="11"/>
        <v xml:space="preserve"> </v>
      </c>
      <c r="U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2" s="195">
        <f>+'havelvac 7.2'!P171+'havelvac 7.3'!P171+'havelvac 7.4'!P171+'havelvac 7.5'!P171+'havelvac 7.6'!P171+'havelvac 7.7'!P171+'havelvac 7.9'!P171+'havelvac 7.8'!P171+'havelvac 7.10'!P171+'havelvac 7.11'!P171+'havelvac 7.12'!P171+'havelvac 7.13'!P171</f>
        <v>0</v>
      </c>
      <c r="W142" s="228" t="str">
        <f t="shared" si="12"/>
        <v xml:space="preserve"> </v>
      </c>
      <c r="X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2" s="228" t="str">
        <f t="shared" si="13"/>
        <v xml:space="preserve"> </v>
      </c>
      <c r="Z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2" s="228" t="str">
        <f t="shared" si="14"/>
        <v xml:space="preserve"> </v>
      </c>
      <c r="AB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3" spans="1:28" s="135" customFormat="1" hidden="1">
      <c r="A143" s="182" t="str">
        <f t="shared" ref="A143:A210" si="15">CONCATENATE(B143,C143,D143,E143,F143,G143)</f>
        <v>71040501064861</v>
      </c>
      <c r="B143" s="183" t="s">
        <v>439</v>
      </c>
      <c r="C143" s="132" t="s">
        <v>155</v>
      </c>
      <c r="D143" s="131" t="s">
        <v>149</v>
      </c>
      <c r="E143" s="130" t="s">
        <v>106</v>
      </c>
      <c r="F143" s="184" t="s">
        <v>157</v>
      </c>
      <c r="G143" s="129">
        <v>4861</v>
      </c>
      <c r="H143" s="23"/>
      <c r="I143" s="23"/>
      <c r="J143" s="24"/>
      <c r="K143" s="24"/>
      <c r="L143" s="30" t="s">
        <v>134</v>
      </c>
      <c r="M143" s="46">
        <v>4861</v>
      </c>
      <c r="N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3" s="229" t="str">
        <f t="shared" si="9"/>
        <v xml:space="preserve"> </v>
      </c>
      <c r="Q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3" s="229" t="str">
        <f t="shared" si="10"/>
        <v xml:space="preserve"> </v>
      </c>
      <c r="S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3" s="229" t="str">
        <f t="shared" si="11"/>
        <v xml:space="preserve"> </v>
      </c>
      <c r="U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3" s="229" t="str">
        <f t="shared" si="12"/>
        <v xml:space="preserve"> </v>
      </c>
      <c r="X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3" s="229" t="str">
        <f t="shared" si="13"/>
        <v xml:space="preserve"> </v>
      </c>
      <c r="Z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3" s="229" t="str">
        <f t="shared" si="14"/>
        <v xml:space="preserve"> </v>
      </c>
      <c r="AB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4" spans="1:28" s="135" customFormat="1" hidden="1">
      <c r="A144" s="182" t="str">
        <f t="shared" si="15"/>
        <v>71040501065113</v>
      </c>
      <c r="B144" s="183" t="s">
        <v>439</v>
      </c>
      <c r="C144" s="132" t="s">
        <v>155</v>
      </c>
      <c r="D144" s="131" t="s">
        <v>149</v>
      </c>
      <c r="E144" s="130" t="s">
        <v>106</v>
      </c>
      <c r="F144" s="184" t="s">
        <v>157</v>
      </c>
      <c r="G144" s="129">
        <v>5113</v>
      </c>
      <c r="H144" s="23"/>
      <c r="I144" s="23"/>
      <c r="J144" s="24"/>
      <c r="K144" s="24"/>
      <c r="L144" s="30" t="s">
        <v>174</v>
      </c>
      <c r="M144" s="46">
        <v>5113</v>
      </c>
      <c r="N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4" s="229" t="str">
        <f t="shared" ref="P144:P207" si="16">IFERROR(Q144/O144, " ")</f>
        <v xml:space="preserve"> </v>
      </c>
      <c r="Q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4" s="229" t="str">
        <f t="shared" ref="R144:R207" si="17">IFERROR(S144/O144, " ")</f>
        <v xml:space="preserve"> </v>
      </c>
      <c r="S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4" s="229" t="str">
        <f t="shared" ref="T144:T207" si="18">IFERROR(U144/O144, " ")</f>
        <v xml:space="preserve"> </v>
      </c>
      <c r="U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4" s="229" t="str">
        <f t="shared" ref="W144:W207" si="19">IFERROR(X144/V144, " ")</f>
        <v xml:space="preserve"> </v>
      </c>
      <c r="X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4" s="229" t="str">
        <f t="shared" ref="Y144:Y207" si="20">IFERROR(Z144/V144, " ")</f>
        <v xml:space="preserve"> </v>
      </c>
      <c r="Z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4" s="229" t="str">
        <f t="shared" ref="AA144:AA207" si="21">IFERROR(AB144/V144, " ")</f>
        <v xml:space="preserve"> </v>
      </c>
      <c r="AB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5" spans="1:28" s="196" customFormat="1" ht="13.5">
      <c r="A145" s="182" t="str">
        <f t="shared" si="15"/>
        <v>71040501070000</v>
      </c>
      <c r="B145" s="183" t="s">
        <v>439</v>
      </c>
      <c r="C145" s="132" t="s">
        <v>155</v>
      </c>
      <c r="D145" s="131" t="s">
        <v>149</v>
      </c>
      <c r="E145" s="130" t="s">
        <v>106</v>
      </c>
      <c r="F145" s="184" t="s">
        <v>183</v>
      </c>
      <c r="G145" s="185" t="s">
        <v>440</v>
      </c>
      <c r="H145" s="144"/>
      <c r="I145" s="145"/>
      <c r="J145" s="146"/>
      <c r="K145" s="146"/>
      <c r="L145" s="25" t="s">
        <v>184</v>
      </c>
      <c r="M145" s="26"/>
      <c r="N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5" s="228" t="str">
        <f t="shared" si="16"/>
        <v xml:space="preserve"> </v>
      </c>
      <c r="Q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5" s="228" t="str">
        <f t="shared" si="17"/>
        <v xml:space="preserve"> </v>
      </c>
      <c r="S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5" s="228" t="str">
        <f t="shared" si="18"/>
        <v xml:space="preserve"> </v>
      </c>
      <c r="U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5" s="228" t="str">
        <f t="shared" si="19"/>
        <v xml:space="preserve"> </v>
      </c>
      <c r="X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5" s="228" t="str">
        <f t="shared" si="20"/>
        <v xml:space="preserve"> </v>
      </c>
      <c r="Z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5" s="228" t="str">
        <f t="shared" si="21"/>
        <v xml:space="preserve"> </v>
      </c>
      <c r="AB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6" spans="1:28" s="135" customFormat="1">
      <c r="A146" s="182" t="str">
        <f t="shared" si="15"/>
        <v>71040501074213</v>
      </c>
      <c r="B146" s="183" t="s">
        <v>439</v>
      </c>
      <c r="C146" s="132" t="s">
        <v>155</v>
      </c>
      <c r="D146" s="131" t="s">
        <v>149</v>
      </c>
      <c r="E146" s="130" t="s">
        <v>106</v>
      </c>
      <c r="F146" s="184" t="s">
        <v>183</v>
      </c>
      <c r="G146" s="129">
        <v>4213</v>
      </c>
      <c r="H146" s="15"/>
      <c r="I146" s="23"/>
      <c r="J146" s="24"/>
      <c r="K146" s="24"/>
      <c r="L146" s="28" t="s">
        <v>115</v>
      </c>
      <c r="M146" s="11">
        <v>4213</v>
      </c>
      <c r="N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6" s="229" t="str">
        <f t="shared" si="16"/>
        <v xml:space="preserve"> </v>
      </c>
      <c r="Q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6" s="229" t="str">
        <f t="shared" si="17"/>
        <v xml:space="preserve"> </v>
      </c>
      <c r="S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6" s="229" t="str">
        <f t="shared" si="18"/>
        <v xml:space="preserve"> </v>
      </c>
      <c r="U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6" s="229" t="str">
        <f t="shared" si="19"/>
        <v xml:space="preserve"> </v>
      </c>
      <c r="X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6" s="229" t="str">
        <f t="shared" si="20"/>
        <v xml:space="preserve"> </v>
      </c>
      <c r="Z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6" s="229" t="str">
        <f t="shared" si="21"/>
        <v xml:space="preserve"> </v>
      </c>
      <c r="AB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7" spans="1:28" s="196" customFormat="1" ht="27" hidden="1">
      <c r="A147" s="182" t="str">
        <f t="shared" si="15"/>
        <v>71040501080000</v>
      </c>
      <c r="B147" s="183" t="s">
        <v>439</v>
      </c>
      <c r="C147" s="132" t="s">
        <v>155</v>
      </c>
      <c r="D147" s="131" t="s">
        <v>149</v>
      </c>
      <c r="E147" s="130" t="s">
        <v>106</v>
      </c>
      <c r="F147" s="184" t="s">
        <v>185</v>
      </c>
      <c r="G147" s="185" t="s">
        <v>440</v>
      </c>
      <c r="H147" s="144"/>
      <c r="I147" s="145"/>
      <c r="J147" s="146"/>
      <c r="K147" s="146"/>
      <c r="L147" s="25" t="s">
        <v>186</v>
      </c>
      <c r="M147" s="26"/>
      <c r="N147" s="195">
        <f>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47" s="195">
        <f>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47" s="228" t="str">
        <f t="shared" si="16"/>
        <v xml:space="preserve"> </v>
      </c>
      <c r="Q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7" s="228" t="str">
        <f t="shared" si="17"/>
        <v xml:space="preserve"> </v>
      </c>
      <c r="S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7" s="228" t="str">
        <f t="shared" si="18"/>
        <v xml:space="preserve"> </v>
      </c>
      <c r="U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7" s="195">
        <f>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  <c r="W147" s="228" t="str">
        <f t="shared" si="19"/>
        <v xml:space="preserve"> </v>
      </c>
      <c r="X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7" s="228" t="str">
        <f t="shared" si="20"/>
        <v xml:space="preserve"> </v>
      </c>
      <c r="Z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7" s="228" t="str">
        <f t="shared" si="21"/>
        <v xml:space="preserve"> </v>
      </c>
      <c r="AB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8" spans="1:28" s="135" customFormat="1" hidden="1">
      <c r="A148" s="182" t="str">
        <f t="shared" si="15"/>
        <v>71040501085113</v>
      </c>
      <c r="B148" s="183" t="s">
        <v>439</v>
      </c>
      <c r="C148" s="132" t="s">
        <v>155</v>
      </c>
      <c r="D148" s="131" t="s">
        <v>149</v>
      </c>
      <c r="E148" s="130" t="s">
        <v>106</v>
      </c>
      <c r="F148" s="184" t="s">
        <v>185</v>
      </c>
      <c r="G148" s="129">
        <v>5113</v>
      </c>
      <c r="H148" s="23"/>
      <c r="I148" s="23"/>
      <c r="J148" s="24"/>
      <c r="K148" s="24"/>
      <c r="L148" s="30" t="s">
        <v>174</v>
      </c>
      <c r="M148" s="46">
        <v>5113</v>
      </c>
      <c r="N148" s="181">
        <f>+'havelvac 7.2'!N154+'havelvac 7.3'!N154+'havelvac 7.4'!N154+'havelvac 7.5'!N154+'havelvac 7.6'!N154+'havelvac 7.7'!N154+'havelvac 7.9'!N154+'havelvac 7.8'!N154+'havelvac 7.10'!N154+'havelvac 7.11'!N154+'havelvac 7.12'!N154+'havelvac 7.13'!N154</f>
        <v>0</v>
      </c>
      <c r="O148" s="181">
        <f>+'havelvac 7.2'!O154+'havelvac 7.3'!O154+'havelvac 7.4'!O154+'havelvac 7.5'!O154+'havelvac 7.6'!O154+'havelvac 7.7'!O154+'havelvac 7.9'!O154+'havelvac 7.8'!O154+'havelvac 7.10'!O154+'havelvac 7.11'!O154+'havelvac 7.12'!O154+'havelvac 7.13'!O154</f>
        <v>0</v>
      </c>
      <c r="P148" s="229" t="str">
        <f t="shared" si="16"/>
        <v xml:space="preserve"> </v>
      </c>
      <c r="Q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8" s="229" t="str">
        <f t="shared" si="17"/>
        <v xml:space="preserve"> </v>
      </c>
      <c r="S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8" s="229" t="str">
        <f t="shared" si="18"/>
        <v xml:space="preserve"> </v>
      </c>
      <c r="U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8" s="181">
        <f>+'havelvac 7.2'!P154+'havelvac 7.3'!P154+'havelvac 7.4'!P154+'havelvac 7.5'!P154+'havelvac 7.6'!P154+'havelvac 7.7'!P154+'havelvac 7.9'!P154+'havelvac 7.8'!P154+'havelvac 7.10'!P154+'havelvac 7.11'!P154+'havelvac 7.12'!P154+'havelvac 7.13'!P154</f>
        <v>0</v>
      </c>
      <c r="W148" s="229" t="str">
        <f t="shared" si="19"/>
        <v xml:space="preserve"> </v>
      </c>
      <c r="X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8" s="229" t="str">
        <f t="shared" si="20"/>
        <v xml:space="preserve"> </v>
      </c>
      <c r="Z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8" s="229" t="str">
        <f t="shared" si="21"/>
        <v xml:space="preserve"> </v>
      </c>
      <c r="AB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9" spans="1:28" s="196" customFormat="1" ht="13.5" hidden="1">
      <c r="A149" s="182" t="str">
        <f t="shared" si="15"/>
        <v>71040501090000</v>
      </c>
      <c r="B149" s="183" t="s">
        <v>439</v>
      </c>
      <c r="C149" s="132" t="s">
        <v>155</v>
      </c>
      <c r="D149" s="131" t="s">
        <v>149</v>
      </c>
      <c r="E149" s="130" t="s">
        <v>106</v>
      </c>
      <c r="F149" s="184" t="s">
        <v>187</v>
      </c>
      <c r="G149" s="185" t="s">
        <v>440</v>
      </c>
      <c r="H149" s="144"/>
      <c r="I149" s="145"/>
      <c r="J149" s="146"/>
      <c r="K149" s="146"/>
      <c r="L149" s="25" t="s">
        <v>188</v>
      </c>
      <c r="M149" s="26"/>
      <c r="N149" s="195">
        <f>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49" s="195">
        <f>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49" s="228" t="str">
        <f t="shared" si="16"/>
        <v xml:space="preserve"> </v>
      </c>
      <c r="Q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9" s="228" t="str">
        <f t="shared" si="17"/>
        <v xml:space="preserve"> </v>
      </c>
      <c r="S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9" s="228" t="str">
        <f t="shared" si="18"/>
        <v xml:space="preserve"> </v>
      </c>
      <c r="U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9" s="195">
        <f>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  <c r="W149" s="228" t="str">
        <f t="shared" si="19"/>
        <v xml:space="preserve"> </v>
      </c>
      <c r="X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9" s="228" t="str">
        <f t="shared" si="20"/>
        <v xml:space="preserve"> </v>
      </c>
      <c r="Z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9" s="228" t="str">
        <f t="shared" si="21"/>
        <v xml:space="preserve"> </v>
      </c>
      <c r="AB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0" spans="1:28" s="135" customFormat="1" ht="25.5" hidden="1">
      <c r="A150" s="182" t="str">
        <f t="shared" si="15"/>
        <v>71040501094251</v>
      </c>
      <c r="B150" s="183" t="s">
        <v>439</v>
      </c>
      <c r="C150" s="132" t="s">
        <v>155</v>
      </c>
      <c r="D150" s="131" t="s">
        <v>149</v>
      </c>
      <c r="E150" s="130" t="s">
        <v>106</v>
      </c>
      <c r="F150" s="184" t="s">
        <v>187</v>
      </c>
      <c r="G150" s="129">
        <v>4251</v>
      </c>
      <c r="H150" s="23"/>
      <c r="I150" s="23"/>
      <c r="J150" s="24"/>
      <c r="K150" s="24"/>
      <c r="L150" s="27" t="s">
        <v>142</v>
      </c>
      <c r="M150" s="10">
        <v>4251</v>
      </c>
      <c r="N150" s="181">
        <f>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50" s="181">
        <f>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50" s="229" t="str">
        <f t="shared" si="16"/>
        <v xml:space="preserve"> </v>
      </c>
      <c r="Q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0" s="229" t="str">
        <f t="shared" si="17"/>
        <v xml:space="preserve"> </v>
      </c>
      <c r="S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0" s="229" t="str">
        <f t="shared" si="18"/>
        <v xml:space="preserve"> </v>
      </c>
      <c r="U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0" s="181">
        <f>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  <c r="W150" s="229" t="str">
        <f t="shared" si="19"/>
        <v xml:space="preserve"> </v>
      </c>
      <c r="X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0" s="229" t="str">
        <f t="shared" si="20"/>
        <v xml:space="preserve"> </v>
      </c>
      <c r="Z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0" s="229" t="str">
        <f t="shared" si="21"/>
        <v xml:space="preserve"> </v>
      </c>
      <c r="AB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1" spans="1:28" s="135" customFormat="1" hidden="1">
      <c r="A151" s="182" t="str">
        <f t="shared" si="15"/>
        <v>71040501094639</v>
      </c>
      <c r="B151" s="183" t="s">
        <v>439</v>
      </c>
      <c r="C151" s="132" t="s">
        <v>155</v>
      </c>
      <c r="D151" s="131" t="s">
        <v>149</v>
      </c>
      <c r="E151" s="130" t="s">
        <v>106</v>
      </c>
      <c r="F151" s="184" t="s">
        <v>187</v>
      </c>
      <c r="G151" s="129">
        <v>4639</v>
      </c>
      <c r="H151" s="23"/>
      <c r="I151" s="23"/>
      <c r="J151" s="24"/>
      <c r="K151" s="24"/>
      <c r="L151" s="28" t="s">
        <v>167</v>
      </c>
      <c r="M151" s="29">
        <v>4639</v>
      </c>
      <c r="N151" s="181">
        <f>+'havelvac 7.2'!N157+'havelvac 7.3'!N157+'havelvac 7.4'!N157+'havelvac 7.5'!N157+'havelvac 7.6'!N157+'havelvac 7.7'!N157+'havelvac 7.9'!N157+'havelvac 7.8'!N157+'havelvac 7.10'!N157+'havelvac 7.11'!N157+'havelvac 7.12'!N157+'havelvac 7.13'!N157</f>
        <v>0</v>
      </c>
      <c r="O151" s="181">
        <f>+'havelvac 7.2'!O157+'havelvac 7.3'!O157+'havelvac 7.4'!O157+'havelvac 7.5'!O157+'havelvac 7.6'!O157+'havelvac 7.7'!O157+'havelvac 7.9'!O157+'havelvac 7.8'!O157+'havelvac 7.10'!O157+'havelvac 7.11'!O157+'havelvac 7.12'!O157+'havelvac 7.13'!O157</f>
        <v>0</v>
      </c>
      <c r="P151" s="229" t="str">
        <f t="shared" si="16"/>
        <v xml:space="preserve"> </v>
      </c>
      <c r="Q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1" s="229" t="str">
        <f t="shared" si="17"/>
        <v xml:space="preserve"> </v>
      </c>
      <c r="S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1" s="229" t="str">
        <f t="shared" si="18"/>
        <v xml:space="preserve"> </v>
      </c>
      <c r="U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1" s="181">
        <f>+'havelvac 7.2'!P157+'havelvac 7.3'!P157+'havelvac 7.4'!P157+'havelvac 7.5'!P157+'havelvac 7.6'!P157+'havelvac 7.7'!P157+'havelvac 7.9'!P157+'havelvac 7.8'!P157+'havelvac 7.10'!P157+'havelvac 7.11'!P157+'havelvac 7.12'!P157+'havelvac 7.13'!P157</f>
        <v>0</v>
      </c>
      <c r="W151" s="229" t="str">
        <f t="shared" si="19"/>
        <v xml:space="preserve"> </v>
      </c>
      <c r="X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1" s="229" t="str">
        <f t="shared" si="20"/>
        <v xml:space="preserve"> </v>
      </c>
      <c r="Z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1" s="229" t="str">
        <f t="shared" si="21"/>
        <v xml:space="preserve"> </v>
      </c>
      <c r="AB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2" spans="1:28" s="196" customFormat="1" ht="13.5" hidden="1">
      <c r="A152" s="182" t="str">
        <f t="shared" si="15"/>
        <v>71040501100000</v>
      </c>
      <c r="B152" s="183" t="s">
        <v>439</v>
      </c>
      <c r="C152" s="132" t="s">
        <v>155</v>
      </c>
      <c r="D152" s="131" t="s">
        <v>149</v>
      </c>
      <c r="E152" s="130" t="s">
        <v>106</v>
      </c>
      <c r="F152" s="184" t="s">
        <v>189</v>
      </c>
      <c r="G152" s="185" t="s">
        <v>440</v>
      </c>
      <c r="H152" s="144"/>
      <c r="I152" s="145"/>
      <c r="J152" s="146"/>
      <c r="K152" s="146"/>
      <c r="L152" s="25" t="s">
        <v>190</v>
      </c>
      <c r="M152" s="26"/>
      <c r="N152" s="195">
        <f>+'havelvac 7.2'!N158+'havelvac 7.3'!N158+'havelvac 7.4'!N158+'havelvac 7.5'!N158+'havelvac 7.6'!N158+'havelvac 7.7'!N158+'havelvac 7.9'!N158+'havelvac 7.8'!N158+'havelvac 7.10'!N158+'havelvac 7.11'!N158+'havelvac 7.12'!N158+'havelvac 7.13'!N158</f>
        <v>0</v>
      </c>
      <c r="O152" s="195">
        <f>+'havelvac 7.2'!O158+'havelvac 7.3'!O158+'havelvac 7.4'!O158+'havelvac 7.5'!O158+'havelvac 7.6'!O158+'havelvac 7.7'!O158+'havelvac 7.9'!O158+'havelvac 7.8'!O158+'havelvac 7.10'!O158+'havelvac 7.11'!O158+'havelvac 7.12'!O158+'havelvac 7.13'!O158</f>
        <v>0</v>
      </c>
      <c r="P152" s="228" t="str">
        <f t="shared" si="16"/>
        <v xml:space="preserve"> </v>
      </c>
      <c r="Q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2" s="228" t="str">
        <f t="shared" si="17"/>
        <v xml:space="preserve"> </v>
      </c>
      <c r="S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2" s="228" t="str">
        <f t="shared" si="18"/>
        <v xml:space="preserve"> </v>
      </c>
      <c r="U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2" s="195">
        <f>+'havelvac 7.2'!P158+'havelvac 7.3'!P158+'havelvac 7.4'!P158+'havelvac 7.5'!P158+'havelvac 7.6'!P158+'havelvac 7.7'!P158+'havelvac 7.9'!P158+'havelvac 7.8'!P158+'havelvac 7.10'!P158+'havelvac 7.11'!P158+'havelvac 7.12'!P158+'havelvac 7.13'!P158</f>
        <v>0</v>
      </c>
      <c r="W152" s="228" t="str">
        <f t="shared" si="19"/>
        <v xml:space="preserve"> </v>
      </c>
      <c r="X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2" s="228" t="str">
        <f t="shared" si="20"/>
        <v xml:space="preserve"> </v>
      </c>
      <c r="Z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2" s="228" t="str">
        <f t="shared" si="21"/>
        <v xml:space="preserve"> </v>
      </c>
      <c r="AB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3" spans="1:28" s="135" customFormat="1" hidden="1">
      <c r="A153" s="182" t="str">
        <f t="shared" si="15"/>
        <v>71040501104861</v>
      </c>
      <c r="B153" s="183" t="s">
        <v>439</v>
      </c>
      <c r="C153" s="132" t="s">
        <v>155</v>
      </c>
      <c r="D153" s="131" t="s">
        <v>149</v>
      </c>
      <c r="E153" s="130" t="s">
        <v>106</v>
      </c>
      <c r="F153" s="184" t="s">
        <v>189</v>
      </c>
      <c r="G153" s="129">
        <v>4861</v>
      </c>
      <c r="H153" s="23"/>
      <c r="I153" s="23"/>
      <c r="J153" s="24"/>
      <c r="K153" s="24"/>
      <c r="L153" s="30" t="s">
        <v>134</v>
      </c>
      <c r="M153" s="46">
        <v>4861</v>
      </c>
      <c r="N153" s="181">
        <f>+'havelvac 7.2'!N159+'havelvac 7.3'!N159+'havelvac 7.4'!N159+'havelvac 7.5'!N159+'havelvac 7.6'!N159+'havelvac 7.7'!N159+'havelvac 7.9'!N159+'havelvac 7.8'!N159+'havelvac 7.10'!N159+'havelvac 7.11'!N159+'havelvac 7.12'!N159+'havelvac 7.13'!N159</f>
        <v>0</v>
      </c>
      <c r="O153" s="181">
        <f>+'havelvac 7.2'!O159+'havelvac 7.3'!O159+'havelvac 7.4'!O159+'havelvac 7.5'!O159+'havelvac 7.6'!O159+'havelvac 7.7'!O159+'havelvac 7.9'!O159+'havelvac 7.8'!O159+'havelvac 7.10'!O159+'havelvac 7.11'!O159+'havelvac 7.12'!O159+'havelvac 7.13'!O159</f>
        <v>0</v>
      </c>
      <c r="P153" s="229" t="str">
        <f t="shared" si="16"/>
        <v xml:space="preserve"> </v>
      </c>
      <c r="Q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3" s="229" t="str">
        <f t="shared" si="17"/>
        <v xml:space="preserve"> </v>
      </c>
      <c r="S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3" s="229" t="str">
        <f t="shared" si="18"/>
        <v xml:space="preserve"> </v>
      </c>
      <c r="U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3" s="181">
        <f>+'havelvac 7.2'!P159+'havelvac 7.3'!P159+'havelvac 7.4'!P159+'havelvac 7.5'!P159+'havelvac 7.6'!P159+'havelvac 7.7'!P159+'havelvac 7.9'!P159+'havelvac 7.8'!P159+'havelvac 7.10'!P159+'havelvac 7.11'!P159+'havelvac 7.12'!P159+'havelvac 7.13'!P159</f>
        <v>0</v>
      </c>
      <c r="W153" s="229" t="str">
        <f t="shared" si="19"/>
        <v xml:space="preserve"> </v>
      </c>
      <c r="X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3" s="229" t="str">
        <f t="shared" si="20"/>
        <v xml:space="preserve"> </v>
      </c>
      <c r="Z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3" s="229" t="str">
        <f t="shared" si="21"/>
        <v xml:space="preserve"> </v>
      </c>
      <c r="AB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4" spans="1:28" s="196" customFormat="1" ht="13.5" hidden="1">
      <c r="A154" s="182" t="str">
        <f t="shared" si="15"/>
        <v>71040501110000</v>
      </c>
      <c r="B154" s="183" t="s">
        <v>439</v>
      </c>
      <c r="C154" s="132" t="s">
        <v>155</v>
      </c>
      <c r="D154" s="131" t="s">
        <v>149</v>
      </c>
      <c r="E154" s="130" t="s">
        <v>106</v>
      </c>
      <c r="F154" s="184" t="s">
        <v>104</v>
      </c>
      <c r="G154" s="185" t="s">
        <v>440</v>
      </c>
      <c r="H154" s="144"/>
      <c r="I154" s="145"/>
      <c r="J154" s="146"/>
      <c r="K154" s="146"/>
      <c r="L154" s="25" t="s">
        <v>191</v>
      </c>
      <c r="M154" s="26"/>
      <c r="N154" s="195">
        <f>+'havelvac 7.2'!N160+'havelvac 7.3'!N160+'havelvac 7.4'!N160+'havelvac 7.5'!N160+'havelvac 7.6'!N160+'havelvac 7.7'!N160+'havelvac 7.9'!N160+'havelvac 7.8'!N160+'havelvac 7.10'!N160+'havelvac 7.11'!N160+'havelvac 7.12'!N160+'havelvac 7.13'!N160</f>
        <v>0</v>
      </c>
      <c r="O154" s="195">
        <f>+'havelvac 7.2'!O160+'havelvac 7.3'!O160+'havelvac 7.4'!O160+'havelvac 7.5'!O160+'havelvac 7.6'!O160+'havelvac 7.7'!O160+'havelvac 7.9'!O160+'havelvac 7.8'!O160+'havelvac 7.10'!O160+'havelvac 7.11'!O160+'havelvac 7.12'!O160+'havelvac 7.13'!O160</f>
        <v>0</v>
      </c>
      <c r="P154" s="228" t="str">
        <f t="shared" si="16"/>
        <v xml:space="preserve"> </v>
      </c>
      <c r="Q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4" s="228" t="str">
        <f t="shared" si="17"/>
        <v xml:space="preserve"> </v>
      </c>
      <c r="S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4" s="228" t="str">
        <f t="shared" si="18"/>
        <v xml:space="preserve"> </v>
      </c>
      <c r="U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4" s="195">
        <f>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  <c r="W154" s="228" t="str">
        <f t="shared" si="19"/>
        <v xml:space="preserve"> </v>
      </c>
      <c r="X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4" s="228" t="str">
        <f t="shared" si="20"/>
        <v xml:space="preserve"> </v>
      </c>
      <c r="Z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4" s="228" t="str">
        <f t="shared" si="21"/>
        <v xml:space="preserve"> </v>
      </c>
      <c r="AB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5" spans="1:28" s="135" customFormat="1" hidden="1">
      <c r="A155" s="182" t="str">
        <f t="shared" si="15"/>
        <v>71040501115112</v>
      </c>
      <c r="B155" s="183" t="s">
        <v>439</v>
      </c>
      <c r="C155" s="132" t="s">
        <v>155</v>
      </c>
      <c r="D155" s="131" t="s">
        <v>149</v>
      </c>
      <c r="E155" s="130" t="s">
        <v>106</v>
      </c>
      <c r="F155" s="184" t="s">
        <v>104</v>
      </c>
      <c r="G155" s="129">
        <v>5112</v>
      </c>
      <c r="H155" s="23"/>
      <c r="I155" s="23"/>
      <c r="J155" s="24"/>
      <c r="K155" s="24"/>
      <c r="L155" s="28" t="s">
        <v>173</v>
      </c>
      <c r="M155" s="29">
        <v>5112</v>
      </c>
      <c r="N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5" s="229" t="str">
        <f t="shared" si="16"/>
        <v xml:space="preserve"> </v>
      </c>
      <c r="Q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5" s="229" t="str">
        <f t="shared" si="17"/>
        <v xml:space="preserve"> </v>
      </c>
      <c r="S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5" s="229" t="str">
        <f t="shared" si="18"/>
        <v xml:space="preserve"> </v>
      </c>
      <c r="U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5" s="229" t="str">
        <f t="shared" si="19"/>
        <v xml:space="preserve"> </v>
      </c>
      <c r="X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5" s="229" t="str">
        <f t="shared" si="20"/>
        <v xml:space="preserve"> </v>
      </c>
      <c r="Z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5" s="229" t="str">
        <f t="shared" si="21"/>
        <v xml:space="preserve"> </v>
      </c>
      <c r="AB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6" spans="1:28" s="196" customFormat="1" ht="13.5" hidden="1">
      <c r="A156" s="182" t="str">
        <f t="shared" si="15"/>
        <v>71040501120000</v>
      </c>
      <c r="B156" s="183" t="s">
        <v>439</v>
      </c>
      <c r="C156" s="132" t="s">
        <v>155</v>
      </c>
      <c r="D156" s="131" t="s">
        <v>149</v>
      </c>
      <c r="E156" s="130" t="s">
        <v>106</v>
      </c>
      <c r="F156" s="184" t="s">
        <v>443</v>
      </c>
      <c r="G156" s="185" t="s">
        <v>440</v>
      </c>
      <c r="H156" s="144"/>
      <c r="I156" s="145"/>
      <c r="J156" s="146"/>
      <c r="K156" s="146"/>
      <c r="L156" s="25" t="s">
        <v>192</v>
      </c>
      <c r="M156" s="26"/>
      <c r="N156" s="195">
        <f>+'havelvac 7.2'!N161+'havelvac 7.3'!N161+'havelvac 7.4'!N161+'havelvac 7.5'!N161+'havelvac 7.6'!N161+'havelvac 7.7'!N161+'havelvac 7.9'!N161+'havelvac 7.8'!N161+'havelvac 7.10'!N161+'havelvac 7.11'!N161+'havelvac 7.12'!N161+'havelvac 7.13'!N161</f>
        <v>0</v>
      </c>
      <c r="O156" s="195">
        <f>+'havelvac 7.2'!O161+'havelvac 7.3'!O161+'havelvac 7.4'!O161+'havelvac 7.5'!O161+'havelvac 7.6'!O161+'havelvac 7.7'!O161+'havelvac 7.9'!O161+'havelvac 7.8'!O161+'havelvac 7.10'!O161+'havelvac 7.11'!O161+'havelvac 7.12'!O161+'havelvac 7.13'!O161</f>
        <v>0</v>
      </c>
      <c r="P156" s="228" t="str">
        <f t="shared" si="16"/>
        <v xml:space="preserve"> </v>
      </c>
      <c r="Q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6" s="228" t="str">
        <f t="shared" si="17"/>
        <v xml:space="preserve"> </v>
      </c>
      <c r="S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6" s="228" t="str">
        <f t="shared" si="18"/>
        <v xml:space="preserve"> </v>
      </c>
      <c r="U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6" s="195">
        <f>+'havelvac 7.2'!P161+'havelvac 7.3'!P161+'havelvac 7.4'!P161+'havelvac 7.5'!P161+'havelvac 7.6'!P161+'havelvac 7.7'!P161+'havelvac 7.9'!P161+'havelvac 7.8'!P161+'havelvac 7.10'!P161+'havelvac 7.11'!P161+'havelvac 7.12'!P161+'havelvac 7.13'!P161</f>
        <v>0</v>
      </c>
      <c r="W156" s="228" t="str">
        <f t="shared" si="19"/>
        <v xml:space="preserve"> </v>
      </c>
      <c r="X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6" s="228" t="str">
        <f t="shared" si="20"/>
        <v xml:space="preserve"> </v>
      </c>
      <c r="Z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6" s="228" t="str">
        <f t="shared" si="21"/>
        <v xml:space="preserve"> </v>
      </c>
      <c r="AB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7" spans="1:28" s="135" customFormat="1" hidden="1">
      <c r="A157" s="182" t="str">
        <f t="shared" si="15"/>
        <v>71040501125129</v>
      </c>
      <c r="B157" s="183" t="s">
        <v>439</v>
      </c>
      <c r="C157" s="132" t="s">
        <v>155</v>
      </c>
      <c r="D157" s="131" t="s">
        <v>149</v>
      </c>
      <c r="E157" s="130" t="s">
        <v>106</v>
      </c>
      <c r="F157" s="184" t="s">
        <v>443</v>
      </c>
      <c r="G157" s="129">
        <v>5129</v>
      </c>
      <c r="H157" s="23"/>
      <c r="I157" s="23"/>
      <c r="J157" s="24"/>
      <c r="K157" s="24"/>
      <c r="L157" s="27" t="s">
        <v>137</v>
      </c>
      <c r="M157" s="10">
        <v>5129</v>
      </c>
      <c r="N157" s="181">
        <f>+'havelvac 7.2'!N162+'havelvac 7.3'!N162+'havelvac 7.4'!N162+'havelvac 7.5'!N162+'havelvac 7.6'!N162+'havelvac 7.7'!N162+'havelvac 7.9'!N162+'havelvac 7.8'!N162+'havelvac 7.10'!N162+'havelvac 7.11'!N162+'havelvac 7.12'!N162+'havelvac 7.13'!N162</f>
        <v>0</v>
      </c>
      <c r="O157" s="181">
        <f>+'havelvac 7.2'!O162+'havelvac 7.3'!O162+'havelvac 7.4'!O162+'havelvac 7.5'!O162+'havelvac 7.6'!O162+'havelvac 7.7'!O162+'havelvac 7.9'!O162+'havelvac 7.8'!O162+'havelvac 7.10'!O162+'havelvac 7.11'!O162+'havelvac 7.12'!O162+'havelvac 7.13'!O162</f>
        <v>0</v>
      </c>
      <c r="P157" s="229" t="str">
        <f t="shared" si="16"/>
        <v xml:space="preserve"> </v>
      </c>
      <c r="Q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7" s="229" t="str">
        <f t="shared" si="17"/>
        <v xml:space="preserve"> </v>
      </c>
      <c r="S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7" s="229" t="str">
        <f t="shared" si="18"/>
        <v xml:space="preserve"> </v>
      </c>
      <c r="U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7" s="181">
        <f>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  <c r="W157" s="229" t="str">
        <f t="shared" si="19"/>
        <v xml:space="preserve"> </v>
      </c>
      <c r="X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7" s="229" t="str">
        <f t="shared" si="20"/>
        <v xml:space="preserve"> </v>
      </c>
      <c r="Z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7" s="229" t="str">
        <f t="shared" si="21"/>
        <v xml:space="preserve"> </v>
      </c>
      <c r="AB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8" spans="1:28" s="196" customFormat="1" ht="13.5" hidden="1">
      <c r="A158" s="182" t="str">
        <f t="shared" si="15"/>
        <v>71040501130000</v>
      </c>
      <c r="B158" s="183" t="s">
        <v>439</v>
      </c>
      <c r="C158" s="132" t="s">
        <v>155</v>
      </c>
      <c r="D158" s="131" t="s">
        <v>149</v>
      </c>
      <c r="E158" s="130" t="s">
        <v>106</v>
      </c>
      <c r="F158" s="184" t="s">
        <v>444</v>
      </c>
      <c r="G158" s="185" t="s">
        <v>440</v>
      </c>
      <c r="H158" s="144"/>
      <c r="I158" s="145"/>
      <c r="J158" s="146"/>
      <c r="K158" s="146"/>
      <c r="L158" s="25" t="s">
        <v>193</v>
      </c>
      <c r="M158" s="26"/>
      <c r="N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8" s="228" t="str">
        <f t="shared" si="16"/>
        <v xml:space="preserve"> </v>
      </c>
      <c r="Q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8" s="228" t="str">
        <f t="shared" si="17"/>
        <v xml:space="preserve"> </v>
      </c>
      <c r="S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8" s="228" t="str">
        <f t="shared" si="18"/>
        <v xml:space="preserve"> </v>
      </c>
      <c r="U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8" s="228" t="str">
        <f t="shared" si="19"/>
        <v xml:space="preserve"> </v>
      </c>
      <c r="X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8" s="228" t="str">
        <f t="shared" si="20"/>
        <v xml:space="preserve"> </v>
      </c>
      <c r="Z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8" s="228" t="str">
        <f t="shared" si="21"/>
        <v xml:space="preserve"> </v>
      </c>
      <c r="AB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9" spans="1:28" s="135" customFormat="1" ht="25.5" hidden="1">
      <c r="A159" s="182" t="str">
        <f t="shared" si="15"/>
        <v>71040501134251</v>
      </c>
      <c r="B159" s="183" t="s">
        <v>439</v>
      </c>
      <c r="C159" s="132" t="s">
        <v>155</v>
      </c>
      <c r="D159" s="131" t="s">
        <v>149</v>
      </c>
      <c r="E159" s="130" t="s">
        <v>106</v>
      </c>
      <c r="F159" s="184" t="s">
        <v>444</v>
      </c>
      <c r="G159" s="129">
        <v>4251</v>
      </c>
      <c r="H159" s="23"/>
      <c r="I159" s="23"/>
      <c r="J159" s="24"/>
      <c r="K159" s="24"/>
      <c r="L159" s="27" t="s">
        <v>142</v>
      </c>
      <c r="M159" s="10">
        <v>4251</v>
      </c>
      <c r="N159" s="181">
        <f>+'havelvac 7.2'!N172+'havelvac 7.3'!N172+'havelvac 7.4'!N172+'havelvac 7.5'!N172+'havelvac 7.6'!N172+'havelvac 7.7'!N172+'havelvac 7.9'!N172+'havelvac 7.8'!N172+'havelvac 7.10'!N172+'havelvac 7.11'!N172+'havelvac 7.12'!N172+'havelvac 7.13'!N172</f>
        <v>0</v>
      </c>
      <c r="O159" s="181">
        <f>+'havelvac 7.2'!O172+'havelvac 7.3'!O172+'havelvac 7.4'!O172+'havelvac 7.5'!O172+'havelvac 7.6'!O172+'havelvac 7.7'!O172+'havelvac 7.9'!O172+'havelvac 7.8'!O172+'havelvac 7.10'!O172+'havelvac 7.11'!O172+'havelvac 7.12'!O172+'havelvac 7.13'!O172</f>
        <v>0</v>
      </c>
      <c r="P159" s="229" t="str">
        <f t="shared" si="16"/>
        <v xml:space="preserve"> </v>
      </c>
      <c r="Q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9" s="229" t="str">
        <f t="shared" si="17"/>
        <v xml:space="preserve"> </v>
      </c>
      <c r="S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9" s="229" t="str">
        <f t="shared" si="18"/>
        <v xml:space="preserve"> </v>
      </c>
      <c r="U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9" s="181">
        <f>+'havelvac 7.2'!P172+'havelvac 7.3'!P172+'havelvac 7.4'!P172+'havelvac 7.5'!P172+'havelvac 7.6'!P172+'havelvac 7.7'!P172+'havelvac 7.9'!P172+'havelvac 7.8'!P172+'havelvac 7.10'!P172+'havelvac 7.11'!P172+'havelvac 7.12'!P172+'havelvac 7.13'!P172</f>
        <v>0</v>
      </c>
      <c r="W159" s="229" t="str">
        <f t="shared" si="19"/>
        <v xml:space="preserve"> </v>
      </c>
      <c r="X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9" s="229" t="str">
        <f t="shared" si="20"/>
        <v xml:space="preserve"> </v>
      </c>
      <c r="Z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9" s="229" t="str">
        <f t="shared" si="21"/>
        <v xml:space="preserve"> </v>
      </c>
      <c r="AB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0" spans="1:28" s="135" customFormat="1" hidden="1">
      <c r="A160" s="182" t="str">
        <f t="shared" si="15"/>
        <v>71040501135129</v>
      </c>
      <c r="B160" s="183" t="s">
        <v>439</v>
      </c>
      <c r="C160" s="132" t="s">
        <v>155</v>
      </c>
      <c r="D160" s="131" t="s">
        <v>149</v>
      </c>
      <c r="E160" s="130" t="s">
        <v>106</v>
      </c>
      <c r="F160" s="184" t="s">
        <v>444</v>
      </c>
      <c r="G160" s="129">
        <v>5129</v>
      </c>
      <c r="H160" s="23"/>
      <c r="I160" s="23"/>
      <c r="J160" s="24"/>
      <c r="K160" s="24"/>
      <c r="L160" s="27" t="s">
        <v>137</v>
      </c>
      <c r="M160" s="10">
        <v>5129</v>
      </c>
      <c r="N160" s="181">
        <f>+'havelvac 7.2'!N173+'havelvac 7.3'!N173+'havelvac 7.4'!N173+'havelvac 7.5'!N173+'havelvac 7.6'!N173+'havelvac 7.7'!N173+'havelvac 7.9'!N173+'havelvac 7.8'!N173+'havelvac 7.10'!N173+'havelvac 7.11'!N173+'havelvac 7.12'!N173+'havelvac 7.13'!N173</f>
        <v>0</v>
      </c>
      <c r="O160" s="181">
        <f>+'havelvac 7.2'!O173+'havelvac 7.3'!O173+'havelvac 7.4'!O173+'havelvac 7.5'!O173+'havelvac 7.6'!O173+'havelvac 7.7'!O173+'havelvac 7.9'!O173+'havelvac 7.8'!O173+'havelvac 7.10'!O173+'havelvac 7.11'!O173+'havelvac 7.12'!O173+'havelvac 7.13'!O173</f>
        <v>0</v>
      </c>
      <c r="P160" s="229" t="str">
        <f t="shared" si="16"/>
        <v xml:space="preserve"> </v>
      </c>
      <c r="Q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0" s="229" t="str">
        <f t="shared" si="17"/>
        <v xml:space="preserve"> </v>
      </c>
      <c r="S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0" s="229" t="str">
        <f t="shared" si="18"/>
        <v xml:space="preserve"> </v>
      </c>
      <c r="U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0" s="181">
        <f>+'havelvac 7.2'!P173+'havelvac 7.3'!P173+'havelvac 7.4'!P173+'havelvac 7.5'!P173+'havelvac 7.6'!P173+'havelvac 7.7'!P173+'havelvac 7.9'!P173+'havelvac 7.8'!P173+'havelvac 7.10'!P173+'havelvac 7.11'!P173+'havelvac 7.12'!P173+'havelvac 7.13'!P173</f>
        <v>0</v>
      </c>
      <c r="W160" s="229" t="str">
        <f t="shared" si="19"/>
        <v xml:space="preserve"> </v>
      </c>
      <c r="X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0" s="229" t="str">
        <f t="shared" si="20"/>
        <v xml:space="preserve"> </v>
      </c>
      <c r="Z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0" s="229" t="str">
        <f t="shared" si="21"/>
        <v xml:space="preserve"> </v>
      </c>
      <c r="AB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1" spans="1:28" s="135" customFormat="1" hidden="1">
      <c r="A161" s="182" t="str">
        <f t="shared" si="15"/>
        <v>71040501135221</v>
      </c>
      <c r="B161" s="183" t="s">
        <v>439</v>
      </c>
      <c r="C161" s="132" t="s">
        <v>155</v>
      </c>
      <c r="D161" s="131" t="s">
        <v>149</v>
      </c>
      <c r="E161" s="130" t="s">
        <v>106</v>
      </c>
      <c r="F161" s="184" t="s">
        <v>444</v>
      </c>
      <c r="G161" s="129">
        <v>5221</v>
      </c>
      <c r="H161" s="23"/>
      <c r="I161" s="23"/>
      <c r="J161" s="24"/>
      <c r="K161" s="24"/>
      <c r="L161" s="30" t="s">
        <v>194</v>
      </c>
      <c r="M161" s="46">
        <v>5221</v>
      </c>
      <c r="N161" s="181">
        <f>+'havelvac 7.2'!N174+'havelvac 7.3'!N174+'havelvac 7.4'!N174+'havelvac 7.5'!N174+'havelvac 7.6'!N174+'havelvac 7.7'!N174+'havelvac 7.9'!N174+'havelvac 7.8'!N174+'havelvac 7.10'!N174+'havelvac 7.11'!N174+'havelvac 7.12'!N174+'havelvac 7.13'!N174</f>
        <v>0</v>
      </c>
      <c r="O161" s="181">
        <f>+'havelvac 7.2'!O174+'havelvac 7.3'!O174+'havelvac 7.4'!O174+'havelvac 7.5'!O174+'havelvac 7.6'!O174+'havelvac 7.7'!O174+'havelvac 7.9'!O174+'havelvac 7.8'!O174+'havelvac 7.10'!O174+'havelvac 7.11'!O174+'havelvac 7.12'!O174+'havelvac 7.13'!O174</f>
        <v>0</v>
      </c>
      <c r="P161" s="229" t="str">
        <f t="shared" si="16"/>
        <v xml:space="preserve"> </v>
      </c>
      <c r="Q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1" s="229" t="str">
        <f t="shared" si="17"/>
        <v xml:space="preserve"> </v>
      </c>
      <c r="S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1" s="229" t="str">
        <f t="shared" si="18"/>
        <v xml:space="preserve"> </v>
      </c>
      <c r="U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1" s="181">
        <f>+'havelvac 7.2'!P174+'havelvac 7.3'!P174+'havelvac 7.4'!P174+'havelvac 7.5'!P174+'havelvac 7.6'!P174+'havelvac 7.7'!P174+'havelvac 7.9'!P174+'havelvac 7.8'!P174+'havelvac 7.10'!P174+'havelvac 7.11'!P174+'havelvac 7.12'!P174+'havelvac 7.13'!P174</f>
        <v>0</v>
      </c>
      <c r="W161" s="229" t="str">
        <f t="shared" si="19"/>
        <v xml:space="preserve"> </v>
      </c>
      <c r="X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1" s="229" t="str">
        <f t="shared" si="20"/>
        <v xml:space="preserve"> </v>
      </c>
      <c r="Z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1" s="229" t="str">
        <f t="shared" si="21"/>
        <v xml:space="preserve"> </v>
      </c>
      <c r="AB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2" spans="1:28" s="196" customFormat="1" ht="54" hidden="1">
      <c r="A162" s="182" t="str">
        <f t="shared" si="15"/>
        <v>71040501140000</v>
      </c>
      <c r="B162" s="183" t="s">
        <v>439</v>
      </c>
      <c r="C162" s="132" t="s">
        <v>155</v>
      </c>
      <c r="D162" s="131" t="s">
        <v>149</v>
      </c>
      <c r="E162" s="130" t="s">
        <v>106</v>
      </c>
      <c r="F162" s="184" t="s">
        <v>445</v>
      </c>
      <c r="G162" s="185" t="s">
        <v>440</v>
      </c>
      <c r="H162" s="144"/>
      <c r="I162" s="145"/>
      <c r="J162" s="146"/>
      <c r="K162" s="146"/>
      <c r="L162" s="25" t="s">
        <v>195</v>
      </c>
      <c r="M162" s="26"/>
      <c r="N162" s="195">
        <f>+'havelvac 7.2'!N175+'havelvac 7.3'!N175+'havelvac 7.4'!N175+'havelvac 7.5'!N175+'havelvac 7.6'!N175+'havelvac 7.7'!N175+'havelvac 7.9'!N175+'havelvac 7.8'!N175+'havelvac 7.10'!N175+'havelvac 7.11'!N175+'havelvac 7.12'!N175+'havelvac 7.13'!N175</f>
        <v>0</v>
      </c>
      <c r="O162" s="195">
        <f>+'havelvac 7.2'!O175+'havelvac 7.3'!O175+'havelvac 7.4'!O175+'havelvac 7.5'!O175+'havelvac 7.6'!O175+'havelvac 7.7'!O175+'havelvac 7.9'!O175+'havelvac 7.8'!O175+'havelvac 7.10'!O175+'havelvac 7.11'!O175+'havelvac 7.12'!O175+'havelvac 7.13'!O175</f>
        <v>0</v>
      </c>
      <c r="P162" s="228" t="str">
        <f t="shared" si="16"/>
        <v xml:space="preserve"> </v>
      </c>
      <c r="Q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2" s="228" t="str">
        <f t="shared" si="17"/>
        <v xml:space="preserve"> </v>
      </c>
      <c r="S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2" s="228" t="str">
        <f t="shared" si="18"/>
        <v xml:space="preserve"> </v>
      </c>
      <c r="U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2" s="195">
        <f>+'havelvac 7.2'!P175+'havelvac 7.3'!P175+'havelvac 7.4'!P175+'havelvac 7.5'!P175+'havelvac 7.6'!P175+'havelvac 7.7'!P175+'havelvac 7.9'!P175+'havelvac 7.8'!P175+'havelvac 7.10'!P175+'havelvac 7.11'!P175+'havelvac 7.12'!P175+'havelvac 7.13'!P175</f>
        <v>0</v>
      </c>
      <c r="W162" s="228" t="str">
        <f t="shared" si="19"/>
        <v xml:space="preserve"> </v>
      </c>
      <c r="X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2" s="228" t="str">
        <f t="shared" si="20"/>
        <v xml:space="preserve"> </v>
      </c>
      <c r="Z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2" s="228" t="str">
        <f t="shared" si="21"/>
        <v xml:space="preserve"> </v>
      </c>
      <c r="AB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3" spans="1:28" s="135" customFormat="1" hidden="1">
      <c r="A163" s="182" t="str">
        <f t="shared" si="15"/>
        <v>71040501144729</v>
      </c>
      <c r="B163" s="183" t="s">
        <v>439</v>
      </c>
      <c r="C163" s="132" t="s">
        <v>155</v>
      </c>
      <c r="D163" s="131" t="s">
        <v>149</v>
      </c>
      <c r="E163" s="130" t="s">
        <v>106</v>
      </c>
      <c r="F163" s="184" t="s">
        <v>445</v>
      </c>
      <c r="G163" s="129">
        <v>4729</v>
      </c>
      <c r="H163" s="23"/>
      <c r="I163" s="23"/>
      <c r="J163" s="24"/>
      <c r="K163" s="24"/>
      <c r="L163" s="27" t="s">
        <v>132</v>
      </c>
      <c r="M163" s="10">
        <v>4729</v>
      </c>
      <c r="N163" s="181">
        <f>+'havelvac 7.2'!N176+'havelvac 7.3'!N176+'havelvac 7.4'!N176+'havelvac 7.5'!N176+'havelvac 7.6'!N176+'havelvac 7.7'!N176+'havelvac 7.9'!N176+'havelvac 7.8'!N176+'havelvac 7.10'!N176+'havelvac 7.11'!N176+'havelvac 7.12'!N176+'havelvac 7.13'!N176</f>
        <v>0</v>
      </c>
      <c r="O163" s="181">
        <f>+'havelvac 7.2'!O176+'havelvac 7.3'!O176+'havelvac 7.4'!O176+'havelvac 7.5'!O176+'havelvac 7.6'!O176+'havelvac 7.7'!O176+'havelvac 7.9'!O176+'havelvac 7.8'!O176+'havelvac 7.10'!O176+'havelvac 7.11'!O176+'havelvac 7.12'!O176+'havelvac 7.13'!O176</f>
        <v>0</v>
      </c>
      <c r="P163" s="229" t="str">
        <f t="shared" si="16"/>
        <v xml:space="preserve"> </v>
      </c>
      <c r="Q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3" s="229" t="str">
        <f t="shared" si="17"/>
        <v xml:space="preserve"> </v>
      </c>
      <c r="S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3" s="229" t="str">
        <f t="shared" si="18"/>
        <v xml:space="preserve"> </v>
      </c>
      <c r="U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3" s="181">
        <f>+'havelvac 7.2'!P176+'havelvac 7.3'!P176+'havelvac 7.4'!P176+'havelvac 7.5'!P176+'havelvac 7.6'!P176+'havelvac 7.7'!P176+'havelvac 7.9'!P176+'havelvac 7.8'!P176+'havelvac 7.10'!P176+'havelvac 7.11'!P176+'havelvac 7.12'!P176+'havelvac 7.13'!P176</f>
        <v>0</v>
      </c>
      <c r="W163" s="229" t="str">
        <f t="shared" si="19"/>
        <v xml:space="preserve"> </v>
      </c>
      <c r="X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3" s="229" t="str">
        <f t="shared" si="20"/>
        <v xml:space="preserve"> </v>
      </c>
      <c r="Z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3" s="229" t="str">
        <f t="shared" si="21"/>
        <v xml:space="preserve"> </v>
      </c>
      <c r="AB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4" spans="1:28" s="196" customFormat="1" ht="13.5" hidden="1">
      <c r="A164" s="182" t="str">
        <f t="shared" si="15"/>
        <v>71040501150000</v>
      </c>
      <c r="B164" s="183" t="s">
        <v>439</v>
      </c>
      <c r="C164" s="132" t="s">
        <v>155</v>
      </c>
      <c r="D164" s="131" t="s">
        <v>149</v>
      </c>
      <c r="E164" s="130" t="s">
        <v>106</v>
      </c>
      <c r="F164" s="184" t="s">
        <v>446</v>
      </c>
      <c r="G164" s="185" t="s">
        <v>440</v>
      </c>
      <c r="H164" s="144"/>
      <c r="I164" s="145"/>
      <c r="J164" s="146"/>
      <c r="K164" s="146"/>
      <c r="L164" s="25" t="s">
        <v>196</v>
      </c>
      <c r="M164" s="26"/>
      <c r="N164" s="195">
        <f>+'havelvac 7.2'!N177+'havelvac 7.3'!N177+'havelvac 7.4'!N177+'havelvac 7.5'!N177+'havelvac 7.6'!N177+'havelvac 7.7'!N177+'havelvac 7.9'!N177+'havelvac 7.8'!N177+'havelvac 7.10'!N177+'havelvac 7.11'!N177+'havelvac 7.12'!N177+'havelvac 7.13'!N177</f>
        <v>0</v>
      </c>
      <c r="O164" s="195">
        <f>+'havelvac 7.2'!O177+'havelvac 7.3'!O177+'havelvac 7.4'!O177+'havelvac 7.5'!O177+'havelvac 7.6'!O177+'havelvac 7.7'!O177+'havelvac 7.9'!O177+'havelvac 7.8'!O177+'havelvac 7.10'!O177+'havelvac 7.11'!O177+'havelvac 7.12'!O177+'havelvac 7.13'!O177</f>
        <v>0</v>
      </c>
      <c r="P164" s="228" t="str">
        <f t="shared" si="16"/>
        <v xml:space="preserve"> </v>
      </c>
      <c r="Q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4" s="228" t="str">
        <f t="shared" si="17"/>
        <v xml:space="preserve"> </v>
      </c>
      <c r="S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4" s="228" t="str">
        <f t="shared" si="18"/>
        <v xml:space="preserve"> </v>
      </c>
      <c r="U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4" s="195">
        <f>+'havelvac 7.2'!P177+'havelvac 7.3'!P177+'havelvac 7.4'!P177+'havelvac 7.5'!P177+'havelvac 7.6'!P177+'havelvac 7.7'!P177+'havelvac 7.9'!P177+'havelvac 7.8'!P177+'havelvac 7.10'!P177+'havelvac 7.11'!P177+'havelvac 7.12'!P177+'havelvac 7.13'!P177</f>
        <v>0</v>
      </c>
      <c r="W164" s="228" t="str">
        <f t="shared" si="19"/>
        <v xml:space="preserve"> </v>
      </c>
      <c r="X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4" s="228" t="str">
        <f t="shared" si="20"/>
        <v xml:space="preserve"> </v>
      </c>
      <c r="Z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4" s="228" t="str">
        <f t="shared" si="21"/>
        <v xml:space="preserve"> </v>
      </c>
      <c r="AB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5" spans="1:28" s="135" customFormat="1" hidden="1">
      <c r="A165" s="182" t="str">
        <f t="shared" si="15"/>
        <v>71040501155112</v>
      </c>
      <c r="B165" s="183" t="s">
        <v>439</v>
      </c>
      <c r="C165" s="132" t="s">
        <v>155</v>
      </c>
      <c r="D165" s="131" t="s">
        <v>149</v>
      </c>
      <c r="E165" s="130" t="s">
        <v>106</v>
      </c>
      <c r="F165" s="184" t="s">
        <v>446</v>
      </c>
      <c r="G165" s="129">
        <v>5112</v>
      </c>
      <c r="H165" s="23"/>
      <c r="I165" s="23"/>
      <c r="J165" s="24"/>
      <c r="K165" s="24"/>
      <c r="L165" s="28" t="s">
        <v>173</v>
      </c>
      <c r="M165" s="10">
        <v>5112</v>
      </c>
      <c r="N165" s="181">
        <f>+'havelvac 7.2'!N178+'havelvac 7.3'!N178+'havelvac 7.4'!N178+'havelvac 7.5'!N178+'havelvac 7.6'!N178+'havelvac 7.7'!N178+'havelvac 7.9'!N178+'havelvac 7.8'!N178+'havelvac 7.10'!N178+'havelvac 7.11'!N178+'havelvac 7.12'!N178+'havelvac 7.13'!N178</f>
        <v>0</v>
      </c>
      <c r="O165" s="181">
        <f>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P165" s="229" t="str">
        <f t="shared" si="16"/>
        <v xml:space="preserve"> </v>
      </c>
      <c r="Q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5" s="229" t="str">
        <f t="shared" si="17"/>
        <v xml:space="preserve"> </v>
      </c>
      <c r="S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5" s="229" t="str">
        <f t="shared" si="18"/>
        <v xml:space="preserve"> </v>
      </c>
      <c r="U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5" s="181">
        <f>+'havelvac 7.2'!P178+'havelvac 7.3'!P178+'havelvac 7.4'!P178+'havelvac 7.5'!P178+'havelvac 7.6'!P178+'havelvac 7.7'!P178+'havelvac 7.9'!P178+'havelvac 7.8'!P178+'havelvac 7.10'!P178+'havelvac 7.11'!P178+'havelvac 7.12'!P178+'havelvac 7.13'!P178</f>
        <v>0</v>
      </c>
      <c r="W165" s="229" t="str">
        <f t="shared" si="19"/>
        <v xml:space="preserve"> </v>
      </c>
      <c r="X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5" s="229" t="str">
        <f t="shared" si="20"/>
        <v xml:space="preserve"> </v>
      </c>
      <c r="Z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5" s="229" t="str">
        <f t="shared" si="21"/>
        <v xml:space="preserve"> </v>
      </c>
      <c r="AB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6" spans="1:28" s="135" customFormat="1" hidden="1">
      <c r="A166" s="182" t="str">
        <f t="shared" si="15"/>
        <v>71040501155133</v>
      </c>
      <c r="B166" s="183" t="s">
        <v>439</v>
      </c>
      <c r="C166" s="132" t="s">
        <v>155</v>
      </c>
      <c r="D166" s="131" t="s">
        <v>149</v>
      </c>
      <c r="E166" s="130" t="s">
        <v>106</v>
      </c>
      <c r="F166" s="184" t="s">
        <v>446</v>
      </c>
      <c r="G166" s="129">
        <v>5133</v>
      </c>
      <c r="H166" s="23"/>
      <c r="I166" s="23"/>
      <c r="J166" s="24"/>
      <c r="K166" s="24"/>
      <c r="L166" s="27" t="s">
        <v>197</v>
      </c>
      <c r="M166" s="10">
        <v>5133</v>
      </c>
      <c r="N166" s="181">
        <f>+'havelvac 7.2'!N179+'havelvac 7.3'!N179+'havelvac 7.4'!N179+'havelvac 7.5'!N179+'havelvac 7.6'!N179+'havelvac 7.7'!N179+'havelvac 7.9'!N179+'havelvac 7.8'!N179+'havelvac 7.10'!N179+'havelvac 7.11'!N179+'havelvac 7.12'!N179+'havelvac 7.13'!N179</f>
        <v>0</v>
      </c>
      <c r="O166" s="181">
        <f>+'havelvac 7.2'!O179+'havelvac 7.3'!O179+'havelvac 7.4'!O179+'havelvac 7.5'!O179+'havelvac 7.6'!O179+'havelvac 7.7'!O179+'havelvac 7.9'!O179+'havelvac 7.8'!O179+'havelvac 7.10'!O179+'havelvac 7.11'!O179+'havelvac 7.12'!O179+'havelvac 7.13'!O179</f>
        <v>0</v>
      </c>
      <c r="P166" s="229" t="str">
        <f t="shared" si="16"/>
        <v xml:space="preserve"> </v>
      </c>
      <c r="Q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6" s="229" t="str">
        <f t="shared" si="17"/>
        <v xml:space="preserve"> </v>
      </c>
      <c r="S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6" s="229" t="str">
        <f t="shared" si="18"/>
        <v xml:space="preserve"> </v>
      </c>
      <c r="U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6" s="181">
        <f>+'havelvac 7.2'!P179+'havelvac 7.3'!P179+'havelvac 7.4'!P179+'havelvac 7.5'!P179+'havelvac 7.6'!P179+'havelvac 7.7'!P179+'havelvac 7.9'!P179+'havelvac 7.8'!P179+'havelvac 7.10'!P179+'havelvac 7.11'!P179+'havelvac 7.12'!P179+'havelvac 7.13'!P179</f>
        <v>0</v>
      </c>
      <c r="W166" s="229" t="str">
        <f t="shared" si="19"/>
        <v xml:space="preserve"> </v>
      </c>
      <c r="X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6" s="229" t="str">
        <f t="shared" si="20"/>
        <v xml:space="preserve"> </v>
      </c>
      <c r="Z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6" s="229" t="str">
        <f t="shared" si="21"/>
        <v xml:space="preserve"> </v>
      </c>
      <c r="AB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7" spans="1:28" s="135" customFormat="1" hidden="1">
      <c r="A167" s="182" t="str">
        <f t="shared" si="15"/>
        <v>71040501155134</v>
      </c>
      <c r="B167" s="183" t="s">
        <v>439</v>
      </c>
      <c r="C167" s="132" t="s">
        <v>155</v>
      </c>
      <c r="D167" s="131" t="s">
        <v>149</v>
      </c>
      <c r="E167" s="130" t="s">
        <v>106</v>
      </c>
      <c r="F167" s="184" t="s">
        <v>446</v>
      </c>
      <c r="G167" s="129">
        <v>5134</v>
      </c>
      <c r="H167" s="23"/>
      <c r="I167" s="23"/>
      <c r="J167" s="24"/>
      <c r="K167" s="24"/>
      <c r="L167" s="27" t="s">
        <v>198</v>
      </c>
      <c r="M167" s="10">
        <v>5134</v>
      </c>
      <c r="N167" s="181">
        <f>+'havelvac 7.2'!N180+'havelvac 7.3'!N180+'havelvac 7.4'!N180+'havelvac 7.5'!N180+'havelvac 7.6'!N180+'havelvac 7.7'!N180+'havelvac 7.9'!N180+'havelvac 7.8'!N180+'havelvac 7.10'!N180+'havelvac 7.11'!N180+'havelvac 7.12'!N180+'havelvac 7.13'!N180</f>
        <v>0</v>
      </c>
      <c r="O167" s="181">
        <f>+'havelvac 7.2'!O180+'havelvac 7.3'!O180+'havelvac 7.4'!O180+'havelvac 7.5'!O180+'havelvac 7.6'!O180+'havelvac 7.7'!O180+'havelvac 7.9'!O180+'havelvac 7.8'!O180+'havelvac 7.10'!O180+'havelvac 7.11'!O180+'havelvac 7.12'!O180+'havelvac 7.13'!O180</f>
        <v>0</v>
      </c>
      <c r="P167" s="229" t="str">
        <f t="shared" si="16"/>
        <v xml:space="preserve"> </v>
      </c>
      <c r="Q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7" s="229" t="str">
        <f t="shared" si="17"/>
        <v xml:space="preserve"> </v>
      </c>
      <c r="S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7" s="229" t="str">
        <f t="shared" si="18"/>
        <v xml:space="preserve"> </v>
      </c>
      <c r="U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7" s="181">
        <f>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  <c r="W167" s="229" t="str">
        <f t="shared" si="19"/>
        <v xml:space="preserve"> </v>
      </c>
      <c r="X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7" s="229" t="str">
        <f t="shared" si="20"/>
        <v xml:space="preserve"> </v>
      </c>
      <c r="Z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7" s="229" t="str">
        <f t="shared" si="21"/>
        <v xml:space="preserve"> </v>
      </c>
      <c r="AB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8" spans="1:28" s="191" customFormat="1" ht="12.75">
      <c r="A168" s="182" t="str">
        <f t="shared" si="15"/>
        <v>71040505000000</v>
      </c>
      <c r="B168" s="183" t="s">
        <v>439</v>
      </c>
      <c r="C168" s="132" t="s">
        <v>155</v>
      </c>
      <c r="D168" s="131" t="s">
        <v>149</v>
      </c>
      <c r="E168" s="130" t="s">
        <v>149</v>
      </c>
      <c r="F168" s="184" t="s">
        <v>441</v>
      </c>
      <c r="G168" s="185" t="s">
        <v>440</v>
      </c>
      <c r="H168" s="149">
        <v>2455</v>
      </c>
      <c r="I168" s="150" t="s">
        <v>155</v>
      </c>
      <c r="J168" s="151">
        <v>5</v>
      </c>
      <c r="K168" s="151">
        <v>5</v>
      </c>
      <c r="L168" s="152" t="s">
        <v>199</v>
      </c>
      <c r="M168" s="153"/>
      <c r="N168" s="190">
        <f>+'havelvac 7.2'!N181+'havelvac 7.3'!N181+'havelvac 7.4'!N181+'havelvac 7.5'!N181+'havelvac 7.6'!N181+'havelvac 7.7'!N181+'havelvac 7.9'!N181+'havelvac 7.8'!N181+'havelvac 7.10'!N181+'havelvac 7.11'!N181+'havelvac 7.12'!N181+'havelvac 7.13'!N181</f>
        <v>0</v>
      </c>
      <c r="O168" s="190">
        <f>+'havelvac 7.2'!O181+'havelvac 7.3'!O181+'havelvac 7.4'!O181+'havelvac 7.5'!O181+'havelvac 7.6'!O181+'havelvac 7.7'!O181+'havelvac 7.9'!O181+'havelvac 7.8'!O181+'havelvac 7.10'!O181+'havelvac 7.11'!O181+'havelvac 7.12'!O181+'havelvac 7.13'!O181</f>
        <v>0</v>
      </c>
      <c r="P168" s="227" t="str">
        <f t="shared" si="16"/>
        <v xml:space="preserve"> </v>
      </c>
      <c r="Q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8" s="227" t="str">
        <f t="shared" si="17"/>
        <v xml:space="preserve"> </v>
      </c>
      <c r="S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8" s="227" t="str">
        <f t="shared" si="18"/>
        <v xml:space="preserve"> </v>
      </c>
      <c r="U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8" s="190">
        <f>+'havelvac 7.2'!P181+'havelvac 7.3'!P181+'havelvac 7.4'!P181+'havelvac 7.5'!P181+'havelvac 7.6'!P181+'havelvac 7.7'!P181+'havelvac 7.9'!P181+'havelvac 7.8'!P181+'havelvac 7.10'!P181+'havelvac 7.11'!P181+'havelvac 7.12'!P181+'havelvac 7.13'!P181</f>
        <v>0</v>
      </c>
      <c r="W168" s="227" t="str">
        <f t="shared" si="19"/>
        <v xml:space="preserve"> </v>
      </c>
      <c r="X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8" s="227" t="str">
        <f t="shared" si="20"/>
        <v xml:space="preserve"> </v>
      </c>
      <c r="Z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8" s="227" t="str">
        <f t="shared" si="21"/>
        <v xml:space="preserve"> </v>
      </c>
      <c r="AB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9" spans="1:28" s="135" customFormat="1" ht="12.75">
      <c r="A169" s="182" t="str">
        <f t="shared" si="15"/>
        <v>71040505000001</v>
      </c>
      <c r="B169" s="183" t="s">
        <v>439</v>
      </c>
      <c r="C169" s="132" t="s">
        <v>155</v>
      </c>
      <c r="D169" s="131" t="s">
        <v>149</v>
      </c>
      <c r="E169" s="130" t="s">
        <v>149</v>
      </c>
      <c r="F169" s="184" t="s">
        <v>441</v>
      </c>
      <c r="G169" s="185" t="s">
        <v>96</v>
      </c>
      <c r="H169" s="23"/>
      <c r="I169" s="23"/>
      <c r="J169" s="24"/>
      <c r="K169" s="24"/>
      <c r="L169" s="28" t="s">
        <v>108</v>
      </c>
      <c r="M169" s="29"/>
      <c r="N169" s="188">
        <f>+'havelvac 7.2'!N182+'havelvac 7.3'!N182+'havelvac 7.4'!N182+'havelvac 7.5'!N182+'havelvac 7.6'!N182+'havelvac 7.7'!N182+'havelvac 7.9'!N182+'havelvac 7.8'!N182+'havelvac 7.10'!N182+'havelvac 7.11'!N182+'havelvac 7.12'!N182+'havelvac 7.13'!N182</f>
        <v>0</v>
      </c>
      <c r="O169" s="188">
        <f>+'havelvac 7.2'!O182+'havelvac 7.3'!O182+'havelvac 7.4'!O182+'havelvac 7.5'!O182+'havelvac 7.6'!O182+'havelvac 7.7'!O182+'havelvac 7.9'!O182+'havelvac 7.8'!O182+'havelvac 7.10'!O182+'havelvac 7.11'!O182+'havelvac 7.12'!O182+'havelvac 7.13'!O182</f>
        <v>0</v>
      </c>
      <c r="P169" s="225" t="str">
        <f t="shared" si="16"/>
        <v xml:space="preserve"> </v>
      </c>
      <c r="Q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9" s="225" t="str">
        <f t="shared" si="17"/>
        <v xml:space="preserve"> </v>
      </c>
      <c r="S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9" s="225" t="str">
        <f t="shared" si="18"/>
        <v xml:space="preserve"> </v>
      </c>
      <c r="U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9" s="188">
        <f>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  <c r="W169" s="225" t="str">
        <f t="shared" si="19"/>
        <v xml:space="preserve"> </v>
      </c>
      <c r="X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9" s="225" t="str">
        <f t="shared" si="20"/>
        <v xml:space="preserve"> </v>
      </c>
      <c r="Z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9" s="225" t="str">
        <f t="shared" si="21"/>
        <v xml:space="preserve"> </v>
      </c>
      <c r="AB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0" spans="1:28" s="196" customFormat="1" ht="13.5">
      <c r="A170" s="182" t="str">
        <f t="shared" si="15"/>
        <v>71040505010000</v>
      </c>
      <c r="B170" s="183" t="s">
        <v>439</v>
      </c>
      <c r="C170" s="132" t="s">
        <v>155</v>
      </c>
      <c r="D170" s="131" t="s">
        <v>149</v>
      </c>
      <c r="E170" s="130" t="s">
        <v>149</v>
      </c>
      <c r="F170" s="184" t="s">
        <v>106</v>
      </c>
      <c r="G170" s="185" t="s">
        <v>440</v>
      </c>
      <c r="H170" s="144"/>
      <c r="I170" s="145"/>
      <c r="J170" s="146"/>
      <c r="K170" s="146"/>
      <c r="L170" s="25" t="s">
        <v>200</v>
      </c>
      <c r="M170" s="26"/>
      <c r="N170" s="195">
        <f>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70" s="195">
        <f>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70" s="228" t="str">
        <f t="shared" si="16"/>
        <v xml:space="preserve"> </v>
      </c>
      <c r="Q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0" s="228" t="str">
        <f t="shared" si="17"/>
        <v xml:space="preserve"> </v>
      </c>
      <c r="S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0" s="228" t="str">
        <f t="shared" si="18"/>
        <v xml:space="preserve"> </v>
      </c>
      <c r="U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0" s="195">
        <f>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  <c r="W170" s="228" t="str">
        <f t="shared" si="19"/>
        <v xml:space="preserve"> </v>
      </c>
      <c r="X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0" s="228" t="str">
        <f t="shared" si="20"/>
        <v xml:space="preserve"> </v>
      </c>
      <c r="Z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0" s="228" t="str">
        <f t="shared" si="21"/>
        <v xml:space="preserve"> </v>
      </c>
      <c r="AB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1" spans="1:28" s="135" customFormat="1">
      <c r="A171" s="182" t="str">
        <f t="shared" si="15"/>
        <v>71040505015129</v>
      </c>
      <c r="B171" s="183" t="s">
        <v>439</v>
      </c>
      <c r="C171" s="132" t="s">
        <v>155</v>
      </c>
      <c r="D171" s="131" t="s">
        <v>149</v>
      </c>
      <c r="E171" s="130" t="s">
        <v>149</v>
      </c>
      <c r="F171" s="184" t="s">
        <v>106</v>
      </c>
      <c r="G171" s="129">
        <v>5129</v>
      </c>
      <c r="H171" s="15"/>
      <c r="I171" s="23"/>
      <c r="J171" s="24"/>
      <c r="K171" s="24"/>
      <c r="L171" s="28" t="s">
        <v>137</v>
      </c>
      <c r="M171" s="11">
        <v>5129</v>
      </c>
      <c r="N171" s="181">
        <f>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71" s="181">
        <f>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71" s="229" t="str">
        <f t="shared" si="16"/>
        <v xml:space="preserve"> </v>
      </c>
      <c r="Q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1" s="229" t="str">
        <f t="shared" si="17"/>
        <v xml:space="preserve"> </v>
      </c>
      <c r="S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1" s="229" t="str">
        <f t="shared" si="18"/>
        <v xml:space="preserve"> </v>
      </c>
      <c r="U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1" s="181">
        <f>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  <c r="W171" s="229" t="str">
        <f t="shared" si="19"/>
        <v xml:space="preserve"> </v>
      </c>
      <c r="X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1" s="229" t="str">
        <f t="shared" si="20"/>
        <v xml:space="preserve"> </v>
      </c>
      <c r="Z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1" s="229" t="str">
        <f t="shared" si="21"/>
        <v xml:space="preserve"> </v>
      </c>
      <c r="AB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2" spans="1:28" s="196" customFormat="1" ht="27" hidden="1">
      <c r="A172" s="182" t="str">
        <f t="shared" si="15"/>
        <v>71040505020000</v>
      </c>
      <c r="B172" s="183" t="s">
        <v>439</v>
      </c>
      <c r="C172" s="132" t="s">
        <v>155</v>
      </c>
      <c r="D172" s="131" t="s">
        <v>149</v>
      </c>
      <c r="E172" s="130" t="s">
        <v>149</v>
      </c>
      <c r="F172" s="184" t="s">
        <v>140</v>
      </c>
      <c r="G172" s="185" t="s">
        <v>440</v>
      </c>
      <c r="H172" s="144"/>
      <c r="I172" s="145"/>
      <c r="J172" s="146"/>
      <c r="K172" s="146"/>
      <c r="L172" s="25" t="s">
        <v>201</v>
      </c>
      <c r="M172" s="26"/>
      <c r="N172" s="195">
        <f>+'havelvac 7.2'!N185+'havelvac 7.3'!N185+'havelvac 7.4'!N185+'havelvac 7.5'!N185+'havelvac 7.6'!N185+'havelvac 7.7'!N185+'havelvac 7.9'!N185+'havelvac 7.8'!N185+'havelvac 7.10'!N185+'havelvac 7.11'!N185+'havelvac 7.12'!N185+'havelvac 7.13'!N185</f>
        <v>0</v>
      </c>
      <c r="O172" s="195">
        <f>+'havelvac 7.2'!O185+'havelvac 7.3'!O185+'havelvac 7.4'!O185+'havelvac 7.5'!O185+'havelvac 7.6'!O185+'havelvac 7.7'!O185+'havelvac 7.9'!O185+'havelvac 7.8'!O185+'havelvac 7.10'!O185+'havelvac 7.11'!O185+'havelvac 7.12'!O185+'havelvac 7.13'!O185</f>
        <v>0</v>
      </c>
      <c r="P172" s="228" t="str">
        <f t="shared" si="16"/>
        <v xml:space="preserve"> </v>
      </c>
      <c r="Q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2" s="228" t="str">
        <f t="shared" si="17"/>
        <v xml:space="preserve"> </v>
      </c>
      <c r="S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2" s="228" t="str">
        <f t="shared" si="18"/>
        <v xml:space="preserve"> </v>
      </c>
      <c r="U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2" s="195">
        <f>+'havelvac 7.2'!P185+'havelvac 7.3'!P185+'havelvac 7.4'!P185+'havelvac 7.5'!P185+'havelvac 7.6'!P185+'havelvac 7.7'!P185+'havelvac 7.9'!P185+'havelvac 7.8'!P185+'havelvac 7.10'!P185+'havelvac 7.11'!P185+'havelvac 7.12'!P185+'havelvac 7.13'!P185</f>
        <v>0</v>
      </c>
      <c r="W172" s="228" t="str">
        <f t="shared" si="19"/>
        <v xml:space="preserve"> </v>
      </c>
      <c r="X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2" s="228" t="str">
        <f t="shared" si="20"/>
        <v xml:space="preserve"> </v>
      </c>
      <c r="Z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2" s="228" t="str">
        <f t="shared" si="21"/>
        <v xml:space="preserve"> </v>
      </c>
      <c r="AB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3" spans="1:28" s="135" customFormat="1" ht="25.5" hidden="1">
      <c r="A173" s="182" t="str">
        <f t="shared" si="15"/>
        <v>71040505024511</v>
      </c>
      <c r="B173" s="183" t="s">
        <v>439</v>
      </c>
      <c r="C173" s="132" t="s">
        <v>155</v>
      </c>
      <c r="D173" s="131" t="s">
        <v>149</v>
      </c>
      <c r="E173" s="130" t="s">
        <v>149</v>
      </c>
      <c r="F173" s="184" t="s">
        <v>140</v>
      </c>
      <c r="G173" s="129">
        <v>4511</v>
      </c>
      <c r="H173" s="23"/>
      <c r="I173" s="23"/>
      <c r="J173" s="24"/>
      <c r="K173" s="24"/>
      <c r="L173" s="27" t="s">
        <v>131</v>
      </c>
      <c r="M173" s="10">
        <v>4511</v>
      </c>
      <c r="N173" s="181">
        <f>+'havelvac 7.2'!N186+'havelvac 7.3'!N186+'havelvac 7.4'!N186+'havelvac 7.5'!N186+'havelvac 7.6'!N186+'havelvac 7.7'!N186+'havelvac 7.9'!N186+'havelvac 7.8'!N186+'havelvac 7.10'!N186+'havelvac 7.11'!N186+'havelvac 7.12'!N186+'havelvac 7.13'!N186</f>
        <v>0</v>
      </c>
      <c r="O173" s="181">
        <f>+'havelvac 7.2'!O186+'havelvac 7.3'!O186+'havelvac 7.4'!O186+'havelvac 7.5'!O186+'havelvac 7.6'!O186+'havelvac 7.7'!O186+'havelvac 7.9'!O186+'havelvac 7.8'!O186+'havelvac 7.10'!O186+'havelvac 7.11'!O186+'havelvac 7.12'!O186+'havelvac 7.13'!O186</f>
        <v>0</v>
      </c>
      <c r="P173" s="229" t="str">
        <f t="shared" si="16"/>
        <v xml:space="preserve"> </v>
      </c>
      <c r="Q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3" s="229" t="str">
        <f t="shared" si="17"/>
        <v xml:space="preserve"> </v>
      </c>
      <c r="S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3" s="229" t="str">
        <f t="shared" si="18"/>
        <v xml:space="preserve"> </v>
      </c>
      <c r="U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3" s="181">
        <f>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  <c r="W173" s="229" t="str">
        <f t="shared" si="19"/>
        <v xml:space="preserve"> </v>
      </c>
      <c r="X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3" s="229" t="str">
        <f t="shared" si="20"/>
        <v xml:space="preserve"> </v>
      </c>
      <c r="Z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3" s="229" t="str">
        <f t="shared" si="21"/>
        <v xml:space="preserve"> </v>
      </c>
      <c r="AB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4" spans="1:28" s="196" customFormat="1" ht="27" hidden="1">
      <c r="A174" s="182" t="str">
        <f t="shared" si="15"/>
        <v>71040505030000</v>
      </c>
      <c r="B174" s="183" t="s">
        <v>439</v>
      </c>
      <c r="C174" s="132" t="s">
        <v>155</v>
      </c>
      <c r="D174" s="131" t="s">
        <v>149</v>
      </c>
      <c r="E174" s="130" t="s">
        <v>149</v>
      </c>
      <c r="F174" s="184" t="s">
        <v>442</v>
      </c>
      <c r="G174" s="185" t="s">
        <v>440</v>
      </c>
      <c r="H174" s="144"/>
      <c r="I174" s="145"/>
      <c r="J174" s="146"/>
      <c r="K174" s="146"/>
      <c r="L174" s="25" t="s">
        <v>202</v>
      </c>
      <c r="M174" s="26"/>
      <c r="N174" s="195">
        <f>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74" s="195">
        <f>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74" s="228" t="str">
        <f t="shared" si="16"/>
        <v xml:space="preserve"> </v>
      </c>
      <c r="Q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4" s="228" t="str">
        <f t="shared" si="17"/>
        <v xml:space="preserve"> </v>
      </c>
      <c r="S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4" s="228" t="str">
        <f t="shared" si="18"/>
        <v xml:space="preserve"> </v>
      </c>
      <c r="U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4" s="195">
        <f>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  <c r="W174" s="228" t="str">
        <f t="shared" si="19"/>
        <v xml:space="preserve"> </v>
      </c>
      <c r="X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4" s="228" t="str">
        <f t="shared" si="20"/>
        <v xml:space="preserve"> </v>
      </c>
      <c r="Z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4" s="228" t="str">
        <f t="shared" si="21"/>
        <v xml:space="preserve"> </v>
      </c>
      <c r="AB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5" spans="1:28" s="135" customFormat="1" ht="25.5" hidden="1">
      <c r="A175" s="182" t="str">
        <f t="shared" si="15"/>
        <v>71040505034511</v>
      </c>
      <c r="B175" s="183" t="s">
        <v>439</v>
      </c>
      <c r="C175" s="132" t="s">
        <v>155</v>
      </c>
      <c r="D175" s="131" t="s">
        <v>149</v>
      </c>
      <c r="E175" s="130" t="s">
        <v>149</v>
      </c>
      <c r="F175" s="184" t="s">
        <v>442</v>
      </c>
      <c r="G175" s="129">
        <v>4511</v>
      </c>
      <c r="H175" s="23"/>
      <c r="I175" s="23"/>
      <c r="J175" s="24"/>
      <c r="K175" s="24"/>
      <c r="L175" s="27" t="s">
        <v>131</v>
      </c>
      <c r="M175" s="10">
        <v>4511</v>
      </c>
      <c r="N175" s="181">
        <f>+'havelvac 7.2'!N188+'havelvac 7.3'!N188+'havelvac 7.4'!N188+'havelvac 7.5'!N188+'havelvac 7.6'!N188+'havelvac 7.7'!N188+'havelvac 7.9'!N188+'havelvac 7.8'!N188+'havelvac 7.10'!N188+'havelvac 7.11'!N188+'havelvac 7.12'!N188+'havelvac 7.13'!N188</f>
        <v>0</v>
      </c>
      <c r="O175" s="181">
        <f>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75" s="229" t="str">
        <f t="shared" si="16"/>
        <v xml:space="preserve"> </v>
      </c>
      <c r="Q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5" s="229" t="str">
        <f t="shared" si="17"/>
        <v xml:space="preserve"> </v>
      </c>
      <c r="S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5" s="229" t="str">
        <f t="shared" si="18"/>
        <v xml:space="preserve"> </v>
      </c>
      <c r="U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5" s="181">
        <f>+'havelvac 7.2'!P188+'havelvac 7.3'!P188+'havelvac 7.4'!P188+'havelvac 7.5'!P188+'havelvac 7.6'!P188+'havelvac 7.7'!P188+'havelvac 7.9'!P188+'havelvac 7.8'!P188+'havelvac 7.10'!P188+'havelvac 7.11'!P188+'havelvac 7.12'!P188+'havelvac 7.13'!P188</f>
        <v>0</v>
      </c>
      <c r="W175" s="229" t="str">
        <f t="shared" si="19"/>
        <v xml:space="preserve"> </v>
      </c>
      <c r="X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5" s="229" t="str">
        <f t="shared" si="20"/>
        <v xml:space="preserve"> </v>
      </c>
      <c r="Z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5" s="229" t="str">
        <f t="shared" si="21"/>
        <v xml:space="preserve"> </v>
      </c>
      <c r="AB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6" spans="1:28" s="196" customFormat="1" ht="54" hidden="1">
      <c r="A176" s="182" t="str">
        <f t="shared" si="15"/>
        <v>71040505040000</v>
      </c>
      <c r="B176" s="183" t="s">
        <v>439</v>
      </c>
      <c r="C176" s="132" t="s">
        <v>155</v>
      </c>
      <c r="D176" s="131" t="s">
        <v>149</v>
      </c>
      <c r="E176" s="130" t="s">
        <v>149</v>
      </c>
      <c r="F176" s="184" t="s">
        <v>155</v>
      </c>
      <c r="G176" s="185" t="s">
        <v>440</v>
      </c>
      <c r="H176" s="144"/>
      <c r="I176" s="145"/>
      <c r="J176" s="146"/>
      <c r="K176" s="146"/>
      <c r="L176" s="25" t="s">
        <v>203</v>
      </c>
      <c r="M176" s="26"/>
      <c r="N176" s="195">
        <f>+'havelvac 7.2'!N189+'havelvac 7.3'!N189+'havelvac 7.4'!N189+'havelvac 7.5'!N189+'havelvac 7.6'!N189+'havelvac 7.7'!N189+'havelvac 7.9'!N189+'havelvac 7.8'!N189+'havelvac 7.10'!N189+'havelvac 7.11'!N189+'havelvac 7.12'!N189+'havelvac 7.13'!N189</f>
        <v>0</v>
      </c>
      <c r="O176" s="195">
        <f>+'havelvac 7.2'!O189+'havelvac 7.3'!O189+'havelvac 7.4'!O189+'havelvac 7.5'!O189+'havelvac 7.6'!O189+'havelvac 7.7'!O189+'havelvac 7.9'!O189+'havelvac 7.8'!O189+'havelvac 7.10'!O189+'havelvac 7.11'!O189+'havelvac 7.12'!O189+'havelvac 7.13'!O189</f>
        <v>0</v>
      </c>
      <c r="P176" s="228" t="str">
        <f t="shared" si="16"/>
        <v xml:space="preserve"> </v>
      </c>
      <c r="Q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6" s="228" t="str">
        <f t="shared" si="17"/>
        <v xml:space="preserve"> </v>
      </c>
      <c r="S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6" s="228" t="str">
        <f t="shared" si="18"/>
        <v xml:space="preserve"> </v>
      </c>
      <c r="U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6" s="195">
        <f>+'havelvac 7.2'!P189+'havelvac 7.3'!P189+'havelvac 7.4'!P189+'havelvac 7.5'!P189+'havelvac 7.6'!P189+'havelvac 7.7'!P189+'havelvac 7.9'!P189+'havelvac 7.8'!P189+'havelvac 7.10'!P189+'havelvac 7.11'!P189+'havelvac 7.12'!P189+'havelvac 7.13'!P189</f>
        <v>0</v>
      </c>
      <c r="W176" s="228" t="str">
        <f t="shared" si="19"/>
        <v xml:space="preserve"> </v>
      </c>
      <c r="X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6" s="228" t="str">
        <f t="shared" si="20"/>
        <v xml:space="preserve"> </v>
      </c>
      <c r="Z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6" s="228" t="str">
        <f t="shared" si="21"/>
        <v xml:space="preserve"> </v>
      </c>
      <c r="AB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7" spans="1:28" s="135" customFormat="1" hidden="1">
      <c r="A177" s="182" t="str">
        <f t="shared" si="15"/>
        <v>71040505044861</v>
      </c>
      <c r="B177" s="183" t="s">
        <v>439</v>
      </c>
      <c r="C177" s="132" t="s">
        <v>155</v>
      </c>
      <c r="D177" s="131" t="s">
        <v>149</v>
      </c>
      <c r="E177" s="130" t="s">
        <v>149</v>
      </c>
      <c r="F177" s="184" t="s">
        <v>155</v>
      </c>
      <c r="G177" s="129">
        <v>4861</v>
      </c>
      <c r="H177" s="23"/>
      <c r="I177" s="23"/>
      <c r="J177" s="24"/>
      <c r="K177" s="24"/>
      <c r="L177" s="30" t="s">
        <v>134</v>
      </c>
      <c r="M177" s="46">
        <v>4861</v>
      </c>
      <c r="N177" s="181">
        <f>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77" s="181">
        <f>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77" s="229" t="str">
        <f t="shared" si="16"/>
        <v xml:space="preserve"> </v>
      </c>
      <c r="Q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7" s="229" t="str">
        <f t="shared" si="17"/>
        <v xml:space="preserve"> </v>
      </c>
      <c r="S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7" s="229" t="str">
        <f t="shared" si="18"/>
        <v xml:space="preserve"> </v>
      </c>
      <c r="U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7" s="181">
        <f>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  <c r="W177" s="229" t="str">
        <f t="shared" si="19"/>
        <v xml:space="preserve"> </v>
      </c>
      <c r="X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7" s="229" t="str">
        <f t="shared" si="20"/>
        <v xml:space="preserve"> </v>
      </c>
      <c r="Z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7" s="229" t="str">
        <f t="shared" si="21"/>
        <v xml:space="preserve"> </v>
      </c>
      <c r="AB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8" spans="1:28" s="196" customFormat="1" ht="40.5" hidden="1">
      <c r="A178" s="182" t="str">
        <f t="shared" si="15"/>
        <v>71040505050000</v>
      </c>
      <c r="B178" s="183" t="s">
        <v>439</v>
      </c>
      <c r="C178" s="132" t="s">
        <v>155</v>
      </c>
      <c r="D178" s="131" t="s">
        <v>149</v>
      </c>
      <c r="E178" s="130" t="s">
        <v>149</v>
      </c>
      <c r="F178" s="184" t="s">
        <v>149</v>
      </c>
      <c r="G178" s="185" t="s">
        <v>440</v>
      </c>
      <c r="H178" s="144"/>
      <c r="I178" s="145"/>
      <c r="J178" s="146"/>
      <c r="K178" s="146"/>
      <c r="L178" s="25" t="s">
        <v>204</v>
      </c>
      <c r="M178" s="26"/>
      <c r="N178" s="195">
        <f>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78" s="195">
        <f>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78" s="228" t="str">
        <f t="shared" si="16"/>
        <v xml:space="preserve"> </v>
      </c>
      <c r="Q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8" s="228" t="str">
        <f t="shared" si="17"/>
        <v xml:space="preserve"> </v>
      </c>
      <c r="S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8" s="228" t="str">
        <f t="shared" si="18"/>
        <v xml:space="preserve"> </v>
      </c>
      <c r="U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8" s="195">
        <f>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  <c r="W178" s="228" t="str">
        <f t="shared" si="19"/>
        <v xml:space="preserve"> </v>
      </c>
      <c r="X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8" s="228" t="str">
        <f t="shared" si="20"/>
        <v xml:space="preserve"> </v>
      </c>
      <c r="Z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8" s="228" t="str">
        <f t="shared" si="21"/>
        <v xml:space="preserve"> </v>
      </c>
      <c r="AB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9" spans="1:28" s="135" customFormat="1" hidden="1">
      <c r="A179" s="182" t="str">
        <f t="shared" si="15"/>
        <v>71040505054861</v>
      </c>
      <c r="B179" s="183" t="s">
        <v>439</v>
      </c>
      <c r="C179" s="132" t="s">
        <v>155</v>
      </c>
      <c r="D179" s="131" t="s">
        <v>149</v>
      </c>
      <c r="E179" s="130" t="s">
        <v>149</v>
      </c>
      <c r="F179" s="184" t="s">
        <v>149</v>
      </c>
      <c r="G179" s="129">
        <v>4861</v>
      </c>
      <c r="H179" s="23"/>
      <c r="I179" s="23"/>
      <c r="J179" s="24"/>
      <c r="K179" s="24"/>
      <c r="L179" s="30" t="s">
        <v>134</v>
      </c>
      <c r="M179" s="46">
        <v>4861</v>
      </c>
      <c r="N179" s="181">
        <f>+'havelvac 7.2'!N192+'havelvac 7.3'!N192+'havelvac 7.4'!N192+'havelvac 7.5'!N192+'havelvac 7.6'!N192+'havelvac 7.7'!N192+'havelvac 7.9'!N192+'havelvac 7.8'!N192+'havelvac 7.10'!N192+'havelvac 7.11'!N192+'havelvac 7.12'!N192+'havelvac 7.13'!N192</f>
        <v>0</v>
      </c>
      <c r="O179" s="181">
        <f>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79" s="229" t="str">
        <f t="shared" si="16"/>
        <v xml:space="preserve"> </v>
      </c>
      <c r="Q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9" s="229" t="str">
        <f t="shared" si="17"/>
        <v xml:space="preserve"> </v>
      </c>
      <c r="S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9" s="229" t="str">
        <f t="shared" si="18"/>
        <v xml:space="preserve"> </v>
      </c>
      <c r="U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9" s="181">
        <f>+'havelvac 7.2'!P192+'havelvac 7.3'!P192+'havelvac 7.4'!P192+'havelvac 7.5'!P192+'havelvac 7.6'!P192+'havelvac 7.7'!P192+'havelvac 7.9'!P192+'havelvac 7.8'!P192+'havelvac 7.10'!P192+'havelvac 7.11'!P192+'havelvac 7.12'!P192+'havelvac 7.13'!P192</f>
        <v>0</v>
      </c>
      <c r="W179" s="229" t="str">
        <f t="shared" si="19"/>
        <v xml:space="preserve"> </v>
      </c>
      <c r="X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9" s="229" t="str">
        <f t="shared" si="20"/>
        <v xml:space="preserve"> </v>
      </c>
      <c r="Z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9" s="229" t="str">
        <f t="shared" si="21"/>
        <v xml:space="preserve"> </v>
      </c>
      <c r="AB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0" spans="1:28" s="196" customFormat="1" ht="67.5" hidden="1">
      <c r="A180" s="182" t="str">
        <f t="shared" si="15"/>
        <v>71040505060000</v>
      </c>
      <c r="B180" s="183" t="s">
        <v>439</v>
      </c>
      <c r="C180" s="132" t="s">
        <v>155</v>
      </c>
      <c r="D180" s="131" t="s">
        <v>149</v>
      </c>
      <c r="E180" s="130" t="s">
        <v>149</v>
      </c>
      <c r="F180" s="184" t="s">
        <v>157</v>
      </c>
      <c r="G180" s="185" t="s">
        <v>440</v>
      </c>
      <c r="H180" s="144"/>
      <c r="I180" s="145"/>
      <c r="J180" s="146"/>
      <c r="K180" s="146"/>
      <c r="L180" s="25" t="s">
        <v>205</v>
      </c>
      <c r="M180" s="26"/>
      <c r="N180" s="195">
        <f>+'havelvac 7.2'!N194+'havelvac 7.3'!N194+'havelvac 7.4'!N194+'havelvac 7.5'!N194+'havelvac 7.6'!N194+'havelvac 7.7'!N194+'havelvac 7.9'!N194+'havelvac 7.8'!N194+'havelvac 7.10'!N194+'havelvac 7.11'!N194+'havelvac 7.12'!N194+'havelvac 7.13'!N194</f>
        <v>0</v>
      </c>
      <c r="O180" s="195">
        <f>+'havelvac 7.2'!O194+'havelvac 7.3'!O194+'havelvac 7.4'!O194+'havelvac 7.5'!O194+'havelvac 7.6'!O194+'havelvac 7.7'!O194+'havelvac 7.9'!O194+'havelvac 7.8'!O194+'havelvac 7.10'!O194+'havelvac 7.11'!O194+'havelvac 7.12'!O194+'havelvac 7.13'!O194</f>
        <v>0</v>
      </c>
      <c r="P180" s="228" t="str">
        <f t="shared" si="16"/>
        <v xml:space="preserve"> </v>
      </c>
      <c r="Q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0" s="228" t="str">
        <f t="shared" si="17"/>
        <v xml:space="preserve"> </v>
      </c>
      <c r="S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0" s="228" t="str">
        <f t="shared" si="18"/>
        <v xml:space="preserve"> </v>
      </c>
      <c r="U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0" s="195">
        <f>+'havelvac 7.2'!P194+'havelvac 7.3'!P194+'havelvac 7.4'!P194+'havelvac 7.5'!P194+'havelvac 7.6'!P194+'havelvac 7.7'!P194+'havelvac 7.9'!P194+'havelvac 7.8'!P194+'havelvac 7.10'!P194+'havelvac 7.11'!P194+'havelvac 7.12'!P194+'havelvac 7.13'!P194</f>
        <v>0</v>
      </c>
      <c r="W180" s="228" t="str">
        <f t="shared" si="19"/>
        <v xml:space="preserve"> </v>
      </c>
      <c r="X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0" s="228" t="str">
        <f t="shared" si="20"/>
        <v xml:space="preserve"> </v>
      </c>
      <c r="Z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0" s="228" t="str">
        <f t="shared" si="21"/>
        <v xml:space="preserve"> </v>
      </c>
      <c r="AB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1" spans="1:28" s="135" customFormat="1" hidden="1">
      <c r="A181" s="182" t="str">
        <f t="shared" si="15"/>
        <v>71040505064861</v>
      </c>
      <c r="B181" s="183" t="s">
        <v>439</v>
      </c>
      <c r="C181" s="132" t="s">
        <v>155</v>
      </c>
      <c r="D181" s="131" t="s">
        <v>149</v>
      </c>
      <c r="E181" s="130" t="s">
        <v>149</v>
      </c>
      <c r="F181" s="184" t="s">
        <v>157</v>
      </c>
      <c r="G181" s="129">
        <v>4861</v>
      </c>
      <c r="H181" s="23"/>
      <c r="I181" s="23"/>
      <c r="J181" s="24"/>
      <c r="K181" s="24"/>
      <c r="L181" s="30" t="s">
        <v>134</v>
      </c>
      <c r="M181" s="46">
        <v>4861</v>
      </c>
      <c r="N181" s="181">
        <f>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81" s="181">
        <f>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81" s="229" t="str">
        <f t="shared" si="16"/>
        <v xml:space="preserve"> </v>
      </c>
      <c r="Q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1" s="229" t="str">
        <f t="shared" si="17"/>
        <v xml:space="preserve"> </v>
      </c>
      <c r="S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1" s="229" t="str">
        <f t="shared" si="18"/>
        <v xml:space="preserve"> </v>
      </c>
      <c r="U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1" s="181">
        <f>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  <c r="W181" s="229" t="str">
        <f t="shared" si="19"/>
        <v xml:space="preserve"> </v>
      </c>
      <c r="X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1" s="229" t="str">
        <f t="shared" si="20"/>
        <v xml:space="preserve"> </v>
      </c>
      <c r="Z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1" s="229" t="str">
        <f t="shared" si="21"/>
        <v xml:space="preserve"> </v>
      </c>
      <c r="AB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2" spans="1:28" s="113" customFormat="1" ht="54" hidden="1">
      <c r="A182" s="120" t="str">
        <f t="shared" ref="A182:A187" si="22">CONCATENATE(B182,C182,D182,E182,F182,G182)</f>
        <v>71040505070000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183</v>
      </c>
      <c r="G182" s="127" t="s">
        <v>440</v>
      </c>
      <c r="H182" s="43"/>
      <c r="I182" s="145"/>
      <c r="J182" s="146"/>
      <c r="K182" s="146"/>
      <c r="L182" s="25" t="s">
        <v>47</v>
      </c>
      <c r="M182" s="26"/>
      <c r="N182" s="195">
        <f>TCount(N182:N188)</f>
        <v>0</v>
      </c>
      <c r="O182" s="195">
        <f t="shared" ref="O182:AB182" si="23">TCount(O182:O188)</f>
        <v>0</v>
      </c>
      <c r="P182" s="228" t="str">
        <f t="shared" si="16"/>
        <v xml:space="preserve"> </v>
      </c>
      <c r="Q182" s="195" t="e">
        <f t="shared" si="23"/>
        <v>#VALUE!</v>
      </c>
      <c r="R182" s="228" t="str">
        <f t="shared" si="17"/>
        <v xml:space="preserve"> </v>
      </c>
      <c r="S182" s="195" t="e">
        <f t="shared" si="23"/>
        <v>#VALUE!</v>
      </c>
      <c r="T182" s="228" t="str">
        <f t="shared" si="18"/>
        <v xml:space="preserve"> </v>
      </c>
      <c r="U182" s="195" t="e">
        <f t="shared" si="23"/>
        <v>#VALUE!</v>
      </c>
      <c r="V182" s="195">
        <f t="shared" si="23"/>
        <v>0</v>
      </c>
      <c r="W182" s="228" t="str">
        <f t="shared" si="19"/>
        <v xml:space="preserve"> </v>
      </c>
      <c r="X182" s="195" t="e">
        <f t="shared" si="23"/>
        <v>#VALUE!</v>
      </c>
      <c r="Y182" s="228" t="str">
        <f t="shared" si="20"/>
        <v xml:space="preserve"> </v>
      </c>
      <c r="Z182" s="195" t="e">
        <f t="shared" si="23"/>
        <v>#VALUE!</v>
      </c>
      <c r="AA182" s="228" t="str">
        <f t="shared" si="21"/>
        <v xml:space="preserve"> </v>
      </c>
      <c r="AB182" s="195" t="e">
        <f t="shared" si="23"/>
        <v>#VALUE!</v>
      </c>
    </row>
    <row r="183" spans="1:28" hidden="1">
      <c r="A183" s="120" t="str">
        <f t="shared" si="22"/>
        <v>71040505074861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183</v>
      </c>
      <c r="G183" s="119">
        <v>4861</v>
      </c>
      <c r="H183" s="23"/>
      <c r="I183" s="23"/>
      <c r="J183" s="24"/>
      <c r="K183" s="24"/>
      <c r="L183" s="30" t="s">
        <v>134</v>
      </c>
      <c r="M183" s="46">
        <v>4861</v>
      </c>
      <c r="N183" s="181">
        <v>0</v>
      </c>
      <c r="O183" s="181">
        <v>0</v>
      </c>
      <c r="P183" s="229" t="str">
        <f t="shared" si="16"/>
        <v xml:space="preserve"> </v>
      </c>
      <c r="Q183" s="181">
        <v>0</v>
      </c>
      <c r="R183" s="229" t="str">
        <f t="shared" si="17"/>
        <v xml:space="preserve"> </v>
      </c>
      <c r="S183" s="181">
        <v>0</v>
      </c>
      <c r="T183" s="229" t="str">
        <f t="shared" si="18"/>
        <v xml:space="preserve"> </v>
      </c>
      <c r="U183" s="181">
        <v>0</v>
      </c>
      <c r="V183" s="181">
        <v>0</v>
      </c>
      <c r="W183" s="229" t="str">
        <f t="shared" si="19"/>
        <v xml:space="preserve"> </v>
      </c>
      <c r="X183" s="181">
        <v>0</v>
      </c>
      <c r="Y183" s="229" t="str">
        <f t="shared" si="20"/>
        <v xml:space="preserve"> </v>
      </c>
      <c r="Z183" s="181">
        <v>0</v>
      </c>
      <c r="AA183" s="229" t="str">
        <f t="shared" si="21"/>
        <v xml:space="preserve"> </v>
      </c>
      <c r="AB183" s="181">
        <v>0</v>
      </c>
    </row>
    <row r="184" spans="1:28" s="113" customFormat="1" ht="40.5" hidden="1">
      <c r="A184" s="120" t="str">
        <f t="shared" si="22"/>
        <v>71040505080000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185</v>
      </c>
      <c r="G184" s="127" t="s">
        <v>440</v>
      </c>
      <c r="H184" s="43"/>
      <c r="I184" s="145"/>
      <c r="J184" s="146"/>
      <c r="K184" s="146"/>
      <c r="L184" s="25" t="s">
        <v>48</v>
      </c>
      <c r="M184" s="26"/>
      <c r="N184" s="195"/>
      <c r="O184" s="195"/>
      <c r="P184" s="228" t="str">
        <f t="shared" si="16"/>
        <v xml:space="preserve"> </v>
      </c>
      <c r="Q184" s="195"/>
      <c r="R184" s="228" t="str">
        <f t="shared" si="17"/>
        <v xml:space="preserve"> </v>
      </c>
      <c r="S184" s="195"/>
      <c r="T184" s="228" t="str">
        <f t="shared" si="18"/>
        <v xml:space="preserve"> </v>
      </c>
      <c r="U184" s="195"/>
      <c r="V184" s="195"/>
      <c r="W184" s="228" t="str">
        <f t="shared" si="19"/>
        <v xml:space="preserve"> </v>
      </c>
      <c r="X184" s="195"/>
      <c r="Y184" s="228" t="str">
        <f t="shared" si="20"/>
        <v xml:space="preserve"> </v>
      </c>
      <c r="Z184" s="195"/>
      <c r="AA184" s="228" t="str">
        <f t="shared" si="21"/>
        <v xml:space="preserve"> </v>
      </c>
      <c r="AB184" s="195"/>
    </row>
    <row r="185" spans="1:28" hidden="1">
      <c r="A185" s="120" t="str">
        <f t="shared" si="22"/>
        <v>71040505084861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185</v>
      </c>
      <c r="G185" s="119">
        <v>4861</v>
      </c>
      <c r="H185" s="23"/>
      <c r="I185" s="23"/>
      <c r="J185" s="24"/>
      <c r="K185" s="24"/>
      <c r="L185" s="30" t="s">
        <v>134</v>
      </c>
      <c r="M185" s="46">
        <v>4861</v>
      </c>
      <c r="N185" s="181"/>
      <c r="O185" s="181"/>
      <c r="P185" s="229" t="str">
        <f t="shared" si="16"/>
        <v xml:space="preserve"> </v>
      </c>
      <c r="Q185" s="181"/>
      <c r="R185" s="229" t="str">
        <f t="shared" si="17"/>
        <v xml:space="preserve"> </v>
      </c>
      <c r="S185" s="181"/>
      <c r="T185" s="229" t="str">
        <f t="shared" si="18"/>
        <v xml:space="preserve"> </v>
      </c>
      <c r="U185" s="181"/>
      <c r="V185" s="181"/>
      <c r="W185" s="229" t="str">
        <f t="shared" si="19"/>
        <v xml:space="preserve"> </v>
      </c>
      <c r="X185" s="181"/>
      <c r="Y185" s="229" t="str">
        <f t="shared" si="20"/>
        <v xml:space="preserve"> </v>
      </c>
      <c r="Z185" s="181"/>
      <c r="AA185" s="229" t="str">
        <f t="shared" si="21"/>
        <v xml:space="preserve"> </v>
      </c>
      <c r="AB185" s="181"/>
    </row>
    <row r="186" spans="1:28" s="113" customFormat="1" ht="40.5" hidden="1">
      <c r="A186" s="120" t="str">
        <f t="shared" si="22"/>
        <v>71040505090000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187</v>
      </c>
      <c r="G186" s="127" t="s">
        <v>440</v>
      </c>
      <c r="H186" s="43"/>
      <c r="I186" s="145"/>
      <c r="J186" s="146"/>
      <c r="K186" s="146"/>
      <c r="L186" s="25" t="s">
        <v>49</v>
      </c>
      <c r="M186" s="26"/>
      <c r="N186" s="195"/>
      <c r="O186" s="195"/>
      <c r="P186" s="228" t="str">
        <f t="shared" si="16"/>
        <v xml:space="preserve"> </v>
      </c>
      <c r="Q186" s="195"/>
      <c r="R186" s="228" t="str">
        <f t="shared" si="17"/>
        <v xml:space="preserve"> </v>
      </c>
      <c r="S186" s="195"/>
      <c r="T186" s="228" t="str">
        <f t="shared" si="18"/>
        <v xml:space="preserve"> </v>
      </c>
      <c r="U186" s="195"/>
      <c r="V186" s="195"/>
      <c r="W186" s="228" t="str">
        <f t="shared" si="19"/>
        <v xml:space="preserve"> </v>
      </c>
      <c r="X186" s="195"/>
      <c r="Y186" s="228" t="str">
        <f t="shared" si="20"/>
        <v xml:space="preserve"> </v>
      </c>
      <c r="Z186" s="195"/>
      <c r="AA186" s="228" t="str">
        <f t="shared" si="21"/>
        <v xml:space="preserve"> </v>
      </c>
      <c r="AB186" s="195"/>
    </row>
    <row r="187" spans="1:28" hidden="1">
      <c r="A187" s="120" t="str">
        <f t="shared" si="22"/>
        <v>71040505094861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187</v>
      </c>
      <c r="G187" s="119">
        <v>4861</v>
      </c>
      <c r="H187" s="23"/>
      <c r="I187" s="23"/>
      <c r="J187" s="24"/>
      <c r="K187" s="24"/>
      <c r="L187" s="30" t="s">
        <v>134</v>
      </c>
      <c r="M187" s="46">
        <v>4861</v>
      </c>
      <c r="N187" s="181"/>
      <c r="O187" s="181"/>
      <c r="P187" s="229" t="str">
        <f t="shared" si="16"/>
        <v xml:space="preserve"> </v>
      </c>
      <c r="Q187" s="181"/>
      <c r="R187" s="229" t="str">
        <f t="shared" si="17"/>
        <v xml:space="preserve"> </v>
      </c>
      <c r="S187" s="181"/>
      <c r="T187" s="229" t="str">
        <f t="shared" si="18"/>
        <v xml:space="preserve"> </v>
      </c>
      <c r="U187" s="181"/>
      <c r="V187" s="181"/>
      <c r="W187" s="229" t="str">
        <f t="shared" si="19"/>
        <v xml:space="preserve"> </v>
      </c>
      <c r="X187" s="181"/>
      <c r="Y187" s="229" t="str">
        <f t="shared" si="20"/>
        <v xml:space="preserve"> </v>
      </c>
      <c r="Z187" s="181"/>
      <c r="AA187" s="229" t="str">
        <f t="shared" si="21"/>
        <v xml:space="preserve"> </v>
      </c>
      <c r="AB187" s="181"/>
    </row>
    <row r="188" spans="1:28" s="187" customFormat="1" ht="13.5" hidden="1">
      <c r="A188" s="182" t="str">
        <f t="shared" si="15"/>
        <v>71040700000000</v>
      </c>
      <c r="B188" s="183" t="s">
        <v>439</v>
      </c>
      <c r="C188" s="132" t="s">
        <v>155</v>
      </c>
      <c r="D188" s="131" t="s">
        <v>183</v>
      </c>
      <c r="E188" s="130" t="s">
        <v>441</v>
      </c>
      <c r="F188" s="184" t="s">
        <v>441</v>
      </c>
      <c r="G188" s="185" t="s">
        <v>440</v>
      </c>
      <c r="H188" s="173" t="s">
        <v>206</v>
      </c>
      <c r="I188" s="164" t="s">
        <v>155</v>
      </c>
      <c r="J188" s="165">
        <v>7</v>
      </c>
      <c r="K188" s="165">
        <v>0</v>
      </c>
      <c r="L188" s="166" t="s">
        <v>207</v>
      </c>
      <c r="M188" s="174"/>
      <c r="N188" s="186">
        <f>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88" s="186">
        <f>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88" s="226" t="str">
        <f t="shared" si="16"/>
        <v xml:space="preserve"> </v>
      </c>
      <c r="Q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8" s="226" t="str">
        <f t="shared" si="17"/>
        <v xml:space="preserve"> </v>
      </c>
      <c r="S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8" s="226" t="str">
        <f t="shared" si="18"/>
        <v xml:space="preserve"> </v>
      </c>
      <c r="U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8" s="186">
        <f>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  <c r="W188" s="226" t="str">
        <f t="shared" si="19"/>
        <v xml:space="preserve"> </v>
      </c>
      <c r="X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8" s="226" t="str">
        <f t="shared" si="20"/>
        <v xml:space="preserve"> </v>
      </c>
      <c r="Z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8" s="226" t="str">
        <f t="shared" si="21"/>
        <v xml:space="preserve"> </v>
      </c>
      <c r="AB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9" spans="1:28" s="135" customFormat="1" ht="12.75" hidden="1">
      <c r="A189" s="182" t="str">
        <f t="shared" si="15"/>
        <v>71040700000001</v>
      </c>
      <c r="B189" s="183" t="s">
        <v>439</v>
      </c>
      <c r="C189" s="132" t="s">
        <v>155</v>
      </c>
      <c r="D189" s="131" t="s">
        <v>183</v>
      </c>
      <c r="E189" s="130" t="s">
        <v>441</v>
      </c>
      <c r="F189" s="184" t="s">
        <v>441</v>
      </c>
      <c r="G189" s="185" t="s">
        <v>96</v>
      </c>
      <c r="H189" s="23"/>
      <c r="I189" s="16"/>
      <c r="J189" s="17"/>
      <c r="K189" s="17"/>
      <c r="L189" s="28" t="s">
        <v>110</v>
      </c>
      <c r="M189" s="29"/>
      <c r="N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89" s="225" t="str">
        <f t="shared" si="16"/>
        <v xml:space="preserve"> </v>
      </c>
      <c r="Q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9" s="225" t="str">
        <f t="shared" si="17"/>
        <v xml:space="preserve"> </v>
      </c>
      <c r="S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9" s="225" t="str">
        <f t="shared" si="18"/>
        <v xml:space="preserve"> </v>
      </c>
      <c r="U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89" s="225" t="str">
        <f t="shared" si="19"/>
        <v xml:space="preserve"> </v>
      </c>
      <c r="X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9" s="225" t="str">
        <f t="shared" si="20"/>
        <v xml:space="preserve"> </v>
      </c>
      <c r="Z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9" s="225" t="str">
        <f t="shared" si="21"/>
        <v xml:space="preserve"> </v>
      </c>
      <c r="AB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0" spans="1:28" s="191" customFormat="1" ht="12.75" hidden="1">
      <c r="A190" s="182" t="str">
        <f t="shared" si="15"/>
        <v>71040703000000</v>
      </c>
      <c r="B190" s="183" t="s">
        <v>439</v>
      </c>
      <c r="C190" s="132" t="s">
        <v>155</v>
      </c>
      <c r="D190" s="131" t="s">
        <v>183</v>
      </c>
      <c r="E190" s="130" t="s">
        <v>442</v>
      </c>
      <c r="F190" s="184" t="s">
        <v>441</v>
      </c>
      <c r="G190" s="185" t="s">
        <v>440</v>
      </c>
      <c r="H190" s="149" t="s">
        <v>208</v>
      </c>
      <c r="I190" s="150" t="s">
        <v>155</v>
      </c>
      <c r="J190" s="151">
        <v>7</v>
      </c>
      <c r="K190" s="151">
        <v>3</v>
      </c>
      <c r="L190" s="152" t="s">
        <v>209</v>
      </c>
      <c r="M190" s="153"/>
      <c r="N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0" s="227" t="str">
        <f t="shared" si="16"/>
        <v xml:space="preserve"> </v>
      </c>
      <c r="Q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0" s="227" t="str">
        <f t="shared" si="17"/>
        <v xml:space="preserve"> </v>
      </c>
      <c r="S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0" s="227" t="str">
        <f t="shared" si="18"/>
        <v xml:space="preserve"> </v>
      </c>
      <c r="U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0" s="227" t="str">
        <f t="shared" si="19"/>
        <v xml:space="preserve"> </v>
      </c>
      <c r="X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0" s="227" t="str">
        <f t="shared" si="20"/>
        <v xml:space="preserve"> </v>
      </c>
      <c r="Z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0" s="227" t="str">
        <f t="shared" si="21"/>
        <v xml:space="preserve"> </v>
      </c>
      <c r="AB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1" spans="1:28" s="135" customFormat="1" ht="12.75" hidden="1">
      <c r="A191" s="182" t="str">
        <f t="shared" si="15"/>
        <v>71040703000001</v>
      </c>
      <c r="B191" s="183" t="s">
        <v>439</v>
      </c>
      <c r="C191" s="132" t="s">
        <v>155</v>
      </c>
      <c r="D191" s="131" t="s">
        <v>183</v>
      </c>
      <c r="E191" s="130" t="s">
        <v>442</v>
      </c>
      <c r="F191" s="184" t="s">
        <v>441</v>
      </c>
      <c r="G191" s="185" t="s">
        <v>96</v>
      </c>
      <c r="H191" s="23"/>
      <c r="I191" s="23"/>
      <c r="J191" s="24"/>
      <c r="K191" s="24"/>
      <c r="L191" s="28" t="s">
        <v>108</v>
      </c>
      <c r="M191" s="29"/>
      <c r="N191" s="188">
        <f>+'havelvac 7.2'!N200+'havelvac 7.3'!N200+'havelvac 7.4'!N200+'havelvac 7.5'!N200+'havelvac 7.6'!N200+'havelvac 7.7'!N200+'havelvac 7.9'!N200+'havelvac 7.8'!N200+'havelvac 7.10'!N200+'havelvac 7.11'!N200+'havelvac 7.12'!N200+'havelvac 7.13'!N200</f>
        <v>0</v>
      </c>
      <c r="O191" s="188">
        <f>+'havelvac 7.2'!O200+'havelvac 7.3'!O200+'havelvac 7.4'!O200+'havelvac 7.5'!O200+'havelvac 7.6'!O200+'havelvac 7.7'!O200+'havelvac 7.9'!O200+'havelvac 7.8'!O200+'havelvac 7.10'!O200+'havelvac 7.11'!O200+'havelvac 7.12'!O200+'havelvac 7.13'!O200</f>
        <v>0</v>
      </c>
      <c r="P191" s="225" t="str">
        <f t="shared" si="16"/>
        <v xml:space="preserve"> </v>
      </c>
      <c r="Q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1" s="225" t="str">
        <f t="shared" si="17"/>
        <v xml:space="preserve"> </v>
      </c>
      <c r="S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1" s="225" t="str">
        <f t="shared" si="18"/>
        <v xml:space="preserve"> </v>
      </c>
      <c r="U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1" s="188">
        <f>+'havelvac 7.2'!P200+'havelvac 7.3'!P200+'havelvac 7.4'!P200+'havelvac 7.5'!P200+'havelvac 7.6'!P200+'havelvac 7.7'!P200+'havelvac 7.9'!P200+'havelvac 7.8'!P200+'havelvac 7.10'!P200+'havelvac 7.11'!P200+'havelvac 7.12'!P200+'havelvac 7.13'!P200</f>
        <v>0</v>
      </c>
      <c r="W191" s="225" t="str">
        <f t="shared" si="19"/>
        <v xml:space="preserve"> </v>
      </c>
      <c r="X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1" s="225" t="str">
        <f t="shared" si="20"/>
        <v xml:space="preserve"> </v>
      </c>
      <c r="Z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1" s="225" t="str">
        <f t="shared" si="21"/>
        <v xml:space="preserve"> </v>
      </c>
      <c r="AB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2" spans="1:28" s="196" customFormat="1" ht="13.5" hidden="1">
      <c r="A192" s="182" t="str">
        <f t="shared" si="15"/>
        <v>71040703010000</v>
      </c>
      <c r="B192" s="183" t="s">
        <v>439</v>
      </c>
      <c r="C192" s="132" t="s">
        <v>155</v>
      </c>
      <c r="D192" s="131" t="s">
        <v>183</v>
      </c>
      <c r="E192" s="130" t="s">
        <v>442</v>
      </c>
      <c r="F192" s="184" t="s">
        <v>106</v>
      </c>
      <c r="G192" s="185" t="s">
        <v>440</v>
      </c>
      <c r="H192" s="144"/>
      <c r="I192" s="145"/>
      <c r="J192" s="146"/>
      <c r="K192" s="146"/>
      <c r="L192" s="25" t="s">
        <v>210</v>
      </c>
      <c r="M192" s="26"/>
      <c r="N192" s="195">
        <f>+'havelvac 7.2'!N201+'havelvac 7.3'!N201+'havelvac 7.4'!N201+'havelvac 7.5'!N201+'havelvac 7.6'!N201+'havelvac 7.7'!N201+'havelvac 7.9'!N201+'havelvac 7.8'!N201+'havelvac 7.10'!N201+'havelvac 7.11'!N201+'havelvac 7.12'!N201+'havelvac 7.13'!N201</f>
        <v>0</v>
      </c>
      <c r="O192" s="195">
        <f>+'havelvac 7.2'!O201+'havelvac 7.3'!O201+'havelvac 7.4'!O201+'havelvac 7.5'!O201+'havelvac 7.6'!O201+'havelvac 7.7'!O201+'havelvac 7.9'!O201+'havelvac 7.8'!O201+'havelvac 7.10'!O201+'havelvac 7.11'!O201+'havelvac 7.12'!O201+'havelvac 7.13'!O201</f>
        <v>0</v>
      </c>
      <c r="P192" s="228" t="str">
        <f t="shared" si="16"/>
        <v xml:space="preserve"> </v>
      </c>
      <c r="Q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2" s="228" t="str">
        <f t="shared" si="17"/>
        <v xml:space="preserve"> </v>
      </c>
      <c r="S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2" s="228" t="str">
        <f t="shared" si="18"/>
        <v xml:space="preserve"> </v>
      </c>
      <c r="U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2" s="195">
        <f>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  <c r="W192" s="228" t="str">
        <f t="shared" si="19"/>
        <v xml:space="preserve"> </v>
      </c>
      <c r="X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2" s="228" t="str">
        <f t="shared" si="20"/>
        <v xml:space="preserve"> </v>
      </c>
      <c r="Z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2" s="228" t="str">
        <f t="shared" si="21"/>
        <v xml:space="preserve"> </v>
      </c>
      <c r="AB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3" spans="1:28" s="135" customFormat="1" hidden="1">
      <c r="A193" s="182" t="str">
        <f t="shared" si="15"/>
        <v>71040703014639</v>
      </c>
      <c r="B193" s="183" t="s">
        <v>439</v>
      </c>
      <c r="C193" s="132" t="s">
        <v>155</v>
      </c>
      <c r="D193" s="131" t="s">
        <v>183</v>
      </c>
      <c r="E193" s="130" t="s">
        <v>442</v>
      </c>
      <c r="F193" s="184" t="s">
        <v>106</v>
      </c>
      <c r="G193" s="129">
        <v>4639</v>
      </c>
      <c r="H193" s="23"/>
      <c r="I193" s="23"/>
      <c r="J193" s="24"/>
      <c r="K193" s="24"/>
      <c r="L193" s="30" t="s">
        <v>211</v>
      </c>
      <c r="M193" s="46">
        <v>4639</v>
      </c>
      <c r="N193" s="181">
        <f>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193" s="181">
        <f>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193" s="229" t="str">
        <f t="shared" si="16"/>
        <v xml:space="preserve"> </v>
      </c>
      <c r="Q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3" s="229" t="str">
        <f t="shared" si="17"/>
        <v xml:space="preserve"> </v>
      </c>
      <c r="S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3" s="229" t="str">
        <f t="shared" si="18"/>
        <v xml:space="preserve"> </v>
      </c>
      <c r="U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3" s="181">
        <f>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  <c r="W193" s="229" t="str">
        <f t="shared" si="19"/>
        <v xml:space="preserve"> </v>
      </c>
      <c r="X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3" s="229" t="str">
        <f t="shared" si="20"/>
        <v xml:space="preserve"> </v>
      </c>
      <c r="Z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3" s="229" t="str">
        <f t="shared" si="21"/>
        <v xml:space="preserve"> </v>
      </c>
      <c r="AB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4" spans="1:28" s="187" customFormat="1" ht="27">
      <c r="A194" s="182" t="str">
        <f t="shared" si="15"/>
        <v>71040900000000</v>
      </c>
      <c r="B194" s="183" t="s">
        <v>439</v>
      </c>
      <c r="C194" s="132" t="s">
        <v>155</v>
      </c>
      <c r="D194" s="131" t="s">
        <v>187</v>
      </c>
      <c r="E194" s="130" t="s">
        <v>441</v>
      </c>
      <c r="F194" s="184" t="s">
        <v>441</v>
      </c>
      <c r="G194" s="185" t="s">
        <v>440</v>
      </c>
      <c r="H194" s="173">
        <v>2490</v>
      </c>
      <c r="I194" s="164" t="s">
        <v>155</v>
      </c>
      <c r="J194" s="165">
        <v>9</v>
      </c>
      <c r="K194" s="165">
        <v>0</v>
      </c>
      <c r="L194" s="166" t="s">
        <v>212</v>
      </c>
      <c r="M194" s="174"/>
      <c r="N194" s="186">
        <f>+'havelvac 7.2'!N210+'havelvac 7.3'!N210+'havelvac 7.4'!N210+'havelvac 7.5'!N210+'havelvac 7.6'!N210+'havelvac 7.7'!N210+'havelvac 7.9'!N210+'havelvac 7.8'!N210+'havelvac 7.10'!N210+'havelvac 7.11'!N210+'havelvac 7.12'!N210+'havelvac 7.13'!N210</f>
        <v>0</v>
      </c>
      <c r="O194" s="186">
        <f>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P194" s="226" t="str">
        <f t="shared" si="16"/>
        <v xml:space="preserve"> </v>
      </c>
      <c r="Q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4" s="226" t="str">
        <f t="shared" si="17"/>
        <v xml:space="preserve"> </v>
      </c>
      <c r="S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4" s="226" t="str">
        <f t="shared" si="18"/>
        <v xml:space="preserve"> </v>
      </c>
      <c r="U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4" s="186">
        <f>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  <c r="W194" s="226" t="str">
        <f t="shared" si="19"/>
        <v xml:space="preserve"> </v>
      </c>
      <c r="X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4" s="226" t="str">
        <f t="shared" si="20"/>
        <v xml:space="preserve"> </v>
      </c>
      <c r="Z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4" s="226" t="str">
        <f t="shared" si="21"/>
        <v xml:space="preserve"> </v>
      </c>
      <c r="AB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5" spans="1:28" s="135" customFormat="1" ht="12.75">
      <c r="A195" s="182" t="str">
        <f t="shared" si="15"/>
        <v>71040900000001</v>
      </c>
      <c r="B195" s="183" t="s">
        <v>439</v>
      </c>
      <c r="C195" s="132" t="s">
        <v>155</v>
      </c>
      <c r="D195" s="131" t="s">
        <v>187</v>
      </c>
      <c r="E195" s="130" t="s">
        <v>441</v>
      </c>
      <c r="F195" s="184" t="s">
        <v>441</v>
      </c>
      <c r="G195" s="185" t="s">
        <v>96</v>
      </c>
      <c r="H195" s="23"/>
      <c r="I195" s="16"/>
      <c r="J195" s="17"/>
      <c r="K195" s="17"/>
      <c r="L195" s="28" t="s">
        <v>110</v>
      </c>
      <c r="M195" s="29"/>
      <c r="N195" s="188">
        <f>+'havelvac 7.2'!N211+'havelvac 7.3'!N211+'havelvac 7.4'!N211+'havelvac 7.5'!N211+'havelvac 7.6'!N211+'havelvac 7.7'!N211+'havelvac 7.9'!N211+'havelvac 7.8'!N211+'havelvac 7.10'!N211+'havelvac 7.11'!N211+'havelvac 7.12'!N211+'havelvac 7.13'!N211</f>
        <v>0</v>
      </c>
      <c r="O195" s="188">
        <f>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P195" s="225" t="str">
        <f t="shared" si="16"/>
        <v xml:space="preserve"> </v>
      </c>
      <c r="Q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5" s="225" t="str">
        <f t="shared" si="17"/>
        <v xml:space="preserve"> </v>
      </c>
      <c r="S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5" s="225" t="str">
        <f t="shared" si="18"/>
        <v xml:space="preserve"> </v>
      </c>
      <c r="U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5" s="188">
        <f>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  <c r="W195" s="225" t="str">
        <f t="shared" si="19"/>
        <v xml:space="preserve"> </v>
      </c>
      <c r="X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5" s="225" t="str">
        <f t="shared" si="20"/>
        <v xml:space="preserve"> </v>
      </c>
      <c r="Z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5" s="225" t="str">
        <f t="shared" si="21"/>
        <v xml:space="preserve"> </v>
      </c>
      <c r="AB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6" spans="1:28" s="191" customFormat="1" ht="25.5">
      <c r="A196" s="182" t="str">
        <f t="shared" si="15"/>
        <v>71040901000000</v>
      </c>
      <c r="B196" s="183" t="s">
        <v>439</v>
      </c>
      <c r="C196" s="132" t="s">
        <v>155</v>
      </c>
      <c r="D196" s="131" t="s">
        <v>187</v>
      </c>
      <c r="E196" s="130" t="s">
        <v>106</v>
      </c>
      <c r="F196" s="184" t="s">
        <v>441</v>
      </c>
      <c r="G196" s="185" t="s">
        <v>440</v>
      </c>
      <c r="H196" s="149">
        <v>2491</v>
      </c>
      <c r="I196" s="150" t="s">
        <v>155</v>
      </c>
      <c r="J196" s="151">
        <v>9</v>
      </c>
      <c r="K196" s="151">
        <v>1</v>
      </c>
      <c r="L196" s="152" t="s">
        <v>212</v>
      </c>
      <c r="M196" s="153"/>
      <c r="N196" s="190">
        <f>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196" s="190">
        <f>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196" s="227" t="str">
        <f t="shared" si="16"/>
        <v xml:space="preserve"> </v>
      </c>
      <c r="Q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6" s="227" t="str">
        <f t="shared" si="17"/>
        <v xml:space="preserve"> </v>
      </c>
      <c r="S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6" s="227" t="str">
        <f t="shared" si="18"/>
        <v xml:space="preserve"> </v>
      </c>
      <c r="U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6" s="190">
        <f>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  <c r="W196" s="227" t="str">
        <f t="shared" si="19"/>
        <v xml:space="preserve"> </v>
      </c>
      <c r="X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6" s="227" t="str">
        <f t="shared" si="20"/>
        <v xml:space="preserve"> </v>
      </c>
      <c r="Z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6" s="227" t="str">
        <f t="shared" si="21"/>
        <v xml:space="preserve"> </v>
      </c>
      <c r="AB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7" spans="1:28" s="135" customFormat="1" ht="12.75">
      <c r="A197" s="182" t="str">
        <f t="shared" si="15"/>
        <v>71040901000001</v>
      </c>
      <c r="B197" s="183" t="s">
        <v>439</v>
      </c>
      <c r="C197" s="132" t="s">
        <v>155</v>
      </c>
      <c r="D197" s="131" t="s">
        <v>187</v>
      </c>
      <c r="E197" s="130" t="s">
        <v>106</v>
      </c>
      <c r="F197" s="184" t="s">
        <v>441</v>
      </c>
      <c r="G197" s="185" t="s">
        <v>96</v>
      </c>
      <c r="H197" s="23"/>
      <c r="I197" s="23"/>
      <c r="J197" s="24"/>
      <c r="K197" s="24"/>
      <c r="L197" s="28" t="s">
        <v>108</v>
      </c>
      <c r="M197" s="29"/>
      <c r="N197" s="188">
        <f>+'havelvac 7.2'!N213+'havelvac 7.3'!N213+'havelvac 7.4'!N213+'havelvac 7.5'!N213+'havelvac 7.6'!N213+'havelvac 7.7'!N213+'havelvac 7.9'!N213+'havelvac 7.8'!N213+'havelvac 7.10'!N213+'havelvac 7.11'!N213+'havelvac 7.12'!N213+'havelvac 7.13'!N213</f>
        <v>0</v>
      </c>
      <c r="O197" s="188">
        <f>+'havelvac 7.2'!O213+'havelvac 7.3'!O213+'havelvac 7.4'!O213+'havelvac 7.5'!O213+'havelvac 7.6'!O213+'havelvac 7.7'!O213+'havelvac 7.9'!O213+'havelvac 7.8'!O213+'havelvac 7.10'!O213+'havelvac 7.11'!O213+'havelvac 7.12'!O213+'havelvac 7.13'!O213</f>
        <v>0</v>
      </c>
      <c r="P197" s="225" t="str">
        <f t="shared" si="16"/>
        <v xml:space="preserve"> </v>
      </c>
      <c r="Q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7" s="225" t="str">
        <f t="shared" si="17"/>
        <v xml:space="preserve"> </v>
      </c>
      <c r="S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7" s="225" t="str">
        <f t="shared" si="18"/>
        <v xml:space="preserve"> </v>
      </c>
      <c r="U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7" s="188">
        <f>+'havelvac 7.2'!P213+'havelvac 7.3'!P213+'havelvac 7.4'!P213+'havelvac 7.5'!P213+'havelvac 7.6'!P213+'havelvac 7.7'!P213+'havelvac 7.9'!P213+'havelvac 7.8'!P213+'havelvac 7.10'!P213+'havelvac 7.11'!P213+'havelvac 7.12'!P213+'havelvac 7.13'!P213</f>
        <v>0</v>
      </c>
      <c r="W197" s="225" t="str">
        <f t="shared" si="19"/>
        <v xml:space="preserve"> </v>
      </c>
      <c r="X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7" s="225" t="str">
        <f t="shared" si="20"/>
        <v xml:space="preserve"> </v>
      </c>
      <c r="Z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7" s="225" t="str">
        <f t="shared" si="21"/>
        <v xml:space="preserve"> </v>
      </c>
      <c r="AB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8" spans="1:28" s="196" customFormat="1" ht="13.5" hidden="1">
      <c r="A198" s="182" t="str">
        <f t="shared" si="15"/>
        <v>71040901010000</v>
      </c>
      <c r="B198" s="183" t="s">
        <v>439</v>
      </c>
      <c r="C198" s="132" t="s">
        <v>155</v>
      </c>
      <c r="D198" s="131" t="s">
        <v>187</v>
      </c>
      <c r="E198" s="130" t="s">
        <v>106</v>
      </c>
      <c r="F198" s="184" t="s">
        <v>106</v>
      </c>
      <c r="G198" s="185" t="s">
        <v>440</v>
      </c>
      <c r="H198" s="144"/>
      <c r="I198" s="145"/>
      <c r="J198" s="146"/>
      <c r="K198" s="146"/>
      <c r="L198" s="25" t="s">
        <v>213</v>
      </c>
      <c r="M198" s="26"/>
      <c r="N198" s="195">
        <f>+'havelvac 7.2'!N214+'havelvac 7.3'!N214+'havelvac 7.4'!N214+'havelvac 7.5'!N214+'havelvac 7.6'!N214+'havelvac 7.7'!N214+'havelvac 7.9'!N214+'havelvac 7.8'!N214+'havelvac 7.10'!N214+'havelvac 7.11'!N214+'havelvac 7.12'!N214+'havelvac 7.13'!N214</f>
        <v>0</v>
      </c>
      <c r="O198" s="195">
        <f>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P198" s="228" t="str">
        <f t="shared" si="16"/>
        <v xml:space="preserve"> </v>
      </c>
      <c r="Q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8" s="228" t="str">
        <f t="shared" si="17"/>
        <v xml:space="preserve"> </v>
      </c>
      <c r="S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8" s="228" t="str">
        <f t="shared" si="18"/>
        <v xml:space="preserve"> </v>
      </c>
      <c r="U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8" s="195">
        <f>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  <c r="W198" s="228" t="str">
        <f t="shared" si="19"/>
        <v xml:space="preserve"> </v>
      </c>
      <c r="X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8" s="228" t="str">
        <f t="shared" si="20"/>
        <v xml:space="preserve"> </v>
      </c>
      <c r="Z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8" s="228" t="str">
        <f t="shared" si="21"/>
        <v xml:space="preserve"> </v>
      </c>
      <c r="AB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9" spans="1:28" s="135" customFormat="1" hidden="1">
      <c r="A199" s="182" t="str">
        <f t="shared" si="15"/>
        <v>71040901014239</v>
      </c>
      <c r="B199" s="183" t="s">
        <v>439</v>
      </c>
      <c r="C199" s="132" t="s">
        <v>155</v>
      </c>
      <c r="D199" s="131" t="s">
        <v>187</v>
      </c>
      <c r="E199" s="130" t="s">
        <v>106</v>
      </c>
      <c r="F199" s="184" t="s">
        <v>106</v>
      </c>
      <c r="G199" s="129">
        <v>4239</v>
      </c>
      <c r="H199" s="15"/>
      <c r="I199" s="23"/>
      <c r="J199" s="24"/>
      <c r="K199" s="24"/>
      <c r="L199" s="30" t="s">
        <v>125</v>
      </c>
      <c r="M199" s="31">
        <v>4239</v>
      </c>
      <c r="N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9" s="229" t="str">
        <f t="shared" si="16"/>
        <v xml:space="preserve"> </v>
      </c>
      <c r="Q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9" s="229" t="str">
        <f t="shared" si="17"/>
        <v xml:space="preserve"> </v>
      </c>
      <c r="S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9" s="229" t="str">
        <f t="shared" si="18"/>
        <v xml:space="preserve"> </v>
      </c>
      <c r="U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9" s="229" t="str">
        <f t="shared" si="19"/>
        <v xml:space="preserve"> </v>
      </c>
      <c r="X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9" s="229" t="str">
        <f t="shared" si="20"/>
        <v xml:space="preserve"> </v>
      </c>
      <c r="Z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9" s="229" t="str">
        <f t="shared" si="21"/>
        <v xml:space="preserve"> </v>
      </c>
      <c r="AB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0" spans="1:28" s="135" customFormat="1" hidden="1">
      <c r="A200" s="182" t="str">
        <f t="shared" si="15"/>
        <v>71040901015221</v>
      </c>
      <c r="B200" s="183" t="s">
        <v>439</v>
      </c>
      <c r="C200" s="132" t="s">
        <v>155</v>
      </c>
      <c r="D200" s="131" t="s">
        <v>187</v>
      </c>
      <c r="E200" s="130" t="s">
        <v>106</v>
      </c>
      <c r="F200" s="184" t="s">
        <v>106</v>
      </c>
      <c r="G200" s="129">
        <v>5221</v>
      </c>
      <c r="H200" s="23"/>
      <c r="I200" s="23"/>
      <c r="J200" s="24"/>
      <c r="K200" s="24"/>
      <c r="L200" s="30" t="s">
        <v>194</v>
      </c>
      <c r="M200" s="46">
        <v>5221</v>
      </c>
      <c r="N200" s="181">
        <f>+'havelvac 7.2'!N216+'havelvac 7.3'!N216+'havelvac 7.4'!N216+'havelvac 7.5'!N216+'havelvac 7.6'!N216+'havelvac 7.7'!N216+'havelvac 7.9'!N216+'havelvac 7.8'!N216+'havelvac 7.10'!N216+'havelvac 7.11'!N216+'havelvac 7.12'!N216+'havelvac 7.13'!N216</f>
        <v>0</v>
      </c>
      <c r="O200" s="181">
        <f>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P200" s="229" t="str">
        <f t="shared" si="16"/>
        <v xml:space="preserve"> </v>
      </c>
      <c r="Q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0" s="229" t="str">
        <f t="shared" si="17"/>
        <v xml:space="preserve"> </v>
      </c>
      <c r="S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0" s="229" t="str">
        <f t="shared" si="18"/>
        <v xml:space="preserve"> </v>
      </c>
      <c r="U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0" s="181">
        <f>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  <c r="W200" s="229" t="str">
        <f t="shared" si="19"/>
        <v xml:space="preserve"> </v>
      </c>
      <c r="X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0" s="229" t="str">
        <f t="shared" si="20"/>
        <v xml:space="preserve"> </v>
      </c>
      <c r="Z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0" s="229" t="str">
        <f t="shared" si="21"/>
        <v xml:space="preserve"> </v>
      </c>
      <c r="AB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1" spans="1:28" s="196" customFormat="1" ht="54" hidden="1">
      <c r="A201" s="182" t="str">
        <f t="shared" si="15"/>
        <v>71040901020000</v>
      </c>
      <c r="B201" s="183" t="s">
        <v>439</v>
      </c>
      <c r="C201" s="132" t="s">
        <v>155</v>
      </c>
      <c r="D201" s="131" t="s">
        <v>187</v>
      </c>
      <c r="E201" s="130" t="s">
        <v>106</v>
      </c>
      <c r="F201" s="184" t="s">
        <v>140</v>
      </c>
      <c r="G201" s="185" t="s">
        <v>440</v>
      </c>
      <c r="H201" s="144"/>
      <c r="I201" s="145"/>
      <c r="J201" s="146"/>
      <c r="K201" s="146"/>
      <c r="L201" s="25" t="s">
        <v>214</v>
      </c>
      <c r="M201" s="26"/>
      <c r="N201" s="195">
        <f>+'havelvac 7.2'!N217+'havelvac 7.3'!N217+'havelvac 7.4'!N217+'havelvac 7.5'!N217+'havelvac 7.6'!N217+'havelvac 7.7'!N217+'havelvac 7.9'!N217+'havelvac 7.8'!N217+'havelvac 7.10'!N217+'havelvac 7.11'!N217+'havelvac 7.12'!N217+'havelvac 7.13'!N217</f>
        <v>0</v>
      </c>
      <c r="O201" s="195">
        <f>+'havelvac 7.2'!O217+'havelvac 7.3'!O217+'havelvac 7.4'!O217+'havelvac 7.5'!O217+'havelvac 7.6'!O217+'havelvac 7.7'!O217+'havelvac 7.9'!O217+'havelvac 7.8'!O217+'havelvac 7.10'!O217+'havelvac 7.11'!O217+'havelvac 7.12'!O217+'havelvac 7.13'!O217</f>
        <v>0</v>
      </c>
      <c r="P201" s="228" t="str">
        <f t="shared" si="16"/>
        <v xml:space="preserve"> </v>
      </c>
      <c r="Q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1" s="228" t="str">
        <f t="shared" si="17"/>
        <v xml:space="preserve"> </v>
      </c>
      <c r="S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1" s="228" t="str">
        <f t="shared" si="18"/>
        <v xml:space="preserve"> </v>
      </c>
      <c r="U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1" s="195">
        <f>+'havelvac 7.2'!P217+'havelvac 7.3'!P217+'havelvac 7.4'!P217+'havelvac 7.5'!P217+'havelvac 7.6'!P217+'havelvac 7.7'!P217+'havelvac 7.9'!P217+'havelvac 7.8'!P217+'havelvac 7.10'!P217+'havelvac 7.11'!P217+'havelvac 7.12'!P217+'havelvac 7.13'!P217</f>
        <v>0</v>
      </c>
      <c r="W201" s="228" t="str">
        <f t="shared" si="19"/>
        <v xml:space="preserve"> </v>
      </c>
      <c r="X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1" s="228" t="str">
        <f t="shared" si="20"/>
        <v xml:space="preserve"> </v>
      </c>
      <c r="Z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1" s="228" t="str">
        <f t="shared" si="21"/>
        <v xml:space="preserve"> </v>
      </c>
      <c r="AB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2" spans="1:28" s="135" customFormat="1" ht="25.5" hidden="1">
      <c r="A202" s="182" t="str">
        <f t="shared" si="15"/>
        <v>71040901024637</v>
      </c>
      <c r="B202" s="183" t="s">
        <v>439</v>
      </c>
      <c r="C202" s="132" t="s">
        <v>155</v>
      </c>
      <c r="D202" s="131" t="s">
        <v>187</v>
      </c>
      <c r="E202" s="130" t="s">
        <v>106</v>
      </c>
      <c r="F202" s="184" t="s">
        <v>140</v>
      </c>
      <c r="G202" s="129">
        <v>4637</v>
      </c>
      <c r="H202" s="23"/>
      <c r="I202" s="23"/>
      <c r="J202" s="24"/>
      <c r="K202" s="24"/>
      <c r="L202" s="30" t="s">
        <v>215</v>
      </c>
      <c r="M202" s="46">
        <v>4637</v>
      </c>
      <c r="N202" s="181">
        <f>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202" s="181">
        <f>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202" s="229" t="str">
        <f t="shared" si="16"/>
        <v xml:space="preserve"> </v>
      </c>
      <c r="Q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2" s="229" t="str">
        <f t="shared" si="17"/>
        <v xml:space="preserve"> </v>
      </c>
      <c r="S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2" s="229" t="str">
        <f t="shared" si="18"/>
        <v xml:space="preserve"> </v>
      </c>
      <c r="U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2" s="181">
        <f>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  <c r="W202" s="229" t="str">
        <f t="shared" si="19"/>
        <v xml:space="preserve"> </v>
      </c>
      <c r="X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2" s="229" t="str">
        <f t="shared" si="20"/>
        <v xml:space="preserve"> </v>
      </c>
      <c r="Z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2" s="229" t="str">
        <f t="shared" si="21"/>
        <v xml:space="preserve"> </v>
      </c>
      <c r="AB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3" spans="1:28" s="196" customFormat="1" ht="27" hidden="1">
      <c r="A203" s="182" t="str">
        <f t="shared" si="15"/>
        <v>71040901030000</v>
      </c>
      <c r="B203" s="183" t="s">
        <v>439</v>
      </c>
      <c r="C203" s="132" t="s">
        <v>155</v>
      </c>
      <c r="D203" s="131" t="s">
        <v>187</v>
      </c>
      <c r="E203" s="130" t="s">
        <v>106</v>
      </c>
      <c r="F203" s="184" t="s">
        <v>442</v>
      </c>
      <c r="G203" s="185" t="s">
        <v>440</v>
      </c>
      <c r="H203" s="144"/>
      <c r="I203" s="145"/>
      <c r="J203" s="146"/>
      <c r="K203" s="146"/>
      <c r="L203" s="25" t="s">
        <v>216</v>
      </c>
      <c r="M203" s="26"/>
      <c r="N203" s="195">
        <f>+'havelvac 7.2'!N219+'havelvac 7.3'!N219+'havelvac 7.4'!N219+'havelvac 7.5'!N219+'havelvac 7.6'!N219+'havelvac 7.7'!N219+'havelvac 7.9'!N219+'havelvac 7.8'!N219+'havelvac 7.10'!N219+'havelvac 7.11'!N219+'havelvac 7.12'!N219+'havelvac 7.13'!N219</f>
        <v>0</v>
      </c>
      <c r="O203" s="195">
        <f>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203" s="228" t="str">
        <f t="shared" si="16"/>
        <v xml:space="preserve"> </v>
      </c>
      <c r="Q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3" s="228" t="str">
        <f t="shared" si="17"/>
        <v xml:space="preserve"> </v>
      </c>
      <c r="S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3" s="228" t="str">
        <f t="shared" si="18"/>
        <v xml:space="preserve"> </v>
      </c>
      <c r="U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3" s="195">
        <f>+'havelvac 7.2'!P219+'havelvac 7.3'!P219+'havelvac 7.4'!P219+'havelvac 7.5'!P219+'havelvac 7.6'!P219+'havelvac 7.7'!P219+'havelvac 7.9'!P219+'havelvac 7.8'!P219+'havelvac 7.10'!P219+'havelvac 7.11'!P219+'havelvac 7.12'!P219+'havelvac 7.13'!P219</f>
        <v>0</v>
      </c>
      <c r="W203" s="228" t="str">
        <f t="shared" si="19"/>
        <v xml:space="preserve"> </v>
      </c>
      <c r="X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3" s="228" t="str">
        <f t="shared" si="20"/>
        <v xml:space="preserve"> </v>
      </c>
      <c r="Z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3" s="228" t="str">
        <f t="shared" si="21"/>
        <v xml:space="preserve"> </v>
      </c>
      <c r="AB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4" spans="1:28" s="135" customFormat="1" ht="25.5" hidden="1">
      <c r="A204" s="182" t="str">
        <f t="shared" si="15"/>
        <v>71040901034511</v>
      </c>
      <c r="B204" s="183" t="s">
        <v>439</v>
      </c>
      <c r="C204" s="132" t="s">
        <v>155</v>
      </c>
      <c r="D204" s="131" t="s">
        <v>187</v>
      </c>
      <c r="E204" s="130" t="s">
        <v>106</v>
      </c>
      <c r="F204" s="184" t="s">
        <v>442</v>
      </c>
      <c r="G204" s="129">
        <v>4511</v>
      </c>
      <c r="H204" s="23"/>
      <c r="I204" s="23"/>
      <c r="J204" s="24"/>
      <c r="K204" s="24"/>
      <c r="L204" s="27" t="s">
        <v>217</v>
      </c>
      <c r="M204" s="10">
        <v>4511</v>
      </c>
      <c r="N204" s="181">
        <f>+'havelvac 7.2'!N220+'havelvac 7.3'!N220+'havelvac 7.4'!N220+'havelvac 7.5'!N220+'havelvac 7.6'!N220+'havelvac 7.7'!N220+'havelvac 7.9'!N220+'havelvac 7.8'!N220+'havelvac 7.10'!N220+'havelvac 7.11'!N220+'havelvac 7.12'!N220+'havelvac 7.13'!N220</f>
        <v>0</v>
      </c>
      <c r="O204" s="181">
        <f>+'havelvac 7.2'!O220+'havelvac 7.3'!O220+'havelvac 7.4'!O220+'havelvac 7.5'!O220+'havelvac 7.6'!O220+'havelvac 7.7'!O220+'havelvac 7.9'!O220+'havelvac 7.8'!O220+'havelvac 7.10'!O220+'havelvac 7.11'!O220+'havelvac 7.12'!O220+'havelvac 7.13'!O220</f>
        <v>0</v>
      </c>
      <c r="P204" s="229" t="str">
        <f t="shared" si="16"/>
        <v xml:space="preserve"> </v>
      </c>
      <c r="Q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4" s="229" t="str">
        <f t="shared" si="17"/>
        <v xml:space="preserve"> </v>
      </c>
      <c r="S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4" s="229" t="str">
        <f t="shared" si="18"/>
        <v xml:space="preserve"> </v>
      </c>
      <c r="U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4" s="181">
        <f>+'havelvac 7.2'!P220+'havelvac 7.3'!P220+'havelvac 7.4'!P220+'havelvac 7.5'!P220+'havelvac 7.6'!P220+'havelvac 7.7'!P220+'havelvac 7.9'!P220+'havelvac 7.8'!P220+'havelvac 7.10'!P220+'havelvac 7.11'!P220+'havelvac 7.12'!P220+'havelvac 7.13'!P220</f>
        <v>0</v>
      </c>
      <c r="W204" s="229" t="str">
        <f t="shared" si="19"/>
        <v xml:space="preserve"> </v>
      </c>
      <c r="X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4" s="229" t="str">
        <f t="shared" si="20"/>
        <v xml:space="preserve"> </v>
      </c>
      <c r="Z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4" s="229" t="str">
        <f t="shared" si="21"/>
        <v xml:space="preserve"> </v>
      </c>
      <c r="AB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5" spans="1:28" s="196" customFormat="1" ht="27" hidden="1">
      <c r="A205" s="182" t="str">
        <f t="shared" si="15"/>
        <v>71040901040000</v>
      </c>
      <c r="B205" s="183" t="s">
        <v>439</v>
      </c>
      <c r="C205" s="132" t="s">
        <v>155</v>
      </c>
      <c r="D205" s="131" t="s">
        <v>187</v>
      </c>
      <c r="E205" s="130" t="s">
        <v>106</v>
      </c>
      <c r="F205" s="184" t="s">
        <v>155</v>
      </c>
      <c r="G205" s="185" t="s">
        <v>440</v>
      </c>
      <c r="H205" s="144"/>
      <c r="I205" s="145"/>
      <c r="J205" s="146"/>
      <c r="K205" s="146"/>
      <c r="L205" s="25" t="s">
        <v>218</v>
      </c>
      <c r="M205" s="26"/>
      <c r="N205" s="195">
        <f>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205" s="195">
        <f>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205" s="228" t="str">
        <f t="shared" si="16"/>
        <v xml:space="preserve"> </v>
      </c>
      <c r="Q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5" s="228" t="str">
        <f t="shared" si="17"/>
        <v xml:space="preserve"> </v>
      </c>
      <c r="S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5" s="228" t="str">
        <f t="shared" si="18"/>
        <v xml:space="preserve"> </v>
      </c>
      <c r="U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5" s="195">
        <f>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  <c r="W205" s="228" t="str">
        <f t="shared" si="19"/>
        <v xml:space="preserve"> </v>
      </c>
      <c r="X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5" s="228" t="str">
        <f t="shared" si="20"/>
        <v xml:space="preserve"> </v>
      </c>
      <c r="Z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5" s="228" t="str">
        <f t="shared" si="21"/>
        <v xml:space="preserve"> </v>
      </c>
      <c r="AB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6" spans="1:28" s="135" customFormat="1" hidden="1">
      <c r="A206" s="182" t="str">
        <f t="shared" si="15"/>
        <v>71040901044639</v>
      </c>
      <c r="B206" s="183" t="s">
        <v>439</v>
      </c>
      <c r="C206" s="132" t="s">
        <v>155</v>
      </c>
      <c r="D206" s="131" t="s">
        <v>187</v>
      </c>
      <c r="E206" s="130" t="s">
        <v>106</v>
      </c>
      <c r="F206" s="184" t="s">
        <v>155</v>
      </c>
      <c r="G206" s="129">
        <v>4639</v>
      </c>
      <c r="H206" s="23"/>
      <c r="I206" s="23"/>
      <c r="J206" s="24"/>
      <c r="K206" s="24"/>
      <c r="L206" s="30" t="s">
        <v>211</v>
      </c>
      <c r="M206" s="46">
        <v>4639</v>
      </c>
      <c r="N206" s="181">
        <f>+'havelvac 7.2'!N222+'havelvac 7.3'!N222+'havelvac 7.4'!N222+'havelvac 7.5'!N222+'havelvac 7.6'!N222+'havelvac 7.7'!N222+'havelvac 7.9'!N222+'havelvac 7.8'!N222+'havelvac 7.10'!N222+'havelvac 7.11'!N222+'havelvac 7.12'!N222+'havelvac 7.13'!N222</f>
        <v>0</v>
      </c>
      <c r="O206" s="181">
        <f>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P206" s="229" t="str">
        <f t="shared" si="16"/>
        <v xml:space="preserve"> </v>
      </c>
      <c r="Q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6" s="229" t="str">
        <f t="shared" si="17"/>
        <v xml:space="preserve"> </v>
      </c>
      <c r="S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6" s="229" t="str">
        <f t="shared" si="18"/>
        <v xml:space="preserve"> </v>
      </c>
      <c r="U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6" s="181">
        <f>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  <c r="W206" s="229" t="str">
        <f t="shared" si="19"/>
        <v xml:space="preserve"> </v>
      </c>
      <c r="X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6" s="229" t="str">
        <f t="shared" si="20"/>
        <v xml:space="preserve"> </v>
      </c>
      <c r="Z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6" s="229" t="str">
        <f t="shared" si="21"/>
        <v xml:space="preserve"> </v>
      </c>
      <c r="AB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7" spans="1:28" s="135" customFormat="1" ht="25.5" hidden="1">
      <c r="A207" s="182" t="str">
        <f t="shared" si="15"/>
        <v>71040901044819</v>
      </c>
      <c r="B207" s="183" t="s">
        <v>439</v>
      </c>
      <c r="C207" s="132" t="s">
        <v>155</v>
      </c>
      <c r="D207" s="131" t="s">
        <v>187</v>
      </c>
      <c r="E207" s="130" t="s">
        <v>106</v>
      </c>
      <c r="F207" s="184" t="s">
        <v>155</v>
      </c>
      <c r="G207" s="129">
        <v>4819</v>
      </c>
      <c r="H207" s="23"/>
      <c r="I207" s="23"/>
      <c r="J207" s="24"/>
      <c r="K207" s="24"/>
      <c r="L207" s="28" t="s">
        <v>219</v>
      </c>
      <c r="M207" s="29">
        <v>4819</v>
      </c>
      <c r="N207" s="181">
        <f>+'havelvac 7.2'!N223+'havelvac 7.3'!N223+'havelvac 7.4'!N223+'havelvac 7.5'!N223+'havelvac 7.6'!N223+'havelvac 7.7'!N223+'havelvac 7.9'!N223+'havelvac 7.8'!N223+'havelvac 7.10'!N223+'havelvac 7.11'!N223+'havelvac 7.12'!N223+'havelvac 7.13'!N223</f>
        <v>0</v>
      </c>
      <c r="O207" s="181">
        <f>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P207" s="229" t="str">
        <f t="shared" si="16"/>
        <v xml:space="preserve"> </v>
      </c>
      <c r="Q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7" s="229" t="str">
        <f t="shared" si="17"/>
        <v xml:space="preserve"> </v>
      </c>
      <c r="S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7" s="229" t="str">
        <f t="shared" si="18"/>
        <v xml:space="preserve"> </v>
      </c>
      <c r="U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7" s="181">
        <f>+'havelvac 7.2'!P223+'havelvac 7.3'!P223+'havelvac 7.4'!P223+'havelvac 7.5'!P223+'havelvac 7.6'!P223+'havelvac 7.7'!P223+'havelvac 7.9'!P223+'havelvac 7.8'!P223+'havelvac 7.10'!P223+'havelvac 7.11'!P223+'havelvac 7.12'!P223+'havelvac 7.13'!P223</f>
        <v>0</v>
      </c>
      <c r="W207" s="229" t="str">
        <f t="shared" si="19"/>
        <v xml:space="preserve"> </v>
      </c>
      <c r="X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7" s="229" t="str">
        <f t="shared" si="20"/>
        <v xml:space="preserve"> </v>
      </c>
      <c r="Z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7" s="229" t="str">
        <f t="shared" si="21"/>
        <v xml:space="preserve"> </v>
      </c>
      <c r="AB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8" spans="1:28" s="196" customFormat="1" ht="13.5" hidden="1">
      <c r="A208" s="182" t="str">
        <f t="shared" si="15"/>
        <v>71040901050000</v>
      </c>
      <c r="B208" s="183" t="s">
        <v>439</v>
      </c>
      <c r="C208" s="132" t="s">
        <v>155</v>
      </c>
      <c r="D208" s="131" t="s">
        <v>187</v>
      </c>
      <c r="E208" s="130" t="s">
        <v>106</v>
      </c>
      <c r="F208" s="184" t="s">
        <v>149</v>
      </c>
      <c r="G208" s="185" t="s">
        <v>440</v>
      </c>
      <c r="H208" s="144"/>
      <c r="I208" s="145"/>
      <c r="J208" s="146"/>
      <c r="K208" s="146"/>
      <c r="L208" s="25" t="s">
        <v>220</v>
      </c>
      <c r="M208" s="26"/>
      <c r="N208" s="195">
        <f>+'havelvac 7.2'!N224+'havelvac 7.3'!N224+'havelvac 7.4'!N224+'havelvac 7.5'!N224+'havelvac 7.6'!N224+'havelvac 7.7'!N224+'havelvac 7.9'!N224+'havelvac 7.8'!N224+'havelvac 7.10'!N224+'havelvac 7.11'!N224+'havelvac 7.12'!N224+'havelvac 7.13'!N224</f>
        <v>0</v>
      </c>
      <c r="O208" s="195">
        <f>+'havelvac 7.2'!O224+'havelvac 7.3'!O224+'havelvac 7.4'!O224+'havelvac 7.5'!O224+'havelvac 7.6'!O224+'havelvac 7.7'!O224+'havelvac 7.9'!O224+'havelvac 7.8'!O224+'havelvac 7.10'!O224+'havelvac 7.11'!O224+'havelvac 7.12'!O224+'havelvac 7.13'!O224</f>
        <v>0</v>
      </c>
      <c r="P208" s="228" t="str">
        <f t="shared" ref="P208:P271" si="24">IFERROR(Q208/O208, " ")</f>
        <v xml:space="preserve"> </v>
      </c>
      <c r="Q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8" s="228" t="str">
        <f t="shared" ref="R208:R271" si="25">IFERROR(S208/O208, " ")</f>
        <v xml:space="preserve"> </v>
      </c>
      <c r="S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8" s="228" t="str">
        <f t="shared" ref="T208:T271" si="26">IFERROR(U208/O208, " ")</f>
        <v xml:space="preserve"> </v>
      </c>
      <c r="U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8" s="195">
        <f>+'havelvac 7.2'!P224+'havelvac 7.3'!P224+'havelvac 7.4'!P224+'havelvac 7.5'!P224+'havelvac 7.6'!P224+'havelvac 7.7'!P224+'havelvac 7.9'!P224+'havelvac 7.8'!P224+'havelvac 7.10'!P224+'havelvac 7.11'!P224+'havelvac 7.12'!P224+'havelvac 7.13'!P224</f>
        <v>0</v>
      </c>
      <c r="W208" s="228" t="str">
        <f t="shared" ref="W208:W271" si="27">IFERROR(X208/V208, " ")</f>
        <v xml:space="preserve"> </v>
      </c>
      <c r="X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8" s="228" t="str">
        <f t="shared" ref="Y208:Y271" si="28">IFERROR(Z208/V208, " ")</f>
        <v xml:space="preserve"> </v>
      </c>
      <c r="Z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8" s="228" t="str">
        <f t="shared" ref="AA208:AA271" si="29">IFERROR(AB208/V208, " ")</f>
        <v xml:space="preserve"> </v>
      </c>
      <c r="AB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9" spans="1:28" s="135" customFormat="1" hidden="1">
      <c r="A209" s="182" t="str">
        <f t="shared" si="15"/>
        <v>71040901058111</v>
      </c>
      <c r="B209" s="183" t="s">
        <v>439</v>
      </c>
      <c r="C209" s="132" t="s">
        <v>155</v>
      </c>
      <c r="D209" s="131" t="s">
        <v>187</v>
      </c>
      <c r="E209" s="130" t="s">
        <v>106</v>
      </c>
      <c r="F209" s="184" t="s">
        <v>149</v>
      </c>
      <c r="G209" s="129">
        <v>8111</v>
      </c>
      <c r="H209" s="23"/>
      <c r="I209" s="23"/>
      <c r="J209" s="24"/>
      <c r="K209" s="24"/>
      <c r="L209" s="28" t="s">
        <v>221</v>
      </c>
      <c r="M209" s="29">
        <v>8111</v>
      </c>
      <c r="N209" s="181">
        <f>+'havelvac 7.2'!N225+'havelvac 7.3'!N225+'havelvac 7.4'!N225+'havelvac 7.5'!N225+'havelvac 7.6'!N225+'havelvac 7.7'!N225+'havelvac 7.9'!N225+'havelvac 7.8'!N225+'havelvac 7.10'!N225+'havelvac 7.11'!N225+'havelvac 7.12'!N225+'havelvac 7.13'!N225</f>
        <v>0</v>
      </c>
      <c r="O209" s="181">
        <f>+'havelvac 7.2'!O225+'havelvac 7.3'!O225+'havelvac 7.4'!O225+'havelvac 7.5'!O225+'havelvac 7.6'!O225+'havelvac 7.7'!O225+'havelvac 7.9'!O225+'havelvac 7.8'!O225+'havelvac 7.10'!O225+'havelvac 7.11'!O225+'havelvac 7.12'!O225+'havelvac 7.13'!O225</f>
        <v>0</v>
      </c>
      <c r="P209" s="229" t="str">
        <f t="shared" si="24"/>
        <v xml:space="preserve"> </v>
      </c>
      <c r="Q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9" s="229" t="str">
        <f t="shared" si="25"/>
        <v xml:space="preserve"> </v>
      </c>
      <c r="S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9" s="229" t="str">
        <f t="shared" si="26"/>
        <v xml:space="preserve"> </v>
      </c>
      <c r="U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9" s="181">
        <f>+'havelvac 7.2'!P225+'havelvac 7.3'!P225+'havelvac 7.4'!P225+'havelvac 7.5'!P225+'havelvac 7.6'!P225+'havelvac 7.7'!P225+'havelvac 7.9'!P225+'havelvac 7.8'!P225+'havelvac 7.10'!P225+'havelvac 7.11'!P225+'havelvac 7.12'!P225+'havelvac 7.13'!P225</f>
        <v>0</v>
      </c>
      <c r="W209" s="229" t="str">
        <f t="shared" si="27"/>
        <v xml:space="preserve"> </v>
      </c>
      <c r="X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9" s="229" t="str">
        <f t="shared" si="28"/>
        <v xml:space="preserve"> </v>
      </c>
      <c r="Z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9" s="229" t="str">
        <f t="shared" si="29"/>
        <v xml:space="preserve"> </v>
      </c>
      <c r="AB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0" spans="1:28" s="135" customFormat="1" hidden="1">
      <c r="A210" s="182" t="str">
        <f t="shared" si="15"/>
        <v>71040901058411</v>
      </c>
      <c r="B210" s="183" t="s">
        <v>439</v>
      </c>
      <c r="C210" s="132" t="s">
        <v>155</v>
      </c>
      <c r="D210" s="131" t="s">
        <v>187</v>
      </c>
      <c r="E210" s="130" t="s">
        <v>106</v>
      </c>
      <c r="F210" s="184" t="s">
        <v>149</v>
      </c>
      <c r="G210" s="129">
        <v>8411</v>
      </c>
      <c r="H210" s="23"/>
      <c r="I210" s="23"/>
      <c r="J210" s="24"/>
      <c r="K210" s="24"/>
      <c r="L210" s="27" t="s">
        <v>222</v>
      </c>
      <c r="M210" s="10">
        <v>8411</v>
      </c>
      <c r="N210" s="181">
        <f>+'havelvac 7.2'!N226+'havelvac 7.3'!N226+'havelvac 7.4'!N226+'havelvac 7.5'!N226+'havelvac 7.6'!N226+'havelvac 7.7'!N226+'havelvac 7.9'!N226+'havelvac 7.8'!N226+'havelvac 7.10'!N226+'havelvac 7.11'!N226+'havelvac 7.12'!N226+'havelvac 7.13'!N226</f>
        <v>0</v>
      </c>
      <c r="O210" s="181">
        <f>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P210" s="229" t="str">
        <f t="shared" si="24"/>
        <v xml:space="preserve"> </v>
      </c>
      <c r="Q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0" s="229" t="str">
        <f t="shared" si="25"/>
        <v xml:space="preserve"> </v>
      </c>
      <c r="S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0" s="229" t="str">
        <f t="shared" si="26"/>
        <v xml:space="preserve"> </v>
      </c>
      <c r="U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0" s="181">
        <f>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  <c r="W210" s="229" t="str">
        <f t="shared" si="27"/>
        <v xml:space="preserve"> </v>
      </c>
      <c r="X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0" s="229" t="str">
        <f t="shared" si="28"/>
        <v xml:space="preserve"> </v>
      </c>
      <c r="Z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0" s="229" t="str">
        <f t="shared" si="29"/>
        <v xml:space="preserve"> </v>
      </c>
      <c r="AB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1" spans="1:28" s="196" customFormat="1" ht="13.5" hidden="1">
      <c r="A211" s="182" t="str">
        <f t="shared" ref="A211:A283" si="30">CONCATENATE(B211,C211,D211,E211,F211,G211)</f>
        <v>71040901060000</v>
      </c>
      <c r="B211" s="183" t="s">
        <v>439</v>
      </c>
      <c r="C211" s="132" t="s">
        <v>155</v>
      </c>
      <c r="D211" s="131" t="s">
        <v>187</v>
      </c>
      <c r="E211" s="130" t="s">
        <v>106</v>
      </c>
      <c r="F211" s="184" t="s">
        <v>157</v>
      </c>
      <c r="G211" s="185" t="s">
        <v>440</v>
      </c>
      <c r="H211" s="144"/>
      <c r="I211" s="145"/>
      <c r="J211" s="146"/>
      <c r="K211" s="146"/>
      <c r="L211" s="25" t="s">
        <v>223</v>
      </c>
      <c r="M211" s="26"/>
      <c r="N211" s="195">
        <f>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11" s="195">
        <f>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P211" s="228" t="str">
        <f t="shared" si="24"/>
        <v xml:space="preserve"> </v>
      </c>
      <c r="Q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1" s="228" t="str">
        <f t="shared" si="25"/>
        <v xml:space="preserve"> </v>
      </c>
      <c r="S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1" s="228" t="str">
        <f t="shared" si="26"/>
        <v xml:space="preserve"> </v>
      </c>
      <c r="U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1" s="195">
        <f>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  <c r="W211" s="228" t="str">
        <f t="shared" si="27"/>
        <v xml:space="preserve"> </v>
      </c>
      <c r="X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1" s="228" t="str">
        <f t="shared" si="28"/>
        <v xml:space="preserve"> </v>
      </c>
      <c r="Z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1" s="228" t="str">
        <f t="shared" si="29"/>
        <v xml:space="preserve"> </v>
      </c>
      <c r="AB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2" spans="1:28" s="196" customFormat="1" ht="13.5" hidden="1">
      <c r="A212" s="182">
        <v>71040901064861</v>
      </c>
      <c r="B212" s="183" t="s">
        <v>439</v>
      </c>
      <c r="C212" s="132" t="s">
        <v>155</v>
      </c>
      <c r="D212" s="131" t="s">
        <v>187</v>
      </c>
      <c r="E212" s="130" t="s">
        <v>106</v>
      </c>
      <c r="F212" s="184" t="s">
        <v>157</v>
      </c>
      <c r="G212" s="185">
        <v>4861</v>
      </c>
      <c r="H212" s="144"/>
      <c r="I212" s="145"/>
      <c r="J212" s="146"/>
      <c r="K212" s="146"/>
      <c r="L212" s="25" t="s">
        <v>134</v>
      </c>
      <c r="M212" s="26">
        <v>4861</v>
      </c>
      <c r="N212" s="195"/>
      <c r="O212" s="195"/>
      <c r="P212" s="228" t="str">
        <f t="shared" si="24"/>
        <v xml:space="preserve"> </v>
      </c>
      <c r="Q212" s="195"/>
      <c r="R212" s="228" t="str">
        <f t="shared" si="25"/>
        <v xml:space="preserve"> </v>
      </c>
      <c r="S212" s="195"/>
      <c r="T212" s="228" t="str">
        <f t="shared" si="26"/>
        <v xml:space="preserve"> </v>
      </c>
      <c r="U212" s="195"/>
      <c r="V212" s="195"/>
      <c r="W212" s="228" t="str">
        <f t="shared" si="27"/>
        <v xml:space="preserve"> </v>
      </c>
      <c r="X212" s="195"/>
      <c r="Y212" s="228" t="str">
        <f t="shared" si="28"/>
        <v xml:space="preserve"> </v>
      </c>
      <c r="Z212" s="195"/>
      <c r="AA212" s="228" t="str">
        <f t="shared" si="29"/>
        <v xml:space="preserve"> </v>
      </c>
      <c r="AB212" s="195"/>
    </row>
    <row r="213" spans="1:28" s="135" customFormat="1" ht="25.5" hidden="1">
      <c r="A213" s="182" t="str">
        <f t="shared" si="30"/>
        <v>71040901064819</v>
      </c>
      <c r="B213" s="183" t="s">
        <v>439</v>
      </c>
      <c r="C213" s="132" t="s">
        <v>155</v>
      </c>
      <c r="D213" s="131" t="s">
        <v>187</v>
      </c>
      <c r="E213" s="130" t="s">
        <v>106</v>
      </c>
      <c r="F213" s="184" t="s">
        <v>157</v>
      </c>
      <c r="G213" s="129">
        <v>4819</v>
      </c>
      <c r="H213" s="23"/>
      <c r="I213" s="23"/>
      <c r="J213" s="24"/>
      <c r="K213" s="24"/>
      <c r="L213" s="28" t="s">
        <v>219</v>
      </c>
      <c r="M213" s="29">
        <v>4819</v>
      </c>
      <c r="N213" s="181">
        <f>+'havelvac 7.2'!N228+'havelvac 7.3'!N228+'havelvac 7.4'!N228+'havelvac 7.5'!N228+'havelvac 7.6'!N228+'havelvac 7.7'!N228+'havelvac 7.9'!N228+'havelvac 7.8'!N228+'havelvac 7.10'!N228+'havelvac 7.11'!N228+'havelvac 7.12'!N228+'havelvac 7.13'!N228</f>
        <v>0</v>
      </c>
      <c r="O213" s="181">
        <f>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P213" s="229" t="str">
        <f t="shared" si="24"/>
        <v xml:space="preserve"> </v>
      </c>
      <c r="Q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3" s="229" t="str">
        <f t="shared" si="25"/>
        <v xml:space="preserve"> </v>
      </c>
      <c r="S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3" s="229" t="str">
        <f t="shared" si="26"/>
        <v xml:space="preserve"> </v>
      </c>
      <c r="U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3" s="181">
        <f>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  <c r="W213" s="229" t="str">
        <f t="shared" si="27"/>
        <v xml:space="preserve"> </v>
      </c>
      <c r="X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3" s="229" t="str">
        <f t="shared" si="28"/>
        <v xml:space="preserve"> </v>
      </c>
      <c r="Z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3" s="229" t="str">
        <f t="shared" si="29"/>
        <v xml:space="preserve"> </v>
      </c>
      <c r="AB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4" spans="1:28" s="196" customFormat="1" ht="13.5" hidden="1">
      <c r="A214" s="182" t="str">
        <f t="shared" si="30"/>
        <v>71040901070000</v>
      </c>
      <c r="B214" s="183" t="s">
        <v>439</v>
      </c>
      <c r="C214" s="132" t="s">
        <v>155</v>
      </c>
      <c r="D214" s="131" t="s">
        <v>187</v>
      </c>
      <c r="E214" s="130" t="s">
        <v>106</v>
      </c>
      <c r="F214" s="184" t="s">
        <v>183</v>
      </c>
      <c r="G214" s="185" t="s">
        <v>440</v>
      </c>
      <c r="H214" s="144"/>
      <c r="I214" s="145"/>
      <c r="J214" s="146"/>
      <c r="K214" s="146"/>
      <c r="L214" s="25" t="s">
        <v>224</v>
      </c>
      <c r="M214" s="26"/>
      <c r="N214" s="195">
        <f>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214" s="195">
        <f>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214" s="228" t="str">
        <f t="shared" si="24"/>
        <v xml:space="preserve"> </v>
      </c>
      <c r="Q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4" s="228" t="str">
        <f t="shared" si="25"/>
        <v xml:space="preserve"> </v>
      </c>
      <c r="S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4" s="228" t="str">
        <f t="shared" si="26"/>
        <v xml:space="preserve"> </v>
      </c>
      <c r="U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4" s="195">
        <f>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  <c r="W214" s="228" t="str">
        <f t="shared" si="27"/>
        <v xml:space="preserve"> </v>
      </c>
      <c r="X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4" s="228" t="str">
        <f t="shared" si="28"/>
        <v xml:space="preserve"> </v>
      </c>
      <c r="Z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4" s="228" t="str">
        <f t="shared" si="29"/>
        <v xml:space="preserve"> </v>
      </c>
      <c r="AB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5" spans="1:28" s="135" customFormat="1" hidden="1">
      <c r="A215" s="182" t="str">
        <f t="shared" si="30"/>
        <v>71040901074239</v>
      </c>
      <c r="B215" s="183" t="s">
        <v>439</v>
      </c>
      <c r="C215" s="132" t="s">
        <v>155</v>
      </c>
      <c r="D215" s="131" t="s">
        <v>187</v>
      </c>
      <c r="E215" s="130" t="s">
        <v>106</v>
      </c>
      <c r="F215" s="184" t="s">
        <v>183</v>
      </c>
      <c r="G215" s="129">
        <v>4239</v>
      </c>
      <c r="H215" s="23"/>
      <c r="I215" s="23"/>
      <c r="J215" s="24"/>
      <c r="K215" s="24"/>
      <c r="L215" s="27" t="s">
        <v>125</v>
      </c>
      <c r="M215" s="10">
        <v>4239</v>
      </c>
      <c r="N215" s="181">
        <f>+'havelvac 7.2'!N231+'havelvac 7.3'!N231+'havelvac 7.4'!N231+'havelvac 7.5'!N231+'havelvac 7.6'!N231+'havelvac 7.7'!N231+'havelvac 7.9'!N231+'havelvac 7.8'!N231+'havelvac 7.10'!N231+'havelvac 7.11'!N231+'havelvac 7.12'!N231+'havelvac 7.13'!N231</f>
        <v>0</v>
      </c>
      <c r="O215" s="181">
        <f>+'havelvac 7.2'!O231+'havelvac 7.3'!O231+'havelvac 7.4'!O231+'havelvac 7.5'!O231+'havelvac 7.6'!O231+'havelvac 7.7'!O231+'havelvac 7.9'!O231+'havelvac 7.8'!O231+'havelvac 7.10'!O231+'havelvac 7.11'!O231+'havelvac 7.12'!O231+'havelvac 7.13'!O231</f>
        <v>0</v>
      </c>
      <c r="P215" s="229" t="str">
        <f t="shared" si="24"/>
        <v xml:space="preserve"> </v>
      </c>
      <c r="Q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5" s="229" t="str">
        <f t="shared" si="25"/>
        <v xml:space="preserve"> </v>
      </c>
      <c r="S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5" s="229" t="str">
        <f t="shared" si="26"/>
        <v xml:space="preserve"> </v>
      </c>
      <c r="U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5" s="181">
        <f>+'havelvac 7.2'!P231+'havelvac 7.3'!P231+'havelvac 7.4'!P231+'havelvac 7.5'!P231+'havelvac 7.6'!P231+'havelvac 7.7'!P231+'havelvac 7.9'!P231+'havelvac 7.8'!P231+'havelvac 7.10'!P231+'havelvac 7.11'!P231+'havelvac 7.12'!P231+'havelvac 7.13'!P231</f>
        <v>0</v>
      </c>
      <c r="W215" s="229" t="str">
        <f t="shared" si="27"/>
        <v xml:space="preserve"> </v>
      </c>
      <c r="X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5" s="229" t="str">
        <f t="shared" si="28"/>
        <v xml:space="preserve"> </v>
      </c>
      <c r="Z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5" s="229" t="str">
        <f t="shared" si="29"/>
        <v xml:space="preserve"> </v>
      </c>
      <c r="AB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6" spans="1:28" s="196" customFormat="1" ht="13.5" hidden="1">
      <c r="A216" s="182" t="str">
        <f t="shared" si="30"/>
        <v>71040901080000</v>
      </c>
      <c r="B216" s="183" t="s">
        <v>439</v>
      </c>
      <c r="C216" s="132" t="s">
        <v>155</v>
      </c>
      <c r="D216" s="131" t="s">
        <v>187</v>
      </c>
      <c r="E216" s="130" t="s">
        <v>106</v>
      </c>
      <c r="F216" s="184" t="s">
        <v>185</v>
      </c>
      <c r="G216" s="185" t="s">
        <v>440</v>
      </c>
      <c r="H216" s="144"/>
      <c r="I216" s="145"/>
      <c r="J216" s="146"/>
      <c r="K216" s="146"/>
      <c r="L216" s="25" t="s">
        <v>225</v>
      </c>
      <c r="M216" s="26"/>
      <c r="N216" s="195">
        <f>+'havelvac 7.2'!N233+'havelvac 7.3'!N233+'havelvac 7.4'!N233+'havelvac 7.5'!N233+'havelvac 7.6'!N233+'havelvac 7.7'!N233+'havelvac 7.9'!N233+'havelvac 7.8'!N233+'havelvac 7.10'!N233+'havelvac 7.11'!N233+'havelvac 7.12'!N233+'havelvac 7.13'!N233</f>
        <v>0</v>
      </c>
      <c r="O216" s="195">
        <f>+'havelvac 7.2'!O233+'havelvac 7.3'!O233+'havelvac 7.4'!O233+'havelvac 7.5'!O233+'havelvac 7.6'!O233+'havelvac 7.7'!O233+'havelvac 7.9'!O233+'havelvac 7.8'!O233+'havelvac 7.10'!O233+'havelvac 7.11'!O233+'havelvac 7.12'!O233+'havelvac 7.13'!O233</f>
        <v>0</v>
      </c>
      <c r="P216" s="228" t="str">
        <f t="shared" si="24"/>
        <v xml:space="preserve"> </v>
      </c>
      <c r="Q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6" s="228" t="str">
        <f t="shared" si="25"/>
        <v xml:space="preserve"> </v>
      </c>
      <c r="S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6" s="228" t="str">
        <f t="shared" si="26"/>
        <v xml:space="preserve"> </v>
      </c>
      <c r="U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6" s="195">
        <f>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  <c r="W216" s="228" t="str">
        <f t="shared" si="27"/>
        <v xml:space="preserve"> </v>
      </c>
      <c r="X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6" s="228" t="str">
        <f t="shared" si="28"/>
        <v xml:space="preserve"> </v>
      </c>
      <c r="Z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6" s="228" t="str">
        <f t="shared" si="29"/>
        <v xml:space="preserve"> </v>
      </c>
      <c r="AB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7" spans="1:28" s="135" customFormat="1" hidden="1">
      <c r="A217" s="182" t="str">
        <f t="shared" si="30"/>
        <v>71040901084234</v>
      </c>
      <c r="B217" s="183" t="s">
        <v>439</v>
      </c>
      <c r="C217" s="132" t="s">
        <v>155</v>
      </c>
      <c r="D217" s="131" t="s">
        <v>187</v>
      </c>
      <c r="E217" s="130" t="s">
        <v>106</v>
      </c>
      <c r="F217" s="184" t="s">
        <v>185</v>
      </c>
      <c r="G217" s="129">
        <v>4234</v>
      </c>
      <c r="H217" s="23"/>
      <c r="I217" s="23"/>
      <c r="J217" s="24"/>
      <c r="K217" s="24"/>
      <c r="L217" s="27" t="s">
        <v>122</v>
      </c>
      <c r="M217" s="10">
        <v>4234</v>
      </c>
      <c r="N217" s="181">
        <f>+'havelvac 7.2'!N234+'havelvac 7.3'!N234+'havelvac 7.4'!N234+'havelvac 7.5'!N234+'havelvac 7.6'!N234+'havelvac 7.7'!N234+'havelvac 7.9'!N234+'havelvac 7.8'!N234+'havelvac 7.10'!N234+'havelvac 7.11'!N234+'havelvac 7.12'!N234+'havelvac 7.13'!N234</f>
        <v>0</v>
      </c>
      <c r="O217" s="181">
        <f>+'havelvac 7.2'!O234+'havelvac 7.3'!O234+'havelvac 7.4'!O234+'havelvac 7.5'!O234+'havelvac 7.6'!O234+'havelvac 7.7'!O234+'havelvac 7.9'!O234+'havelvac 7.8'!O234+'havelvac 7.10'!O234+'havelvac 7.11'!O234+'havelvac 7.12'!O234+'havelvac 7.13'!O234</f>
        <v>0</v>
      </c>
      <c r="P217" s="229" t="str">
        <f t="shared" si="24"/>
        <v xml:space="preserve"> </v>
      </c>
      <c r="Q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7" s="229" t="str">
        <f t="shared" si="25"/>
        <v xml:space="preserve"> </v>
      </c>
      <c r="S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7" s="229" t="str">
        <f t="shared" si="26"/>
        <v xml:space="preserve"> </v>
      </c>
      <c r="U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7" s="181">
        <f>+'havelvac 7.2'!P234+'havelvac 7.3'!P234+'havelvac 7.4'!P234+'havelvac 7.5'!P234+'havelvac 7.6'!P234+'havelvac 7.7'!P234+'havelvac 7.9'!P234+'havelvac 7.8'!P234+'havelvac 7.10'!P234+'havelvac 7.11'!P234+'havelvac 7.12'!P234+'havelvac 7.13'!P234</f>
        <v>0</v>
      </c>
      <c r="W217" s="229" t="str">
        <f t="shared" si="27"/>
        <v xml:space="preserve"> </v>
      </c>
      <c r="X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7" s="229" t="str">
        <f t="shared" si="28"/>
        <v xml:space="preserve"> </v>
      </c>
      <c r="Z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7" s="229" t="str">
        <f t="shared" si="29"/>
        <v xml:space="preserve"> </v>
      </c>
      <c r="AB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8" spans="1:28" s="135" customFormat="1" ht="25.5" hidden="1">
      <c r="A218" s="182" t="str">
        <f t="shared" si="30"/>
        <v>71040901084511</v>
      </c>
      <c r="B218" s="183" t="s">
        <v>439</v>
      </c>
      <c r="C218" s="132" t="s">
        <v>155</v>
      </c>
      <c r="D218" s="131" t="s">
        <v>187</v>
      </c>
      <c r="E218" s="130" t="s">
        <v>106</v>
      </c>
      <c r="F218" s="184" t="s">
        <v>185</v>
      </c>
      <c r="G218" s="129">
        <v>4511</v>
      </c>
      <c r="H218" s="23"/>
      <c r="I218" s="23"/>
      <c r="J218" s="24"/>
      <c r="K218" s="24"/>
      <c r="L218" s="27" t="s">
        <v>217</v>
      </c>
      <c r="M218" s="10">
        <v>4511</v>
      </c>
      <c r="N218" s="181">
        <f>+'havelvac 7.2'!N235+'havelvac 7.3'!N235+'havelvac 7.4'!N235+'havelvac 7.5'!N235+'havelvac 7.6'!N235+'havelvac 7.7'!N235+'havelvac 7.9'!N235+'havelvac 7.8'!N235+'havelvac 7.10'!N235+'havelvac 7.11'!N235+'havelvac 7.12'!N235+'havelvac 7.13'!N235</f>
        <v>0</v>
      </c>
      <c r="O218" s="181">
        <f>+'havelvac 7.2'!O235+'havelvac 7.3'!O235+'havelvac 7.4'!O235+'havelvac 7.5'!O235+'havelvac 7.6'!O235+'havelvac 7.7'!O235+'havelvac 7.9'!O235+'havelvac 7.8'!O235+'havelvac 7.10'!O235+'havelvac 7.11'!O235+'havelvac 7.12'!O235+'havelvac 7.13'!O235</f>
        <v>0</v>
      </c>
      <c r="P218" s="229" t="str">
        <f t="shared" si="24"/>
        <v xml:space="preserve"> </v>
      </c>
      <c r="Q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8" s="229" t="str">
        <f t="shared" si="25"/>
        <v xml:space="preserve"> </v>
      </c>
      <c r="S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8" s="229" t="str">
        <f t="shared" si="26"/>
        <v xml:space="preserve"> </v>
      </c>
      <c r="U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8" s="181">
        <f>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  <c r="W218" s="229" t="str">
        <f t="shared" si="27"/>
        <v xml:space="preserve"> </v>
      </c>
      <c r="X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8" s="229" t="str">
        <f t="shared" si="28"/>
        <v xml:space="preserve"> </v>
      </c>
      <c r="Z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8" s="229" t="str">
        <f t="shared" si="29"/>
        <v xml:space="preserve"> </v>
      </c>
      <c r="AB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9" spans="1:28" s="196" customFormat="1" ht="13.5">
      <c r="A219" s="182" t="str">
        <f t="shared" si="30"/>
        <v>71040901090000</v>
      </c>
      <c r="B219" s="183" t="s">
        <v>439</v>
      </c>
      <c r="C219" s="132" t="s">
        <v>155</v>
      </c>
      <c r="D219" s="131" t="s">
        <v>187</v>
      </c>
      <c r="E219" s="130" t="s">
        <v>106</v>
      </c>
      <c r="F219" s="184" t="s">
        <v>187</v>
      </c>
      <c r="G219" s="185" t="s">
        <v>440</v>
      </c>
      <c r="H219" s="144"/>
      <c r="I219" s="145"/>
      <c r="J219" s="146"/>
      <c r="K219" s="146"/>
      <c r="L219" s="25" t="s">
        <v>226</v>
      </c>
      <c r="M219" s="26"/>
      <c r="N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19" s="228" t="str">
        <f t="shared" si="24"/>
        <v xml:space="preserve"> </v>
      </c>
      <c r="Q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9" s="228" t="str">
        <f t="shared" si="25"/>
        <v xml:space="preserve"> </v>
      </c>
      <c r="S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9" s="228" t="str">
        <f t="shared" si="26"/>
        <v xml:space="preserve"> </v>
      </c>
      <c r="U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19" s="228" t="str">
        <f t="shared" si="27"/>
        <v xml:space="preserve"> </v>
      </c>
      <c r="X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9" s="228" t="str">
        <f t="shared" si="28"/>
        <v xml:space="preserve"> </v>
      </c>
      <c r="Z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9" s="228" t="str">
        <f t="shared" si="29"/>
        <v xml:space="preserve"> </v>
      </c>
      <c r="AB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0" spans="1:28" s="135" customFormat="1" hidden="1">
      <c r="A220" s="182" t="str">
        <f t="shared" si="30"/>
        <v>71040901094234</v>
      </c>
      <c r="B220" s="183" t="s">
        <v>439</v>
      </c>
      <c r="C220" s="132" t="s">
        <v>155</v>
      </c>
      <c r="D220" s="131" t="s">
        <v>187</v>
      </c>
      <c r="E220" s="130" t="s">
        <v>106</v>
      </c>
      <c r="F220" s="184" t="s">
        <v>187</v>
      </c>
      <c r="G220" s="129">
        <v>4234</v>
      </c>
      <c r="H220" s="23"/>
      <c r="I220" s="23"/>
      <c r="J220" s="24"/>
      <c r="K220" s="24"/>
      <c r="L220" s="27" t="s">
        <v>122</v>
      </c>
      <c r="M220" s="10">
        <v>4234</v>
      </c>
      <c r="N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0" s="229" t="str">
        <f t="shared" si="24"/>
        <v xml:space="preserve"> </v>
      </c>
      <c r="Q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0" s="229" t="str">
        <f t="shared" si="25"/>
        <v xml:space="preserve"> </v>
      </c>
      <c r="S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0" s="229" t="str">
        <f t="shared" si="26"/>
        <v xml:space="preserve"> </v>
      </c>
      <c r="U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0" s="229" t="str">
        <f t="shared" si="27"/>
        <v xml:space="preserve"> </v>
      </c>
      <c r="X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0" s="229" t="str">
        <f t="shared" si="28"/>
        <v xml:space="preserve"> </v>
      </c>
      <c r="Z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0" s="229" t="str">
        <f t="shared" si="29"/>
        <v xml:space="preserve"> </v>
      </c>
      <c r="AB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1" spans="1:28" s="135" customFormat="1">
      <c r="A221" s="182" t="str">
        <f t="shared" si="30"/>
        <v>71040901094239</v>
      </c>
      <c r="B221" s="183" t="s">
        <v>439</v>
      </c>
      <c r="C221" s="132" t="s">
        <v>155</v>
      </c>
      <c r="D221" s="131" t="s">
        <v>187</v>
      </c>
      <c r="E221" s="130" t="s">
        <v>106</v>
      </c>
      <c r="F221" s="184" t="s">
        <v>187</v>
      </c>
      <c r="G221" s="129">
        <v>4239</v>
      </c>
      <c r="H221" s="23"/>
      <c r="I221" s="23"/>
      <c r="J221" s="24"/>
      <c r="K221" s="24"/>
      <c r="L221" s="27" t="s">
        <v>125</v>
      </c>
      <c r="M221" s="31">
        <v>4239</v>
      </c>
      <c r="N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1" s="229" t="str">
        <f t="shared" si="24"/>
        <v xml:space="preserve"> </v>
      </c>
      <c r="Q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1" s="229" t="str">
        <f t="shared" si="25"/>
        <v xml:space="preserve"> </v>
      </c>
      <c r="S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1" s="229" t="str">
        <f t="shared" si="26"/>
        <v xml:space="preserve"> </v>
      </c>
      <c r="U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1" s="229" t="str">
        <f t="shared" si="27"/>
        <v xml:space="preserve"> </v>
      </c>
      <c r="X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1" s="229" t="str">
        <f t="shared" si="28"/>
        <v xml:space="preserve"> </v>
      </c>
      <c r="Z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1" s="229" t="str">
        <f t="shared" si="29"/>
        <v xml:space="preserve"> </v>
      </c>
      <c r="AB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2" spans="1:28" s="135" customFormat="1" ht="25.5">
      <c r="A222" s="182" t="str">
        <f t="shared" si="30"/>
        <v>71040901094819</v>
      </c>
      <c r="B222" s="183" t="s">
        <v>439</v>
      </c>
      <c r="C222" s="132" t="s">
        <v>155</v>
      </c>
      <c r="D222" s="131" t="s">
        <v>187</v>
      </c>
      <c r="E222" s="130" t="s">
        <v>106</v>
      </c>
      <c r="F222" s="184" t="s">
        <v>187</v>
      </c>
      <c r="G222" s="129">
        <v>4819</v>
      </c>
      <c r="H222" s="23"/>
      <c r="I222" s="23"/>
      <c r="J222" s="24"/>
      <c r="K222" s="24"/>
      <c r="L222" s="27" t="s">
        <v>219</v>
      </c>
      <c r="M222" s="31">
        <v>4819</v>
      </c>
      <c r="N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2" s="229" t="str">
        <f t="shared" si="24"/>
        <v xml:space="preserve"> </v>
      </c>
      <c r="Q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2" s="229" t="str">
        <f t="shared" si="25"/>
        <v xml:space="preserve"> </v>
      </c>
      <c r="S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2" s="229" t="str">
        <f t="shared" si="26"/>
        <v xml:space="preserve"> </v>
      </c>
      <c r="U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2" s="229" t="str">
        <f t="shared" si="27"/>
        <v xml:space="preserve"> </v>
      </c>
      <c r="X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2" s="229" t="str">
        <f t="shared" si="28"/>
        <v xml:space="preserve"> </v>
      </c>
      <c r="Z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2" s="229" t="str">
        <f t="shared" si="29"/>
        <v xml:space="preserve"> </v>
      </c>
      <c r="AB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3" spans="1:28" s="196" customFormat="1" ht="27" hidden="1">
      <c r="A223" s="182" t="str">
        <f t="shared" si="30"/>
        <v>71040901100000</v>
      </c>
      <c r="B223" s="183" t="s">
        <v>439</v>
      </c>
      <c r="C223" s="132" t="s">
        <v>155</v>
      </c>
      <c r="D223" s="131" t="s">
        <v>187</v>
      </c>
      <c r="E223" s="130" t="s">
        <v>106</v>
      </c>
      <c r="F223" s="184" t="s">
        <v>189</v>
      </c>
      <c r="G223" s="185" t="s">
        <v>440</v>
      </c>
      <c r="H223" s="144"/>
      <c r="I223" s="145"/>
      <c r="J223" s="146"/>
      <c r="K223" s="146"/>
      <c r="L223" s="25" t="s">
        <v>227</v>
      </c>
      <c r="M223" s="26"/>
      <c r="N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3" s="228" t="str">
        <f t="shared" si="24"/>
        <v xml:space="preserve"> </v>
      </c>
      <c r="Q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3" s="228" t="str">
        <f t="shared" si="25"/>
        <v xml:space="preserve"> </v>
      </c>
      <c r="S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3" s="228" t="str">
        <f t="shared" si="26"/>
        <v xml:space="preserve"> </v>
      </c>
      <c r="U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3" s="228" t="str">
        <f t="shared" si="27"/>
        <v xml:space="preserve"> </v>
      </c>
      <c r="X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3" s="228" t="str">
        <f t="shared" si="28"/>
        <v xml:space="preserve"> </v>
      </c>
      <c r="Z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3" s="228" t="str">
        <f t="shared" si="29"/>
        <v xml:space="preserve"> </v>
      </c>
      <c r="AB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4" spans="1:28" s="135" customFormat="1" hidden="1">
      <c r="A224" s="182" t="str">
        <f t="shared" si="30"/>
        <v>71040901104823</v>
      </c>
      <c r="B224" s="183" t="s">
        <v>439</v>
      </c>
      <c r="C224" s="132" t="s">
        <v>155</v>
      </c>
      <c r="D224" s="131" t="s">
        <v>187</v>
      </c>
      <c r="E224" s="130" t="s">
        <v>106</v>
      </c>
      <c r="F224" s="184" t="s">
        <v>189</v>
      </c>
      <c r="G224" s="129">
        <v>4823</v>
      </c>
      <c r="H224" s="23"/>
      <c r="I224" s="23"/>
      <c r="J224" s="24"/>
      <c r="K224" s="24"/>
      <c r="L224" s="27" t="s">
        <v>133</v>
      </c>
      <c r="M224" s="10">
        <v>4823</v>
      </c>
      <c r="N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4" s="229" t="str">
        <f t="shared" si="24"/>
        <v xml:space="preserve"> </v>
      </c>
      <c r="Q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4" s="229" t="str">
        <f t="shared" si="25"/>
        <v xml:space="preserve"> </v>
      </c>
      <c r="S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4" s="229" t="str">
        <f t="shared" si="26"/>
        <v xml:space="preserve"> </v>
      </c>
      <c r="U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4" s="229" t="str">
        <f t="shared" si="27"/>
        <v xml:space="preserve"> </v>
      </c>
      <c r="X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4" s="229" t="str">
        <f t="shared" si="28"/>
        <v xml:space="preserve"> </v>
      </c>
      <c r="Z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4" s="229" t="str">
        <f t="shared" si="29"/>
        <v xml:space="preserve"> </v>
      </c>
      <c r="AB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5" spans="1:28" s="135" customFormat="1" hidden="1">
      <c r="A225" s="182" t="str">
        <f t="shared" si="30"/>
        <v>71040901105129</v>
      </c>
      <c r="B225" s="183" t="s">
        <v>439</v>
      </c>
      <c r="C225" s="132" t="s">
        <v>155</v>
      </c>
      <c r="D225" s="131" t="s">
        <v>187</v>
      </c>
      <c r="E225" s="130" t="s">
        <v>106</v>
      </c>
      <c r="F225" s="184" t="s">
        <v>189</v>
      </c>
      <c r="G225" s="129">
        <v>5129</v>
      </c>
      <c r="H225" s="23"/>
      <c r="I225" s="23"/>
      <c r="J225" s="24"/>
      <c r="K225" s="24"/>
      <c r="L225" s="27" t="s">
        <v>137</v>
      </c>
      <c r="M225" s="10">
        <v>5129</v>
      </c>
      <c r="N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5" s="229" t="str">
        <f t="shared" si="24"/>
        <v xml:space="preserve"> </v>
      </c>
      <c r="Q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5" s="229" t="str">
        <f t="shared" si="25"/>
        <v xml:space="preserve"> </v>
      </c>
      <c r="S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5" s="229" t="str">
        <f t="shared" si="26"/>
        <v xml:space="preserve"> </v>
      </c>
      <c r="U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5" s="229" t="str">
        <f t="shared" si="27"/>
        <v xml:space="preserve"> </v>
      </c>
      <c r="X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5" s="229" t="str">
        <f t="shared" si="28"/>
        <v xml:space="preserve"> </v>
      </c>
      <c r="Z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5" s="229" t="str">
        <f t="shared" si="29"/>
        <v xml:space="preserve"> </v>
      </c>
      <c r="AB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6" spans="1:28" s="196" customFormat="1" ht="27" hidden="1">
      <c r="A226" s="182" t="str">
        <f t="shared" si="30"/>
        <v>71040901110000</v>
      </c>
      <c r="B226" s="183" t="s">
        <v>439</v>
      </c>
      <c r="C226" s="132" t="s">
        <v>155</v>
      </c>
      <c r="D226" s="131" t="s">
        <v>187</v>
      </c>
      <c r="E226" s="130" t="s">
        <v>106</v>
      </c>
      <c r="F226" s="184" t="s">
        <v>104</v>
      </c>
      <c r="G226" s="185" t="s">
        <v>440</v>
      </c>
      <c r="H226" s="144"/>
      <c r="I226" s="145"/>
      <c r="J226" s="146"/>
      <c r="K226" s="146"/>
      <c r="L226" s="25" t="s">
        <v>228</v>
      </c>
      <c r="M226" s="26"/>
      <c r="N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6" s="228" t="str">
        <f t="shared" si="24"/>
        <v xml:space="preserve"> </v>
      </c>
      <c r="Q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6" s="228" t="str">
        <f t="shared" si="25"/>
        <v xml:space="preserve"> </v>
      </c>
      <c r="S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6" s="228" t="str">
        <f t="shared" si="26"/>
        <v xml:space="preserve"> </v>
      </c>
      <c r="U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6" s="228" t="str">
        <f t="shared" si="27"/>
        <v xml:space="preserve"> </v>
      </c>
      <c r="X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6" s="228" t="str">
        <f t="shared" si="28"/>
        <v xml:space="preserve"> </v>
      </c>
      <c r="Z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6" s="228" t="str">
        <f t="shared" si="29"/>
        <v xml:space="preserve"> </v>
      </c>
      <c r="AB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7" spans="1:28" s="135" customFormat="1" ht="25.5" hidden="1">
      <c r="A227" s="182" t="str">
        <f t="shared" si="30"/>
        <v>71040901114512</v>
      </c>
      <c r="B227" s="183" t="s">
        <v>439</v>
      </c>
      <c r="C227" s="132" t="s">
        <v>155</v>
      </c>
      <c r="D227" s="131" t="s">
        <v>187</v>
      </c>
      <c r="E227" s="130" t="s">
        <v>106</v>
      </c>
      <c r="F227" s="184" t="s">
        <v>104</v>
      </c>
      <c r="G227" s="129" t="s">
        <v>229</v>
      </c>
      <c r="H227" s="23"/>
      <c r="I227" s="23"/>
      <c r="J227" s="24"/>
      <c r="K227" s="24"/>
      <c r="L227" s="27" t="s">
        <v>230</v>
      </c>
      <c r="M227" s="10" t="s">
        <v>229</v>
      </c>
      <c r="N227" s="181">
        <f>+'havelvac 7.2'!N246+'havelvac 7.3'!N246+'havelvac 7.4'!N246+'havelvac 7.5'!N246+'havelvac 7.6'!N246+'havelvac 7.7'!N246+'havelvac 7.9'!N246+'havelvac 7.8'!N246+'havelvac 7.10'!N246+'havelvac 7.11'!N246+'havelvac 7.12'!N246+'havelvac 7.13'!N246</f>
        <v>0</v>
      </c>
      <c r="O227" s="181">
        <f>+'havelvac 7.2'!O246+'havelvac 7.3'!O246+'havelvac 7.4'!O246+'havelvac 7.5'!O246+'havelvac 7.6'!O246+'havelvac 7.7'!O246+'havelvac 7.9'!O246+'havelvac 7.8'!O246+'havelvac 7.10'!O246+'havelvac 7.11'!O246+'havelvac 7.12'!O246+'havelvac 7.13'!O246</f>
        <v>0</v>
      </c>
      <c r="P227" s="229" t="str">
        <f t="shared" si="24"/>
        <v xml:space="preserve"> </v>
      </c>
      <c r="Q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7" s="229" t="str">
        <f t="shared" si="25"/>
        <v xml:space="preserve"> </v>
      </c>
      <c r="S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7" s="229" t="str">
        <f t="shared" si="26"/>
        <v xml:space="preserve"> </v>
      </c>
      <c r="U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7" s="181">
        <f>+'havelvac 7.2'!P246+'havelvac 7.3'!P246+'havelvac 7.4'!P246+'havelvac 7.5'!P246+'havelvac 7.6'!P246+'havelvac 7.7'!P246+'havelvac 7.9'!P246+'havelvac 7.8'!P246+'havelvac 7.10'!P246+'havelvac 7.11'!P246+'havelvac 7.12'!P246+'havelvac 7.13'!P246</f>
        <v>0</v>
      </c>
      <c r="W227" s="229" t="str">
        <f t="shared" si="27"/>
        <v xml:space="preserve"> </v>
      </c>
      <c r="X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7" s="229" t="str">
        <f t="shared" si="28"/>
        <v xml:space="preserve"> </v>
      </c>
      <c r="Z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7" s="229" t="str">
        <f t="shared" si="29"/>
        <v xml:space="preserve"> </v>
      </c>
      <c r="AB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8" spans="1:28" s="162" customFormat="1">
      <c r="A228" s="120" t="str">
        <f t="shared" si="30"/>
        <v>71050000000000</v>
      </c>
      <c r="B228" s="122" t="s">
        <v>439</v>
      </c>
      <c r="C228" s="115" t="s">
        <v>149</v>
      </c>
      <c r="D228" s="116" t="s">
        <v>441</v>
      </c>
      <c r="E228" s="125" t="s">
        <v>441</v>
      </c>
      <c r="F228" s="126" t="s">
        <v>441</v>
      </c>
      <c r="G228" s="127" t="s">
        <v>440</v>
      </c>
      <c r="H228" s="171">
        <v>2500</v>
      </c>
      <c r="I228" s="210" t="s">
        <v>149</v>
      </c>
      <c r="J228" s="211">
        <v>0</v>
      </c>
      <c r="K228" s="211">
        <v>0</v>
      </c>
      <c r="L228" s="160" t="s">
        <v>231</v>
      </c>
      <c r="M228" s="172"/>
      <c r="N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7.13'!N247</f>
        <v>#REF!</v>
      </c>
      <c r="O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7.13'!O247</f>
        <v>#REF!</v>
      </c>
      <c r="P228" s="224" t="str">
        <f t="shared" si="24"/>
        <v xml:space="preserve"> </v>
      </c>
      <c r="Q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8" s="224" t="str">
        <f t="shared" si="25"/>
        <v xml:space="preserve"> </v>
      </c>
      <c r="S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8" s="224" t="str">
        <f t="shared" si="26"/>
        <v xml:space="preserve"> </v>
      </c>
      <c r="U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7.13'!P247</f>
        <v>#REF!</v>
      </c>
      <c r="W228" s="224" t="str">
        <f t="shared" si="27"/>
        <v xml:space="preserve"> </v>
      </c>
      <c r="X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8" s="224" t="str">
        <f t="shared" si="28"/>
        <v xml:space="preserve"> </v>
      </c>
      <c r="Z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8" s="224" t="str">
        <f t="shared" si="29"/>
        <v xml:space="preserve"> </v>
      </c>
      <c r="AB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9" spans="1:28" s="135" customFormat="1" ht="12.75">
      <c r="A229" s="182" t="str">
        <f t="shared" si="30"/>
        <v>71050000000001</v>
      </c>
      <c r="B229" s="183" t="s">
        <v>439</v>
      </c>
      <c r="C229" s="132" t="s">
        <v>149</v>
      </c>
      <c r="D229" s="131" t="s">
        <v>441</v>
      </c>
      <c r="E229" s="130" t="s">
        <v>441</v>
      </c>
      <c r="F229" s="184" t="s">
        <v>441</v>
      </c>
      <c r="G229" s="185" t="s">
        <v>96</v>
      </c>
      <c r="H229" s="23"/>
      <c r="I229" s="16"/>
      <c r="J229" s="17"/>
      <c r="K229" s="17"/>
      <c r="L229" s="28" t="s">
        <v>108</v>
      </c>
      <c r="M229" s="29"/>
      <c r="N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7.13'!N248</f>
        <v>#REF!</v>
      </c>
      <c r="O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7.13'!O248</f>
        <v>#REF!</v>
      </c>
      <c r="P229" s="225" t="str">
        <f t="shared" si="24"/>
        <v xml:space="preserve"> </v>
      </c>
      <c r="Q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9" s="225" t="str">
        <f t="shared" si="25"/>
        <v xml:space="preserve"> </v>
      </c>
      <c r="S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9" s="225" t="str">
        <f t="shared" si="26"/>
        <v xml:space="preserve"> </v>
      </c>
      <c r="U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7.13'!P248</f>
        <v>#REF!</v>
      </c>
      <c r="W229" s="225" t="str">
        <f t="shared" si="27"/>
        <v xml:space="preserve"> </v>
      </c>
      <c r="X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9" s="225" t="str">
        <f t="shared" si="28"/>
        <v xml:space="preserve"> </v>
      </c>
      <c r="Z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9" s="225" t="str">
        <f t="shared" si="29"/>
        <v xml:space="preserve"> </v>
      </c>
      <c r="AB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0" spans="1:28" s="187" customFormat="1" ht="13.5">
      <c r="A230" s="182" t="str">
        <f t="shared" si="30"/>
        <v>71050100000000</v>
      </c>
      <c r="B230" s="183" t="s">
        <v>439</v>
      </c>
      <c r="C230" s="132" t="s">
        <v>149</v>
      </c>
      <c r="D230" s="131" t="s">
        <v>106</v>
      </c>
      <c r="E230" s="130" t="s">
        <v>441</v>
      </c>
      <c r="F230" s="184" t="s">
        <v>441</v>
      </c>
      <c r="G230" s="185" t="s">
        <v>440</v>
      </c>
      <c r="H230" s="173">
        <v>2510</v>
      </c>
      <c r="I230" s="164" t="s">
        <v>149</v>
      </c>
      <c r="J230" s="165">
        <v>1</v>
      </c>
      <c r="K230" s="165">
        <v>0</v>
      </c>
      <c r="L230" s="166" t="s">
        <v>232</v>
      </c>
      <c r="M230" s="174"/>
      <c r="N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0" s="226" t="str">
        <f t="shared" si="24"/>
        <v xml:space="preserve"> </v>
      </c>
      <c r="Q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0" s="226" t="str">
        <f t="shared" si="25"/>
        <v xml:space="preserve"> </v>
      </c>
      <c r="S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0" s="226" t="str">
        <f t="shared" si="26"/>
        <v xml:space="preserve"> </v>
      </c>
      <c r="U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0" s="226" t="str">
        <f t="shared" si="27"/>
        <v xml:space="preserve"> </v>
      </c>
      <c r="X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0" s="226" t="str">
        <f t="shared" si="28"/>
        <v xml:space="preserve"> </v>
      </c>
      <c r="Z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0" s="226" t="str">
        <f t="shared" si="29"/>
        <v xml:space="preserve"> </v>
      </c>
      <c r="AB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1" spans="1:28" s="135" customFormat="1" ht="12.75">
      <c r="A231" s="182" t="str">
        <f t="shared" si="30"/>
        <v>71050100000001</v>
      </c>
      <c r="B231" s="183" t="s">
        <v>439</v>
      </c>
      <c r="C231" s="132" t="s">
        <v>149</v>
      </c>
      <c r="D231" s="131" t="s">
        <v>106</v>
      </c>
      <c r="E231" s="130" t="s">
        <v>441</v>
      </c>
      <c r="F231" s="184" t="s">
        <v>441</v>
      </c>
      <c r="G231" s="185" t="s">
        <v>96</v>
      </c>
      <c r="H231" s="15"/>
      <c r="I231" s="16"/>
      <c r="J231" s="17"/>
      <c r="K231" s="17"/>
      <c r="L231" s="28" t="s">
        <v>110</v>
      </c>
      <c r="M231" s="29"/>
      <c r="N231" s="188" t="e">
        <f>+'havelvac 7.2'!N253+'havelvac 7.3'!N253+'havelvac 7.4'!N253+'havelvac 7.5'!N253+'havelvac 7.6'!N253+'havelvac 7.7'!N253+'havelvac 7.9'!N253+'havelvac 7.8'!N253+'havelvac 7.10'!N253+'havelvac 7.11'!N253+'havelvac 7.12'!N253+'havelvac 7.13'!#REF!</f>
        <v>#REF!</v>
      </c>
      <c r="O231" s="188" t="e">
        <f>+'havelvac 7.2'!O253+'havelvac 7.3'!O253+'havelvac 7.4'!O253+'havelvac 7.5'!O253+'havelvac 7.6'!O253+'havelvac 7.7'!O253+'havelvac 7.9'!O253+'havelvac 7.8'!O253+'havelvac 7.10'!O253+'havelvac 7.11'!O253+'havelvac 7.12'!O253+'havelvac 7.13'!#REF!</f>
        <v>#REF!</v>
      </c>
      <c r="P231" s="225" t="str">
        <f t="shared" si="24"/>
        <v xml:space="preserve"> </v>
      </c>
      <c r="Q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1" s="225" t="str">
        <f t="shared" si="25"/>
        <v xml:space="preserve"> </v>
      </c>
      <c r="S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1" s="225" t="str">
        <f t="shared" si="26"/>
        <v xml:space="preserve"> </v>
      </c>
      <c r="U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1" s="188" t="e">
        <f>+'havelvac 7.2'!P253+'havelvac 7.3'!P253+'havelvac 7.4'!P253+'havelvac 7.5'!P253+'havelvac 7.6'!P253+'havelvac 7.7'!P253+'havelvac 7.9'!P253+'havelvac 7.8'!P253+'havelvac 7.10'!P253+'havelvac 7.11'!P253+'havelvac 7.12'!P253+'havelvac 7.13'!#REF!</f>
        <v>#REF!</v>
      </c>
      <c r="W231" s="225" t="str">
        <f t="shared" si="27"/>
        <v xml:space="preserve"> </v>
      </c>
      <c r="X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1" s="225" t="str">
        <f t="shared" si="28"/>
        <v xml:space="preserve"> </v>
      </c>
      <c r="Z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1" s="225" t="str">
        <f t="shared" si="29"/>
        <v xml:space="preserve"> </v>
      </c>
      <c r="AB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2" spans="1:28" s="191" customFormat="1" ht="12.75">
      <c r="A232" s="182" t="str">
        <f t="shared" si="30"/>
        <v>71050101000000</v>
      </c>
      <c r="B232" s="183" t="s">
        <v>439</v>
      </c>
      <c r="C232" s="132" t="s">
        <v>149</v>
      </c>
      <c r="D232" s="131" t="s">
        <v>106</v>
      </c>
      <c r="E232" s="130" t="s">
        <v>106</v>
      </c>
      <c r="F232" s="184" t="s">
        <v>441</v>
      </c>
      <c r="G232" s="185" t="s">
        <v>440</v>
      </c>
      <c r="H232" s="149">
        <v>2511</v>
      </c>
      <c r="I232" s="150" t="s">
        <v>149</v>
      </c>
      <c r="J232" s="151">
        <v>1</v>
      </c>
      <c r="K232" s="151">
        <v>1</v>
      </c>
      <c r="L232" s="152" t="s">
        <v>232</v>
      </c>
      <c r="M232" s="153"/>
      <c r="N232" s="190" t="e">
        <f>+'havelvac 7.2'!N254+'havelvac 7.3'!N254+'havelvac 7.4'!N254+'havelvac 7.5'!N254+'havelvac 7.6'!N254+'havelvac 7.7'!N254+'havelvac 7.9'!N254+'havelvac 7.8'!N254+'havelvac 7.10'!N254+'havelvac 7.11'!N254+'havelvac 7.12'!N254+'havelvac 7.13'!#REF!</f>
        <v>#REF!</v>
      </c>
      <c r="O232" s="190" t="e">
        <f>+'havelvac 7.2'!O254+'havelvac 7.3'!O254+'havelvac 7.4'!O254+'havelvac 7.5'!O254+'havelvac 7.6'!O254+'havelvac 7.7'!O254+'havelvac 7.9'!O254+'havelvac 7.8'!O254+'havelvac 7.10'!O254+'havelvac 7.11'!O254+'havelvac 7.12'!O254+'havelvac 7.13'!#REF!</f>
        <v>#REF!</v>
      </c>
      <c r="P232" s="227" t="str">
        <f t="shared" si="24"/>
        <v xml:space="preserve"> </v>
      </c>
      <c r="Q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2" s="227" t="str">
        <f t="shared" si="25"/>
        <v xml:space="preserve"> </v>
      </c>
      <c r="S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2" s="227" t="str">
        <f t="shared" si="26"/>
        <v xml:space="preserve"> </v>
      </c>
      <c r="U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2" s="190" t="e">
        <f>+'havelvac 7.2'!P254+'havelvac 7.3'!P254+'havelvac 7.4'!P254+'havelvac 7.5'!P254+'havelvac 7.6'!P254+'havelvac 7.7'!P254+'havelvac 7.9'!P254+'havelvac 7.8'!P254+'havelvac 7.10'!P254+'havelvac 7.11'!P254+'havelvac 7.12'!P254+'havelvac 7.13'!#REF!</f>
        <v>#REF!</v>
      </c>
      <c r="W232" s="227" t="str">
        <f t="shared" si="27"/>
        <v xml:space="preserve"> </v>
      </c>
      <c r="X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2" s="227" t="str">
        <f t="shared" si="28"/>
        <v xml:space="preserve"> </v>
      </c>
      <c r="Z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2" s="227" t="str">
        <f t="shared" si="29"/>
        <v xml:space="preserve"> </v>
      </c>
      <c r="AB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3" spans="1:28" s="135" customFormat="1" ht="12.75">
      <c r="A233" s="182" t="str">
        <f t="shared" si="30"/>
        <v>71050101000001</v>
      </c>
      <c r="B233" s="183" t="s">
        <v>439</v>
      </c>
      <c r="C233" s="132" t="s">
        <v>149</v>
      </c>
      <c r="D233" s="131" t="s">
        <v>106</v>
      </c>
      <c r="E233" s="130" t="s">
        <v>106</v>
      </c>
      <c r="F233" s="184" t="s">
        <v>441</v>
      </c>
      <c r="G233" s="185" t="s">
        <v>96</v>
      </c>
      <c r="H233" s="15"/>
      <c r="I233" s="23"/>
      <c r="J233" s="24"/>
      <c r="K233" s="24"/>
      <c r="L233" s="28" t="s">
        <v>108</v>
      </c>
      <c r="M233" s="29"/>
      <c r="N233" s="188">
        <f>+'havelvac 7.2'!N255+'havelvac 7.3'!N255+'havelvac 7.4'!N255+'havelvac 7.5'!N255+'havelvac 7.6'!N255+'havelvac 7.7'!N255+'havelvac 7.9'!N255+'havelvac 7.8'!N255+'havelvac 7.10'!N255+'havelvac 7.11'!N255+'havelvac 7.12'!N255+'havelvac 7.13'!N253</f>
        <v>0</v>
      </c>
      <c r="O233" s="188">
        <f>+'havelvac 7.2'!O255+'havelvac 7.3'!O255+'havelvac 7.4'!O255+'havelvac 7.5'!O255+'havelvac 7.6'!O255+'havelvac 7.7'!O255+'havelvac 7.9'!O255+'havelvac 7.8'!O255+'havelvac 7.10'!O255+'havelvac 7.11'!O255+'havelvac 7.12'!O255+'havelvac 7.13'!O253</f>
        <v>0</v>
      </c>
      <c r="P233" s="225" t="str">
        <f t="shared" si="24"/>
        <v xml:space="preserve"> </v>
      </c>
      <c r="Q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3" s="225" t="str">
        <f t="shared" si="25"/>
        <v xml:space="preserve"> </v>
      </c>
      <c r="S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3" s="225" t="str">
        <f t="shared" si="26"/>
        <v xml:space="preserve"> </v>
      </c>
      <c r="U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3" s="188">
        <f>+'havelvac 7.2'!P255+'havelvac 7.3'!P255+'havelvac 7.4'!P255+'havelvac 7.5'!P255+'havelvac 7.6'!P255+'havelvac 7.7'!P255+'havelvac 7.9'!P255+'havelvac 7.8'!P255+'havelvac 7.10'!P255+'havelvac 7.11'!P255+'havelvac 7.12'!P255+'havelvac 7.13'!P253</f>
        <v>0</v>
      </c>
      <c r="W233" s="225" t="str">
        <f t="shared" si="27"/>
        <v xml:space="preserve"> </v>
      </c>
      <c r="X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3" s="225" t="str">
        <f t="shared" si="28"/>
        <v xml:space="preserve"> </v>
      </c>
      <c r="Z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3" s="225" t="str">
        <f t="shared" si="29"/>
        <v xml:space="preserve"> </v>
      </c>
      <c r="AB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4" spans="1:28" s="196" customFormat="1" ht="13.5">
      <c r="A234" s="182" t="str">
        <f t="shared" si="30"/>
        <v>71050101010000</v>
      </c>
      <c r="B234" s="183" t="s">
        <v>439</v>
      </c>
      <c r="C234" s="132" t="s">
        <v>149</v>
      </c>
      <c r="D234" s="131" t="s">
        <v>106</v>
      </c>
      <c r="E234" s="130" t="s">
        <v>106</v>
      </c>
      <c r="F234" s="184" t="s">
        <v>106</v>
      </c>
      <c r="G234" s="185" t="s">
        <v>440</v>
      </c>
      <c r="H234" s="144"/>
      <c r="I234" s="145"/>
      <c r="J234" s="146"/>
      <c r="K234" s="146"/>
      <c r="L234" s="25" t="s">
        <v>233</v>
      </c>
      <c r="M234" s="26"/>
      <c r="N234" s="195">
        <f>+'havelvac 7.2'!N256+'havelvac 7.3'!N256+'havelvac 7.4'!N256+'havelvac 7.5'!N256+'havelvac 7.6'!N256+'havelvac 7.7'!N256+'havelvac 7.9'!N256+'havelvac 7.8'!N256+'havelvac 7.10'!N256+'havelvac 7.11'!N256+'havelvac 7.12'!N256+'havelvac 7.13'!N254</f>
        <v>0</v>
      </c>
      <c r="O234" s="195">
        <f>+'havelvac 7.2'!O256+'havelvac 7.3'!O256+'havelvac 7.4'!O256+'havelvac 7.5'!O256+'havelvac 7.6'!O256+'havelvac 7.7'!O256+'havelvac 7.9'!O256+'havelvac 7.8'!O256+'havelvac 7.10'!O256+'havelvac 7.11'!O256+'havelvac 7.12'!O256+'havelvac 7.13'!O254</f>
        <v>0</v>
      </c>
      <c r="P234" s="228" t="str">
        <f t="shared" si="24"/>
        <v xml:space="preserve"> </v>
      </c>
      <c r="Q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4" s="228" t="str">
        <f t="shared" si="25"/>
        <v xml:space="preserve"> </v>
      </c>
      <c r="S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4" s="228" t="str">
        <f t="shared" si="26"/>
        <v xml:space="preserve"> </v>
      </c>
      <c r="U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4" s="195">
        <f>+'havelvac 7.2'!P256+'havelvac 7.3'!P256+'havelvac 7.4'!P256+'havelvac 7.5'!P256+'havelvac 7.6'!P256+'havelvac 7.7'!P256+'havelvac 7.9'!P256+'havelvac 7.8'!P256+'havelvac 7.10'!P256+'havelvac 7.11'!P256+'havelvac 7.12'!P256+'havelvac 7.13'!P254</f>
        <v>0</v>
      </c>
      <c r="W234" s="228" t="str">
        <f t="shared" si="27"/>
        <v xml:space="preserve"> </v>
      </c>
      <c r="X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4" s="228" t="str">
        <f t="shared" si="28"/>
        <v xml:space="preserve"> </v>
      </c>
      <c r="Z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4" s="228" t="str">
        <f t="shared" si="29"/>
        <v xml:space="preserve"> </v>
      </c>
      <c r="AB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5" spans="1:28" s="135" customFormat="1">
      <c r="A235" s="182" t="str">
        <f t="shared" si="30"/>
        <v>71050101014213</v>
      </c>
      <c r="B235" s="183" t="s">
        <v>439</v>
      </c>
      <c r="C235" s="132" t="s">
        <v>149</v>
      </c>
      <c r="D235" s="131" t="s">
        <v>106</v>
      </c>
      <c r="E235" s="130" t="s">
        <v>106</v>
      </c>
      <c r="F235" s="184" t="s">
        <v>106</v>
      </c>
      <c r="G235" s="129">
        <v>4213</v>
      </c>
      <c r="H235" s="23"/>
      <c r="I235" s="23"/>
      <c r="J235" s="24"/>
      <c r="K235" s="24"/>
      <c r="L235" s="28" t="s">
        <v>115</v>
      </c>
      <c r="M235" s="29">
        <v>4213</v>
      </c>
      <c r="N235" s="181">
        <f>+'havelvac 7.2'!N257+'havelvac 7.3'!N257+'havelvac 7.4'!N257+'havelvac 7.5'!N257+'havelvac 7.6'!N257+'havelvac 7.7'!N257+'havelvac 7.9'!N257+'havelvac 7.8'!N257+'havelvac 7.10'!N257+'havelvac 7.11'!N257+'havelvac 7.12'!N257+'havelvac 7.13'!N255</f>
        <v>0</v>
      </c>
      <c r="O235" s="181">
        <f>+'havelvac 7.2'!O257+'havelvac 7.3'!O257+'havelvac 7.4'!O257+'havelvac 7.5'!O257+'havelvac 7.6'!O257+'havelvac 7.7'!O257+'havelvac 7.9'!O257+'havelvac 7.8'!O257+'havelvac 7.10'!O257+'havelvac 7.11'!O257+'havelvac 7.12'!O257+'havelvac 7.13'!O255</f>
        <v>0</v>
      </c>
      <c r="P235" s="229" t="str">
        <f t="shared" si="24"/>
        <v xml:space="preserve"> </v>
      </c>
      <c r="Q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5" s="229" t="str">
        <f t="shared" si="25"/>
        <v xml:space="preserve"> </v>
      </c>
      <c r="S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5" s="229" t="str">
        <f t="shared" si="26"/>
        <v xml:space="preserve"> </v>
      </c>
      <c r="U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5" s="181">
        <f>+'havelvac 7.2'!P257+'havelvac 7.3'!P257+'havelvac 7.4'!P257+'havelvac 7.5'!P257+'havelvac 7.6'!P257+'havelvac 7.7'!P257+'havelvac 7.9'!P257+'havelvac 7.8'!P257+'havelvac 7.10'!P257+'havelvac 7.11'!P257+'havelvac 7.12'!P257+'havelvac 7.13'!P255</f>
        <v>0</v>
      </c>
      <c r="W235" s="229" t="str">
        <f t="shared" si="27"/>
        <v xml:space="preserve"> </v>
      </c>
      <c r="X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5" s="229" t="str">
        <f t="shared" si="28"/>
        <v xml:space="preserve"> </v>
      </c>
      <c r="Z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5" s="229" t="str">
        <f t="shared" si="29"/>
        <v xml:space="preserve"> </v>
      </c>
      <c r="AB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6" spans="1:28" s="135" customFormat="1" hidden="1">
      <c r="A236" s="182" t="str">
        <f t="shared" si="30"/>
        <v>71050101015112</v>
      </c>
      <c r="B236" s="183" t="s">
        <v>439</v>
      </c>
      <c r="C236" s="132" t="s">
        <v>149</v>
      </c>
      <c r="D236" s="131" t="s">
        <v>106</v>
      </c>
      <c r="E236" s="130" t="s">
        <v>106</v>
      </c>
      <c r="F236" s="184" t="s">
        <v>106</v>
      </c>
      <c r="G236" s="129">
        <v>5112</v>
      </c>
      <c r="H236" s="23"/>
      <c r="I236" s="23"/>
      <c r="J236" s="24"/>
      <c r="K236" s="24"/>
      <c r="L236" s="28" t="s">
        <v>173</v>
      </c>
      <c r="M236" s="29">
        <v>5112</v>
      </c>
      <c r="N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7.13'!N256</f>
        <v>#REF!</v>
      </c>
      <c r="O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7.13'!O256</f>
        <v>#REF!</v>
      </c>
      <c r="P236" s="229" t="str">
        <f t="shared" si="24"/>
        <v xml:space="preserve"> </v>
      </c>
      <c r="Q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6" s="229" t="str">
        <f t="shared" si="25"/>
        <v xml:space="preserve"> </v>
      </c>
      <c r="S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6" s="229" t="str">
        <f t="shared" si="26"/>
        <v xml:space="preserve"> </v>
      </c>
      <c r="U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7.13'!P256</f>
        <v>#REF!</v>
      </c>
      <c r="W236" s="229" t="str">
        <f t="shared" si="27"/>
        <v xml:space="preserve"> </v>
      </c>
      <c r="X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6" s="229" t="str">
        <f t="shared" si="28"/>
        <v xml:space="preserve"> </v>
      </c>
      <c r="Z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6" s="229" t="str">
        <f t="shared" si="29"/>
        <v xml:space="preserve"> </v>
      </c>
      <c r="AB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7" spans="1:28" s="135" customFormat="1" hidden="1">
      <c r="A237" s="182" t="str">
        <f t="shared" si="30"/>
        <v>71050101015113</v>
      </c>
      <c r="B237" s="183" t="s">
        <v>439</v>
      </c>
      <c r="C237" s="132" t="s">
        <v>149</v>
      </c>
      <c r="D237" s="131" t="s">
        <v>106</v>
      </c>
      <c r="E237" s="130" t="s">
        <v>106</v>
      </c>
      <c r="F237" s="184" t="s">
        <v>106</v>
      </c>
      <c r="G237" s="185">
        <v>5113</v>
      </c>
      <c r="H237" s="23"/>
      <c r="I237" s="23"/>
      <c r="J237" s="24"/>
      <c r="K237" s="24"/>
      <c r="L237" s="27" t="s">
        <v>174</v>
      </c>
      <c r="M237" s="10">
        <v>5113</v>
      </c>
      <c r="N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7.13'!N257</f>
        <v>#REF!</v>
      </c>
      <c r="O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7.13'!O257</f>
        <v>#REF!</v>
      </c>
      <c r="P237" s="229" t="str">
        <f t="shared" si="24"/>
        <v xml:space="preserve"> </v>
      </c>
      <c r="Q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7" s="229" t="str">
        <f t="shared" si="25"/>
        <v xml:space="preserve"> </v>
      </c>
      <c r="S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7" s="229" t="str">
        <f t="shared" si="26"/>
        <v xml:space="preserve"> </v>
      </c>
      <c r="U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7.13'!P257</f>
        <v>#REF!</v>
      </c>
      <c r="W237" s="229" t="str">
        <f t="shared" si="27"/>
        <v xml:space="preserve"> </v>
      </c>
      <c r="X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7" s="229" t="str">
        <f t="shared" si="28"/>
        <v xml:space="preserve"> </v>
      </c>
      <c r="Z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7" s="229" t="str">
        <f t="shared" si="29"/>
        <v xml:space="preserve"> </v>
      </c>
      <c r="AB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8" spans="1:28" s="196" customFormat="1" ht="27" hidden="1">
      <c r="A238" s="182" t="str">
        <f t="shared" si="30"/>
        <v>71050101020000</v>
      </c>
      <c r="B238" s="183" t="s">
        <v>439</v>
      </c>
      <c r="C238" s="132" t="s">
        <v>149</v>
      </c>
      <c r="D238" s="131" t="s">
        <v>106</v>
      </c>
      <c r="E238" s="130" t="s">
        <v>106</v>
      </c>
      <c r="F238" s="184" t="s">
        <v>140</v>
      </c>
      <c r="G238" s="185" t="s">
        <v>440</v>
      </c>
      <c r="H238" s="144"/>
      <c r="I238" s="145"/>
      <c r="J238" s="146"/>
      <c r="K238" s="146"/>
      <c r="L238" s="25" t="s">
        <v>234</v>
      </c>
      <c r="M238" s="26"/>
      <c r="N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8" s="228" t="str">
        <f t="shared" si="24"/>
        <v xml:space="preserve"> </v>
      </c>
      <c r="Q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8" s="228" t="str">
        <f t="shared" si="25"/>
        <v xml:space="preserve"> </v>
      </c>
      <c r="S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8" s="228" t="str">
        <f t="shared" si="26"/>
        <v xml:space="preserve"> </v>
      </c>
      <c r="U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8" s="228" t="str">
        <f t="shared" si="27"/>
        <v xml:space="preserve"> </v>
      </c>
      <c r="X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8" s="228" t="str">
        <f t="shared" si="28"/>
        <v xml:space="preserve"> </v>
      </c>
      <c r="Z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8" s="228" t="str">
        <f t="shared" si="29"/>
        <v xml:space="preserve"> </v>
      </c>
      <c r="AB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9" spans="1:28" s="135" customFormat="1" hidden="1">
      <c r="A239" s="182" t="str">
        <f t="shared" si="30"/>
        <v>71050101024213</v>
      </c>
      <c r="B239" s="183" t="s">
        <v>439</v>
      </c>
      <c r="C239" s="132" t="s">
        <v>149</v>
      </c>
      <c r="D239" s="131" t="s">
        <v>106</v>
      </c>
      <c r="E239" s="130" t="s">
        <v>106</v>
      </c>
      <c r="F239" s="184" t="s">
        <v>140</v>
      </c>
      <c r="G239" s="129">
        <v>4213</v>
      </c>
      <c r="H239" s="23"/>
      <c r="I239" s="23"/>
      <c r="J239" s="24"/>
      <c r="K239" s="24"/>
      <c r="L239" s="28" t="s">
        <v>115</v>
      </c>
      <c r="M239" s="29">
        <v>4213</v>
      </c>
      <c r="N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9" s="229" t="str">
        <f t="shared" si="24"/>
        <v xml:space="preserve"> </v>
      </c>
      <c r="Q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9" s="229" t="str">
        <f t="shared" si="25"/>
        <v xml:space="preserve"> </v>
      </c>
      <c r="S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9" s="229" t="str">
        <f t="shared" si="26"/>
        <v xml:space="preserve"> </v>
      </c>
      <c r="U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9" s="229" t="str">
        <f t="shared" si="27"/>
        <v xml:space="preserve"> </v>
      </c>
      <c r="X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9" s="229" t="str">
        <f t="shared" si="28"/>
        <v xml:space="preserve"> </v>
      </c>
      <c r="Z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9" s="229" t="str">
        <f t="shared" si="29"/>
        <v xml:space="preserve"> </v>
      </c>
      <c r="AB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0" spans="1:28" s="135" customFormat="1" ht="65.25" hidden="1">
      <c r="A240" s="182" t="str">
        <f t="shared" si="30"/>
        <v>71050101030000</v>
      </c>
      <c r="B240" s="183" t="s">
        <v>439</v>
      </c>
      <c r="C240" s="132" t="s">
        <v>149</v>
      </c>
      <c r="D240" s="131" t="s">
        <v>106</v>
      </c>
      <c r="E240" s="130" t="s">
        <v>106</v>
      </c>
      <c r="F240" s="184" t="s">
        <v>442</v>
      </c>
      <c r="G240" s="185" t="s">
        <v>440</v>
      </c>
      <c r="H240" s="144"/>
      <c r="I240" s="145"/>
      <c r="J240" s="146"/>
      <c r="K240" s="146"/>
      <c r="L240" s="25" t="s">
        <v>489</v>
      </c>
      <c r="M240" s="26" t="s">
        <v>81</v>
      </c>
      <c r="N240" s="195" t="e">
        <f>+'havelvac 7.2'!N258+'havelvac 7.3'!N258+'havelvac 7.4'!N258+'havelvac 7.5'!N258+'havelvac 7.6'!N258+'havelvac 7.7'!N258+'havelvac 7.9'!N258+'havelvac 7.8'!N258+'havelvac 7.10'!N258+'havelvac 7.11'!N258+'havelvac 7.12'!N258+'havelvac 7.13'!#REF!</f>
        <v>#REF!</v>
      </c>
      <c r="O240" s="195" t="e">
        <f>+'havelvac 7.2'!O258+'havelvac 7.3'!O258+'havelvac 7.4'!O258+'havelvac 7.5'!O258+'havelvac 7.6'!O258+'havelvac 7.7'!O258+'havelvac 7.9'!O258+'havelvac 7.8'!O258+'havelvac 7.10'!O258+'havelvac 7.11'!O258+'havelvac 7.12'!O258+'havelvac 7.13'!#REF!</f>
        <v>#REF!</v>
      </c>
      <c r="P240" s="228" t="str">
        <f t="shared" si="24"/>
        <v xml:space="preserve"> </v>
      </c>
      <c r="Q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0" s="228" t="str">
        <f t="shared" si="25"/>
        <v xml:space="preserve"> </v>
      </c>
      <c r="S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0" s="228" t="str">
        <f t="shared" si="26"/>
        <v xml:space="preserve"> </v>
      </c>
      <c r="U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0" s="195" t="e">
        <f>+'havelvac 7.2'!P258+'havelvac 7.3'!P258+'havelvac 7.4'!P258+'havelvac 7.5'!P258+'havelvac 7.6'!P258+'havelvac 7.7'!P258+'havelvac 7.9'!P258+'havelvac 7.8'!P258+'havelvac 7.10'!P258+'havelvac 7.11'!P258+'havelvac 7.12'!P258+'havelvac 7.13'!#REF!</f>
        <v>#REF!</v>
      </c>
      <c r="W240" s="228" t="str">
        <f t="shared" si="27"/>
        <v xml:space="preserve"> </v>
      </c>
      <c r="X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0" s="228" t="str">
        <f t="shared" si="28"/>
        <v xml:space="preserve"> </v>
      </c>
      <c r="Z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0" s="228" t="str">
        <f t="shared" si="29"/>
        <v xml:space="preserve"> </v>
      </c>
      <c r="AB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1" spans="1:28" s="135" customFormat="1" ht="54" hidden="1">
      <c r="A241" s="182">
        <v>71050101040000</v>
      </c>
      <c r="B241" s="183" t="s">
        <v>439</v>
      </c>
      <c r="C241" s="132" t="s">
        <v>149</v>
      </c>
      <c r="D241" s="131" t="s">
        <v>106</v>
      </c>
      <c r="E241" s="130" t="s">
        <v>106</v>
      </c>
      <c r="F241" s="184" t="s">
        <v>155</v>
      </c>
      <c r="G241" s="185" t="s">
        <v>440</v>
      </c>
      <c r="H241" s="144"/>
      <c r="I241" s="145"/>
      <c r="J241" s="146"/>
      <c r="K241" s="146"/>
      <c r="L241" s="25" t="s">
        <v>59</v>
      </c>
      <c r="M241" s="26"/>
      <c r="N241" s="195"/>
      <c r="O241" s="195"/>
      <c r="P241" s="228" t="str">
        <f t="shared" si="24"/>
        <v xml:space="preserve"> </v>
      </c>
      <c r="Q241" s="195"/>
      <c r="R241" s="228" t="str">
        <f t="shared" si="25"/>
        <v xml:space="preserve"> </v>
      </c>
      <c r="S241" s="195"/>
      <c r="T241" s="228" t="str">
        <f t="shared" si="26"/>
        <v xml:space="preserve"> </v>
      </c>
      <c r="U241" s="195"/>
      <c r="V241" s="195"/>
      <c r="W241" s="228" t="str">
        <f t="shared" si="27"/>
        <v xml:space="preserve"> </v>
      </c>
      <c r="X241" s="195"/>
      <c r="Y241" s="228" t="str">
        <f t="shared" si="28"/>
        <v xml:space="preserve"> </v>
      </c>
      <c r="Z241" s="195"/>
      <c r="AA241" s="228" t="str">
        <f t="shared" si="29"/>
        <v xml:space="preserve"> </v>
      </c>
      <c r="AB241" s="195"/>
    </row>
    <row r="242" spans="1:28" s="135" customFormat="1" ht="13.5" hidden="1">
      <c r="A242" s="182">
        <v>71050101044861</v>
      </c>
      <c r="B242" s="183" t="s">
        <v>439</v>
      </c>
      <c r="C242" s="132" t="s">
        <v>149</v>
      </c>
      <c r="D242" s="131" t="s">
        <v>106</v>
      </c>
      <c r="E242" s="130" t="s">
        <v>106</v>
      </c>
      <c r="F242" s="184" t="s">
        <v>155</v>
      </c>
      <c r="G242" s="185">
        <v>4861</v>
      </c>
      <c r="H242" s="144"/>
      <c r="I242" s="145"/>
      <c r="J242" s="146"/>
      <c r="K242" s="146"/>
      <c r="L242" s="25" t="s">
        <v>134</v>
      </c>
      <c r="M242" s="26">
        <v>4861</v>
      </c>
      <c r="N242" s="195"/>
      <c r="O242" s="195"/>
      <c r="P242" s="228" t="str">
        <f t="shared" si="24"/>
        <v xml:space="preserve"> </v>
      </c>
      <c r="Q242" s="195"/>
      <c r="R242" s="228" t="str">
        <f t="shared" si="25"/>
        <v xml:space="preserve"> </v>
      </c>
      <c r="S242" s="195"/>
      <c r="T242" s="228" t="str">
        <f t="shared" si="26"/>
        <v xml:space="preserve"> </v>
      </c>
      <c r="U242" s="195"/>
      <c r="V242" s="195"/>
      <c r="W242" s="228" t="str">
        <f t="shared" si="27"/>
        <v xml:space="preserve"> </v>
      </c>
      <c r="X242" s="195"/>
      <c r="Y242" s="228" t="str">
        <f t="shared" si="28"/>
        <v xml:space="preserve"> </v>
      </c>
      <c r="Z242" s="195"/>
      <c r="AA242" s="228" t="str">
        <f t="shared" si="29"/>
        <v xml:space="preserve"> </v>
      </c>
      <c r="AB242" s="195"/>
    </row>
    <row r="243" spans="1:28" s="135" customFormat="1" ht="54" hidden="1">
      <c r="A243" s="182">
        <v>71050101050000</v>
      </c>
      <c r="B243" s="183" t="s">
        <v>439</v>
      </c>
      <c r="C243" s="132" t="s">
        <v>149</v>
      </c>
      <c r="D243" s="131" t="s">
        <v>106</v>
      </c>
      <c r="E243" s="130" t="s">
        <v>106</v>
      </c>
      <c r="F243" s="184" t="s">
        <v>149</v>
      </c>
      <c r="G243" s="185" t="s">
        <v>440</v>
      </c>
      <c r="H243" s="144"/>
      <c r="I243" s="145"/>
      <c r="J243" s="146"/>
      <c r="K243" s="146"/>
      <c r="L243" s="25" t="s">
        <v>60</v>
      </c>
      <c r="M243" s="26"/>
      <c r="N243" s="195"/>
      <c r="O243" s="195"/>
      <c r="P243" s="228" t="str">
        <f t="shared" si="24"/>
        <v xml:space="preserve"> </v>
      </c>
      <c r="Q243" s="195"/>
      <c r="R243" s="228" t="str">
        <f t="shared" si="25"/>
        <v xml:space="preserve"> </v>
      </c>
      <c r="S243" s="195"/>
      <c r="T243" s="228" t="str">
        <f t="shared" si="26"/>
        <v xml:space="preserve"> </v>
      </c>
      <c r="U243" s="195"/>
      <c r="V243" s="195"/>
      <c r="W243" s="228" t="str">
        <f t="shared" si="27"/>
        <v xml:space="preserve"> </v>
      </c>
      <c r="X243" s="195"/>
      <c r="Y243" s="228" t="str">
        <f t="shared" si="28"/>
        <v xml:space="preserve"> </v>
      </c>
      <c r="Z243" s="195"/>
      <c r="AA243" s="228" t="str">
        <f t="shared" si="29"/>
        <v xml:space="preserve"> </v>
      </c>
      <c r="AB243" s="195"/>
    </row>
    <row r="244" spans="1:28" s="135" customFormat="1" ht="13.5" hidden="1">
      <c r="A244" s="182">
        <v>71050101054861</v>
      </c>
      <c r="B244" s="183" t="s">
        <v>439</v>
      </c>
      <c r="C244" s="132" t="s">
        <v>149</v>
      </c>
      <c r="D244" s="131" t="s">
        <v>106</v>
      </c>
      <c r="E244" s="130" t="s">
        <v>106</v>
      </c>
      <c r="F244" s="184" t="s">
        <v>149</v>
      </c>
      <c r="G244" s="185">
        <v>4861</v>
      </c>
      <c r="H244" s="144"/>
      <c r="I244" s="145"/>
      <c r="J244" s="146"/>
      <c r="K244" s="146"/>
      <c r="L244" s="25" t="s">
        <v>134</v>
      </c>
      <c r="M244" s="26">
        <v>4861</v>
      </c>
      <c r="N244" s="195"/>
      <c r="O244" s="195"/>
      <c r="P244" s="228" t="str">
        <f t="shared" si="24"/>
        <v xml:space="preserve"> </v>
      </c>
      <c r="Q244" s="195"/>
      <c r="R244" s="228" t="str">
        <f t="shared" si="25"/>
        <v xml:space="preserve"> </v>
      </c>
      <c r="S244" s="195"/>
      <c r="T244" s="228" t="str">
        <f t="shared" si="26"/>
        <v xml:space="preserve"> </v>
      </c>
      <c r="U244" s="195"/>
      <c r="V244" s="195"/>
      <c r="W244" s="228" t="str">
        <f t="shared" si="27"/>
        <v xml:space="preserve"> </v>
      </c>
      <c r="X244" s="195"/>
      <c r="Y244" s="228" t="str">
        <f t="shared" si="28"/>
        <v xml:space="preserve"> </v>
      </c>
      <c r="Z244" s="195"/>
      <c r="AA244" s="228" t="str">
        <f t="shared" si="29"/>
        <v xml:space="preserve"> </v>
      </c>
      <c r="AB244" s="195"/>
    </row>
    <row r="245" spans="1:28" s="135" customFormat="1" ht="67.5" hidden="1">
      <c r="A245" s="182">
        <v>71050101060000</v>
      </c>
      <c r="B245" s="183" t="s">
        <v>439</v>
      </c>
      <c r="C245" s="132" t="s">
        <v>149</v>
      </c>
      <c r="D245" s="131" t="s">
        <v>106</v>
      </c>
      <c r="E245" s="130" t="s">
        <v>106</v>
      </c>
      <c r="F245" s="184" t="s">
        <v>157</v>
      </c>
      <c r="G245" s="185" t="s">
        <v>440</v>
      </c>
      <c r="H245" s="144"/>
      <c r="I245" s="145"/>
      <c r="J245" s="146"/>
      <c r="K245" s="146"/>
      <c r="L245" s="25" t="s">
        <v>61</v>
      </c>
      <c r="M245" s="26"/>
      <c r="N245" s="195"/>
      <c r="O245" s="195"/>
      <c r="P245" s="228" t="str">
        <f t="shared" si="24"/>
        <v xml:space="preserve"> </v>
      </c>
      <c r="Q245" s="195"/>
      <c r="R245" s="228" t="str">
        <f t="shared" si="25"/>
        <v xml:space="preserve"> </v>
      </c>
      <c r="S245" s="195"/>
      <c r="T245" s="228" t="str">
        <f t="shared" si="26"/>
        <v xml:space="preserve"> </v>
      </c>
      <c r="U245" s="195"/>
      <c r="V245" s="195"/>
      <c r="W245" s="228" t="str">
        <f t="shared" si="27"/>
        <v xml:space="preserve"> </v>
      </c>
      <c r="X245" s="195"/>
      <c r="Y245" s="228" t="str">
        <f t="shared" si="28"/>
        <v xml:space="preserve"> </v>
      </c>
      <c r="Z245" s="195"/>
      <c r="AA245" s="228" t="str">
        <f t="shared" si="29"/>
        <v xml:space="preserve"> </v>
      </c>
      <c r="AB245" s="195"/>
    </row>
    <row r="246" spans="1:28" s="135" customFormat="1" ht="13.5" hidden="1">
      <c r="A246" s="182">
        <v>71050101064861</v>
      </c>
      <c r="B246" s="183" t="s">
        <v>439</v>
      </c>
      <c r="C246" s="132" t="s">
        <v>149</v>
      </c>
      <c r="D246" s="131" t="s">
        <v>106</v>
      </c>
      <c r="E246" s="130" t="s">
        <v>106</v>
      </c>
      <c r="F246" s="184" t="s">
        <v>157</v>
      </c>
      <c r="G246" s="185">
        <v>4861</v>
      </c>
      <c r="H246" s="144"/>
      <c r="I246" s="145"/>
      <c r="J246" s="146"/>
      <c r="K246" s="146"/>
      <c r="L246" s="25" t="s">
        <v>134</v>
      </c>
      <c r="M246" s="26">
        <v>4861</v>
      </c>
      <c r="N246" s="195"/>
      <c r="O246" s="195"/>
      <c r="P246" s="228" t="str">
        <f t="shared" si="24"/>
        <v xml:space="preserve"> </v>
      </c>
      <c r="Q246" s="195"/>
      <c r="R246" s="228" t="str">
        <f t="shared" si="25"/>
        <v xml:space="preserve"> </v>
      </c>
      <c r="S246" s="195"/>
      <c r="T246" s="228" t="str">
        <f t="shared" si="26"/>
        <v xml:space="preserve"> </v>
      </c>
      <c r="U246" s="195"/>
      <c r="V246" s="195"/>
      <c r="W246" s="228" t="str">
        <f t="shared" si="27"/>
        <v xml:space="preserve"> </v>
      </c>
      <c r="X246" s="195"/>
      <c r="Y246" s="228" t="str">
        <f t="shared" si="28"/>
        <v xml:space="preserve"> </v>
      </c>
      <c r="Z246" s="195"/>
      <c r="AA246" s="228" t="str">
        <f t="shared" si="29"/>
        <v xml:space="preserve"> </v>
      </c>
      <c r="AB246" s="195"/>
    </row>
    <row r="247" spans="1:28" s="135" customFormat="1" ht="54" hidden="1">
      <c r="A247" s="182">
        <v>71050101070000</v>
      </c>
      <c r="B247" s="183" t="s">
        <v>439</v>
      </c>
      <c r="C247" s="132" t="s">
        <v>149</v>
      </c>
      <c r="D247" s="131" t="s">
        <v>106</v>
      </c>
      <c r="E247" s="130" t="s">
        <v>106</v>
      </c>
      <c r="F247" s="184" t="s">
        <v>183</v>
      </c>
      <c r="G247" s="185" t="s">
        <v>440</v>
      </c>
      <c r="H247" s="144"/>
      <c r="I247" s="145"/>
      <c r="J247" s="146"/>
      <c r="K247" s="146"/>
      <c r="L247" s="25" t="s">
        <v>62</v>
      </c>
      <c r="M247" s="26"/>
      <c r="N247" s="195"/>
      <c r="O247" s="195"/>
      <c r="P247" s="228" t="str">
        <f t="shared" si="24"/>
        <v xml:space="preserve"> </v>
      </c>
      <c r="Q247" s="195"/>
      <c r="R247" s="228" t="str">
        <f t="shared" si="25"/>
        <v xml:space="preserve"> </v>
      </c>
      <c r="S247" s="195"/>
      <c r="T247" s="228" t="str">
        <f t="shared" si="26"/>
        <v xml:space="preserve"> </v>
      </c>
      <c r="U247" s="195"/>
      <c r="V247" s="195"/>
      <c r="W247" s="228" t="str">
        <f t="shared" si="27"/>
        <v xml:space="preserve"> </v>
      </c>
      <c r="X247" s="195"/>
      <c r="Y247" s="228" t="str">
        <f t="shared" si="28"/>
        <v xml:space="preserve"> </v>
      </c>
      <c r="Z247" s="195"/>
      <c r="AA247" s="228" t="str">
        <f t="shared" si="29"/>
        <v xml:space="preserve"> </v>
      </c>
      <c r="AB247" s="195"/>
    </row>
    <row r="248" spans="1:28" s="135" customFormat="1" ht="13.5" hidden="1">
      <c r="A248" s="182">
        <v>71050101074861</v>
      </c>
      <c r="B248" s="183" t="s">
        <v>439</v>
      </c>
      <c r="C248" s="132" t="s">
        <v>149</v>
      </c>
      <c r="D248" s="131" t="s">
        <v>106</v>
      </c>
      <c r="E248" s="130" t="s">
        <v>106</v>
      </c>
      <c r="F248" s="184" t="s">
        <v>183</v>
      </c>
      <c r="G248" s="185">
        <v>4861</v>
      </c>
      <c r="H248" s="144"/>
      <c r="I248" s="145"/>
      <c r="J248" s="146"/>
      <c r="K248" s="146"/>
      <c r="L248" s="25" t="s">
        <v>134</v>
      </c>
      <c r="M248" s="26">
        <v>4861</v>
      </c>
      <c r="N248" s="195"/>
      <c r="O248" s="195"/>
      <c r="P248" s="228" t="str">
        <f t="shared" si="24"/>
        <v xml:space="preserve"> </v>
      </c>
      <c r="Q248" s="195"/>
      <c r="R248" s="228" t="str">
        <f t="shared" si="25"/>
        <v xml:space="preserve"> </v>
      </c>
      <c r="S248" s="195"/>
      <c r="T248" s="228" t="str">
        <f t="shared" si="26"/>
        <v xml:space="preserve"> </v>
      </c>
      <c r="U248" s="195"/>
      <c r="V248" s="195"/>
      <c r="W248" s="228" t="str">
        <f t="shared" si="27"/>
        <v xml:space="preserve"> </v>
      </c>
      <c r="X248" s="195"/>
      <c r="Y248" s="228" t="str">
        <f t="shared" si="28"/>
        <v xml:space="preserve"> </v>
      </c>
      <c r="Z248" s="195"/>
      <c r="AA248" s="228" t="str">
        <f t="shared" si="29"/>
        <v xml:space="preserve"> </v>
      </c>
      <c r="AB248" s="195"/>
    </row>
    <row r="249" spans="1:28" s="135" customFormat="1" hidden="1">
      <c r="A249" s="182" t="str">
        <f t="shared" si="30"/>
        <v>71050101034861</v>
      </c>
      <c r="B249" s="183" t="s">
        <v>439</v>
      </c>
      <c r="C249" s="132" t="s">
        <v>149</v>
      </c>
      <c r="D249" s="131" t="s">
        <v>106</v>
      </c>
      <c r="E249" s="130" t="s">
        <v>106</v>
      </c>
      <c r="F249" s="184" t="s">
        <v>442</v>
      </c>
      <c r="G249" s="185" t="s">
        <v>84</v>
      </c>
      <c r="H249" s="192"/>
      <c r="I249" s="192"/>
      <c r="J249" s="193"/>
      <c r="K249" s="194"/>
      <c r="L249" s="34" t="s">
        <v>134</v>
      </c>
      <c r="M249" s="29" t="s">
        <v>84</v>
      </c>
      <c r="N249" s="181" t="e">
        <f>+'havelvac 7.2'!N259+'havelvac 7.3'!N259+'havelvac 7.4'!N259+'havelvac 7.5'!N259+'havelvac 7.6'!N259+'havelvac 7.7'!N259+'havelvac 7.9'!N259+'havelvac 7.8'!N259+'havelvac 7.10'!N259+'havelvac 7.11'!N259+'havelvac 7.12'!N259+'havelvac 7.13'!#REF!</f>
        <v>#REF!</v>
      </c>
      <c r="O249" s="181" t="e">
        <f>+'havelvac 7.2'!O259+'havelvac 7.3'!O259+'havelvac 7.4'!O259+'havelvac 7.5'!O259+'havelvac 7.6'!O259+'havelvac 7.7'!O259+'havelvac 7.9'!O259+'havelvac 7.8'!O259+'havelvac 7.10'!O259+'havelvac 7.11'!O259+'havelvac 7.12'!O259+'havelvac 7.13'!#REF!</f>
        <v>#REF!</v>
      </c>
      <c r="P249" s="229" t="str">
        <f t="shared" si="24"/>
        <v xml:space="preserve"> </v>
      </c>
      <c r="Q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9" s="229" t="str">
        <f t="shared" si="25"/>
        <v xml:space="preserve"> </v>
      </c>
      <c r="S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9" s="229" t="str">
        <f t="shared" si="26"/>
        <v xml:space="preserve"> </v>
      </c>
      <c r="U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9" s="181" t="e">
        <f>+'havelvac 7.2'!P259+'havelvac 7.3'!P259+'havelvac 7.4'!P259+'havelvac 7.5'!P259+'havelvac 7.6'!P259+'havelvac 7.7'!P259+'havelvac 7.9'!P259+'havelvac 7.8'!P259+'havelvac 7.10'!P259+'havelvac 7.11'!P259+'havelvac 7.12'!P259+'havelvac 7.13'!#REF!</f>
        <v>#REF!</v>
      </c>
      <c r="W249" s="229" t="str">
        <f t="shared" si="27"/>
        <v xml:space="preserve"> </v>
      </c>
      <c r="X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9" s="229" t="str">
        <f t="shared" si="28"/>
        <v xml:space="preserve"> </v>
      </c>
      <c r="Z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9" s="229" t="str">
        <f t="shared" si="29"/>
        <v xml:space="preserve"> </v>
      </c>
      <c r="AB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0" spans="1:28" s="187" customFormat="1" ht="13.5" hidden="1">
      <c r="A250" s="182" t="str">
        <f t="shared" si="30"/>
        <v>71050300000000</v>
      </c>
      <c r="B250" s="183" t="s">
        <v>439</v>
      </c>
      <c r="C250" s="132" t="s">
        <v>149</v>
      </c>
      <c r="D250" s="131" t="s">
        <v>442</v>
      </c>
      <c r="E250" s="130" t="s">
        <v>441</v>
      </c>
      <c r="F250" s="184" t="s">
        <v>441</v>
      </c>
      <c r="G250" s="185" t="s">
        <v>440</v>
      </c>
      <c r="H250" s="173">
        <v>2530</v>
      </c>
      <c r="I250" s="164" t="s">
        <v>149</v>
      </c>
      <c r="J250" s="165">
        <v>3</v>
      </c>
      <c r="K250" s="165">
        <v>0</v>
      </c>
      <c r="L250" s="166" t="s">
        <v>235</v>
      </c>
      <c r="M250" s="174"/>
      <c r="N250" s="186">
        <f>+'havelvac 7.2'!N295+'havelvac 7.3'!N295+'havelvac 7.4'!N295+'havelvac 7.5'!N295+'havelvac 7.6'!N295+'havelvac 7.7'!N295+'havelvac 7.9'!N295+'havelvac 7.8'!N295+'havelvac 7.10'!N295+'havelvac 7.11'!N295+'havelvac 7.12'!N295+'havelvac 7.13'!N293</f>
        <v>0</v>
      </c>
      <c r="O250" s="186">
        <f>+'havelvac 7.2'!O295+'havelvac 7.3'!O295+'havelvac 7.4'!O295+'havelvac 7.5'!O295+'havelvac 7.6'!O295+'havelvac 7.7'!O295+'havelvac 7.9'!O295+'havelvac 7.8'!O295+'havelvac 7.10'!O295+'havelvac 7.11'!O295+'havelvac 7.12'!O295+'havelvac 7.13'!O293</f>
        <v>0</v>
      </c>
      <c r="P250" s="226" t="str">
        <f t="shared" si="24"/>
        <v xml:space="preserve"> </v>
      </c>
      <c r="Q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0" s="226" t="str">
        <f t="shared" si="25"/>
        <v xml:space="preserve"> </v>
      </c>
      <c r="S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0" s="226" t="str">
        <f t="shared" si="26"/>
        <v xml:space="preserve"> </v>
      </c>
      <c r="U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0" s="186">
        <f>+'havelvac 7.2'!P295+'havelvac 7.3'!P295+'havelvac 7.4'!P295+'havelvac 7.5'!P295+'havelvac 7.6'!P295+'havelvac 7.7'!P295+'havelvac 7.9'!P295+'havelvac 7.8'!P295+'havelvac 7.10'!P295+'havelvac 7.11'!P295+'havelvac 7.12'!P295+'havelvac 7.13'!P293</f>
        <v>0</v>
      </c>
      <c r="W250" s="226" t="str">
        <f t="shared" si="27"/>
        <v xml:space="preserve"> </v>
      </c>
      <c r="X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0" s="226" t="str">
        <f t="shared" si="28"/>
        <v xml:space="preserve"> </v>
      </c>
      <c r="Z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0" s="226" t="str">
        <f t="shared" si="29"/>
        <v xml:space="preserve"> </v>
      </c>
      <c r="AB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1" spans="1:28" s="135" customFormat="1" ht="12.75" hidden="1">
      <c r="A251" s="182" t="str">
        <f t="shared" si="30"/>
        <v>71050300000001</v>
      </c>
      <c r="B251" s="183" t="s">
        <v>439</v>
      </c>
      <c r="C251" s="132" t="s">
        <v>149</v>
      </c>
      <c r="D251" s="131" t="s">
        <v>442</v>
      </c>
      <c r="E251" s="130" t="s">
        <v>441</v>
      </c>
      <c r="F251" s="184" t="s">
        <v>441</v>
      </c>
      <c r="G251" s="185" t="s">
        <v>96</v>
      </c>
      <c r="H251" s="15"/>
      <c r="I251" s="16"/>
      <c r="J251" s="17"/>
      <c r="K251" s="17"/>
      <c r="L251" s="28" t="s">
        <v>110</v>
      </c>
      <c r="M251" s="33"/>
      <c r="N251" s="188">
        <f>+'havelvac 7.2'!N296+'havelvac 7.3'!N296+'havelvac 7.4'!N296+'havelvac 7.5'!N296+'havelvac 7.6'!N296+'havelvac 7.7'!N296+'havelvac 7.9'!N296+'havelvac 7.8'!N296+'havelvac 7.10'!N296+'havelvac 7.11'!N296+'havelvac 7.12'!N296+'havelvac 7.13'!N294</f>
        <v>0</v>
      </c>
      <c r="O251" s="188">
        <f>+'havelvac 7.2'!O296+'havelvac 7.3'!O296+'havelvac 7.4'!O296+'havelvac 7.5'!O296+'havelvac 7.6'!O296+'havelvac 7.7'!O296+'havelvac 7.9'!O296+'havelvac 7.8'!O296+'havelvac 7.10'!O296+'havelvac 7.11'!O296+'havelvac 7.12'!O296+'havelvac 7.13'!O294</f>
        <v>0</v>
      </c>
      <c r="P251" s="225" t="str">
        <f t="shared" si="24"/>
        <v xml:space="preserve"> </v>
      </c>
      <c r="Q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1" s="225" t="str">
        <f t="shared" si="25"/>
        <v xml:space="preserve"> </v>
      </c>
      <c r="S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1" s="225" t="str">
        <f t="shared" si="26"/>
        <v xml:space="preserve"> </v>
      </c>
      <c r="U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1" s="188">
        <f>+'havelvac 7.2'!P296+'havelvac 7.3'!P296+'havelvac 7.4'!P296+'havelvac 7.5'!P296+'havelvac 7.6'!P296+'havelvac 7.7'!P296+'havelvac 7.9'!P296+'havelvac 7.8'!P296+'havelvac 7.10'!P296+'havelvac 7.11'!P296+'havelvac 7.12'!P296+'havelvac 7.13'!P294</f>
        <v>0</v>
      </c>
      <c r="W251" s="225" t="str">
        <f t="shared" si="27"/>
        <v xml:space="preserve"> </v>
      </c>
      <c r="X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1" s="225" t="str">
        <f t="shared" si="28"/>
        <v xml:space="preserve"> </v>
      </c>
      <c r="Z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1" s="225" t="str">
        <f t="shared" si="29"/>
        <v xml:space="preserve"> </v>
      </c>
      <c r="AB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2" spans="1:28" s="191" customFormat="1" ht="12.75" hidden="1">
      <c r="A252" s="182" t="str">
        <f t="shared" si="30"/>
        <v>71050301000000</v>
      </c>
      <c r="B252" s="183" t="s">
        <v>439</v>
      </c>
      <c r="C252" s="132" t="s">
        <v>149</v>
      </c>
      <c r="D252" s="131" t="s">
        <v>442</v>
      </c>
      <c r="E252" s="130" t="s">
        <v>106</v>
      </c>
      <c r="F252" s="184" t="s">
        <v>441</v>
      </c>
      <c r="G252" s="185" t="s">
        <v>440</v>
      </c>
      <c r="H252" s="149">
        <v>2531</v>
      </c>
      <c r="I252" s="150" t="s">
        <v>149</v>
      </c>
      <c r="J252" s="151">
        <v>3</v>
      </c>
      <c r="K252" s="151">
        <v>1</v>
      </c>
      <c r="L252" s="152" t="s">
        <v>236</v>
      </c>
      <c r="M252" s="153"/>
      <c r="N252" s="190">
        <f>+'havelvac 7.2'!N299+'havelvac 7.3'!N299+'havelvac 7.4'!N299+'havelvac 7.5'!N299+'havelvac 7.6'!N299+'havelvac 7.7'!N299+'havelvac 7.9'!N299+'havelvac 7.8'!N299+'havelvac 7.10'!N299+'havelvac 7.11'!N299+'havelvac 7.12'!N299+'havelvac 7.13'!N295</f>
        <v>0</v>
      </c>
      <c r="O252" s="190">
        <f>+'havelvac 7.2'!O299+'havelvac 7.3'!O299+'havelvac 7.4'!O299+'havelvac 7.5'!O299+'havelvac 7.6'!O299+'havelvac 7.7'!O299+'havelvac 7.9'!O299+'havelvac 7.8'!O299+'havelvac 7.10'!O299+'havelvac 7.11'!O299+'havelvac 7.12'!O299+'havelvac 7.13'!O295</f>
        <v>0</v>
      </c>
      <c r="P252" s="227" t="str">
        <f t="shared" si="24"/>
        <v xml:space="preserve"> </v>
      </c>
      <c r="Q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2" s="227" t="str">
        <f t="shared" si="25"/>
        <v xml:space="preserve"> </v>
      </c>
      <c r="S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2" s="227" t="str">
        <f t="shared" si="26"/>
        <v xml:space="preserve"> </v>
      </c>
      <c r="U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2" s="190">
        <f>+'havelvac 7.2'!P299+'havelvac 7.3'!P299+'havelvac 7.4'!P299+'havelvac 7.5'!P299+'havelvac 7.6'!P299+'havelvac 7.7'!P299+'havelvac 7.9'!P299+'havelvac 7.8'!P299+'havelvac 7.10'!P299+'havelvac 7.11'!P299+'havelvac 7.12'!P299+'havelvac 7.13'!P295</f>
        <v>0</v>
      </c>
      <c r="W252" s="227" t="str">
        <f t="shared" si="27"/>
        <v xml:space="preserve"> </v>
      </c>
      <c r="X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2" s="227" t="str">
        <f t="shared" si="28"/>
        <v xml:space="preserve"> </v>
      </c>
      <c r="Z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2" s="227" t="str">
        <f t="shared" si="29"/>
        <v xml:space="preserve"> </v>
      </c>
      <c r="AB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3" spans="1:28" s="135" customFormat="1" ht="12.75" hidden="1">
      <c r="A253" s="182" t="str">
        <f t="shared" si="30"/>
        <v>71050301000001</v>
      </c>
      <c r="B253" s="183" t="s">
        <v>439</v>
      </c>
      <c r="C253" s="132" t="s">
        <v>149</v>
      </c>
      <c r="D253" s="131" t="s">
        <v>442</v>
      </c>
      <c r="E253" s="130" t="s">
        <v>106</v>
      </c>
      <c r="F253" s="184" t="s">
        <v>441</v>
      </c>
      <c r="G253" s="185" t="s">
        <v>96</v>
      </c>
      <c r="H253" s="15"/>
      <c r="I253" s="23"/>
      <c r="J253" s="24"/>
      <c r="K253" s="24"/>
      <c r="L253" s="28" t="s">
        <v>108</v>
      </c>
      <c r="M253" s="42"/>
      <c r="N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7.13'!N296</f>
        <v>#REF!</v>
      </c>
      <c r="O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7.13'!O296</f>
        <v>#REF!</v>
      </c>
      <c r="P253" s="225" t="str">
        <f t="shared" si="24"/>
        <v xml:space="preserve"> </v>
      </c>
      <c r="Q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3" s="225" t="str">
        <f t="shared" si="25"/>
        <v xml:space="preserve"> </v>
      </c>
      <c r="S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3" s="225" t="str">
        <f t="shared" si="26"/>
        <v xml:space="preserve"> </v>
      </c>
      <c r="U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7.13'!P296</f>
        <v>#REF!</v>
      </c>
      <c r="W253" s="225" t="str">
        <f t="shared" si="27"/>
        <v xml:space="preserve"> </v>
      </c>
      <c r="X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3" s="225" t="str">
        <f t="shared" si="28"/>
        <v xml:space="preserve"> </v>
      </c>
      <c r="Z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3" s="225" t="str">
        <f t="shared" si="29"/>
        <v xml:space="preserve"> </v>
      </c>
      <c r="AB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4" spans="1:28" s="196" customFormat="1" ht="13.5" hidden="1">
      <c r="A254" s="182" t="str">
        <f t="shared" si="30"/>
        <v>71050301010000</v>
      </c>
      <c r="B254" s="183" t="s">
        <v>439</v>
      </c>
      <c r="C254" s="132" t="s">
        <v>149</v>
      </c>
      <c r="D254" s="131" t="s">
        <v>442</v>
      </c>
      <c r="E254" s="130" t="s">
        <v>106</v>
      </c>
      <c r="F254" s="184" t="s">
        <v>106</v>
      </c>
      <c r="G254" s="185" t="s">
        <v>440</v>
      </c>
      <c r="H254" s="144"/>
      <c r="I254" s="145"/>
      <c r="J254" s="146"/>
      <c r="K254" s="146"/>
      <c r="L254" s="25" t="s">
        <v>237</v>
      </c>
      <c r="M254" s="26"/>
      <c r="N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7.13'!N299</f>
        <v>#REF!</v>
      </c>
      <c r="O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7.13'!O299</f>
        <v>#REF!</v>
      </c>
      <c r="P254" s="228" t="str">
        <f t="shared" si="24"/>
        <v xml:space="preserve"> </v>
      </c>
      <c r="Q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4" s="228" t="str">
        <f t="shared" si="25"/>
        <v xml:space="preserve"> </v>
      </c>
      <c r="S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4" s="228" t="str">
        <f t="shared" si="26"/>
        <v xml:space="preserve"> </v>
      </c>
      <c r="U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7.13'!P299</f>
        <v>#REF!</v>
      </c>
      <c r="W254" s="228" t="str">
        <f t="shared" si="27"/>
        <v xml:space="preserve"> </v>
      </c>
      <c r="X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4" s="228" t="str">
        <f t="shared" si="28"/>
        <v xml:space="preserve"> </v>
      </c>
      <c r="Z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4" s="228" t="str">
        <f t="shared" si="29"/>
        <v xml:space="preserve"> </v>
      </c>
      <c r="AB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5" spans="1:28" s="135" customFormat="1" hidden="1">
      <c r="A255" s="182" t="str">
        <f t="shared" si="30"/>
        <v>71050301014213</v>
      </c>
      <c r="B255" s="183" t="s">
        <v>439</v>
      </c>
      <c r="C255" s="132" t="s">
        <v>149</v>
      </c>
      <c r="D255" s="131" t="s">
        <v>442</v>
      </c>
      <c r="E255" s="130" t="s">
        <v>106</v>
      </c>
      <c r="F255" s="184" t="s">
        <v>106</v>
      </c>
      <c r="G255" s="129">
        <v>4213</v>
      </c>
      <c r="H255" s="15"/>
      <c r="I255" s="23"/>
      <c r="J255" s="24"/>
      <c r="K255" s="24"/>
      <c r="L255" s="27" t="s">
        <v>115</v>
      </c>
      <c r="M255" s="42">
        <v>4213</v>
      </c>
      <c r="N255" s="181" t="e">
        <f>+'havelvac 7.2'!N303+'havelvac 7.3'!N303+'havelvac 7.4'!N303+'havelvac 7.5'!N303+'havelvac 7.6'!N303+'havelvac 7.7'!N303+'havelvac 7.9'!N303+'havelvac 7.8'!N303+'havelvac 7.10'!N303+'havelvac 7.11'!N303+'havelvac 7.12'!N303+'havelvac 7.13'!#REF!</f>
        <v>#REF!</v>
      </c>
      <c r="O255" s="181" t="e">
        <f>+'havelvac 7.2'!O303+'havelvac 7.3'!O303+'havelvac 7.4'!O303+'havelvac 7.5'!O303+'havelvac 7.6'!O303+'havelvac 7.7'!O303+'havelvac 7.9'!O303+'havelvac 7.8'!O303+'havelvac 7.10'!O303+'havelvac 7.11'!O303+'havelvac 7.12'!O303+'havelvac 7.13'!#REF!</f>
        <v>#REF!</v>
      </c>
      <c r="P255" s="229" t="str">
        <f t="shared" si="24"/>
        <v xml:space="preserve"> </v>
      </c>
      <c r="Q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5" s="229" t="str">
        <f t="shared" si="25"/>
        <v xml:space="preserve"> </v>
      </c>
      <c r="S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5" s="229" t="str">
        <f t="shared" si="26"/>
        <v xml:space="preserve"> </v>
      </c>
      <c r="U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5" s="181" t="e">
        <f>+'havelvac 7.2'!P303+'havelvac 7.3'!P303+'havelvac 7.4'!P303+'havelvac 7.5'!P303+'havelvac 7.6'!P303+'havelvac 7.7'!P303+'havelvac 7.9'!P303+'havelvac 7.8'!P303+'havelvac 7.10'!P303+'havelvac 7.11'!P303+'havelvac 7.12'!P303+'havelvac 7.13'!#REF!</f>
        <v>#REF!</v>
      </c>
      <c r="W255" s="229" t="str">
        <f t="shared" si="27"/>
        <v xml:space="preserve"> </v>
      </c>
      <c r="X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5" s="229" t="str">
        <f t="shared" si="28"/>
        <v xml:space="preserve"> </v>
      </c>
      <c r="Z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5" s="229" t="str">
        <f t="shared" si="29"/>
        <v xml:space="preserve"> </v>
      </c>
      <c r="AB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6" spans="1:28" s="187" customFormat="1" ht="27">
      <c r="A256" s="182" t="str">
        <f t="shared" si="30"/>
        <v>71050600000000</v>
      </c>
      <c r="B256" s="183" t="s">
        <v>439</v>
      </c>
      <c r="C256" s="132" t="s">
        <v>149</v>
      </c>
      <c r="D256" s="131" t="s">
        <v>157</v>
      </c>
      <c r="E256" s="130" t="s">
        <v>441</v>
      </c>
      <c r="F256" s="184" t="s">
        <v>441</v>
      </c>
      <c r="G256" s="185" t="s">
        <v>440</v>
      </c>
      <c r="H256" s="173">
        <v>2560</v>
      </c>
      <c r="I256" s="164" t="s">
        <v>149</v>
      </c>
      <c r="J256" s="165">
        <v>6</v>
      </c>
      <c r="K256" s="165">
        <v>0</v>
      </c>
      <c r="L256" s="166" t="s">
        <v>238</v>
      </c>
      <c r="M256" s="174"/>
      <c r="N256" s="186" t="e">
        <f>+'havelvac 7.2'!N304+'havelvac 7.3'!N304+'havelvac 7.4'!N304+'havelvac 7.5'!N304+'havelvac 7.6'!N304+'havelvac 7.7'!N304+'havelvac 7.9'!N304+'havelvac 7.8'!N304+'havelvac 7.10'!N304+'havelvac 7.11'!N304+'havelvac 7.12'!N304+'havelvac 7.13'!#REF!</f>
        <v>#REF!</v>
      </c>
      <c r="O256" s="186" t="e">
        <f>+'havelvac 7.2'!O304+'havelvac 7.3'!O304+'havelvac 7.4'!O304+'havelvac 7.5'!O304+'havelvac 7.6'!O304+'havelvac 7.7'!O304+'havelvac 7.9'!O304+'havelvac 7.8'!O304+'havelvac 7.10'!O304+'havelvac 7.11'!O304+'havelvac 7.12'!O304+'havelvac 7.13'!#REF!</f>
        <v>#REF!</v>
      </c>
      <c r="P256" s="226" t="str">
        <f t="shared" si="24"/>
        <v xml:space="preserve"> </v>
      </c>
      <c r="Q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6" s="226" t="str">
        <f t="shared" si="25"/>
        <v xml:space="preserve"> </v>
      </c>
      <c r="S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6" s="226" t="str">
        <f t="shared" si="26"/>
        <v xml:space="preserve"> </v>
      </c>
      <c r="U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6" s="186" t="e">
        <f>+'havelvac 7.2'!P304+'havelvac 7.3'!P304+'havelvac 7.4'!P304+'havelvac 7.5'!P304+'havelvac 7.6'!P304+'havelvac 7.7'!P304+'havelvac 7.9'!P304+'havelvac 7.8'!P304+'havelvac 7.10'!P304+'havelvac 7.11'!P304+'havelvac 7.12'!P304+'havelvac 7.13'!#REF!</f>
        <v>#REF!</v>
      </c>
      <c r="W256" s="226" t="str">
        <f t="shared" si="27"/>
        <v xml:space="preserve"> </v>
      </c>
      <c r="X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6" s="226" t="str">
        <f t="shared" si="28"/>
        <v xml:space="preserve"> </v>
      </c>
      <c r="Z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6" s="226" t="str">
        <f t="shared" si="29"/>
        <v xml:space="preserve"> </v>
      </c>
      <c r="AB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7" spans="1:28" s="135" customFormat="1" ht="12.75">
      <c r="A257" s="182" t="str">
        <f t="shared" si="30"/>
        <v>71050600000001</v>
      </c>
      <c r="B257" s="183" t="s">
        <v>439</v>
      </c>
      <c r="C257" s="132" t="s">
        <v>149</v>
      </c>
      <c r="D257" s="131" t="s">
        <v>157</v>
      </c>
      <c r="E257" s="130" t="s">
        <v>441</v>
      </c>
      <c r="F257" s="184" t="s">
        <v>441</v>
      </c>
      <c r="G257" s="185" t="s">
        <v>96</v>
      </c>
      <c r="H257" s="23"/>
      <c r="I257" s="16"/>
      <c r="J257" s="17"/>
      <c r="K257" s="17"/>
      <c r="L257" s="28" t="s">
        <v>110</v>
      </c>
      <c r="M257" s="29"/>
      <c r="N257" s="188">
        <f>+'havelvac 7.2'!N305+'havelvac 7.3'!N305+'havelvac 7.4'!N305+'havelvac 7.5'!N305+'havelvac 7.6'!N305+'havelvac 7.7'!N305+'havelvac 7.9'!N305+'havelvac 7.8'!N305+'havelvac 7.10'!N305+'havelvac 7.11'!N305+'havelvac 7.12'!N305+'havelvac 7.13'!N303</f>
        <v>0</v>
      </c>
      <c r="O257" s="188">
        <f>+'havelvac 7.2'!O305+'havelvac 7.3'!O305+'havelvac 7.4'!O305+'havelvac 7.5'!O305+'havelvac 7.6'!O305+'havelvac 7.7'!O305+'havelvac 7.9'!O305+'havelvac 7.8'!O305+'havelvac 7.10'!O305+'havelvac 7.11'!O305+'havelvac 7.12'!O305+'havelvac 7.13'!O303</f>
        <v>0</v>
      </c>
      <c r="P257" s="225" t="str">
        <f t="shared" si="24"/>
        <v xml:space="preserve"> </v>
      </c>
      <c r="Q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7" s="225" t="str">
        <f t="shared" si="25"/>
        <v xml:space="preserve"> </v>
      </c>
      <c r="S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7" s="225" t="str">
        <f t="shared" si="26"/>
        <v xml:space="preserve"> </v>
      </c>
      <c r="U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7" s="188">
        <f>+'havelvac 7.2'!P305+'havelvac 7.3'!P305+'havelvac 7.4'!P305+'havelvac 7.5'!P305+'havelvac 7.6'!P305+'havelvac 7.7'!P305+'havelvac 7.9'!P305+'havelvac 7.8'!P305+'havelvac 7.10'!P305+'havelvac 7.11'!P305+'havelvac 7.12'!P305+'havelvac 7.13'!P303</f>
        <v>0</v>
      </c>
      <c r="W257" s="225" t="str">
        <f t="shared" si="27"/>
        <v xml:space="preserve"> </v>
      </c>
      <c r="X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7" s="225" t="str">
        <f t="shared" si="28"/>
        <v xml:space="preserve"> </v>
      </c>
      <c r="Z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7" s="225" t="str">
        <f t="shared" si="29"/>
        <v xml:space="preserve"> </v>
      </c>
      <c r="AB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8" spans="1:28" s="191" customFormat="1" ht="25.5">
      <c r="A258" s="182" t="str">
        <f t="shared" si="30"/>
        <v>71050601000000</v>
      </c>
      <c r="B258" s="183" t="s">
        <v>439</v>
      </c>
      <c r="C258" s="132" t="s">
        <v>149</v>
      </c>
      <c r="D258" s="131" t="s">
        <v>157</v>
      </c>
      <c r="E258" s="130" t="s">
        <v>106</v>
      </c>
      <c r="F258" s="184" t="s">
        <v>441</v>
      </c>
      <c r="G258" s="185" t="s">
        <v>440</v>
      </c>
      <c r="H258" s="149">
        <v>2561</v>
      </c>
      <c r="I258" s="150" t="s">
        <v>149</v>
      </c>
      <c r="J258" s="151">
        <v>6</v>
      </c>
      <c r="K258" s="151">
        <v>1</v>
      </c>
      <c r="L258" s="152" t="s">
        <v>238</v>
      </c>
      <c r="M258" s="153"/>
      <c r="N258" s="190">
        <f>+'havelvac 7.2'!N306+'havelvac 7.3'!N306+'havelvac 7.4'!N306+'havelvac 7.5'!N306+'havelvac 7.6'!N306+'havelvac 7.7'!N306+'havelvac 7.9'!N306+'havelvac 7.8'!N306+'havelvac 7.10'!N306+'havelvac 7.11'!N306+'havelvac 7.12'!N306+'havelvac 7.13'!N304</f>
        <v>0</v>
      </c>
      <c r="O258" s="190">
        <f>+'havelvac 7.2'!O306+'havelvac 7.3'!O306+'havelvac 7.4'!O306+'havelvac 7.5'!O306+'havelvac 7.6'!O306+'havelvac 7.7'!O306+'havelvac 7.9'!O306+'havelvac 7.8'!O306+'havelvac 7.10'!O306+'havelvac 7.11'!O306+'havelvac 7.12'!O306+'havelvac 7.13'!O304</f>
        <v>0</v>
      </c>
      <c r="P258" s="227" t="str">
        <f t="shared" si="24"/>
        <v xml:space="preserve"> </v>
      </c>
      <c r="Q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8" s="227" t="str">
        <f t="shared" si="25"/>
        <v xml:space="preserve"> </v>
      </c>
      <c r="S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8" s="227" t="str">
        <f t="shared" si="26"/>
        <v xml:space="preserve"> </v>
      </c>
      <c r="U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8" s="190">
        <f>+'havelvac 7.2'!P306+'havelvac 7.3'!P306+'havelvac 7.4'!P306+'havelvac 7.5'!P306+'havelvac 7.6'!P306+'havelvac 7.7'!P306+'havelvac 7.9'!P306+'havelvac 7.8'!P306+'havelvac 7.10'!P306+'havelvac 7.11'!P306+'havelvac 7.12'!P306+'havelvac 7.13'!P304</f>
        <v>0</v>
      </c>
      <c r="W258" s="227" t="str">
        <f t="shared" si="27"/>
        <v xml:space="preserve"> </v>
      </c>
      <c r="X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8" s="227" t="str">
        <f t="shared" si="28"/>
        <v xml:space="preserve"> </v>
      </c>
      <c r="Z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8" s="227" t="str">
        <f t="shared" si="29"/>
        <v xml:space="preserve"> </v>
      </c>
      <c r="AB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9" spans="1:28" s="135" customFormat="1" ht="12.75">
      <c r="A259" s="182" t="str">
        <f t="shared" si="30"/>
        <v>71050601000001</v>
      </c>
      <c r="B259" s="183" t="s">
        <v>439</v>
      </c>
      <c r="C259" s="132" t="s">
        <v>149</v>
      </c>
      <c r="D259" s="131" t="s">
        <v>157</v>
      </c>
      <c r="E259" s="130" t="s">
        <v>106</v>
      </c>
      <c r="F259" s="184" t="s">
        <v>441</v>
      </c>
      <c r="G259" s="185" t="s">
        <v>96</v>
      </c>
      <c r="H259" s="23"/>
      <c r="I259" s="23"/>
      <c r="J259" s="24"/>
      <c r="K259" s="24"/>
      <c r="L259" s="28" t="s">
        <v>108</v>
      </c>
      <c r="M259" s="29"/>
      <c r="N259" s="188">
        <f>+'havelvac 7.2'!N307+'havelvac 7.3'!N307+'havelvac 7.4'!N307+'havelvac 7.5'!N307+'havelvac 7.6'!N307+'havelvac 7.7'!N307+'havelvac 7.9'!N307+'havelvac 7.8'!N307+'havelvac 7.10'!N307+'havelvac 7.11'!N307+'havelvac 7.12'!N307+'havelvac 7.13'!N305</f>
        <v>0</v>
      </c>
      <c r="O259" s="188">
        <f>+'havelvac 7.2'!O307+'havelvac 7.3'!O307+'havelvac 7.4'!O307+'havelvac 7.5'!O307+'havelvac 7.6'!O307+'havelvac 7.7'!O307+'havelvac 7.9'!O307+'havelvac 7.8'!O307+'havelvac 7.10'!O307+'havelvac 7.11'!O307+'havelvac 7.12'!O307+'havelvac 7.13'!O305</f>
        <v>0</v>
      </c>
      <c r="P259" s="225" t="str">
        <f t="shared" si="24"/>
        <v xml:space="preserve"> </v>
      </c>
      <c r="Q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9" s="225" t="str">
        <f t="shared" si="25"/>
        <v xml:space="preserve"> </v>
      </c>
      <c r="S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9" s="225" t="str">
        <f t="shared" si="26"/>
        <v xml:space="preserve"> </v>
      </c>
      <c r="U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9" s="188">
        <f>+'havelvac 7.2'!P307+'havelvac 7.3'!P307+'havelvac 7.4'!P307+'havelvac 7.5'!P307+'havelvac 7.6'!P307+'havelvac 7.7'!P307+'havelvac 7.9'!P307+'havelvac 7.8'!P307+'havelvac 7.10'!P307+'havelvac 7.11'!P307+'havelvac 7.12'!P307+'havelvac 7.13'!P305</f>
        <v>0</v>
      </c>
      <c r="W259" s="225" t="str">
        <f t="shared" si="27"/>
        <v xml:space="preserve"> </v>
      </c>
      <c r="X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9" s="225" t="str">
        <f t="shared" si="28"/>
        <v xml:space="preserve"> </v>
      </c>
      <c r="Z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9" s="225" t="str">
        <f t="shared" si="29"/>
        <v xml:space="preserve"> </v>
      </c>
      <c r="AB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0" spans="1:28" s="196" customFormat="1" ht="13.5">
      <c r="A260" s="182" t="str">
        <f t="shared" si="30"/>
        <v>71050601010000</v>
      </c>
      <c r="B260" s="183" t="s">
        <v>439</v>
      </c>
      <c r="C260" s="132" t="s">
        <v>149</v>
      </c>
      <c r="D260" s="131" t="s">
        <v>157</v>
      </c>
      <c r="E260" s="130" t="s">
        <v>106</v>
      </c>
      <c r="F260" s="184" t="s">
        <v>106</v>
      </c>
      <c r="G260" s="185" t="s">
        <v>440</v>
      </c>
      <c r="H260" s="144"/>
      <c r="I260" s="145"/>
      <c r="J260" s="146"/>
      <c r="K260" s="146"/>
      <c r="L260" s="25" t="s">
        <v>239</v>
      </c>
      <c r="M260" s="26"/>
      <c r="N260" s="195">
        <f>+'havelvac 7.2'!N308+'havelvac 7.3'!N308+'havelvac 7.4'!N308+'havelvac 7.5'!N308+'havelvac 7.6'!N308+'havelvac 7.7'!N308+'havelvac 7.9'!N308+'havelvac 7.8'!N308+'havelvac 7.10'!N308+'havelvac 7.11'!N308+'havelvac 7.12'!N308+'havelvac 7.13'!N306</f>
        <v>0</v>
      </c>
      <c r="O260" s="195">
        <f>+'havelvac 7.2'!O308+'havelvac 7.3'!O308+'havelvac 7.4'!O308+'havelvac 7.5'!O308+'havelvac 7.6'!O308+'havelvac 7.7'!O308+'havelvac 7.9'!O308+'havelvac 7.8'!O308+'havelvac 7.10'!O308+'havelvac 7.11'!O308+'havelvac 7.12'!O308+'havelvac 7.13'!O306</f>
        <v>0</v>
      </c>
      <c r="P260" s="228" t="str">
        <f t="shared" si="24"/>
        <v xml:space="preserve"> </v>
      </c>
      <c r="Q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0" s="228" t="str">
        <f t="shared" si="25"/>
        <v xml:space="preserve"> </v>
      </c>
      <c r="S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0" s="228" t="str">
        <f t="shared" si="26"/>
        <v xml:space="preserve"> </v>
      </c>
      <c r="U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0" s="195">
        <f>+'havelvac 7.2'!P308+'havelvac 7.3'!P308+'havelvac 7.4'!P308+'havelvac 7.5'!P308+'havelvac 7.6'!P308+'havelvac 7.7'!P308+'havelvac 7.9'!P308+'havelvac 7.8'!P308+'havelvac 7.10'!P308+'havelvac 7.11'!P308+'havelvac 7.12'!P308+'havelvac 7.13'!P306</f>
        <v>0</v>
      </c>
      <c r="W260" s="228" t="str">
        <f t="shared" si="27"/>
        <v xml:space="preserve"> </v>
      </c>
      <c r="X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0" s="228" t="str">
        <f t="shared" si="28"/>
        <v xml:space="preserve"> </v>
      </c>
      <c r="Z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0" s="228" t="str">
        <f t="shared" si="29"/>
        <v xml:space="preserve"> </v>
      </c>
      <c r="AB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1" spans="1:28" s="135" customFormat="1">
      <c r="A261" s="182" t="str">
        <f t="shared" si="30"/>
        <v>71050601014213</v>
      </c>
      <c r="B261" s="183" t="s">
        <v>439</v>
      </c>
      <c r="C261" s="132" t="s">
        <v>149</v>
      </c>
      <c r="D261" s="131" t="s">
        <v>157</v>
      </c>
      <c r="E261" s="130" t="s">
        <v>106</v>
      </c>
      <c r="F261" s="184" t="s">
        <v>106</v>
      </c>
      <c r="G261" s="129">
        <v>4213</v>
      </c>
      <c r="H261" s="15"/>
      <c r="I261" s="23"/>
      <c r="J261" s="24"/>
      <c r="K261" s="24"/>
      <c r="L261" s="30" t="s">
        <v>115</v>
      </c>
      <c r="M261" s="31">
        <v>4213</v>
      </c>
      <c r="N261" s="181">
        <f>+'havelvac 7.2'!N309+'havelvac 7.3'!N309+'havelvac 7.4'!N309+'havelvac 7.5'!N309+'havelvac 7.6'!N309+'havelvac 7.7'!N309+'havelvac 7.9'!N309+'havelvac 7.8'!N309+'havelvac 7.10'!N309+'havelvac 7.11'!N309+'havelvac 7.12'!N309+'havelvac 7.13'!N307</f>
        <v>0</v>
      </c>
      <c r="O261" s="181">
        <f>+'havelvac 7.2'!O309+'havelvac 7.3'!O309+'havelvac 7.4'!O309+'havelvac 7.5'!O309+'havelvac 7.6'!O309+'havelvac 7.7'!O309+'havelvac 7.9'!O309+'havelvac 7.8'!O309+'havelvac 7.10'!O309+'havelvac 7.11'!O309+'havelvac 7.12'!O309+'havelvac 7.13'!O307</f>
        <v>0</v>
      </c>
      <c r="P261" s="229" t="str">
        <f t="shared" si="24"/>
        <v xml:space="preserve"> </v>
      </c>
      <c r="Q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1" s="229" t="str">
        <f t="shared" si="25"/>
        <v xml:space="preserve"> </v>
      </c>
      <c r="S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1" s="229" t="str">
        <f t="shared" si="26"/>
        <v xml:space="preserve"> </v>
      </c>
      <c r="U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1" s="181">
        <f>+'havelvac 7.2'!P309+'havelvac 7.3'!P309+'havelvac 7.4'!P309+'havelvac 7.5'!P309+'havelvac 7.6'!P309+'havelvac 7.7'!P309+'havelvac 7.9'!P309+'havelvac 7.8'!P309+'havelvac 7.10'!P309+'havelvac 7.11'!P309+'havelvac 7.12'!P309+'havelvac 7.13'!P307</f>
        <v>0</v>
      </c>
      <c r="W261" s="229" t="str">
        <f t="shared" si="27"/>
        <v xml:space="preserve"> </v>
      </c>
      <c r="X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1" s="229" t="str">
        <f t="shared" si="28"/>
        <v xml:space="preserve"> </v>
      </c>
      <c r="Z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1" s="229" t="str">
        <f t="shared" si="29"/>
        <v xml:space="preserve"> </v>
      </c>
      <c r="AB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2" spans="1:28" s="135" customFormat="1" hidden="1">
      <c r="A262" s="182" t="str">
        <f t="shared" si="30"/>
        <v>71050601014269</v>
      </c>
      <c r="B262" s="183" t="s">
        <v>439</v>
      </c>
      <c r="C262" s="132" t="s">
        <v>149</v>
      </c>
      <c r="D262" s="131" t="s">
        <v>157</v>
      </c>
      <c r="E262" s="130" t="s">
        <v>106</v>
      </c>
      <c r="F262" s="184" t="s">
        <v>106</v>
      </c>
      <c r="G262" s="129">
        <v>4269</v>
      </c>
      <c r="H262" s="23"/>
      <c r="I262" s="23"/>
      <c r="J262" s="24"/>
      <c r="K262" s="24"/>
      <c r="L262" s="28" t="s">
        <v>240</v>
      </c>
      <c r="M262" s="29">
        <v>4269</v>
      </c>
      <c r="N262" s="181">
        <f>+'havelvac 7.2'!N310+'havelvac 7.3'!N310+'havelvac 7.4'!N310+'havelvac 7.5'!N310+'havelvac 7.6'!N310+'havelvac 7.7'!N310+'havelvac 7.9'!N310+'havelvac 7.8'!N310+'havelvac 7.10'!N310+'havelvac 7.11'!N310+'havelvac 7.12'!N310+'havelvac 7.13'!N308</f>
        <v>0</v>
      </c>
      <c r="O262" s="181">
        <f>+'havelvac 7.2'!O310+'havelvac 7.3'!O310+'havelvac 7.4'!O310+'havelvac 7.5'!O310+'havelvac 7.6'!O310+'havelvac 7.7'!O310+'havelvac 7.9'!O310+'havelvac 7.8'!O310+'havelvac 7.10'!O310+'havelvac 7.11'!O310+'havelvac 7.12'!O310+'havelvac 7.13'!O308</f>
        <v>0</v>
      </c>
      <c r="P262" s="229" t="str">
        <f t="shared" si="24"/>
        <v xml:space="preserve"> </v>
      </c>
      <c r="Q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2" s="229" t="str">
        <f t="shared" si="25"/>
        <v xml:space="preserve"> </v>
      </c>
      <c r="S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2" s="229" t="str">
        <f t="shared" si="26"/>
        <v xml:space="preserve"> </v>
      </c>
      <c r="U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2" s="181">
        <f>+'havelvac 7.2'!P310+'havelvac 7.3'!P310+'havelvac 7.4'!P310+'havelvac 7.5'!P310+'havelvac 7.6'!P310+'havelvac 7.7'!P310+'havelvac 7.9'!P310+'havelvac 7.8'!P310+'havelvac 7.10'!P310+'havelvac 7.11'!P310+'havelvac 7.12'!P310+'havelvac 7.13'!P308</f>
        <v>0</v>
      </c>
      <c r="W262" s="229" t="str">
        <f t="shared" si="27"/>
        <v xml:space="preserve"> </v>
      </c>
      <c r="X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2" s="229" t="str">
        <f t="shared" si="28"/>
        <v xml:space="preserve"> </v>
      </c>
      <c r="Z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2" s="229" t="str">
        <f t="shared" si="29"/>
        <v xml:space="preserve"> </v>
      </c>
      <c r="AB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3" spans="1:28" s="135" customFormat="1" ht="25.5" hidden="1">
      <c r="A263" s="182" t="str">
        <f t="shared" si="30"/>
        <v>71050601014638</v>
      </c>
      <c r="B263" s="183" t="s">
        <v>439</v>
      </c>
      <c r="C263" s="132" t="s">
        <v>149</v>
      </c>
      <c r="D263" s="131" t="s">
        <v>157</v>
      </c>
      <c r="E263" s="130" t="s">
        <v>106</v>
      </c>
      <c r="F263" s="184" t="s">
        <v>106</v>
      </c>
      <c r="G263" s="129">
        <v>4638</v>
      </c>
      <c r="H263" s="23"/>
      <c r="I263" s="23"/>
      <c r="J263" s="24"/>
      <c r="K263" s="24"/>
      <c r="L263" s="28" t="s">
        <v>241</v>
      </c>
      <c r="M263" s="29">
        <v>4638</v>
      </c>
      <c r="N263" s="181">
        <f>+'havelvac 7.2'!N311+'havelvac 7.3'!N311+'havelvac 7.4'!N311+'havelvac 7.5'!N311+'havelvac 7.6'!N311+'havelvac 7.7'!N311+'havelvac 7.9'!N311+'havelvac 7.8'!N311+'havelvac 7.10'!N311+'havelvac 7.11'!N311+'havelvac 7.12'!N311+'havelvac 7.13'!N309</f>
        <v>0</v>
      </c>
      <c r="O263" s="181">
        <f>+'havelvac 7.2'!O311+'havelvac 7.3'!O311+'havelvac 7.4'!O311+'havelvac 7.5'!O311+'havelvac 7.6'!O311+'havelvac 7.7'!O311+'havelvac 7.9'!O311+'havelvac 7.8'!O311+'havelvac 7.10'!O311+'havelvac 7.11'!O311+'havelvac 7.12'!O311+'havelvac 7.13'!O309</f>
        <v>0</v>
      </c>
      <c r="P263" s="229" t="str">
        <f t="shared" si="24"/>
        <v xml:space="preserve"> </v>
      </c>
      <c r="Q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3" s="229" t="str">
        <f t="shared" si="25"/>
        <v xml:space="preserve"> </v>
      </c>
      <c r="S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3" s="229" t="str">
        <f t="shared" si="26"/>
        <v xml:space="preserve"> </v>
      </c>
      <c r="U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3" s="181">
        <f>+'havelvac 7.2'!P311+'havelvac 7.3'!P311+'havelvac 7.4'!P311+'havelvac 7.5'!P311+'havelvac 7.6'!P311+'havelvac 7.7'!P311+'havelvac 7.9'!P311+'havelvac 7.8'!P311+'havelvac 7.10'!P311+'havelvac 7.11'!P311+'havelvac 7.12'!P311+'havelvac 7.13'!P309</f>
        <v>0</v>
      </c>
      <c r="W263" s="229" t="str">
        <f t="shared" si="27"/>
        <v xml:space="preserve"> </v>
      </c>
      <c r="X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3" s="229" t="str">
        <f t="shared" si="28"/>
        <v xml:space="preserve"> </v>
      </c>
      <c r="Z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3" s="229" t="str">
        <f t="shared" si="29"/>
        <v xml:space="preserve"> </v>
      </c>
      <c r="AB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4" spans="1:28" s="135" customFormat="1" ht="25.5" hidden="1">
      <c r="A264" s="182" t="str">
        <f t="shared" si="30"/>
        <v>71050601014819</v>
      </c>
      <c r="B264" s="183" t="s">
        <v>439</v>
      </c>
      <c r="C264" s="132" t="s">
        <v>149</v>
      </c>
      <c r="D264" s="131" t="s">
        <v>157</v>
      </c>
      <c r="E264" s="130" t="s">
        <v>106</v>
      </c>
      <c r="F264" s="184" t="s">
        <v>106</v>
      </c>
      <c r="G264" s="129">
        <v>4819</v>
      </c>
      <c r="H264" s="23"/>
      <c r="I264" s="23"/>
      <c r="J264" s="24"/>
      <c r="K264" s="24"/>
      <c r="L264" s="28" t="s">
        <v>219</v>
      </c>
      <c r="M264" s="29">
        <v>4819</v>
      </c>
      <c r="N264" s="181">
        <f>+'havelvac 7.2'!N312+'havelvac 7.3'!N312+'havelvac 7.4'!N312+'havelvac 7.5'!N312+'havelvac 7.6'!N312+'havelvac 7.7'!N312+'havelvac 7.9'!N312+'havelvac 7.8'!N312+'havelvac 7.10'!N312+'havelvac 7.11'!N312+'havelvac 7.12'!N312+'havelvac 7.13'!N310</f>
        <v>0</v>
      </c>
      <c r="O264" s="181">
        <f>+'havelvac 7.2'!O312+'havelvac 7.3'!O312+'havelvac 7.4'!O312+'havelvac 7.5'!O312+'havelvac 7.6'!O312+'havelvac 7.7'!O312+'havelvac 7.9'!O312+'havelvac 7.8'!O312+'havelvac 7.10'!O312+'havelvac 7.11'!O312+'havelvac 7.12'!O312+'havelvac 7.13'!O310</f>
        <v>0</v>
      </c>
      <c r="P264" s="229" t="str">
        <f t="shared" si="24"/>
        <v xml:space="preserve"> </v>
      </c>
      <c r="Q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4" s="229" t="str">
        <f t="shared" si="25"/>
        <v xml:space="preserve"> </v>
      </c>
      <c r="S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4" s="229" t="str">
        <f t="shared" si="26"/>
        <v xml:space="preserve"> </v>
      </c>
      <c r="U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4" s="181">
        <f>+'havelvac 7.2'!P312+'havelvac 7.3'!P312+'havelvac 7.4'!P312+'havelvac 7.5'!P312+'havelvac 7.6'!P312+'havelvac 7.7'!P312+'havelvac 7.9'!P312+'havelvac 7.8'!P312+'havelvac 7.10'!P312+'havelvac 7.11'!P312+'havelvac 7.12'!P312+'havelvac 7.13'!P310</f>
        <v>0</v>
      </c>
      <c r="W264" s="229" t="str">
        <f t="shared" si="27"/>
        <v xml:space="preserve"> </v>
      </c>
      <c r="X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4" s="229" t="str">
        <f t="shared" si="28"/>
        <v xml:space="preserve"> </v>
      </c>
      <c r="Z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4" s="229" t="str">
        <f t="shared" si="29"/>
        <v xml:space="preserve"> </v>
      </c>
      <c r="AB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5" spans="1:28" s="135" customFormat="1" hidden="1">
      <c r="A265" s="182" t="str">
        <f t="shared" si="30"/>
        <v>71050601015113</v>
      </c>
      <c r="B265" s="183" t="s">
        <v>439</v>
      </c>
      <c r="C265" s="132" t="s">
        <v>149</v>
      </c>
      <c r="D265" s="131" t="s">
        <v>157</v>
      </c>
      <c r="E265" s="130" t="s">
        <v>106</v>
      </c>
      <c r="F265" s="184" t="s">
        <v>106</v>
      </c>
      <c r="G265" s="129">
        <v>5113</v>
      </c>
      <c r="H265" s="23"/>
      <c r="I265" s="23"/>
      <c r="J265" s="24"/>
      <c r="K265" s="24"/>
      <c r="L265" s="27" t="s">
        <v>174</v>
      </c>
      <c r="M265" s="10">
        <v>5113</v>
      </c>
      <c r="N265" s="181">
        <f>+'havelvac 7.2'!N313+'havelvac 7.3'!N313+'havelvac 7.4'!N313+'havelvac 7.5'!N313+'havelvac 7.6'!N313+'havelvac 7.7'!N313+'havelvac 7.9'!N313+'havelvac 7.8'!N313+'havelvac 7.10'!N313+'havelvac 7.11'!N313+'havelvac 7.12'!N313+'havelvac 7.13'!N311</f>
        <v>0</v>
      </c>
      <c r="O265" s="181">
        <f>+'havelvac 7.2'!O313+'havelvac 7.3'!O313+'havelvac 7.4'!O313+'havelvac 7.5'!O313+'havelvac 7.6'!O313+'havelvac 7.7'!O313+'havelvac 7.9'!O313+'havelvac 7.8'!O313+'havelvac 7.10'!O313+'havelvac 7.11'!O313+'havelvac 7.12'!O313+'havelvac 7.13'!O311</f>
        <v>0</v>
      </c>
      <c r="P265" s="229" t="str">
        <f t="shared" si="24"/>
        <v xml:space="preserve"> </v>
      </c>
      <c r="Q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5" s="229" t="str">
        <f t="shared" si="25"/>
        <v xml:space="preserve"> </v>
      </c>
      <c r="S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5" s="229" t="str">
        <f t="shared" si="26"/>
        <v xml:space="preserve"> </v>
      </c>
      <c r="U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5" s="181">
        <f>+'havelvac 7.2'!P313+'havelvac 7.3'!P313+'havelvac 7.4'!P313+'havelvac 7.5'!P313+'havelvac 7.6'!P313+'havelvac 7.7'!P313+'havelvac 7.9'!P313+'havelvac 7.8'!P313+'havelvac 7.10'!P313+'havelvac 7.11'!P313+'havelvac 7.12'!P313+'havelvac 7.13'!P311</f>
        <v>0</v>
      </c>
      <c r="W265" s="229" t="str">
        <f t="shared" si="27"/>
        <v xml:space="preserve"> </v>
      </c>
      <c r="X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5" s="229" t="str">
        <f t="shared" si="28"/>
        <v xml:space="preserve"> </v>
      </c>
      <c r="Z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5" s="229" t="str">
        <f t="shared" si="29"/>
        <v xml:space="preserve"> </v>
      </c>
      <c r="AB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6" spans="1:28" s="196" customFormat="1" ht="27">
      <c r="A266" s="182" t="str">
        <f t="shared" si="30"/>
        <v>71050601020000</v>
      </c>
      <c r="B266" s="183" t="s">
        <v>439</v>
      </c>
      <c r="C266" s="132" t="s">
        <v>149</v>
      </c>
      <c r="D266" s="131" t="s">
        <v>157</v>
      </c>
      <c r="E266" s="130" t="s">
        <v>106</v>
      </c>
      <c r="F266" s="184" t="s">
        <v>140</v>
      </c>
      <c r="G266" s="185" t="s">
        <v>440</v>
      </c>
      <c r="H266" s="144"/>
      <c r="I266" s="145"/>
      <c r="J266" s="146"/>
      <c r="K266" s="146"/>
      <c r="L266" s="25" t="s">
        <v>242</v>
      </c>
      <c r="M266" s="26"/>
      <c r="N266" s="195">
        <f>+'havelvac 7.2'!N314+'havelvac 7.3'!N314+'havelvac 7.4'!N314+'havelvac 7.5'!N314+'havelvac 7.6'!N314+'havelvac 7.7'!N314+'havelvac 7.9'!N314+'havelvac 7.8'!N314+'havelvac 7.10'!N314+'havelvac 7.11'!N314+'havelvac 7.12'!N314+'havelvac 7.13'!N312</f>
        <v>0</v>
      </c>
      <c r="O266" s="195">
        <f>+'havelvac 7.2'!O314+'havelvac 7.3'!O314+'havelvac 7.4'!O314+'havelvac 7.5'!O314+'havelvac 7.6'!O314+'havelvac 7.7'!O314+'havelvac 7.9'!O314+'havelvac 7.8'!O314+'havelvac 7.10'!O314+'havelvac 7.11'!O314+'havelvac 7.12'!O314+'havelvac 7.13'!O312</f>
        <v>0</v>
      </c>
      <c r="P266" s="228" t="str">
        <f t="shared" si="24"/>
        <v xml:space="preserve"> </v>
      </c>
      <c r="Q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6" s="228" t="str">
        <f t="shared" si="25"/>
        <v xml:space="preserve"> </v>
      </c>
      <c r="S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6" s="228" t="str">
        <f t="shared" si="26"/>
        <v xml:space="preserve"> </v>
      </c>
      <c r="U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6" s="195">
        <f>+'havelvac 7.2'!P314+'havelvac 7.3'!P314+'havelvac 7.4'!P314+'havelvac 7.5'!P314+'havelvac 7.6'!P314+'havelvac 7.7'!P314+'havelvac 7.9'!P314+'havelvac 7.8'!P314+'havelvac 7.10'!P314+'havelvac 7.11'!P314+'havelvac 7.12'!P314+'havelvac 7.13'!P312</f>
        <v>0</v>
      </c>
      <c r="W266" s="228" t="str">
        <f t="shared" si="27"/>
        <v xml:space="preserve"> </v>
      </c>
      <c r="X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6" s="228" t="str">
        <f t="shared" si="28"/>
        <v xml:space="preserve"> </v>
      </c>
      <c r="Z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6" s="228" t="str">
        <f t="shared" si="29"/>
        <v xml:space="preserve"> </v>
      </c>
      <c r="AB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7" spans="1:28" s="135" customFormat="1">
      <c r="A267" s="182" t="str">
        <f t="shared" si="30"/>
        <v>71050601024213</v>
      </c>
      <c r="B267" s="183" t="s">
        <v>439</v>
      </c>
      <c r="C267" s="132" t="s">
        <v>149</v>
      </c>
      <c r="D267" s="131" t="s">
        <v>157</v>
      </c>
      <c r="E267" s="130" t="s">
        <v>106</v>
      </c>
      <c r="F267" s="184" t="s">
        <v>140</v>
      </c>
      <c r="G267" s="129">
        <v>4213</v>
      </c>
      <c r="H267" s="15"/>
      <c r="I267" s="23"/>
      <c r="J267" s="24"/>
      <c r="K267" s="24"/>
      <c r="L267" s="30" t="s">
        <v>115</v>
      </c>
      <c r="M267" s="31">
        <v>4213</v>
      </c>
      <c r="N267" s="181">
        <f>+'havelvac 7.2'!N315+'havelvac 7.3'!N315+'havelvac 7.4'!N315+'havelvac 7.5'!N315+'havelvac 7.6'!N315+'havelvac 7.7'!N315+'havelvac 7.9'!N315+'havelvac 7.8'!N315+'havelvac 7.10'!N315+'havelvac 7.11'!N315+'havelvac 7.12'!N315+'havelvac 7.13'!N313</f>
        <v>0</v>
      </c>
      <c r="O267" s="181">
        <f>+'havelvac 7.2'!O315+'havelvac 7.3'!O315+'havelvac 7.4'!O315+'havelvac 7.5'!O315+'havelvac 7.6'!O315+'havelvac 7.7'!O315+'havelvac 7.9'!O315+'havelvac 7.8'!O315+'havelvac 7.10'!O315+'havelvac 7.11'!O315+'havelvac 7.12'!O315+'havelvac 7.13'!O313</f>
        <v>0</v>
      </c>
      <c r="P267" s="229" t="str">
        <f t="shared" si="24"/>
        <v xml:space="preserve"> </v>
      </c>
      <c r="Q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7" s="229" t="str">
        <f t="shared" si="25"/>
        <v xml:space="preserve"> </v>
      </c>
      <c r="S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7" s="229" t="str">
        <f t="shared" si="26"/>
        <v xml:space="preserve"> </v>
      </c>
      <c r="U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7" s="181">
        <f>+'havelvac 7.2'!P315+'havelvac 7.3'!P315+'havelvac 7.4'!P315+'havelvac 7.5'!P315+'havelvac 7.6'!P315+'havelvac 7.7'!P315+'havelvac 7.9'!P315+'havelvac 7.8'!P315+'havelvac 7.10'!P315+'havelvac 7.11'!P315+'havelvac 7.12'!P315+'havelvac 7.13'!P313</f>
        <v>0</v>
      </c>
      <c r="W267" s="229" t="str">
        <f t="shared" si="27"/>
        <v xml:space="preserve"> </v>
      </c>
      <c r="X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7" s="229" t="str">
        <f t="shared" si="28"/>
        <v xml:space="preserve"> </v>
      </c>
      <c r="Z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7" s="229" t="str">
        <f t="shared" si="29"/>
        <v xml:space="preserve"> </v>
      </c>
      <c r="AB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8" spans="1:28" s="196" customFormat="1" ht="27">
      <c r="A268" s="182" t="str">
        <f t="shared" si="30"/>
        <v>71050601030000</v>
      </c>
      <c r="B268" s="183" t="s">
        <v>439</v>
      </c>
      <c r="C268" s="132" t="s">
        <v>149</v>
      </c>
      <c r="D268" s="131" t="s">
        <v>157</v>
      </c>
      <c r="E268" s="130" t="s">
        <v>106</v>
      </c>
      <c r="F268" s="184" t="s">
        <v>442</v>
      </c>
      <c r="G268" s="185" t="s">
        <v>440</v>
      </c>
      <c r="H268" s="144"/>
      <c r="I268" s="145"/>
      <c r="J268" s="146"/>
      <c r="K268" s="146"/>
      <c r="L268" s="25" t="s">
        <v>243</v>
      </c>
      <c r="M268" s="26"/>
      <c r="N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7.13'!N314</f>
        <v>#REF!</v>
      </c>
      <c r="O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7.13'!O314</f>
        <v>#REF!</v>
      </c>
      <c r="P268" s="228" t="str">
        <f t="shared" si="24"/>
        <v xml:space="preserve"> </v>
      </c>
      <c r="Q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8" s="228" t="str">
        <f t="shared" si="25"/>
        <v xml:space="preserve"> </v>
      </c>
      <c r="S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8" s="228" t="str">
        <f t="shared" si="26"/>
        <v xml:space="preserve"> </v>
      </c>
      <c r="U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7.13'!P314</f>
        <v>#REF!</v>
      </c>
      <c r="W268" s="228" t="str">
        <f t="shared" si="27"/>
        <v xml:space="preserve"> </v>
      </c>
      <c r="X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8" s="228" t="str">
        <f t="shared" si="28"/>
        <v xml:space="preserve"> </v>
      </c>
      <c r="Z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8" s="228" t="str">
        <f t="shared" si="29"/>
        <v xml:space="preserve"> </v>
      </c>
      <c r="AB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9" spans="1:28" s="135" customFormat="1">
      <c r="A269" s="182" t="str">
        <f t="shared" si="30"/>
        <v>71050601034213</v>
      </c>
      <c r="B269" s="183" t="s">
        <v>439</v>
      </c>
      <c r="C269" s="132" t="s">
        <v>149</v>
      </c>
      <c r="D269" s="131" t="s">
        <v>157</v>
      </c>
      <c r="E269" s="130" t="s">
        <v>106</v>
      </c>
      <c r="F269" s="184" t="s">
        <v>442</v>
      </c>
      <c r="G269" s="129">
        <v>4213</v>
      </c>
      <c r="H269" s="15"/>
      <c r="I269" s="23"/>
      <c r="J269" s="24"/>
      <c r="K269" s="24"/>
      <c r="L269" s="30" t="s">
        <v>115</v>
      </c>
      <c r="M269" s="31">
        <v>4213</v>
      </c>
      <c r="N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7.13'!N315</f>
        <v>#REF!</v>
      </c>
      <c r="O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7.13'!O315</f>
        <v>#REF!</v>
      </c>
      <c r="P269" s="229" t="str">
        <f t="shared" si="24"/>
        <v xml:space="preserve"> </v>
      </c>
      <c r="Q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9" s="229" t="str">
        <f t="shared" si="25"/>
        <v xml:space="preserve"> </v>
      </c>
      <c r="S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9" s="229" t="str">
        <f t="shared" si="26"/>
        <v xml:space="preserve"> </v>
      </c>
      <c r="U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7.13'!P315</f>
        <v>#REF!</v>
      </c>
      <c r="W269" s="229" t="str">
        <f t="shared" si="27"/>
        <v xml:space="preserve"> </v>
      </c>
      <c r="X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9" s="229" t="str">
        <f t="shared" si="28"/>
        <v xml:space="preserve"> </v>
      </c>
      <c r="Z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9" s="229" t="str">
        <f t="shared" si="29"/>
        <v xml:space="preserve"> </v>
      </c>
      <c r="AB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0" spans="1:28" s="196" customFormat="1" ht="13.5" hidden="1">
      <c r="A270" s="182" t="str">
        <f t="shared" si="30"/>
        <v>71050601040000</v>
      </c>
      <c r="B270" s="183" t="s">
        <v>439</v>
      </c>
      <c r="C270" s="132" t="s">
        <v>149</v>
      </c>
      <c r="D270" s="131" t="s">
        <v>157</v>
      </c>
      <c r="E270" s="130" t="s">
        <v>106</v>
      </c>
      <c r="F270" s="184" t="s">
        <v>155</v>
      </c>
      <c r="G270" s="185" t="s">
        <v>440</v>
      </c>
      <c r="H270" s="144"/>
      <c r="I270" s="145"/>
      <c r="J270" s="146"/>
      <c r="K270" s="146"/>
      <c r="L270" s="25" t="s">
        <v>244</v>
      </c>
      <c r="M270" s="26"/>
      <c r="N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0" s="228" t="str">
        <f t="shared" si="24"/>
        <v xml:space="preserve"> </v>
      </c>
      <c r="Q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0" s="228" t="str">
        <f t="shared" si="25"/>
        <v xml:space="preserve"> </v>
      </c>
      <c r="S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0" s="228" t="str">
        <f t="shared" si="26"/>
        <v xml:space="preserve"> </v>
      </c>
      <c r="U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0" s="228" t="str">
        <f t="shared" si="27"/>
        <v xml:space="preserve"> </v>
      </c>
      <c r="X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0" s="228" t="str">
        <f t="shared" si="28"/>
        <v xml:space="preserve"> </v>
      </c>
      <c r="Z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0" s="228" t="str">
        <f t="shared" si="29"/>
        <v xml:space="preserve"> </v>
      </c>
      <c r="AB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1" spans="1:28" s="135" customFormat="1" hidden="1">
      <c r="A271" s="182" t="str">
        <f t="shared" si="30"/>
        <v>71050601044269</v>
      </c>
      <c r="B271" s="183" t="s">
        <v>439</v>
      </c>
      <c r="C271" s="132" t="s">
        <v>149</v>
      </c>
      <c r="D271" s="131" t="s">
        <v>157</v>
      </c>
      <c r="E271" s="130" t="s">
        <v>106</v>
      </c>
      <c r="F271" s="184" t="s">
        <v>155</v>
      </c>
      <c r="G271" s="129">
        <v>4269</v>
      </c>
      <c r="H271" s="23"/>
      <c r="I271" s="23"/>
      <c r="J271" s="24"/>
      <c r="K271" s="24"/>
      <c r="L271" s="28" t="s">
        <v>240</v>
      </c>
      <c r="M271" s="29">
        <v>4269</v>
      </c>
      <c r="N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1" s="229" t="str">
        <f t="shared" si="24"/>
        <v xml:space="preserve"> </v>
      </c>
      <c r="Q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1" s="229" t="str">
        <f t="shared" si="25"/>
        <v xml:space="preserve"> </v>
      </c>
      <c r="S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1" s="229" t="str">
        <f t="shared" si="26"/>
        <v xml:space="preserve"> </v>
      </c>
      <c r="U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1" s="229" t="str">
        <f t="shared" si="27"/>
        <v xml:space="preserve"> </v>
      </c>
      <c r="X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1" s="229" t="str">
        <f t="shared" si="28"/>
        <v xml:space="preserve"> </v>
      </c>
      <c r="Z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1" s="229" t="str">
        <f t="shared" si="29"/>
        <v xml:space="preserve"> </v>
      </c>
      <c r="AB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2" spans="1:28" s="135" customFormat="1" ht="25.5" hidden="1">
      <c r="A272" s="182" t="str">
        <f t="shared" si="30"/>
        <v>71050601044819</v>
      </c>
      <c r="B272" s="183" t="s">
        <v>439</v>
      </c>
      <c r="C272" s="132" t="s">
        <v>149</v>
      </c>
      <c r="D272" s="131" t="s">
        <v>157</v>
      </c>
      <c r="E272" s="130" t="s">
        <v>106</v>
      </c>
      <c r="F272" s="184" t="s">
        <v>155</v>
      </c>
      <c r="G272" s="129">
        <v>4819</v>
      </c>
      <c r="H272" s="23"/>
      <c r="I272" s="23"/>
      <c r="J272" s="24"/>
      <c r="K272" s="24"/>
      <c r="L272" s="28" t="s">
        <v>219</v>
      </c>
      <c r="M272" s="29">
        <v>4819</v>
      </c>
      <c r="N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2" s="229" t="str">
        <f t="shared" ref="P272:P335" si="31">IFERROR(Q272/O272, " ")</f>
        <v xml:space="preserve"> </v>
      </c>
      <c r="Q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2" s="229" t="str">
        <f t="shared" ref="R272:R335" si="32">IFERROR(S272/O272, " ")</f>
        <v xml:space="preserve"> </v>
      </c>
      <c r="S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2" s="229" t="str">
        <f t="shared" ref="T272:T335" si="33">IFERROR(U272/O272, " ")</f>
        <v xml:space="preserve"> </v>
      </c>
      <c r="U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2" s="229" t="str">
        <f t="shared" ref="W272:W335" si="34">IFERROR(X272/V272, " ")</f>
        <v xml:space="preserve"> </v>
      </c>
      <c r="X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2" s="229" t="str">
        <f t="shared" ref="Y272:Y335" si="35">IFERROR(Z272/V272, " ")</f>
        <v xml:space="preserve"> </v>
      </c>
      <c r="Z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2" s="229" t="str">
        <f t="shared" ref="AA272:AA335" si="36">IFERROR(AB272/V272, " ")</f>
        <v xml:space="preserve"> </v>
      </c>
      <c r="AB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3" spans="1:251" s="135" customFormat="1" hidden="1">
      <c r="A273" s="182" t="str">
        <f t="shared" si="30"/>
        <v>71050601045221</v>
      </c>
      <c r="B273" s="183" t="s">
        <v>439</v>
      </c>
      <c r="C273" s="132" t="s">
        <v>149</v>
      </c>
      <c r="D273" s="131" t="s">
        <v>157</v>
      </c>
      <c r="E273" s="130" t="s">
        <v>106</v>
      </c>
      <c r="F273" s="184" t="s">
        <v>155</v>
      </c>
      <c r="G273" s="129">
        <v>5221</v>
      </c>
      <c r="H273" s="23"/>
      <c r="I273" s="23"/>
      <c r="J273" s="24"/>
      <c r="K273" s="24"/>
      <c r="L273" s="30" t="s">
        <v>194</v>
      </c>
      <c r="M273" s="46">
        <v>5221</v>
      </c>
      <c r="N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3" s="229" t="str">
        <f t="shared" si="31"/>
        <v xml:space="preserve"> </v>
      </c>
      <c r="Q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3" s="229" t="str">
        <f t="shared" si="32"/>
        <v xml:space="preserve"> </v>
      </c>
      <c r="S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3" s="229" t="str">
        <f t="shared" si="33"/>
        <v xml:space="preserve"> </v>
      </c>
      <c r="U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3" s="229" t="str">
        <f t="shared" si="34"/>
        <v xml:space="preserve"> </v>
      </c>
      <c r="X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3" s="229" t="str">
        <f t="shared" si="35"/>
        <v xml:space="preserve"> </v>
      </c>
      <c r="Z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3" s="229" t="str">
        <f t="shared" si="36"/>
        <v xml:space="preserve"> </v>
      </c>
      <c r="AB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4" spans="1:251" s="196" customFormat="1" ht="13.5" hidden="1">
      <c r="A274" s="182" t="str">
        <f t="shared" si="30"/>
        <v>71050601050000</v>
      </c>
      <c r="B274" s="183" t="s">
        <v>439</v>
      </c>
      <c r="C274" s="132" t="s">
        <v>149</v>
      </c>
      <c r="D274" s="131" t="s">
        <v>157</v>
      </c>
      <c r="E274" s="130" t="s">
        <v>106</v>
      </c>
      <c r="F274" s="184" t="s">
        <v>149</v>
      </c>
      <c r="G274" s="185" t="s">
        <v>440</v>
      </c>
      <c r="H274" s="144"/>
      <c r="I274" s="145"/>
      <c r="J274" s="146"/>
      <c r="K274" s="146"/>
      <c r="L274" s="25" t="s">
        <v>245</v>
      </c>
      <c r="M274" s="26"/>
      <c r="N274" s="195" t="e">
        <f>+'havelvac 7.2'!N319+'havelvac 7.3'!N319+'havelvac 7.4'!N319+'havelvac 7.5'!N319+'havelvac 7.6'!N319+'havelvac 7.7'!N319+'havelvac 7.9'!N319+'havelvac 7.8'!N319+'havelvac 7.10'!N319+'havelvac 7.11'!N319+'havelvac 7.12'!N319+'havelvac 7.13'!#REF!</f>
        <v>#REF!</v>
      </c>
      <c r="O274" s="195" t="e">
        <f>+'havelvac 7.2'!O319+'havelvac 7.3'!O319+'havelvac 7.4'!O319+'havelvac 7.5'!O319+'havelvac 7.6'!O319+'havelvac 7.7'!O319+'havelvac 7.9'!O319+'havelvac 7.8'!O319+'havelvac 7.10'!O319+'havelvac 7.11'!O319+'havelvac 7.12'!O319+'havelvac 7.13'!#REF!</f>
        <v>#REF!</v>
      </c>
      <c r="P274" s="228" t="str">
        <f t="shared" si="31"/>
        <v xml:space="preserve"> </v>
      </c>
      <c r="Q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4" s="228" t="str">
        <f t="shared" si="32"/>
        <v xml:space="preserve"> </v>
      </c>
      <c r="S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4" s="228" t="str">
        <f t="shared" si="33"/>
        <v xml:space="preserve"> </v>
      </c>
      <c r="U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4" s="195" t="e">
        <f>+'havelvac 7.2'!P319+'havelvac 7.3'!P319+'havelvac 7.4'!P319+'havelvac 7.5'!P319+'havelvac 7.6'!P319+'havelvac 7.7'!P319+'havelvac 7.9'!P319+'havelvac 7.8'!P319+'havelvac 7.10'!P319+'havelvac 7.11'!P319+'havelvac 7.12'!P319+'havelvac 7.13'!#REF!</f>
        <v>#REF!</v>
      </c>
      <c r="W274" s="228" t="str">
        <f t="shared" si="34"/>
        <v xml:space="preserve"> </v>
      </c>
      <c r="X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4" s="228" t="str">
        <f t="shared" si="35"/>
        <v xml:space="preserve"> </v>
      </c>
      <c r="Z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4" s="228" t="str">
        <f t="shared" si="36"/>
        <v xml:space="preserve"> </v>
      </c>
      <c r="AB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5" spans="1:251" s="135" customFormat="1" hidden="1">
      <c r="A275" s="182" t="str">
        <f t="shared" si="30"/>
        <v>71050601054861</v>
      </c>
      <c r="B275" s="183" t="s">
        <v>439</v>
      </c>
      <c r="C275" s="132" t="s">
        <v>149</v>
      </c>
      <c r="D275" s="131" t="s">
        <v>157</v>
      </c>
      <c r="E275" s="130" t="s">
        <v>106</v>
      </c>
      <c r="F275" s="184" t="s">
        <v>149</v>
      </c>
      <c r="G275" s="129">
        <v>4861</v>
      </c>
      <c r="H275" s="23"/>
      <c r="I275" s="23"/>
      <c r="J275" s="24"/>
      <c r="K275" s="24"/>
      <c r="L275" s="27" t="s">
        <v>134</v>
      </c>
      <c r="M275" s="10">
        <v>4861</v>
      </c>
      <c r="N275" s="181" t="e">
        <f>+'havelvac 7.2'!N320+'havelvac 7.3'!N320+'havelvac 7.4'!N320+'havelvac 7.5'!N320+'havelvac 7.6'!N320+'havelvac 7.7'!N320+'havelvac 7.9'!N320+'havelvac 7.8'!N320+'havelvac 7.10'!N320+'havelvac 7.11'!N320+'havelvac 7.12'!N320+'havelvac 7.13'!#REF!</f>
        <v>#REF!</v>
      </c>
      <c r="O275" s="181" t="e">
        <f>+'havelvac 7.2'!O320+'havelvac 7.3'!O320+'havelvac 7.4'!O320+'havelvac 7.5'!O320+'havelvac 7.6'!O320+'havelvac 7.7'!O320+'havelvac 7.9'!O320+'havelvac 7.8'!O320+'havelvac 7.10'!O320+'havelvac 7.11'!O320+'havelvac 7.12'!O320+'havelvac 7.13'!#REF!</f>
        <v>#REF!</v>
      </c>
      <c r="P275" s="229" t="str">
        <f t="shared" si="31"/>
        <v xml:space="preserve"> </v>
      </c>
      <c r="Q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5" s="229" t="str">
        <f t="shared" si="32"/>
        <v xml:space="preserve"> </v>
      </c>
      <c r="S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5" s="229" t="str">
        <f t="shared" si="33"/>
        <v xml:space="preserve"> </v>
      </c>
      <c r="U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5" s="181" t="e">
        <f>+'havelvac 7.2'!P320+'havelvac 7.3'!P320+'havelvac 7.4'!P320+'havelvac 7.5'!P320+'havelvac 7.6'!P320+'havelvac 7.7'!P320+'havelvac 7.9'!P320+'havelvac 7.8'!P320+'havelvac 7.10'!P320+'havelvac 7.11'!P320+'havelvac 7.12'!P320+'havelvac 7.13'!#REF!</f>
        <v>#REF!</v>
      </c>
      <c r="W275" s="229" t="str">
        <f t="shared" si="34"/>
        <v xml:space="preserve"> </v>
      </c>
      <c r="X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5" s="229" t="str">
        <f t="shared" si="35"/>
        <v xml:space="preserve"> </v>
      </c>
      <c r="Z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5" s="229" t="str">
        <f t="shared" si="36"/>
        <v xml:space="preserve"> </v>
      </c>
      <c r="AB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6" spans="1:251" s="162" customFormat="1" ht="28.5">
      <c r="A276" s="120" t="str">
        <f t="shared" si="30"/>
        <v>71060000000000</v>
      </c>
      <c r="B276" s="122" t="s">
        <v>439</v>
      </c>
      <c r="C276" s="115" t="s">
        <v>157</v>
      </c>
      <c r="D276" s="116" t="s">
        <v>441</v>
      </c>
      <c r="E276" s="125" t="s">
        <v>441</v>
      </c>
      <c r="F276" s="126" t="s">
        <v>441</v>
      </c>
      <c r="G276" s="127" t="s">
        <v>440</v>
      </c>
      <c r="H276" s="171">
        <v>2600</v>
      </c>
      <c r="I276" s="210" t="s">
        <v>157</v>
      </c>
      <c r="J276" s="211">
        <v>0</v>
      </c>
      <c r="K276" s="211">
        <v>0</v>
      </c>
      <c r="L276" s="160" t="s">
        <v>246</v>
      </c>
      <c r="M276" s="172"/>
      <c r="N276" s="161">
        <f>+'havelvac 7.2'!N321+'havelvac 7.3'!N321+'havelvac 7.4'!N321+'havelvac 7.5'!N321+'havelvac 7.6'!N321+'havelvac 7.7'!N321+'havelvac 7.9'!N321+'havelvac 7.8'!N321+'havelvac 7.10'!N321+'havelvac 7.11'!N321+'havelvac 7.12'!N321+'havelvac 7.13'!N319</f>
        <v>0</v>
      </c>
      <c r="O276" s="161">
        <f>+'havelvac 7.2'!O321+'havelvac 7.3'!O321+'havelvac 7.4'!O321+'havelvac 7.5'!O321+'havelvac 7.6'!O321+'havelvac 7.7'!O321+'havelvac 7.9'!O321+'havelvac 7.8'!O321+'havelvac 7.10'!O321+'havelvac 7.11'!O321+'havelvac 7.12'!O321+'havelvac 7.13'!O319</f>
        <v>0</v>
      </c>
      <c r="P276" s="224" t="str">
        <f t="shared" si="31"/>
        <v xml:space="preserve"> </v>
      </c>
      <c r="Q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6" s="224" t="str">
        <f t="shared" si="32"/>
        <v xml:space="preserve"> </v>
      </c>
      <c r="S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6" s="224" t="str">
        <f t="shared" si="33"/>
        <v xml:space="preserve"> </v>
      </c>
      <c r="U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6" s="161">
        <f>+'havelvac 7.2'!P321+'havelvac 7.3'!P321+'havelvac 7.4'!P321+'havelvac 7.5'!P321+'havelvac 7.6'!P321+'havelvac 7.7'!P321+'havelvac 7.9'!P321+'havelvac 7.8'!P321+'havelvac 7.10'!P321+'havelvac 7.11'!P321+'havelvac 7.12'!P321+'havelvac 7.13'!P319</f>
        <v>0</v>
      </c>
      <c r="W276" s="224" t="str">
        <f t="shared" si="34"/>
        <v xml:space="preserve"> </v>
      </c>
      <c r="X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6" s="224" t="str">
        <f t="shared" si="35"/>
        <v xml:space="preserve"> </v>
      </c>
      <c r="Z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6" s="224" t="str">
        <f t="shared" si="36"/>
        <v xml:space="preserve"> </v>
      </c>
      <c r="AB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7" spans="1:251" s="135" customFormat="1" ht="12.75">
      <c r="A277" s="182" t="str">
        <f t="shared" si="30"/>
        <v>71060000000001</v>
      </c>
      <c r="B277" s="183" t="s">
        <v>439</v>
      </c>
      <c r="C277" s="132" t="s">
        <v>157</v>
      </c>
      <c r="D277" s="131" t="s">
        <v>441</v>
      </c>
      <c r="E277" s="130" t="s">
        <v>441</v>
      </c>
      <c r="F277" s="184" t="s">
        <v>441</v>
      </c>
      <c r="G277" s="185" t="s">
        <v>96</v>
      </c>
      <c r="H277" s="23"/>
      <c r="I277" s="16"/>
      <c r="J277" s="17"/>
      <c r="K277" s="17"/>
      <c r="L277" s="28" t="s">
        <v>108</v>
      </c>
      <c r="M277" s="176"/>
      <c r="N277" s="189"/>
      <c r="O277" s="189"/>
      <c r="P277" s="230" t="str">
        <f t="shared" si="31"/>
        <v xml:space="preserve"> </v>
      </c>
      <c r="Q277" s="189"/>
      <c r="R277" s="230" t="str">
        <f t="shared" si="32"/>
        <v xml:space="preserve"> </v>
      </c>
      <c r="S277" s="189"/>
      <c r="T277" s="230" t="str">
        <f t="shared" si="33"/>
        <v xml:space="preserve"> </v>
      </c>
      <c r="U277" s="189"/>
      <c r="V277" s="189"/>
      <c r="W277" s="230" t="str">
        <f t="shared" si="34"/>
        <v xml:space="preserve"> </v>
      </c>
      <c r="X277" s="189"/>
      <c r="Y277" s="230" t="str">
        <f t="shared" si="35"/>
        <v xml:space="preserve"> </v>
      </c>
      <c r="Z277" s="189"/>
      <c r="AA277" s="230" t="str">
        <f t="shared" si="36"/>
        <v xml:space="preserve"> </v>
      </c>
      <c r="AB277" s="189"/>
      <c r="AE277" s="189"/>
      <c r="AF277" s="189"/>
      <c r="AG277" s="189"/>
      <c r="AH277" s="189"/>
      <c r="AI277" s="189"/>
      <c r="AQ277" s="189"/>
      <c r="AR277" s="189"/>
      <c r="AS277" s="189"/>
      <c r="AT277" s="189"/>
      <c r="AU277" s="189"/>
      <c r="BC277" s="189"/>
      <c r="BD277" s="189"/>
      <c r="BE277" s="189"/>
      <c r="BF277" s="189"/>
      <c r="BG277" s="189"/>
      <c r="BO277" s="189"/>
      <c r="BP277" s="189"/>
      <c r="BQ277" s="189"/>
      <c r="BR277" s="189"/>
      <c r="BS277" s="189"/>
      <c r="CA277" s="189"/>
      <c r="CB277" s="189"/>
      <c r="CC277" s="189"/>
      <c r="CD277" s="189"/>
      <c r="CE277" s="189"/>
      <c r="CM277" s="189"/>
      <c r="CN277" s="189"/>
      <c r="CO277" s="189"/>
      <c r="CP277" s="189"/>
      <c r="CQ277" s="189"/>
      <c r="CY277" s="189"/>
      <c r="CZ277" s="189"/>
      <c r="DA277" s="189"/>
      <c r="DB277" s="189"/>
      <c r="DC277" s="189"/>
      <c r="DK277" s="189"/>
      <c r="DL277" s="189"/>
      <c r="DM277" s="189"/>
      <c r="DN277" s="189"/>
      <c r="DO277" s="189"/>
      <c r="DW277" s="189"/>
      <c r="DX277" s="189"/>
      <c r="DY277" s="189"/>
      <c r="DZ277" s="189"/>
      <c r="EA277" s="189"/>
      <c r="EI277" s="189"/>
      <c r="EJ277" s="189"/>
      <c r="EK277" s="189"/>
      <c r="EL277" s="189"/>
      <c r="EM277" s="189"/>
      <c r="EU277" s="189"/>
      <c r="EV277" s="189"/>
      <c r="EW277" s="189"/>
      <c r="EX277" s="189"/>
      <c r="EY277" s="189"/>
      <c r="FG277" s="189"/>
      <c r="FH277" s="189"/>
      <c r="FI277" s="189"/>
      <c r="FJ277" s="189"/>
      <c r="FK277" s="189"/>
      <c r="FS277" s="189"/>
      <c r="FT277" s="189"/>
      <c r="FU277" s="189"/>
      <c r="FV277" s="189"/>
      <c r="FW277" s="189"/>
      <c r="GE277" s="189"/>
      <c r="GF277" s="189"/>
      <c r="GG277" s="189"/>
      <c r="GH277" s="189"/>
      <c r="GI277" s="189"/>
      <c r="GQ277" s="189"/>
      <c r="GR277" s="189"/>
      <c r="GS277" s="189"/>
      <c r="GT277" s="189"/>
      <c r="GU277" s="189"/>
      <c r="HC277" s="189"/>
      <c r="HD277" s="189"/>
      <c r="HE277" s="189"/>
      <c r="HF277" s="189"/>
      <c r="HG277" s="189"/>
      <c r="HO277" s="189"/>
      <c r="HP277" s="189"/>
      <c r="HQ277" s="189"/>
      <c r="HR277" s="189"/>
      <c r="HS277" s="189"/>
      <c r="IA277" s="189"/>
      <c r="IB277" s="189"/>
      <c r="IC277" s="189"/>
      <c r="ID277" s="189"/>
      <c r="IE277" s="189"/>
      <c r="IM277" s="189"/>
      <c r="IN277" s="189"/>
      <c r="IO277" s="189"/>
      <c r="IP277" s="189"/>
      <c r="IQ277" s="189"/>
    </row>
    <row r="278" spans="1:251" s="187" customFormat="1" ht="13.5" hidden="1">
      <c r="A278" s="182" t="str">
        <f t="shared" si="30"/>
        <v>71060100000000</v>
      </c>
      <c r="B278" s="183" t="s">
        <v>439</v>
      </c>
      <c r="C278" s="132" t="s">
        <v>157</v>
      </c>
      <c r="D278" s="131" t="s">
        <v>106</v>
      </c>
      <c r="E278" s="130" t="s">
        <v>441</v>
      </c>
      <c r="F278" s="184" t="s">
        <v>441</v>
      </c>
      <c r="G278" s="185" t="s">
        <v>440</v>
      </c>
      <c r="H278" s="173">
        <v>2610</v>
      </c>
      <c r="I278" s="164" t="s">
        <v>157</v>
      </c>
      <c r="J278" s="165">
        <v>1</v>
      </c>
      <c r="K278" s="165">
        <v>0</v>
      </c>
      <c r="L278" s="166" t="s">
        <v>247</v>
      </c>
      <c r="M278" s="174"/>
      <c r="N278" s="186">
        <f>+'havelvac 7.2'!N323+'havelvac 7.3'!N323+'havelvac 7.4'!N323+'havelvac 7.5'!N323+'havelvac 7.6'!N323+'havelvac 7.7'!N323+'havelvac 7.9'!N323+'havelvac 7.8'!N323+'havelvac 7.10'!N323+'havelvac 7.11'!N323+'havelvac 7.12'!N323+'havelvac 7.13'!N321</f>
        <v>0</v>
      </c>
      <c r="O278" s="186">
        <f>+'havelvac 7.2'!O323+'havelvac 7.3'!O323+'havelvac 7.4'!O323+'havelvac 7.5'!O323+'havelvac 7.6'!O323+'havelvac 7.7'!O323+'havelvac 7.9'!O323+'havelvac 7.8'!O323+'havelvac 7.10'!O323+'havelvac 7.11'!O323+'havelvac 7.12'!O323+'havelvac 7.13'!O321</f>
        <v>0</v>
      </c>
      <c r="P278" s="226" t="str">
        <f t="shared" si="31"/>
        <v xml:space="preserve"> </v>
      </c>
      <c r="Q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8" s="226" t="str">
        <f t="shared" si="32"/>
        <v xml:space="preserve"> </v>
      </c>
      <c r="S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8" s="226" t="str">
        <f t="shared" si="33"/>
        <v xml:space="preserve"> </v>
      </c>
      <c r="U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8" s="186">
        <f>+'havelvac 7.2'!P323+'havelvac 7.3'!P323+'havelvac 7.4'!P323+'havelvac 7.5'!P323+'havelvac 7.6'!P323+'havelvac 7.7'!P323+'havelvac 7.9'!P323+'havelvac 7.8'!P323+'havelvac 7.10'!P323+'havelvac 7.11'!P323+'havelvac 7.12'!P323+'havelvac 7.13'!P321</f>
        <v>0</v>
      </c>
      <c r="W278" s="226" t="str">
        <f t="shared" si="34"/>
        <v xml:space="preserve"> </v>
      </c>
      <c r="X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8" s="226" t="str">
        <f t="shared" si="35"/>
        <v xml:space="preserve"> </v>
      </c>
      <c r="Z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8" s="226" t="str">
        <f t="shared" si="36"/>
        <v xml:space="preserve"> </v>
      </c>
      <c r="AB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9" spans="1:251" s="135" customFormat="1" ht="12.75" hidden="1">
      <c r="A279" s="182" t="str">
        <f t="shared" si="30"/>
        <v>71060100000001</v>
      </c>
      <c r="B279" s="183" t="s">
        <v>439</v>
      </c>
      <c r="C279" s="132" t="s">
        <v>157</v>
      </c>
      <c r="D279" s="131" t="s">
        <v>106</v>
      </c>
      <c r="E279" s="130" t="s">
        <v>441</v>
      </c>
      <c r="F279" s="184" t="s">
        <v>441</v>
      </c>
      <c r="G279" s="185" t="s">
        <v>96</v>
      </c>
      <c r="H279" s="23"/>
      <c r="I279" s="16"/>
      <c r="J279" s="17"/>
      <c r="K279" s="17"/>
      <c r="L279" s="28" t="s">
        <v>110</v>
      </c>
      <c r="M279" s="29"/>
      <c r="N279" s="188">
        <f>+'havelvac 7.2'!N324+'havelvac 7.3'!N324+'havelvac 7.4'!N324+'havelvac 7.5'!N324+'havelvac 7.6'!N324+'havelvac 7.7'!N324+'havelvac 7.9'!N324+'havelvac 7.8'!N324+'havelvac 7.10'!N324+'havelvac 7.11'!N324+'havelvac 7.12'!N324+'havelvac 7.13'!N322</f>
        <v>0</v>
      </c>
      <c r="O279" s="188">
        <f>+'havelvac 7.2'!O324+'havelvac 7.3'!O324+'havelvac 7.4'!O324+'havelvac 7.5'!O324+'havelvac 7.6'!O324+'havelvac 7.7'!O324+'havelvac 7.9'!O324+'havelvac 7.8'!O324+'havelvac 7.10'!O324+'havelvac 7.11'!O324+'havelvac 7.12'!O324+'havelvac 7.13'!O322</f>
        <v>0</v>
      </c>
      <c r="P279" s="225" t="str">
        <f t="shared" si="31"/>
        <v xml:space="preserve"> </v>
      </c>
      <c r="Q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9" s="225" t="str">
        <f t="shared" si="32"/>
        <v xml:space="preserve"> </v>
      </c>
      <c r="S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9" s="225" t="str">
        <f t="shared" si="33"/>
        <v xml:space="preserve"> </v>
      </c>
      <c r="U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9" s="188">
        <f>+'havelvac 7.2'!P324+'havelvac 7.3'!P324+'havelvac 7.4'!P324+'havelvac 7.5'!P324+'havelvac 7.6'!P324+'havelvac 7.7'!P324+'havelvac 7.9'!P324+'havelvac 7.8'!P324+'havelvac 7.10'!P324+'havelvac 7.11'!P324+'havelvac 7.12'!P324+'havelvac 7.13'!P322</f>
        <v>0</v>
      </c>
      <c r="W279" s="225" t="str">
        <f t="shared" si="34"/>
        <v xml:space="preserve"> </v>
      </c>
      <c r="X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9" s="225" t="str">
        <f t="shared" si="35"/>
        <v xml:space="preserve"> </v>
      </c>
      <c r="Z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9" s="225" t="str">
        <f t="shared" si="36"/>
        <v xml:space="preserve"> </v>
      </c>
      <c r="AB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0" spans="1:251" s="191" customFormat="1" ht="12.75" hidden="1">
      <c r="A280" s="182" t="str">
        <f t="shared" si="30"/>
        <v>71060101000000</v>
      </c>
      <c r="B280" s="183" t="s">
        <v>439</v>
      </c>
      <c r="C280" s="132" t="s">
        <v>157</v>
      </c>
      <c r="D280" s="131" t="s">
        <v>106</v>
      </c>
      <c r="E280" s="130" t="s">
        <v>106</v>
      </c>
      <c r="F280" s="184" t="s">
        <v>441</v>
      </c>
      <c r="G280" s="185" t="s">
        <v>440</v>
      </c>
      <c r="H280" s="149" t="s">
        <v>89</v>
      </c>
      <c r="I280" s="150" t="s">
        <v>157</v>
      </c>
      <c r="J280" s="151" t="s">
        <v>82</v>
      </c>
      <c r="K280" s="151" t="s">
        <v>82</v>
      </c>
      <c r="L280" s="152" t="s">
        <v>247</v>
      </c>
      <c r="M280" s="153" t="s">
        <v>81</v>
      </c>
      <c r="N280" s="190">
        <f>+'havelvac 7.2'!N325+'havelvac 7.3'!N325+'havelvac 7.4'!N325+'havelvac 7.5'!N325+'havelvac 7.6'!N325+'havelvac 7.7'!N325+'havelvac 7.9'!N325+'havelvac 7.8'!N325+'havelvac 7.10'!N325+'havelvac 7.11'!N325+'havelvac 7.12'!N325+'havelvac 7.13'!N323</f>
        <v>0</v>
      </c>
      <c r="O280" s="190">
        <f>+'havelvac 7.2'!O325+'havelvac 7.3'!O325+'havelvac 7.4'!O325+'havelvac 7.5'!O325+'havelvac 7.6'!O325+'havelvac 7.7'!O325+'havelvac 7.9'!O325+'havelvac 7.8'!O325+'havelvac 7.10'!O325+'havelvac 7.11'!O325+'havelvac 7.12'!O325+'havelvac 7.13'!O323</f>
        <v>0</v>
      </c>
      <c r="P280" s="227" t="str">
        <f t="shared" si="31"/>
        <v xml:space="preserve"> </v>
      </c>
      <c r="Q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0" s="227" t="str">
        <f t="shared" si="32"/>
        <v xml:space="preserve"> </v>
      </c>
      <c r="S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0" s="227" t="str">
        <f t="shared" si="33"/>
        <v xml:space="preserve"> </v>
      </c>
      <c r="U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0" s="190">
        <f>+'havelvac 7.2'!P325+'havelvac 7.3'!P325+'havelvac 7.4'!P325+'havelvac 7.5'!P325+'havelvac 7.6'!P325+'havelvac 7.7'!P325+'havelvac 7.9'!P325+'havelvac 7.8'!P325+'havelvac 7.10'!P325+'havelvac 7.11'!P325+'havelvac 7.12'!P325+'havelvac 7.13'!P323</f>
        <v>0</v>
      </c>
      <c r="W280" s="227" t="str">
        <f t="shared" si="34"/>
        <v xml:space="preserve"> </v>
      </c>
      <c r="X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0" s="227" t="str">
        <f t="shared" si="35"/>
        <v xml:space="preserve"> </v>
      </c>
      <c r="Z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0" s="227" t="str">
        <f t="shared" si="36"/>
        <v xml:space="preserve"> </v>
      </c>
      <c r="AB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1" spans="1:251" s="135" customFormat="1" ht="12.75" hidden="1">
      <c r="A281" s="182" t="str">
        <f t="shared" si="30"/>
        <v>71060101000001</v>
      </c>
      <c r="B281" s="183" t="s">
        <v>439</v>
      </c>
      <c r="C281" s="132" t="s">
        <v>157</v>
      </c>
      <c r="D281" s="131" t="s">
        <v>106</v>
      </c>
      <c r="E281" s="130" t="s">
        <v>106</v>
      </c>
      <c r="F281" s="184" t="s">
        <v>441</v>
      </c>
      <c r="G281" s="185" t="s">
        <v>96</v>
      </c>
      <c r="H281" s="23"/>
      <c r="I281" s="23"/>
      <c r="J281" s="24"/>
      <c r="K281" s="24"/>
      <c r="L281" s="28" t="s">
        <v>108</v>
      </c>
      <c r="M281" s="29"/>
      <c r="N281" s="188"/>
      <c r="O281" s="188"/>
      <c r="P281" s="225" t="str">
        <f t="shared" si="31"/>
        <v xml:space="preserve"> </v>
      </c>
      <c r="Q281" s="188"/>
      <c r="R281" s="225" t="str">
        <f t="shared" si="32"/>
        <v xml:space="preserve"> </v>
      </c>
      <c r="S281" s="188"/>
      <c r="T281" s="225" t="str">
        <f t="shared" si="33"/>
        <v xml:space="preserve"> </v>
      </c>
      <c r="U281" s="188"/>
      <c r="V281" s="188"/>
      <c r="W281" s="225" t="str">
        <f t="shared" si="34"/>
        <v xml:space="preserve"> </v>
      </c>
      <c r="X281" s="188"/>
      <c r="Y281" s="225" t="str">
        <f t="shared" si="35"/>
        <v xml:space="preserve"> </v>
      </c>
      <c r="Z281" s="188"/>
      <c r="AA281" s="225" t="str">
        <f t="shared" si="36"/>
        <v xml:space="preserve"> </v>
      </c>
      <c r="AB281" s="188"/>
    </row>
    <row r="282" spans="1:251" s="196" customFormat="1" ht="13.5" hidden="1">
      <c r="A282" s="182" t="str">
        <f t="shared" si="30"/>
        <v>71060101010000</v>
      </c>
      <c r="B282" s="183" t="s">
        <v>439</v>
      </c>
      <c r="C282" s="132" t="s">
        <v>157</v>
      </c>
      <c r="D282" s="131" t="s">
        <v>106</v>
      </c>
      <c r="E282" s="130" t="s">
        <v>106</v>
      </c>
      <c r="F282" s="184" t="s">
        <v>106</v>
      </c>
      <c r="G282" s="185" t="s">
        <v>440</v>
      </c>
      <c r="H282" s="144"/>
      <c r="I282" s="145"/>
      <c r="J282" s="146"/>
      <c r="K282" s="146"/>
      <c r="L282" s="25" t="s">
        <v>248</v>
      </c>
      <c r="M282" s="26"/>
      <c r="N282" s="195">
        <f>+N284</f>
        <v>0</v>
      </c>
      <c r="O282" s="195">
        <f t="shared" ref="O282:AB282" si="37">+O284</f>
        <v>0</v>
      </c>
      <c r="P282" s="228" t="str">
        <f t="shared" si="31"/>
        <v xml:space="preserve"> </v>
      </c>
      <c r="Q282" s="195" t="e">
        <f t="shared" si="37"/>
        <v>#REF!</v>
      </c>
      <c r="R282" s="228" t="str">
        <f t="shared" si="32"/>
        <v xml:space="preserve"> </v>
      </c>
      <c r="S282" s="195" t="e">
        <f t="shared" si="37"/>
        <v>#REF!</v>
      </c>
      <c r="T282" s="228" t="str">
        <f t="shared" si="33"/>
        <v xml:space="preserve"> </v>
      </c>
      <c r="U282" s="195" t="e">
        <f t="shared" si="37"/>
        <v>#REF!</v>
      </c>
      <c r="V282" s="195">
        <f t="shared" si="37"/>
        <v>0</v>
      </c>
      <c r="W282" s="228" t="str">
        <f t="shared" si="34"/>
        <v xml:space="preserve"> </v>
      </c>
      <c r="X282" s="195" t="e">
        <f t="shared" si="37"/>
        <v>#REF!</v>
      </c>
      <c r="Y282" s="228" t="str">
        <f t="shared" si="35"/>
        <v xml:space="preserve"> </v>
      </c>
      <c r="Z282" s="195" t="e">
        <f t="shared" si="37"/>
        <v>#REF!</v>
      </c>
      <c r="AA282" s="228" t="str">
        <f t="shared" si="36"/>
        <v xml:space="preserve"> </v>
      </c>
      <c r="AB282" s="195" t="e">
        <f t="shared" si="37"/>
        <v>#REF!</v>
      </c>
    </row>
    <row r="283" spans="1:251" s="135" customFormat="1" hidden="1">
      <c r="A283" s="182" t="str">
        <f t="shared" si="30"/>
        <v>71060101014639</v>
      </c>
      <c r="B283" s="183" t="s">
        <v>439</v>
      </c>
      <c r="C283" s="132" t="s">
        <v>157</v>
      </c>
      <c r="D283" s="131" t="s">
        <v>106</v>
      </c>
      <c r="E283" s="130" t="s">
        <v>106</v>
      </c>
      <c r="F283" s="184" t="s">
        <v>106</v>
      </c>
      <c r="G283" s="129">
        <v>4639</v>
      </c>
      <c r="H283" s="23"/>
      <c r="I283" s="23"/>
      <c r="J283" s="24"/>
      <c r="K283" s="24"/>
      <c r="L283" s="30" t="s">
        <v>211</v>
      </c>
      <c r="M283" s="31">
        <v>4639</v>
      </c>
      <c r="N283" s="181">
        <f>+'havelvac 7.2'!N329+'havelvac 7.3'!N329+'havelvac 7.4'!N329+'havelvac 7.5'!N329+'havelvac 7.6'!N329+'havelvac 7.7'!N329+'havelvac 7.9'!N329+'havelvac 7.8'!N329+'havelvac 7.10'!N329+'havelvac 7.11'!N329+'havelvac 7.12'!N329+'havelvac 7.13'!N326</f>
        <v>0</v>
      </c>
      <c r="O283" s="181">
        <f>+'havelvac 7.2'!O329+'havelvac 7.3'!O329+'havelvac 7.4'!O329+'havelvac 7.5'!O329+'havelvac 7.6'!O329+'havelvac 7.7'!O329+'havelvac 7.9'!O329+'havelvac 7.8'!O329+'havelvac 7.10'!O329+'havelvac 7.11'!O329+'havelvac 7.12'!O329+'havelvac 7.13'!O326</f>
        <v>0</v>
      </c>
      <c r="P283" s="229" t="str">
        <f t="shared" si="31"/>
        <v xml:space="preserve"> </v>
      </c>
      <c r="Q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3" s="229" t="str">
        <f t="shared" si="32"/>
        <v xml:space="preserve"> </v>
      </c>
      <c r="S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3" s="229" t="str">
        <f t="shared" si="33"/>
        <v xml:space="preserve"> </v>
      </c>
      <c r="U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3" s="181">
        <f>+'havelvac 7.2'!P329+'havelvac 7.3'!P329+'havelvac 7.4'!P329+'havelvac 7.5'!P329+'havelvac 7.6'!P329+'havelvac 7.7'!P329+'havelvac 7.9'!P329+'havelvac 7.8'!P329+'havelvac 7.10'!P329+'havelvac 7.11'!P329+'havelvac 7.12'!P329+'havelvac 7.13'!P326</f>
        <v>0</v>
      </c>
      <c r="W283" s="229" t="str">
        <f t="shared" si="34"/>
        <v xml:space="preserve"> </v>
      </c>
      <c r="X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3" s="229" t="str">
        <f t="shared" si="35"/>
        <v xml:space="preserve"> </v>
      </c>
      <c r="Z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3" s="229" t="str">
        <f t="shared" si="36"/>
        <v xml:space="preserve"> </v>
      </c>
      <c r="AB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4" spans="1:251" s="135" customFormat="1" hidden="1">
      <c r="A284" s="182" t="str">
        <f t="shared" ref="A284:A350" si="38">CONCATENATE(B284,C284,D284,E284,F284,G284)</f>
        <v>71060101014861</v>
      </c>
      <c r="B284" s="183" t="s">
        <v>439</v>
      </c>
      <c r="C284" s="132" t="s">
        <v>157</v>
      </c>
      <c r="D284" s="131" t="s">
        <v>106</v>
      </c>
      <c r="E284" s="130" t="s">
        <v>106</v>
      </c>
      <c r="F284" s="184" t="s">
        <v>106</v>
      </c>
      <c r="G284" s="129">
        <v>4861</v>
      </c>
      <c r="H284" s="23"/>
      <c r="I284" s="23"/>
      <c r="J284" s="24"/>
      <c r="K284" s="24"/>
      <c r="L284" s="27" t="s">
        <v>134</v>
      </c>
      <c r="M284" s="10">
        <v>4861</v>
      </c>
      <c r="N284" s="181">
        <f>+'havelvac 7.2'!N330+'havelvac 7.3'!N330+'havelvac 7.4'!N330+'havelvac 7.5'!N330+'havelvac 7.6'!N330+'havelvac 7.7'!N330+'havelvac 7.9'!N330+'havelvac 7.8'!N330+'havelvac 7.10'!N330+'havelvac 7.11'!N330+'havelvac 7.12'!N330+'havelvac 7.13'!N328</f>
        <v>0</v>
      </c>
      <c r="O284" s="181">
        <f>+'havelvac 7.2'!O330+'havelvac 7.3'!O330+'havelvac 7.4'!O330+'havelvac 7.5'!O330+'havelvac 7.6'!O330+'havelvac 7.7'!O330+'havelvac 7.9'!O330+'havelvac 7.8'!O330+'havelvac 7.10'!O330+'havelvac 7.11'!O330+'havelvac 7.12'!O330+'havelvac 7.13'!O328</f>
        <v>0</v>
      </c>
      <c r="P284" s="229" t="str">
        <f t="shared" si="31"/>
        <v xml:space="preserve"> </v>
      </c>
      <c r="Q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4" s="229" t="str">
        <f t="shared" si="32"/>
        <v xml:space="preserve"> </v>
      </c>
      <c r="S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4" s="229" t="str">
        <f t="shared" si="33"/>
        <v xml:space="preserve"> </v>
      </c>
      <c r="U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4" s="181">
        <f>+'havelvac 7.2'!P330+'havelvac 7.3'!P330+'havelvac 7.4'!P330+'havelvac 7.5'!P330+'havelvac 7.6'!P330+'havelvac 7.7'!P330+'havelvac 7.9'!P330+'havelvac 7.8'!P330+'havelvac 7.10'!P330+'havelvac 7.11'!P330+'havelvac 7.12'!P330+'havelvac 7.13'!P328</f>
        <v>0</v>
      </c>
      <c r="W284" s="229" t="str">
        <f t="shared" si="34"/>
        <v xml:space="preserve"> </v>
      </c>
      <c r="X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4" s="229" t="str">
        <f t="shared" si="35"/>
        <v xml:space="preserve"> </v>
      </c>
      <c r="Z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4" s="229" t="str">
        <f t="shared" si="36"/>
        <v xml:space="preserve"> </v>
      </c>
      <c r="AB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5" spans="1:251" s="196" customFormat="1" ht="13.5" hidden="1">
      <c r="A285" s="182" t="str">
        <f t="shared" si="38"/>
        <v>71060101020000</v>
      </c>
      <c r="B285" s="183" t="s">
        <v>439</v>
      </c>
      <c r="C285" s="132" t="s">
        <v>157</v>
      </c>
      <c r="D285" s="131" t="s">
        <v>106</v>
      </c>
      <c r="E285" s="130" t="s">
        <v>106</v>
      </c>
      <c r="F285" s="184" t="s">
        <v>140</v>
      </c>
      <c r="G285" s="185" t="s">
        <v>440</v>
      </c>
      <c r="H285" s="145"/>
      <c r="I285" s="145"/>
      <c r="J285" s="146"/>
      <c r="K285" s="146"/>
      <c r="L285" s="25" t="s">
        <v>250</v>
      </c>
      <c r="M285" s="26"/>
      <c r="N285" s="195">
        <f>+'havelvac 7.2'!N332+'havelvac 7.3'!N332+'havelvac 7.4'!N332+'havelvac 7.5'!N332+'havelvac 7.6'!N332+'havelvac 7.7'!N332+'havelvac 7.9'!N332+'havelvac 7.8'!N332+'havelvac 7.10'!N332+'havelvac 7.11'!N332+'havelvac 7.12'!N332+'havelvac 7.13'!N329</f>
        <v>0</v>
      </c>
      <c r="O285" s="195">
        <f>+'havelvac 7.2'!O332+'havelvac 7.3'!O332+'havelvac 7.4'!O332+'havelvac 7.5'!O332+'havelvac 7.6'!O332+'havelvac 7.7'!O332+'havelvac 7.9'!O332+'havelvac 7.8'!O332+'havelvac 7.10'!O332+'havelvac 7.11'!O332+'havelvac 7.12'!O332+'havelvac 7.13'!O329</f>
        <v>0</v>
      </c>
      <c r="P285" s="228" t="str">
        <f t="shared" si="31"/>
        <v xml:space="preserve"> </v>
      </c>
      <c r="Q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5" s="228" t="str">
        <f t="shared" si="32"/>
        <v xml:space="preserve"> </v>
      </c>
      <c r="S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5" s="228" t="str">
        <f t="shared" si="33"/>
        <v xml:space="preserve"> </v>
      </c>
      <c r="U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5" s="195">
        <f>+'havelvac 7.2'!P332+'havelvac 7.3'!P332+'havelvac 7.4'!P332+'havelvac 7.5'!P332+'havelvac 7.6'!P332+'havelvac 7.7'!P332+'havelvac 7.9'!P332+'havelvac 7.8'!P332+'havelvac 7.10'!P332+'havelvac 7.11'!P332+'havelvac 7.12'!P332+'havelvac 7.13'!P329</f>
        <v>0</v>
      </c>
      <c r="W285" s="228" t="str">
        <f t="shared" si="34"/>
        <v xml:space="preserve"> </v>
      </c>
      <c r="X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5" s="228" t="str">
        <f t="shared" si="35"/>
        <v xml:space="preserve"> </v>
      </c>
      <c r="Z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5" s="228" t="str">
        <f t="shared" si="36"/>
        <v xml:space="preserve"> </v>
      </c>
      <c r="AB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6" spans="1:251" s="135" customFormat="1" ht="25.5" hidden="1">
      <c r="A286" s="182" t="str">
        <f t="shared" si="38"/>
        <v>71060101024819</v>
      </c>
      <c r="B286" s="183" t="s">
        <v>439</v>
      </c>
      <c r="C286" s="132" t="s">
        <v>157</v>
      </c>
      <c r="D286" s="131" t="s">
        <v>106</v>
      </c>
      <c r="E286" s="130" t="s">
        <v>106</v>
      </c>
      <c r="F286" s="184" t="s">
        <v>140</v>
      </c>
      <c r="G286" s="129">
        <v>4819</v>
      </c>
      <c r="H286" s="23"/>
      <c r="I286" s="16"/>
      <c r="J286" s="17"/>
      <c r="K286" s="17"/>
      <c r="L286" s="28" t="s">
        <v>219</v>
      </c>
      <c r="M286" s="29">
        <v>4819</v>
      </c>
      <c r="N286" s="181">
        <f>+'havelvac 7.2'!N333+'havelvac 7.3'!N333+'havelvac 7.4'!N333+'havelvac 7.5'!N333+'havelvac 7.6'!N333+'havelvac 7.7'!N333+'havelvac 7.9'!N333+'havelvac 7.8'!N333+'havelvac 7.10'!N333+'havelvac 7.11'!N333+'havelvac 7.12'!N333+'havelvac 7.13'!N330</f>
        <v>0</v>
      </c>
      <c r="O286" s="181">
        <f>+'havelvac 7.2'!O333+'havelvac 7.3'!O333+'havelvac 7.4'!O333+'havelvac 7.5'!O333+'havelvac 7.6'!O333+'havelvac 7.7'!O333+'havelvac 7.9'!O333+'havelvac 7.8'!O333+'havelvac 7.10'!O333+'havelvac 7.11'!O333+'havelvac 7.12'!O333+'havelvac 7.13'!O330</f>
        <v>0</v>
      </c>
      <c r="P286" s="229" t="str">
        <f t="shared" si="31"/>
        <v xml:space="preserve"> </v>
      </c>
      <c r="Q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6" s="229" t="str">
        <f t="shared" si="32"/>
        <v xml:space="preserve"> </v>
      </c>
      <c r="S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6" s="229" t="str">
        <f t="shared" si="33"/>
        <v xml:space="preserve"> </v>
      </c>
      <c r="U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6" s="181">
        <f>+'havelvac 7.2'!P333+'havelvac 7.3'!P333+'havelvac 7.4'!P333+'havelvac 7.5'!P333+'havelvac 7.6'!P333+'havelvac 7.7'!P333+'havelvac 7.9'!P333+'havelvac 7.8'!P333+'havelvac 7.10'!P333+'havelvac 7.11'!P333+'havelvac 7.12'!P333+'havelvac 7.13'!P330</f>
        <v>0</v>
      </c>
      <c r="W286" s="229" t="str">
        <f t="shared" si="34"/>
        <v xml:space="preserve"> </v>
      </c>
      <c r="X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6" s="229" t="str">
        <f t="shared" si="35"/>
        <v xml:space="preserve"> </v>
      </c>
      <c r="Z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6" s="229" t="str">
        <f t="shared" si="36"/>
        <v xml:space="preserve"> </v>
      </c>
      <c r="AB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7" spans="1:251" s="135" customFormat="1" hidden="1">
      <c r="A287" s="182" t="str">
        <f t="shared" si="38"/>
        <v>71060101025111</v>
      </c>
      <c r="B287" s="183" t="s">
        <v>439</v>
      </c>
      <c r="C287" s="132" t="s">
        <v>157</v>
      </c>
      <c r="D287" s="131" t="s">
        <v>106</v>
      </c>
      <c r="E287" s="130" t="s">
        <v>106</v>
      </c>
      <c r="F287" s="184" t="s">
        <v>140</v>
      </c>
      <c r="G287" s="129">
        <v>5111</v>
      </c>
      <c r="H287" s="23"/>
      <c r="I287" s="16"/>
      <c r="J287" s="17"/>
      <c r="K287" s="17"/>
      <c r="L287" s="28" t="s">
        <v>249</v>
      </c>
      <c r="M287" s="29">
        <v>5111</v>
      </c>
      <c r="N287" s="181">
        <f>+'havelvac 7.2'!N334+'havelvac 7.3'!N334+'havelvac 7.4'!N334+'havelvac 7.5'!N334+'havelvac 7.6'!N334+'havelvac 7.7'!N334+'havelvac 7.9'!N334+'havelvac 7.8'!N334+'havelvac 7.10'!N334+'havelvac 7.11'!N334+'havelvac 7.12'!N334+'havelvac 7.13'!N332</f>
        <v>0</v>
      </c>
      <c r="O287" s="181">
        <f>+'havelvac 7.2'!O334+'havelvac 7.3'!O334+'havelvac 7.4'!O334+'havelvac 7.5'!O334+'havelvac 7.6'!O334+'havelvac 7.7'!O334+'havelvac 7.9'!O334+'havelvac 7.8'!O334+'havelvac 7.10'!O334+'havelvac 7.11'!O334+'havelvac 7.12'!O334+'havelvac 7.13'!O332</f>
        <v>0</v>
      </c>
      <c r="P287" s="229" t="str">
        <f t="shared" si="31"/>
        <v xml:space="preserve"> </v>
      </c>
      <c r="Q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7" s="229" t="str">
        <f t="shared" si="32"/>
        <v xml:space="preserve"> </v>
      </c>
      <c r="S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7" s="229" t="str">
        <f t="shared" si="33"/>
        <v xml:space="preserve"> </v>
      </c>
      <c r="U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7" s="181">
        <f>+'havelvac 7.2'!P334+'havelvac 7.3'!P334+'havelvac 7.4'!P334+'havelvac 7.5'!P334+'havelvac 7.6'!P334+'havelvac 7.7'!P334+'havelvac 7.9'!P334+'havelvac 7.8'!P334+'havelvac 7.10'!P334+'havelvac 7.11'!P334+'havelvac 7.12'!P334+'havelvac 7.13'!P332</f>
        <v>0</v>
      </c>
      <c r="W287" s="229" t="str">
        <f t="shared" si="34"/>
        <v xml:space="preserve"> </v>
      </c>
      <c r="X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7" s="229" t="str">
        <f t="shared" si="35"/>
        <v xml:space="preserve"> </v>
      </c>
      <c r="Z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7" s="229" t="str">
        <f t="shared" si="36"/>
        <v xml:space="preserve"> </v>
      </c>
      <c r="AB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8" spans="1:251" s="135" customFormat="1" hidden="1">
      <c r="A288" s="182" t="str">
        <f t="shared" si="38"/>
        <v>71060101025112</v>
      </c>
      <c r="B288" s="183" t="s">
        <v>439</v>
      </c>
      <c r="C288" s="132" t="s">
        <v>157</v>
      </c>
      <c r="D288" s="131" t="s">
        <v>106</v>
      </c>
      <c r="E288" s="130" t="s">
        <v>106</v>
      </c>
      <c r="F288" s="184" t="s">
        <v>140</v>
      </c>
      <c r="G288" s="129">
        <v>5112</v>
      </c>
      <c r="H288" s="23"/>
      <c r="I288" s="16"/>
      <c r="J288" s="17"/>
      <c r="K288" s="17"/>
      <c r="L288" s="28" t="s">
        <v>173</v>
      </c>
      <c r="M288" s="29">
        <v>5112</v>
      </c>
      <c r="N288" s="181">
        <f>+'havelvac 7.2'!N335+'havelvac 7.3'!N335+'havelvac 7.4'!N335+'havelvac 7.5'!N335+'havelvac 7.6'!N335+'havelvac 7.7'!N335+'havelvac 7.9'!N335+'havelvac 7.8'!N335+'havelvac 7.10'!N335+'havelvac 7.11'!N335+'havelvac 7.12'!N335+'havelvac 7.13'!N333</f>
        <v>0</v>
      </c>
      <c r="O288" s="181">
        <f>+'havelvac 7.2'!O335+'havelvac 7.3'!O335+'havelvac 7.4'!O335+'havelvac 7.5'!O335+'havelvac 7.6'!O335+'havelvac 7.7'!O335+'havelvac 7.9'!O335+'havelvac 7.8'!O335+'havelvac 7.10'!O335+'havelvac 7.11'!O335+'havelvac 7.12'!O335+'havelvac 7.13'!O333</f>
        <v>0</v>
      </c>
      <c r="P288" s="229" t="str">
        <f t="shared" si="31"/>
        <v xml:space="preserve"> </v>
      </c>
      <c r="Q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8" s="229" t="str">
        <f t="shared" si="32"/>
        <v xml:space="preserve"> </v>
      </c>
      <c r="S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8" s="229" t="str">
        <f t="shared" si="33"/>
        <v xml:space="preserve"> </v>
      </c>
      <c r="U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8" s="181">
        <f>+'havelvac 7.2'!P335+'havelvac 7.3'!P335+'havelvac 7.4'!P335+'havelvac 7.5'!P335+'havelvac 7.6'!P335+'havelvac 7.7'!P335+'havelvac 7.9'!P335+'havelvac 7.8'!P335+'havelvac 7.10'!P335+'havelvac 7.11'!P335+'havelvac 7.12'!P335+'havelvac 7.13'!P333</f>
        <v>0</v>
      </c>
      <c r="W288" s="229" t="str">
        <f t="shared" si="34"/>
        <v xml:space="preserve"> </v>
      </c>
      <c r="X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8" s="229" t="str">
        <f t="shared" si="35"/>
        <v xml:space="preserve"> </v>
      </c>
      <c r="Z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8" s="229" t="str">
        <f t="shared" si="36"/>
        <v xml:space="preserve"> </v>
      </c>
      <c r="AB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9" spans="1:28" s="135" customFormat="1" hidden="1">
      <c r="A289" s="182" t="str">
        <f t="shared" si="38"/>
        <v>71060101025113</v>
      </c>
      <c r="B289" s="183" t="s">
        <v>439</v>
      </c>
      <c r="C289" s="132" t="s">
        <v>157</v>
      </c>
      <c r="D289" s="131" t="s">
        <v>106</v>
      </c>
      <c r="E289" s="130" t="s">
        <v>106</v>
      </c>
      <c r="F289" s="184" t="s">
        <v>140</v>
      </c>
      <c r="G289" s="129">
        <v>5113</v>
      </c>
      <c r="H289" s="23"/>
      <c r="I289" s="16"/>
      <c r="J289" s="17"/>
      <c r="K289" s="17"/>
      <c r="L289" s="28" t="s">
        <v>174</v>
      </c>
      <c r="M289" s="29">
        <v>5113</v>
      </c>
      <c r="N289" s="181">
        <f>+'havelvac 7.2'!N336+'havelvac 7.3'!N336+'havelvac 7.4'!N336+'havelvac 7.5'!N336+'havelvac 7.6'!N336+'havelvac 7.7'!N336+'havelvac 7.9'!N336+'havelvac 7.8'!N336+'havelvac 7.10'!N336+'havelvac 7.11'!N336+'havelvac 7.12'!N336+'havelvac 7.13'!N334</f>
        <v>0</v>
      </c>
      <c r="O289" s="181">
        <f>+'havelvac 7.2'!O336+'havelvac 7.3'!O336+'havelvac 7.4'!O336+'havelvac 7.5'!O336+'havelvac 7.6'!O336+'havelvac 7.7'!O336+'havelvac 7.9'!O336+'havelvac 7.8'!O336+'havelvac 7.10'!O336+'havelvac 7.11'!O336+'havelvac 7.12'!O336+'havelvac 7.13'!O334</f>
        <v>0</v>
      </c>
      <c r="P289" s="229" t="str">
        <f t="shared" si="31"/>
        <v xml:space="preserve"> </v>
      </c>
      <c r="Q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9" s="229" t="str">
        <f t="shared" si="32"/>
        <v xml:space="preserve"> </v>
      </c>
      <c r="S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9" s="229" t="str">
        <f t="shared" si="33"/>
        <v xml:space="preserve"> </v>
      </c>
      <c r="U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9" s="181">
        <f>+'havelvac 7.2'!P336+'havelvac 7.3'!P336+'havelvac 7.4'!P336+'havelvac 7.5'!P336+'havelvac 7.6'!P336+'havelvac 7.7'!P336+'havelvac 7.9'!P336+'havelvac 7.8'!P336+'havelvac 7.10'!P336+'havelvac 7.11'!P336+'havelvac 7.12'!P336+'havelvac 7.13'!P334</f>
        <v>0</v>
      </c>
      <c r="W289" s="229" t="str">
        <f t="shared" si="34"/>
        <v xml:space="preserve"> </v>
      </c>
      <c r="X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9" s="229" t="str">
        <f t="shared" si="35"/>
        <v xml:space="preserve"> </v>
      </c>
      <c r="Z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9" s="229" t="str">
        <f t="shared" si="36"/>
        <v xml:space="preserve"> </v>
      </c>
      <c r="AB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0" spans="1:28" s="202" customFormat="1" ht="54" hidden="1">
      <c r="A290" s="182" t="str">
        <f t="shared" si="38"/>
        <v>71060101030000</v>
      </c>
      <c r="B290" s="183" t="s">
        <v>439</v>
      </c>
      <c r="C290" s="132" t="s">
        <v>157</v>
      </c>
      <c r="D290" s="131" t="s">
        <v>106</v>
      </c>
      <c r="E290" s="130" t="s">
        <v>106</v>
      </c>
      <c r="F290" s="184" t="s">
        <v>442</v>
      </c>
      <c r="G290" s="185" t="s">
        <v>440</v>
      </c>
      <c r="H290" s="147"/>
      <c r="I290" s="48"/>
      <c r="J290" s="49"/>
      <c r="K290" s="49"/>
      <c r="L290" s="25" t="s">
        <v>492</v>
      </c>
      <c r="M290" s="26"/>
      <c r="N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7.13'!N335</f>
        <v>#REF!</v>
      </c>
      <c r="O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7.13'!O335</f>
        <v>#REF!</v>
      </c>
      <c r="P290" s="228" t="str">
        <f t="shared" si="31"/>
        <v xml:space="preserve"> </v>
      </c>
      <c r="Q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0" s="228" t="str">
        <f t="shared" si="32"/>
        <v xml:space="preserve"> </v>
      </c>
      <c r="S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0" s="228" t="str">
        <f t="shared" si="33"/>
        <v xml:space="preserve"> </v>
      </c>
      <c r="U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7.13'!P335</f>
        <v>#REF!</v>
      </c>
      <c r="W290" s="228" t="str">
        <f t="shared" si="34"/>
        <v xml:space="preserve"> </v>
      </c>
      <c r="X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0" s="228" t="str">
        <f t="shared" si="35"/>
        <v xml:space="preserve"> </v>
      </c>
      <c r="Z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0" s="228" t="str">
        <f t="shared" si="36"/>
        <v xml:space="preserve"> </v>
      </c>
      <c r="AB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1" spans="1:28" s="135" customFormat="1" ht="25.5" hidden="1">
      <c r="A291" s="182" t="str">
        <f t="shared" si="38"/>
        <v>71060101034819</v>
      </c>
      <c r="B291" s="183" t="s">
        <v>439</v>
      </c>
      <c r="C291" s="132" t="s">
        <v>157</v>
      </c>
      <c r="D291" s="131" t="s">
        <v>106</v>
      </c>
      <c r="E291" s="130" t="s">
        <v>106</v>
      </c>
      <c r="F291" s="184" t="s">
        <v>442</v>
      </c>
      <c r="G291" s="129">
        <v>4819</v>
      </c>
      <c r="H291" s="23"/>
      <c r="I291" s="16"/>
      <c r="J291" s="17"/>
      <c r="K291" s="17"/>
      <c r="L291" s="28" t="s">
        <v>219</v>
      </c>
      <c r="M291" s="29">
        <v>4819</v>
      </c>
      <c r="N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7.13'!N336</f>
        <v>#REF!</v>
      </c>
      <c r="O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7.13'!O336</f>
        <v>#REF!</v>
      </c>
      <c r="P291" s="229" t="str">
        <f t="shared" si="31"/>
        <v xml:space="preserve"> </v>
      </c>
      <c r="Q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1" s="229" t="str">
        <f t="shared" si="32"/>
        <v xml:space="preserve"> </v>
      </c>
      <c r="S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1" s="229" t="str">
        <f t="shared" si="33"/>
        <v xml:space="preserve"> </v>
      </c>
      <c r="U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7.13'!P336</f>
        <v>#REF!</v>
      </c>
      <c r="W291" s="229" t="str">
        <f t="shared" si="34"/>
        <v xml:space="preserve"> </v>
      </c>
      <c r="X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1" s="229" t="str">
        <f t="shared" si="35"/>
        <v xml:space="preserve"> </v>
      </c>
      <c r="Z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1" s="229" t="str">
        <f t="shared" si="36"/>
        <v xml:space="preserve"> </v>
      </c>
      <c r="AB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2" spans="1:28" s="135" customFormat="1" hidden="1">
      <c r="A292" s="182" t="str">
        <f t="shared" si="38"/>
        <v>71060101035111</v>
      </c>
      <c r="B292" s="183" t="s">
        <v>439</v>
      </c>
      <c r="C292" s="132" t="s">
        <v>157</v>
      </c>
      <c r="D292" s="131" t="s">
        <v>106</v>
      </c>
      <c r="E292" s="130" t="s">
        <v>106</v>
      </c>
      <c r="F292" s="184" t="s">
        <v>442</v>
      </c>
      <c r="G292" s="129">
        <v>5111</v>
      </c>
      <c r="H292" s="23"/>
      <c r="I292" s="16"/>
      <c r="J292" s="17"/>
      <c r="K292" s="17"/>
      <c r="L292" s="28" t="s">
        <v>249</v>
      </c>
      <c r="M292" s="29">
        <v>5111</v>
      </c>
      <c r="N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2" s="229" t="str">
        <f t="shared" si="31"/>
        <v xml:space="preserve"> </v>
      </c>
      <c r="Q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2" s="229" t="str">
        <f t="shared" si="32"/>
        <v xml:space="preserve"> </v>
      </c>
      <c r="S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2" s="229" t="str">
        <f t="shared" si="33"/>
        <v xml:space="preserve"> </v>
      </c>
      <c r="U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2" s="229" t="str">
        <f t="shared" si="34"/>
        <v xml:space="preserve"> </v>
      </c>
      <c r="X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2" s="229" t="str">
        <f t="shared" si="35"/>
        <v xml:space="preserve"> </v>
      </c>
      <c r="Z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2" s="229" t="str">
        <f t="shared" si="36"/>
        <v xml:space="preserve"> </v>
      </c>
      <c r="AB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3" spans="1:28" s="135" customFormat="1" hidden="1">
      <c r="A293" s="182" t="str">
        <f t="shared" si="38"/>
        <v>71060101035112</v>
      </c>
      <c r="B293" s="183" t="s">
        <v>439</v>
      </c>
      <c r="C293" s="132" t="s">
        <v>157</v>
      </c>
      <c r="D293" s="131" t="s">
        <v>106</v>
      </c>
      <c r="E293" s="130" t="s">
        <v>106</v>
      </c>
      <c r="F293" s="184" t="s">
        <v>442</v>
      </c>
      <c r="G293" s="129">
        <v>5112</v>
      </c>
      <c r="H293" s="23"/>
      <c r="I293" s="16"/>
      <c r="J293" s="17"/>
      <c r="K293" s="17"/>
      <c r="L293" s="28" t="s">
        <v>173</v>
      </c>
      <c r="M293" s="29">
        <v>5112</v>
      </c>
      <c r="N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3" s="229" t="str">
        <f t="shared" si="31"/>
        <v xml:space="preserve"> </v>
      </c>
      <c r="Q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3" s="229" t="str">
        <f t="shared" si="32"/>
        <v xml:space="preserve"> </v>
      </c>
      <c r="S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3" s="229" t="str">
        <f t="shared" si="33"/>
        <v xml:space="preserve"> </v>
      </c>
      <c r="U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3" s="229" t="str">
        <f t="shared" si="34"/>
        <v xml:space="preserve"> </v>
      </c>
      <c r="X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3" s="229" t="str">
        <f t="shared" si="35"/>
        <v xml:space="preserve"> </v>
      </c>
      <c r="Z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3" s="229" t="str">
        <f t="shared" si="36"/>
        <v xml:space="preserve"> </v>
      </c>
      <c r="AB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4" spans="1:28" s="135" customFormat="1" hidden="1">
      <c r="A294" s="182" t="str">
        <f t="shared" si="38"/>
        <v>71060101035113</v>
      </c>
      <c r="B294" s="183" t="s">
        <v>439</v>
      </c>
      <c r="C294" s="132" t="s">
        <v>157</v>
      </c>
      <c r="D294" s="131" t="s">
        <v>106</v>
      </c>
      <c r="E294" s="130" t="s">
        <v>106</v>
      </c>
      <c r="F294" s="184" t="s">
        <v>442</v>
      </c>
      <c r="G294" s="129">
        <v>5113</v>
      </c>
      <c r="H294" s="23"/>
      <c r="I294" s="16"/>
      <c r="J294" s="17"/>
      <c r="K294" s="17"/>
      <c r="L294" s="28" t="s">
        <v>174</v>
      </c>
      <c r="M294" s="29">
        <v>5113</v>
      </c>
      <c r="N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4" s="229" t="str">
        <f t="shared" si="31"/>
        <v xml:space="preserve"> </v>
      </c>
      <c r="Q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4" s="229" t="str">
        <f t="shared" si="32"/>
        <v xml:space="preserve"> </v>
      </c>
      <c r="S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4" s="229" t="str">
        <f t="shared" si="33"/>
        <v xml:space="preserve"> </v>
      </c>
      <c r="U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4" s="229" t="str">
        <f t="shared" si="34"/>
        <v xml:space="preserve"> </v>
      </c>
      <c r="X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4" s="229" t="str">
        <f t="shared" si="35"/>
        <v xml:space="preserve"> </v>
      </c>
      <c r="Z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4" s="229" t="str">
        <f t="shared" si="36"/>
        <v xml:space="preserve"> </v>
      </c>
      <c r="AB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5" spans="1:28" s="187" customFormat="1" ht="13.5" hidden="1">
      <c r="A295" s="182" t="str">
        <f t="shared" si="38"/>
        <v>71060300000000</v>
      </c>
      <c r="B295" s="183" t="s">
        <v>439</v>
      </c>
      <c r="C295" s="132" t="s">
        <v>157</v>
      </c>
      <c r="D295" s="131" t="s">
        <v>442</v>
      </c>
      <c r="E295" s="130" t="s">
        <v>441</v>
      </c>
      <c r="F295" s="184" t="s">
        <v>441</v>
      </c>
      <c r="G295" s="185" t="s">
        <v>440</v>
      </c>
      <c r="H295" s="173">
        <v>2630</v>
      </c>
      <c r="I295" s="164" t="s">
        <v>157</v>
      </c>
      <c r="J295" s="165">
        <v>3</v>
      </c>
      <c r="K295" s="165">
        <v>0</v>
      </c>
      <c r="L295" s="166" t="s">
        <v>251</v>
      </c>
      <c r="M295" s="174"/>
      <c r="N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5" s="226" t="str">
        <f t="shared" si="31"/>
        <v xml:space="preserve"> </v>
      </c>
      <c r="Q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5" s="226" t="str">
        <f t="shared" si="32"/>
        <v xml:space="preserve"> </v>
      </c>
      <c r="S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5" s="226" t="str">
        <f t="shared" si="33"/>
        <v xml:space="preserve"> </v>
      </c>
      <c r="U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5" s="226" t="str">
        <f t="shared" si="34"/>
        <v xml:space="preserve"> </v>
      </c>
      <c r="X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5" s="226" t="str">
        <f t="shared" si="35"/>
        <v xml:space="preserve"> </v>
      </c>
      <c r="Z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5" s="226" t="str">
        <f t="shared" si="36"/>
        <v xml:space="preserve"> </v>
      </c>
      <c r="AB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6" spans="1:28" s="135" customFormat="1" ht="12.75" hidden="1">
      <c r="A296" s="182" t="str">
        <f t="shared" si="38"/>
        <v>71060300000001</v>
      </c>
      <c r="B296" s="183" t="s">
        <v>439</v>
      </c>
      <c r="C296" s="132" t="s">
        <v>157</v>
      </c>
      <c r="D296" s="131" t="s">
        <v>442</v>
      </c>
      <c r="E296" s="130" t="s">
        <v>441</v>
      </c>
      <c r="F296" s="184" t="s">
        <v>441</v>
      </c>
      <c r="G296" s="185" t="s">
        <v>96</v>
      </c>
      <c r="H296" s="23"/>
      <c r="I296" s="16"/>
      <c r="J296" s="17"/>
      <c r="K296" s="17"/>
      <c r="L296" s="28" t="s">
        <v>110</v>
      </c>
      <c r="M296" s="29"/>
      <c r="N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6" s="225" t="str">
        <f t="shared" si="31"/>
        <v xml:space="preserve"> </v>
      </c>
      <c r="Q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6" s="225" t="str">
        <f t="shared" si="32"/>
        <v xml:space="preserve"> </v>
      </c>
      <c r="S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6" s="225" t="str">
        <f t="shared" si="33"/>
        <v xml:space="preserve"> </v>
      </c>
      <c r="U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6" s="225" t="str">
        <f t="shared" si="34"/>
        <v xml:space="preserve"> </v>
      </c>
      <c r="X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6" s="225" t="str">
        <f t="shared" si="35"/>
        <v xml:space="preserve"> </v>
      </c>
      <c r="Z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6" s="225" t="str">
        <f t="shared" si="36"/>
        <v xml:space="preserve"> </v>
      </c>
      <c r="AB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7" spans="1:28" s="191" customFormat="1" ht="12.75" hidden="1">
      <c r="A297" s="182" t="str">
        <f t="shared" si="38"/>
        <v>71060301000000</v>
      </c>
      <c r="B297" s="183" t="s">
        <v>439</v>
      </c>
      <c r="C297" s="132" t="s">
        <v>157</v>
      </c>
      <c r="D297" s="131" t="s">
        <v>442</v>
      </c>
      <c r="E297" s="130" t="s">
        <v>106</v>
      </c>
      <c r="F297" s="184" t="s">
        <v>441</v>
      </c>
      <c r="G297" s="185" t="s">
        <v>440</v>
      </c>
      <c r="H297" s="149">
        <v>2631</v>
      </c>
      <c r="I297" s="150" t="s">
        <v>157</v>
      </c>
      <c r="J297" s="151">
        <v>3</v>
      </c>
      <c r="K297" s="151">
        <v>1</v>
      </c>
      <c r="L297" s="152" t="s">
        <v>252</v>
      </c>
      <c r="M297" s="153"/>
      <c r="N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7" s="227" t="str">
        <f t="shared" si="31"/>
        <v xml:space="preserve"> </v>
      </c>
      <c r="Q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7" s="227" t="str">
        <f t="shared" si="32"/>
        <v xml:space="preserve"> </v>
      </c>
      <c r="S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7" s="227" t="str">
        <f t="shared" si="33"/>
        <v xml:space="preserve"> </v>
      </c>
      <c r="U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7" s="227" t="str">
        <f t="shared" si="34"/>
        <v xml:space="preserve"> </v>
      </c>
      <c r="X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7" s="227" t="str">
        <f t="shared" si="35"/>
        <v xml:space="preserve"> </v>
      </c>
      <c r="Z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7" s="227" t="str">
        <f t="shared" si="36"/>
        <v xml:space="preserve"> </v>
      </c>
      <c r="AB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8" spans="1:28" s="135" customFormat="1" ht="12.75" hidden="1">
      <c r="A298" s="182" t="str">
        <f t="shared" si="38"/>
        <v>71060301000001</v>
      </c>
      <c r="B298" s="183" t="s">
        <v>439</v>
      </c>
      <c r="C298" s="132" t="s">
        <v>157</v>
      </c>
      <c r="D298" s="131" t="s">
        <v>442</v>
      </c>
      <c r="E298" s="130" t="s">
        <v>106</v>
      </c>
      <c r="F298" s="184" t="s">
        <v>441</v>
      </c>
      <c r="G298" s="185" t="s">
        <v>96</v>
      </c>
      <c r="H298" s="23"/>
      <c r="I298" s="23"/>
      <c r="J298" s="24"/>
      <c r="K298" s="24"/>
      <c r="L298" s="28" t="s">
        <v>108</v>
      </c>
      <c r="M298" s="29"/>
      <c r="N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8" s="225" t="str">
        <f t="shared" si="31"/>
        <v xml:space="preserve"> </v>
      </c>
      <c r="Q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8" s="225" t="str">
        <f t="shared" si="32"/>
        <v xml:space="preserve"> </v>
      </c>
      <c r="S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8" s="225" t="str">
        <f t="shared" si="33"/>
        <v xml:space="preserve"> </v>
      </c>
      <c r="U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8" s="225" t="str">
        <f t="shared" si="34"/>
        <v xml:space="preserve"> </v>
      </c>
      <c r="X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8" s="225" t="str">
        <f t="shared" si="35"/>
        <v xml:space="preserve"> </v>
      </c>
      <c r="Z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8" s="225" t="str">
        <f t="shared" si="36"/>
        <v xml:space="preserve"> </v>
      </c>
      <c r="AB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9" spans="1:28" s="196" customFormat="1" ht="67.5" hidden="1">
      <c r="A299" s="182" t="str">
        <f t="shared" si="38"/>
        <v>71060301010000</v>
      </c>
      <c r="B299" s="183" t="s">
        <v>439</v>
      </c>
      <c r="C299" s="132" t="s">
        <v>157</v>
      </c>
      <c r="D299" s="131" t="s">
        <v>442</v>
      </c>
      <c r="E299" s="130" t="s">
        <v>106</v>
      </c>
      <c r="F299" s="184" t="s">
        <v>106</v>
      </c>
      <c r="G299" s="185" t="s">
        <v>440</v>
      </c>
      <c r="H299" s="144"/>
      <c r="I299" s="145"/>
      <c r="J299" s="146"/>
      <c r="K299" s="146"/>
      <c r="L299" s="25" t="s">
        <v>253</v>
      </c>
      <c r="M299" s="26"/>
      <c r="N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9" s="228" t="str">
        <f t="shared" si="31"/>
        <v xml:space="preserve"> </v>
      </c>
      <c r="Q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9" s="228" t="str">
        <f t="shared" si="32"/>
        <v xml:space="preserve"> </v>
      </c>
      <c r="S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9" s="228" t="str">
        <f t="shared" si="33"/>
        <v xml:space="preserve"> </v>
      </c>
      <c r="U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9" s="228" t="str">
        <f t="shared" si="34"/>
        <v xml:space="preserve"> </v>
      </c>
      <c r="X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9" s="228" t="str">
        <f t="shared" si="35"/>
        <v xml:space="preserve"> </v>
      </c>
      <c r="Z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9" s="228" t="str">
        <f t="shared" si="36"/>
        <v xml:space="preserve"> </v>
      </c>
      <c r="AB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0" spans="1:28" s="135" customFormat="1" hidden="1">
      <c r="A300" s="182" t="str">
        <f t="shared" si="38"/>
        <v>71060301014861</v>
      </c>
      <c r="B300" s="183" t="s">
        <v>439</v>
      </c>
      <c r="C300" s="132" t="s">
        <v>157</v>
      </c>
      <c r="D300" s="131" t="s">
        <v>442</v>
      </c>
      <c r="E300" s="130" t="s">
        <v>106</v>
      </c>
      <c r="F300" s="184" t="s">
        <v>106</v>
      </c>
      <c r="G300" s="129">
        <v>4861</v>
      </c>
      <c r="H300" s="23"/>
      <c r="I300" s="16"/>
      <c r="J300" s="17"/>
      <c r="K300" s="17"/>
      <c r="L300" s="28" t="s">
        <v>134</v>
      </c>
      <c r="M300" s="29">
        <v>4861</v>
      </c>
      <c r="N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0" s="229" t="str">
        <f t="shared" si="31"/>
        <v xml:space="preserve"> </v>
      </c>
      <c r="Q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0" s="229" t="str">
        <f t="shared" si="32"/>
        <v xml:space="preserve"> </v>
      </c>
      <c r="S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0" s="229" t="str">
        <f t="shared" si="33"/>
        <v xml:space="preserve"> </v>
      </c>
      <c r="U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0" s="229" t="str">
        <f t="shared" si="34"/>
        <v xml:space="preserve"> </v>
      </c>
      <c r="X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0" s="229" t="str">
        <f t="shared" si="35"/>
        <v xml:space="preserve"> </v>
      </c>
      <c r="Z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0" s="229" t="str">
        <f t="shared" si="36"/>
        <v xml:space="preserve"> </v>
      </c>
      <c r="AB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1" spans="1:28" s="135" customFormat="1" hidden="1">
      <c r="A301" s="182" t="str">
        <f t="shared" si="38"/>
        <v>71060301015112</v>
      </c>
      <c r="B301" s="183" t="s">
        <v>439</v>
      </c>
      <c r="C301" s="132" t="s">
        <v>157</v>
      </c>
      <c r="D301" s="131" t="s">
        <v>442</v>
      </c>
      <c r="E301" s="130" t="s">
        <v>106</v>
      </c>
      <c r="F301" s="184" t="s">
        <v>106</v>
      </c>
      <c r="G301" s="185" t="s">
        <v>87</v>
      </c>
      <c r="H301" s="192"/>
      <c r="I301" s="192"/>
      <c r="J301" s="193"/>
      <c r="K301" s="194"/>
      <c r="L301" s="34" t="s">
        <v>173</v>
      </c>
      <c r="M301" s="10" t="s">
        <v>87</v>
      </c>
      <c r="N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1" s="229" t="str">
        <f t="shared" si="31"/>
        <v xml:space="preserve"> </v>
      </c>
      <c r="Q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1" s="229" t="str">
        <f t="shared" si="32"/>
        <v xml:space="preserve"> </v>
      </c>
      <c r="S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1" s="229" t="str">
        <f t="shared" si="33"/>
        <v xml:space="preserve"> </v>
      </c>
      <c r="U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1" s="229" t="str">
        <f t="shared" si="34"/>
        <v xml:space="preserve"> </v>
      </c>
      <c r="X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1" s="229" t="str">
        <f t="shared" si="35"/>
        <v xml:space="preserve"> </v>
      </c>
      <c r="Z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1" s="229" t="str">
        <f t="shared" si="36"/>
        <v xml:space="preserve"> </v>
      </c>
      <c r="AB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2" spans="1:28" s="135" customFormat="1" hidden="1">
      <c r="A302" s="182" t="str">
        <f t="shared" si="38"/>
        <v>71060301015113</v>
      </c>
      <c r="B302" s="183" t="s">
        <v>439</v>
      </c>
      <c r="C302" s="132" t="s">
        <v>157</v>
      </c>
      <c r="D302" s="131" t="s">
        <v>442</v>
      </c>
      <c r="E302" s="130" t="s">
        <v>106</v>
      </c>
      <c r="F302" s="184" t="s">
        <v>106</v>
      </c>
      <c r="G302" s="185" t="s">
        <v>85</v>
      </c>
      <c r="H302" s="192"/>
      <c r="I302" s="192"/>
      <c r="J302" s="193"/>
      <c r="K302" s="194"/>
      <c r="L302" s="34" t="s">
        <v>174</v>
      </c>
      <c r="M302" s="10" t="s">
        <v>85</v>
      </c>
      <c r="N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2" s="229" t="str">
        <f t="shared" si="31"/>
        <v xml:space="preserve"> </v>
      </c>
      <c r="Q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2" s="229" t="str">
        <f t="shared" si="32"/>
        <v xml:space="preserve"> </v>
      </c>
      <c r="S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2" s="229" t="str">
        <f t="shared" si="33"/>
        <v xml:space="preserve"> </v>
      </c>
      <c r="U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2" s="229" t="str">
        <f t="shared" si="34"/>
        <v xml:space="preserve"> </v>
      </c>
      <c r="X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2" s="229" t="str">
        <f t="shared" si="35"/>
        <v xml:space="preserve"> </v>
      </c>
      <c r="Z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2" s="229" t="str">
        <f t="shared" si="36"/>
        <v xml:space="preserve"> </v>
      </c>
      <c r="AB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3" spans="1:28" s="196" customFormat="1" ht="54" hidden="1">
      <c r="A303" s="182" t="str">
        <f t="shared" si="38"/>
        <v>71060301020000</v>
      </c>
      <c r="B303" s="183" t="s">
        <v>439</v>
      </c>
      <c r="C303" s="132" t="s">
        <v>157</v>
      </c>
      <c r="D303" s="131" t="s">
        <v>442</v>
      </c>
      <c r="E303" s="130" t="s">
        <v>106</v>
      </c>
      <c r="F303" s="184" t="s">
        <v>140</v>
      </c>
      <c r="G303" s="185" t="s">
        <v>440</v>
      </c>
      <c r="H303" s="144"/>
      <c r="I303" s="145"/>
      <c r="J303" s="146"/>
      <c r="K303" s="146"/>
      <c r="L303" s="25" t="s">
        <v>254</v>
      </c>
      <c r="M303" s="26"/>
      <c r="N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3" s="228" t="str">
        <f t="shared" si="31"/>
        <v xml:space="preserve"> </v>
      </c>
      <c r="Q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3" s="228" t="str">
        <f t="shared" si="32"/>
        <v xml:space="preserve"> </v>
      </c>
      <c r="S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3" s="228" t="str">
        <f t="shared" si="33"/>
        <v xml:space="preserve"> </v>
      </c>
      <c r="U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3" s="228" t="str">
        <f t="shared" si="34"/>
        <v xml:space="preserve"> </v>
      </c>
      <c r="X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3" s="228" t="str">
        <f t="shared" si="35"/>
        <v xml:space="preserve"> </v>
      </c>
      <c r="Z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3" s="228" t="str">
        <f t="shared" si="36"/>
        <v xml:space="preserve"> </v>
      </c>
      <c r="AB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4" spans="1:28" s="135" customFormat="1" hidden="1">
      <c r="A304" s="182" t="str">
        <f t="shared" si="38"/>
        <v>71060301024861</v>
      </c>
      <c r="B304" s="183" t="s">
        <v>439</v>
      </c>
      <c r="C304" s="132" t="s">
        <v>157</v>
      </c>
      <c r="D304" s="131" t="s">
        <v>442</v>
      </c>
      <c r="E304" s="130" t="s">
        <v>106</v>
      </c>
      <c r="F304" s="184" t="s">
        <v>140</v>
      </c>
      <c r="G304" s="129">
        <v>4861</v>
      </c>
      <c r="H304" s="23"/>
      <c r="I304" s="16"/>
      <c r="J304" s="17"/>
      <c r="K304" s="17"/>
      <c r="L304" s="28" t="s">
        <v>134</v>
      </c>
      <c r="M304" s="29">
        <v>4861</v>
      </c>
      <c r="N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4" s="229" t="str">
        <f t="shared" si="31"/>
        <v xml:space="preserve"> </v>
      </c>
      <c r="Q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4" s="229" t="str">
        <f t="shared" si="32"/>
        <v xml:space="preserve"> </v>
      </c>
      <c r="S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4" s="229" t="str">
        <f t="shared" si="33"/>
        <v xml:space="preserve"> </v>
      </c>
      <c r="U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4" s="229" t="str">
        <f t="shared" si="34"/>
        <v xml:space="preserve"> </v>
      </c>
      <c r="X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4" s="229" t="str">
        <f t="shared" si="35"/>
        <v xml:space="preserve"> </v>
      </c>
      <c r="Z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4" s="229" t="str">
        <f t="shared" si="36"/>
        <v xml:space="preserve"> </v>
      </c>
      <c r="AB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5" spans="1:28" s="196" customFormat="1" ht="54" hidden="1">
      <c r="A305" s="182" t="str">
        <f t="shared" si="38"/>
        <v>71060301030000</v>
      </c>
      <c r="B305" s="183" t="s">
        <v>439</v>
      </c>
      <c r="C305" s="132" t="s">
        <v>157</v>
      </c>
      <c r="D305" s="131" t="s">
        <v>442</v>
      </c>
      <c r="E305" s="130" t="s">
        <v>106</v>
      </c>
      <c r="F305" s="184" t="s">
        <v>442</v>
      </c>
      <c r="G305" s="185" t="s">
        <v>440</v>
      </c>
      <c r="H305" s="144"/>
      <c r="I305" s="145"/>
      <c r="J305" s="146"/>
      <c r="K305" s="146"/>
      <c r="L305" s="25" t="s">
        <v>255</v>
      </c>
      <c r="M305" s="26"/>
      <c r="N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5" s="228" t="str">
        <f t="shared" si="31"/>
        <v xml:space="preserve"> </v>
      </c>
      <c r="Q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5" s="228" t="str">
        <f t="shared" si="32"/>
        <v xml:space="preserve"> </v>
      </c>
      <c r="S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5" s="228" t="str">
        <f t="shared" si="33"/>
        <v xml:space="preserve"> </v>
      </c>
      <c r="U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5" s="228" t="str">
        <f t="shared" si="34"/>
        <v xml:space="preserve"> </v>
      </c>
      <c r="X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5" s="228" t="str">
        <f t="shared" si="35"/>
        <v xml:space="preserve"> </v>
      </c>
      <c r="Z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5" s="228" t="str">
        <f t="shared" si="36"/>
        <v xml:space="preserve"> </v>
      </c>
      <c r="AB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6" spans="1:28" s="135" customFormat="1" hidden="1">
      <c r="A306" s="182" t="str">
        <f t="shared" si="38"/>
        <v>71060301034861</v>
      </c>
      <c r="B306" s="183" t="s">
        <v>439</v>
      </c>
      <c r="C306" s="132" t="s">
        <v>157</v>
      </c>
      <c r="D306" s="131" t="s">
        <v>442</v>
      </c>
      <c r="E306" s="130" t="s">
        <v>106</v>
      </c>
      <c r="F306" s="184" t="s">
        <v>442</v>
      </c>
      <c r="G306" s="129">
        <v>4861</v>
      </c>
      <c r="H306" s="23"/>
      <c r="I306" s="16"/>
      <c r="J306" s="17"/>
      <c r="K306" s="17"/>
      <c r="L306" s="28" t="s">
        <v>134</v>
      </c>
      <c r="M306" s="29">
        <v>4861</v>
      </c>
      <c r="N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6" s="229" t="str">
        <f t="shared" si="31"/>
        <v xml:space="preserve"> </v>
      </c>
      <c r="Q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6" s="229" t="str">
        <f t="shared" si="32"/>
        <v xml:space="preserve"> </v>
      </c>
      <c r="S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6" s="229" t="str">
        <f t="shared" si="33"/>
        <v xml:space="preserve"> </v>
      </c>
      <c r="U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6" s="229" t="str">
        <f t="shared" si="34"/>
        <v xml:space="preserve"> </v>
      </c>
      <c r="X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6" s="229" t="str">
        <f t="shared" si="35"/>
        <v xml:space="preserve"> </v>
      </c>
      <c r="Z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6" s="229" t="str">
        <f t="shared" si="36"/>
        <v xml:space="preserve"> </v>
      </c>
      <c r="AB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7" spans="1:28" s="196" customFormat="1" ht="40.5" hidden="1">
      <c r="A307" s="182" t="str">
        <f t="shared" si="38"/>
        <v>71060301040000</v>
      </c>
      <c r="B307" s="183" t="s">
        <v>439</v>
      </c>
      <c r="C307" s="132" t="s">
        <v>157</v>
      </c>
      <c r="D307" s="131" t="s">
        <v>442</v>
      </c>
      <c r="E307" s="130" t="s">
        <v>106</v>
      </c>
      <c r="F307" s="184" t="s">
        <v>155</v>
      </c>
      <c r="G307" s="185" t="s">
        <v>440</v>
      </c>
      <c r="H307" s="144"/>
      <c r="I307" s="145"/>
      <c r="J307" s="146"/>
      <c r="K307" s="146"/>
      <c r="L307" s="25" t="s">
        <v>256</v>
      </c>
      <c r="M307" s="26"/>
      <c r="N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7" s="228" t="str">
        <f t="shared" si="31"/>
        <v xml:space="preserve"> </v>
      </c>
      <c r="Q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7" s="228" t="str">
        <f t="shared" si="32"/>
        <v xml:space="preserve"> </v>
      </c>
      <c r="S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7" s="228" t="str">
        <f t="shared" si="33"/>
        <v xml:space="preserve"> </v>
      </c>
      <c r="U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7" s="228" t="str">
        <f t="shared" si="34"/>
        <v xml:space="preserve"> </v>
      </c>
      <c r="X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7" s="228" t="str">
        <f t="shared" si="35"/>
        <v xml:space="preserve"> </v>
      </c>
      <c r="Z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7" s="228" t="str">
        <f t="shared" si="36"/>
        <v xml:space="preserve"> </v>
      </c>
      <c r="AB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8" spans="1:28" s="135" customFormat="1" hidden="1">
      <c r="A308" s="182" t="str">
        <f t="shared" si="38"/>
        <v>71060301044861</v>
      </c>
      <c r="B308" s="183" t="s">
        <v>439</v>
      </c>
      <c r="C308" s="132" t="s">
        <v>157</v>
      </c>
      <c r="D308" s="131" t="s">
        <v>442</v>
      </c>
      <c r="E308" s="130" t="s">
        <v>106</v>
      </c>
      <c r="F308" s="184" t="s">
        <v>155</v>
      </c>
      <c r="G308" s="129">
        <v>4861</v>
      </c>
      <c r="H308" s="23"/>
      <c r="I308" s="16"/>
      <c r="J308" s="17"/>
      <c r="K308" s="17"/>
      <c r="L308" s="28" t="s">
        <v>134</v>
      </c>
      <c r="M308" s="29">
        <v>4861</v>
      </c>
      <c r="N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8" s="229" t="str">
        <f t="shared" si="31"/>
        <v xml:space="preserve"> </v>
      </c>
      <c r="Q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8" s="229" t="str">
        <f t="shared" si="32"/>
        <v xml:space="preserve"> </v>
      </c>
      <c r="S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8" s="229" t="str">
        <f t="shared" si="33"/>
        <v xml:space="preserve"> </v>
      </c>
      <c r="U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8" s="229" t="str">
        <f t="shared" si="34"/>
        <v xml:space="preserve"> </v>
      </c>
      <c r="X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8" s="229" t="str">
        <f t="shared" si="35"/>
        <v xml:space="preserve"> </v>
      </c>
      <c r="Z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8" s="229" t="str">
        <f t="shared" si="36"/>
        <v xml:space="preserve"> </v>
      </c>
      <c r="AB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9" spans="1:28" s="196" customFormat="1" ht="54" hidden="1">
      <c r="A309" s="182" t="str">
        <f t="shared" si="38"/>
        <v>71060301050000</v>
      </c>
      <c r="B309" s="183" t="s">
        <v>439</v>
      </c>
      <c r="C309" s="132" t="s">
        <v>157</v>
      </c>
      <c r="D309" s="131" t="s">
        <v>442</v>
      </c>
      <c r="E309" s="130" t="s">
        <v>106</v>
      </c>
      <c r="F309" s="184" t="s">
        <v>149</v>
      </c>
      <c r="G309" s="185" t="s">
        <v>440</v>
      </c>
      <c r="H309" s="144"/>
      <c r="I309" s="145"/>
      <c r="J309" s="146"/>
      <c r="K309" s="146"/>
      <c r="L309" s="25" t="s">
        <v>257</v>
      </c>
      <c r="M309" s="26"/>
      <c r="N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9" s="228" t="str">
        <f t="shared" si="31"/>
        <v xml:space="preserve"> </v>
      </c>
      <c r="Q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9" s="228" t="str">
        <f t="shared" si="32"/>
        <v xml:space="preserve"> </v>
      </c>
      <c r="S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9" s="228" t="str">
        <f t="shared" si="33"/>
        <v xml:space="preserve"> </v>
      </c>
      <c r="U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9" s="228" t="str">
        <f t="shared" si="34"/>
        <v xml:space="preserve"> </v>
      </c>
      <c r="X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9" s="228" t="str">
        <f t="shared" si="35"/>
        <v xml:space="preserve"> </v>
      </c>
      <c r="Z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9" s="228" t="str">
        <f t="shared" si="36"/>
        <v xml:space="preserve"> </v>
      </c>
      <c r="AB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0" spans="1:28" s="135" customFormat="1" hidden="1">
      <c r="A310" s="182" t="str">
        <f t="shared" si="38"/>
        <v>71060301054861</v>
      </c>
      <c r="B310" s="183" t="s">
        <v>439</v>
      </c>
      <c r="C310" s="132" t="s">
        <v>157</v>
      </c>
      <c r="D310" s="131" t="s">
        <v>442</v>
      </c>
      <c r="E310" s="130" t="s">
        <v>106</v>
      </c>
      <c r="F310" s="184" t="s">
        <v>149</v>
      </c>
      <c r="G310" s="129">
        <v>4861</v>
      </c>
      <c r="H310" s="23"/>
      <c r="I310" s="16"/>
      <c r="J310" s="17"/>
      <c r="K310" s="17"/>
      <c r="L310" s="28" t="s">
        <v>134</v>
      </c>
      <c r="M310" s="29">
        <v>4861</v>
      </c>
      <c r="N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0" s="229" t="str">
        <f t="shared" si="31"/>
        <v xml:space="preserve"> </v>
      </c>
      <c r="Q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0" s="229" t="str">
        <f t="shared" si="32"/>
        <v xml:space="preserve"> </v>
      </c>
      <c r="S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0" s="229" t="str">
        <f t="shared" si="33"/>
        <v xml:space="preserve"> </v>
      </c>
      <c r="U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0" s="229" t="str">
        <f t="shared" si="34"/>
        <v xml:space="preserve"> </v>
      </c>
      <c r="X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0" s="229" t="str">
        <f t="shared" si="35"/>
        <v xml:space="preserve"> </v>
      </c>
      <c r="Z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0" s="229" t="str">
        <f t="shared" si="36"/>
        <v xml:space="preserve"> </v>
      </c>
      <c r="AB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1" spans="1:28" s="187" customFormat="1" ht="13.5">
      <c r="A311" s="182" t="str">
        <f t="shared" si="38"/>
        <v>71060400000000</v>
      </c>
      <c r="B311" s="183" t="s">
        <v>439</v>
      </c>
      <c r="C311" s="132" t="s">
        <v>157</v>
      </c>
      <c r="D311" s="131" t="s">
        <v>155</v>
      </c>
      <c r="E311" s="130" t="s">
        <v>441</v>
      </c>
      <c r="F311" s="184" t="s">
        <v>441</v>
      </c>
      <c r="G311" s="185" t="s">
        <v>440</v>
      </c>
      <c r="H311" s="173">
        <v>2640</v>
      </c>
      <c r="I311" s="164" t="s">
        <v>157</v>
      </c>
      <c r="J311" s="165">
        <v>4</v>
      </c>
      <c r="K311" s="165">
        <v>0</v>
      </c>
      <c r="L311" s="166" t="s">
        <v>258</v>
      </c>
      <c r="M311" s="174"/>
      <c r="N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1" s="226" t="str">
        <f t="shared" si="31"/>
        <v xml:space="preserve"> </v>
      </c>
      <c r="Q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1" s="226" t="str">
        <f t="shared" si="32"/>
        <v xml:space="preserve"> </v>
      </c>
      <c r="S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1" s="226" t="str">
        <f t="shared" si="33"/>
        <v xml:space="preserve"> </v>
      </c>
      <c r="U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1" s="226" t="str">
        <f t="shared" si="34"/>
        <v xml:space="preserve"> </v>
      </c>
      <c r="X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1" s="226" t="str">
        <f t="shared" si="35"/>
        <v xml:space="preserve"> </v>
      </c>
      <c r="Z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1" s="226" t="str">
        <f t="shared" si="36"/>
        <v xml:space="preserve"> </v>
      </c>
      <c r="AB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2" spans="1:28" s="135" customFormat="1" ht="12.75">
      <c r="A312" s="182" t="str">
        <f t="shared" si="38"/>
        <v>71060400000001</v>
      </c>
      <c r="B312" s="183" t="s">
        <v>439</v>
      </c>
      <c r="C312" s="132" t="s">
        <v>157</v>
      </c>
      <c r="D312" s="131" t="s">
        <v>155</v>
      </c>
      <c r="E312" s="130" t="s">
        <v>441</v>
      </c>
      <c r="F312" s="184" t="s">
        <v>441</v>
      </c>
      <c r="G312" s="185" t="s">
        <v>96</v>
      </c>
      <c r="H312" s="23"/>
      <c r="I312" s="16"/>
      <c r="J312" s="17"/>
      <c r="K312" s="17"/>
      <c r="L312" s="28" t="s">
        <v>110</v>
      </c>
      <c r="M312" s="29"/>
      <c r="N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2" s="225" t="str">
        <f t="shared" si="31"/>
        <v xml:space="preserve"> </v>
      </c>
      <c r="Q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2" s="225" t="str">
        <f t="shared" si="32"/>
        <v xml:space="preserve"> </v>
      </c>
      <c r="S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2" s="225" t="str">
        <f t="shared" si="33"/>
        <v xml:space="preserve"> </v>
      </c>
      <c r="U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2" s="225" t="str">
        <f t="shared" si="34"/>
        <v xml:space="preserve"> </v>
      </c>
      <c r="X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2" s="225" t="str">
        <f t="shared" si="35"/>
        <v xml:space="preserve"> </v>
      </c>
      <c r="Z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2" s="225" t="str">
        <f t="shared" si="36"/>
        <v xml:space="preserve"> </v>
      </c>
      <c r="AB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3" spans="1:28" s="191" customFormat="1" ht="12.75">
      <c r="A313" s="182" t="str">
        <f t="shared" si="38"/>
        <v>71060401000000</v>
      </c>
      <c r="B313" s="183" t="s">
        <v>439</v>
      </c>
      <c r="C313" s="132" t="s">
        <v>157</v>
      </c>
      <c r="D313" s="131" t="s">
        <v>155</v>
      </c>
      <c r="E313" s="130" t="s">
        <v>106</v>
      </c>
      <c r="F313" s="184" t="s">
        <v>441</v>
      </c>
      <c r="G313" s="185" t="s">
        <v>440</v>
      </c>
      <c r="H313" s="149">
        <v>2641</v>
      </c>
      <c r="I313" s="150" t="s">
        <v>157</v>
      </c>
      <c r="J313" s="151">
        <v>4</v>
      </c>
      <c r="K313" s="151">
        <v>1</v>
      </c>
      <c r="L313" s="152" t="s">
        <v>259</v>
      </c>
      <c r="M313" s="153"/>
      <c r="N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3" s="227" t="str">
        <f t="shared" si="31"/>
        <v xml:space="preserve"> </v>
      </c>
      <c r="Q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3" s="227" t="str">
        <f t="shared" si="32"/>
        <v xml:space="preserve"> </v>
      </c>
      <c r="S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3" s="227" t="str">
        <f t="shared" si="33"/>
        <v xml:space="preserve"> </v>
      </c>
      <c r="U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3" s="227" t="str">
        <f t="shared" si="34"/>
        <v xml:space="preserve"> </v>
      </c>
      <c r="X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3" s="227" t="str">
        <f t="shared" si="35"/>
        <v xml:space="preserve"> </v>
      </c>
      <c r="Z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3" s="227" t="str">
        <f t="shared" si="36"/>
        <v xml:space="preserve"> </v>
      </c>
      <c r="AB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4" spans="1:28" s="135" customFormat="1" ht="12.75">
      <c r="A314" s="182" t="str">
        <f t="shared" si="38"/>
        <v>71060401000001</v>
      </c>
      <c r="B314" s="183" t="s">
        <v>439</v>
      </c>
      <c r="C314" s="132" t="s">
        <v>157</v>
      </c>
      <c r="D314" s="131" t="s">
        <v>155</v>
      </c>
      <c r="E314" s="130" t="s">
        <v>106</v>
      </c>
      <c r="F314" s="184" t="s">
        <v>441</v>
      </c>
      <c r="G314" s="185" t="s">
        <v>96</v>
      </c>
      <c r="H314" s="23"/>
      <c r="I314" s="23"/>
      <c r="J314" s="24"/>
      <c r="K314" s="24"/>
      <c r="L314" s="28" t="s">
        <v>108</v>
      </c>
      <c r="M314" s="29"/>
      <c r="N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4" s="225" t="str">
        <f t="shared" si="31"/>
        <v xml:space="preserve"> </v>
      </c>
      <c r="Q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4" s="225" t="str">
        <f t="shared" si="32"/>
        <v xml:space="preserve"> </v>
      </c>
      <c r="S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4" s="225" t="str">
        <f t="shared" si="33"/>
        <v xml:space="preserve"> </v>
      </c>
      <c r="U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4" s="225" t="str">
        <f t="shared" si="34"/>
        <v xml:space="preserve"> </v>
      </c>
      <c r="X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4" s="225" t="str">
        <f t="shared" si="35"/>
        <v xml:space="preserve"> </v>
      </c>
      <c r="Z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4" s="225" t="str">
        <f t="shared" si="36"/>
        <v xml:space="preserve"> </v>
      </c>
      <c r="AB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5" spans="1:28" s="196" customFormat="1" ht="13.5">
      <c r="A315" s="182" t="str">
        <f t="shared" si="38"/>
        <v>71060401010000</v>
      </c>
      <c r="B315" s="183" t="s">
        <v>439</v>
      </c>
      <c r="C315" s="132" t="s">
        <v>157</v>
      </c>
      <c r="D315" s="131" t="s">
        <v>155</v>
      </c>
      <c r="E315" s="130" t="s">
        <v>106</v>
      </c>
      <c r="F315" s="184" t="s">
        <v>106</v>
      </c>
      <c r="G315" s="185" t="s">
        <v>440</v>
      </c>
      <c r="H315" s="43"/>
      <c r="I315" s="44"/>
      <c r="J315" s="45"/>
      <c r="K315" s="45"/>
      <c r="L315" s="25" t="s">
        <v>487</v>
      </c>
      <c r="M315" s="26"/>
      <c r="N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5" s="228" t="str">
        <f t="shared" si="31"/>
        <v xml:space="preserve"> </v>
      </c>
      <c r="Q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5" s="228" t="str">
        <f t="shared" si="32"/>
        <v xml:space="preserve"> </v>
      </c>
      <c r="S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5" s="228" t="str">
        <f t="shared" si="33"/>
        <v xml:space="preserve"> </v>
      </c>
      <c r="U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5" s="228" t="str">
        <f t="shared" si="34"/>
        <v xml:space="preserve"> </v>
      </c>
      <c r="X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5" s="228" t="str">
        <f t="shared" si="35"/>
        <v xml:space="preserve"> </v>
      </c>
      <c r="Z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5" s="228" t="str">
        <f t="shared" si="36"/>
        <v xml:space="preserve"> </v>
      </c>
      <c r="AB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6" spans="1:28" s="135" customFormat="1" ht="25.5">
      <c r="A316" s="182" t="str">
        <f t="shared" si="38"/>
        <v>71060401014251</v>
      </c>
      <c r="B316" s="198" t="s">
        <v>439</v>
      </c>
      <c r="C316" s="132" t="s">
        <v>157</v>
      </c>
      <c r="D316" s="131" t="s">
        <v>155</v>
      </c>
      <c r="E316" s="130" t="s">
        <v>106</v>
      </c>
      <c r="F316" s="184" t="s">
        <v>106</v>
      </c>
      <c r="G316" s="129">
        <v>4251</v>
      </c>
      <c r="H316" s="189"/>
      <c r="I316" s="192"/>
      <c r="J316" s="199"/>
      <c r="K316" s="200"/>
      <c r="L316" s="201" t="s">
        <v>142</v>
      </c>
      <c r="M316" s="11">
        <v>4251</v>
      </c>
      <c r="N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6" s="229" t="str">
        <f t="shared" si="31"/>
        <v xml:space="preserve"> </v>
      </c>
      <c r="Q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6" s="229" t="str">
        <f t="shared" si="32"/>
        <v xml:space="preserve"> </v>
      </c>
      <c r="S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6" s="229" t="str">
        <f t="shared" si="33"/>
        <v xml:space="preserve"> </v>
      </c>
      <c r="U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6" s="229" t="str">
        <f t="shared" si="34"/>
        <v xml:space="preserve"> </v>
      </c>
      <c r="X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6" s="229" t="str">
        <f t="shared" si="35"/>
        <v xml:space="preserve"> </v>
      </c>
      <c r="Z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6" s="229" t="str">
        <f t="shared" si="36"/>
        <v xml:space="preserve"> </v>
      </c>
      <c r="AB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7" spans="1:28" s="135" customFormat="1">
      <c r="A317" s="182" t="str">
        <f t="shared" si="38"/>
        <v>71060401015113</v>
      </c>
      <c r="B317" s="183" t="s">
        <v>439</v>
      </c>
      <c r="C317" s="132" t="s">
        <v>157</v>
      </c>
      <c r="D317" s="131" t="s">
        <v>155</v>
      </c>
      <c r="E317" s="130" t="s">
        <v>106</v>
      </c>
      <c r="F317" s="184" t="s">
        <v>106</v>
      </c>
      <c r="G317" s="129">
        <v>5113</v>
      </c>
      <c r="H317" s="23"/>
      <c r="I317" s="23"/>
      <c r="J317" s="24"/>
      <c r="K317" s="24"/>
      <c r="L317" s="34" t="s">
        <v>173</v>
      </c>
      <c r="M317" s="10" t="s">
        <v>87</v>
      </c>
      <c r="N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7" s="229" t="str">
        <f t="shared" si="31"/>
        <v xml:space="preserve"> </v>
      </c>
      <c r="Q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7" s="229" t="str">
        <f t="shared" si="32"/>
        <v xml:space="preserve"> </v>
      </c>
      <c r="S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7" s="229" t="str">
        <f t="shared" si="33"/>
        <v xml:space="preserve"> </v>
      </c>
      <c r="U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7" s="229" t="str">
        <f t="shared" si="34"/>
        <v xml:space="preserve"> </v>
      </c>
      <c r="X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7" s="229" t="str">
        <f t="shared" si="35"/>
        <v xml:space="preserve"> </v>
      </c>
      <c r="Z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7" s="229" t="str">
        <f t="shared" si="36"/>
        <v xml:space="preserve"> </v>
      </c>
      <c r="AB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8" spans="1:28" s="135" customFormat="1" hidden="1">
      <c r="A318" s="182"/>
      <c r="B318" s="183" t="s">
        <v>439</v>
      </c>
      <c r="C318" s="132" t="s">
        <v>157</v>
      </c>
      <c r="D318" s="131" t="s">
        <v>155</v>
      </c>
      <c r="E318" s="130" t="s">
        <v>106</v>
      </c>
      <c r="F318" s="184" t="s">
        <v>106</v>
      </c>
      <c r="G318" s="129">
        <v>5113</v>
      </c>
      <c r="H318" s="23"/>
      <c r="I318" s="23"/>
      <c r="J318" s="24"/>
      <c r="K318" s="24"/>
      <c r="L318" s="27" t="s">
        <v>174</v>
      </c>
      <c r="M318" s="10">
        <v>5113</v>
      </c>
      <c r="N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8" s="229" t="str">
        <f t="shared" si="31"/>
        <v xml:space="preserve"> </v>
      </c>
      <c r="Q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8" s="229" t="str">
        <f t="shared" si="32"/>
        <v xml:space="preserve"> </v>
      </c>
      <c r="S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8" s="229" t="str">
        <f t="shared" si="33"/>
        <v xml:space="preserve"> </v>
      </c>
      <c r="U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8" s="229" t="str">
        <f t="shared" si="34"/>
        <v xml:space="preserve"> </v>
      </c>
      <c r="X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8" s="229" t="str">
        <f t="shared" si="35"/>
        <v xml:space="preserve"> </v>
      </c>
      <c r="Z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8" s="229" t="str">
        <f t="shared" si="36"/>
        <v xml:space="preserve"> </v>
      </c>
      <c r="AB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9" spans="1:28" s="135" customFormat="1" hidden="1">
      <c r="A319" s="182" t="str">
        <f t="shared" si="38"/>
        <v>71060401015129</v>
      </c>
      <c r="B319" s="183" t="s">
        <v>439</v>
      </c>
      <c r="C319" s="132" t="s">
        <v>157</v>
      </c>
      <c r="D319" s="131" t="s">
        <v>155</v>
      </c>
      <c r="E319" s="130" t="s">
        <v>106</v>
      </c>
      <c r="F319" s="184" t="s">
        <v>106</v>
      </c>
      <c r="G319" s="129">
        <v>5129</v>
      </c>
      <c r="H319" s="23"/>
      <c r="I319" s="23"/>
      <c r="J319" s="24"/>
      <c r="K319" s="24"/>
      <c r="L319" s="27" t="s">
        <v>137</v>
      </c>
      <c r="M319" s="10">
        <v>5129</v>
      </c>
      <c r="N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9" s="229" t="str">
        <f t="shared" si="31"/>
        <v xml:space="preserve"> </v>
      </c>
      <c r="Q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9" s="229" t="str">
        <f t="shared" si="32"/>
        <v xml:space="preserve"> </v>
      </c>
      <c r="S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9" s="229" t="str">
        <f t="shared" si="33"/>
        <v xml:space="preserve"> </v>
      </c>
      <c r="U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9" s="229" t="str">
        <f t="shared" si="34"/>
        <v xml:space="preserve"> </v>
      </c>
      <c r="X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9" s="229" t="str">
        <f t="shared" si="35"/>
        <v xml:space="preserve"> </v>
      </c>
      <c r="Z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9" s="229" t="str">
        <f t="shared" si="36"/>
        <v xml:space="preserve"> </v>
      </c>
      <c r="AB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0" spans="1:28" s="196" customFormat="1" ht="27" hidden="1">
      <c r="A320" s="182" t="str">
        <f t="shared" si="38"/>
        <v>71060401020000</v>
      </c>
      <c r="B320" s="183" t="s">
        <v>439</v>
      </c>
      <c r="C320" s="132" t="s">
        <v>157</v>
      </c>
      <c r="D320" s="131" t="s">
        <v>155</v>
      </c>
      <c r="E320" s="130" t="s">
        <v>106</v>
      </c>
      <c r="F320" s="184" t="s">
        <v>140</v>
      </c>
      <c r="G320" s="185" t="s">
        <v>440</v>
      </c>
      <c r="H320" s="43"/>
      <c r="I320" s="44"/>
      <c r="J320" s="45"/>
      <c r="K320" s="45"/>
      <c r="L320" s="25" t="s">
        <v>260</v>
      </c>
      <c r="M320" s="26"/>
      <c r="N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0" s="228" t="str">
        <f t="shared" si="31"/>
        <v xml:space="preserve"> </v>
      </c>
      <c r="Q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0" s="228" t="str">
        <f t="shared" si="32"/>
        <v xml:space="preserve"> </v>
      </c>
      <c r="S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0" s="228" t="str">
        <f t="shared" si="33"/>
        <v xml:space="preserve"> </v>
      </c>
      <c r="U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0" s="228" t="str">
        <f t="shared" si="34"/>
        <v xml:space="preserve"> </v>
      </c>
      <c r="X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0" s="228" t="str">
        <f t="shared" si="35"/>
        <v xml:space="preserve"> </v>
      </c>
      <c r="Z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0" s="228" t="str">
        <f t="shared" si="36"/>
        <v xml:space="preserve"> </v>
      </c>
      <c r="AB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1" spans="1:28" s="135" customFormat="1" ht="25.5" hidden="1">
      <c r="A321" s="182" t="str">
        <f t="shared" si="38"/>
        <v>71060401024511</v>
      </c>
      <c r="B321" s="183" t="s">
        <v>439</v>
      </c>
      <c r="C321" s="132" t="s">
        <v>157</v>
      </c>
      <c r="D321" s="131" t="s">
        <v>155</v>
      </c>
      <c r="E321" s="130" t="s">
        <v>106</v>
      </c>
      <c r="F321" s="184" t="s">
        <v>140</v>
      </c>
      <c r="G321" s="185">
        <v>4511</v>
      </c>
      <c r="H321" s="23"/>
      <c r="I321" s="16"/>
      <c r="J321" s="17"/>
      <c r="K321" s="17"/>
      <c r="L321" s="27" t="s">
        <v>217</v>
      </c>
      <c r="M321" s="10">
        <v>4511</v>
      </c>
      <c r="N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1" s="229" t="str">
        <f t="shared" si="31"/>
        <v xml:space="preserve"> </v>
      </c>
      <c r="Q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1" s="229" t="str">
        <f t="shared" si="32"/>
        <v xml:space="preserve"> </v>
      </c>
      <c r="S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1" s="229" t="str">
        <f t="shared" si="33"/>
        <v xml:space="preserve"> </v>
      </c>
      <c r="U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1" s="229" t="str">
        <f t="shared" si="34"/>
        <v xml:space="preserve"> </v>
      </c>
      <c r="X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1" s="229" t="str">
        <f t="shared" si="35"/>
        <v xml:space="preserve"> </v>
      </c>
      <c r="Z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1" s="229" t="str">
        <f t="shared" si="36"/>
        <v xml:space="preserve"> </v>
      </c>
      <c r="AB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2" spans="1:28" s="135" customFormat="1" hidden="1">
      <c r="A322" s="182" t="str">
        <f t="shared" si="38"/>
        <v>71060401024861</v>
      </c>
      <c r="B322" s="183" t="s">
        <v>439</v>
      </c>
      <c r="C322" s="132" t="s">
        <v>157</v>
      </c>
      <c r="D322" s="131" t="s">
        <v>155</v>
      </c>
      <c r="E322" s="130" t="s">
        <v>106</v>
      </c>
      <c r="F322" s="184" t="s">
        <v>140</v>
      </c>
      <c r="G322" s="129">
        <v>4861</v>
      </c>
      <c r="H322" s="23"/>
      <c r="I322" s="16"/>
      <c r="J322" s="17"/>
      <c r="K322" s="17"/>
      <c r="L322" s="28" t="s">
        <v>134</v>
      </c>
      <c r="M322" s="29">
        <v>4861</v>
      </c>
      <c r="N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2" s="229" t="str">
        <f t="shared" si="31"/>
        <v xml:space="preserve"> </v>
      </c>
      <c r="Q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2" s="229" t="str">
        <f t="shared" si="32"/>
        <v xml:space="preserve"> </v>
      </c>
      <c r="S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2" s="229" t="str">
        <f t="shared" si="33"/>
        <v xml:space="preserve"> </v>
      </c>
      <c r="U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2" s="229" t="str">
        <f t="shared" si="34"/>
        <v xml:space="preserve"> </v>
      </c>
      <c r="X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2" s="229" t="str">
        <f t="shared" si="35"/>
        <v xml:space="preserve"> </v>
      </c>
      <c r="Z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2" s="229" t="str">
        <f t="shared" si="36"/>
        <v xml:space="preserve"> </v>
      </c>
      <c r="AB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3" spans="1:28" s="196" customFormat="1" ht="52.5" hidden="1">
      <c r="A323" s="182" t="str">
        <f t="shared" si="38"/>
        <v>71060401030000</v>
      </c>
      <c r="B323" s="183" t="s">
        <v>439</v>
      </c>
      <c r="C323" s="132" t="s">
        <v>157</v>
      </c>
      <c r="D323" s="131" t="s">
        <v>155</v>
      </c>
      <c r="E323" s="130" t="s">
        <v>106</v>
      </c>
      <c r="F323" s="184" t="s">
        <v>442</v>
      </c>
      <c r="G323" s="185" t="s">
        <v>440</v>
      </c>
      <c r="H323" s="43"/>
      <c r="I323" s="44"/>
      <c r="J323" s="45"/>
      <c r="K323" s="45"/>
      <c r="L323" s="25" t="s">
        <v>488</v>
      </c>
      <c r="M323" s="26"/>
      <c r="N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3" s="228" t="str">
        <f t="shared" si="31"/>
        <v xml:space="preserve"> </v>
      </c>
      <c r="Q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3" s="228" t="str">
        <f t="shared" si="32"/>
        <v xml:space="preserve"> </v>
      </c>
      <c r="S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3" s="228" t="str">
        <f t="shared" si="33"/>
        <v xml:space="preserve"> </v>
      </c>
      <c r="U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3" s="228" t="str">
        <f t="shared" si="34"/>
        <v xml:space="preserve"> </v>
      </c>
      <c r="X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3" s="228" t="str">
        <f t="shared" si="35"/>
        <v xml:space="preserve"> </v>
      </c>
      <c r="Z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3" s="228" t="str">
        <f t="shared" si="36"/>
        <v xml:space="preserve"> </v>
      </c>
      <c r="AB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4" spans="1:28" s="135" customFormat="1" ht="25.5" hidden="1">
      <c r="A324" s="182" t="str">
        <f t="shared" si="38"/>
        <v>71060401034251</v>
      </c>
      <c r="B324" s="183" t="s">
        <v>439</v>
      </c>
      <c r="C324" s="132" t="s">
        <v>157</v>
      </c>
      <c r="D324" s="131" t="s">
        <v>155</v>
      </c>
      <c r="E324" s="130" t="s">
        <v>106</v>
      </c>
      <c r="F324" s="184" t="s">
        <v>442</v>
      </c>
      <c r="G324" s="129">
        <v>4251</v>
      </c>
      <c r="H324" s="15"/>
      <c r="I324" s="23"/>
      <c r="J324" s="24"/>
      <c r="K324" s="24"/>
      <c r="L324" s="27" t="s">
        <v>142</v>
      </c>
      <c r="M324" s="42">
        <v>4251</v>
      </c>
      <c r="N324" s="181" t="e">
        <f>+'havelvac 7.2'!N362+'havelvac 7.3'!N362+'havelvac 7.4'!N362+'havelvac 7.5'!N362+'havelvac 7.6'!N362+'havelvac 7.7'!N362+'havelvac 7.9'!N362+'havelvac 7.8'!N362+'havelvac 7.10'!N362+'havelvac 7.11'!N362+'havelvac 7.12'!N362+'havelvac 7.13'!#REF!</f>
        <v>#REF!</v>
      </c>
      <c r="O324" s="181" t="e">
        <f>+'havelvac 7.2'!O362+'havelvac 7.3'!O362+'havelvac 7.4'!O362+'havelvac 7.5'!O362+'havelvac 7.6'!O362+'havelvac 7.7'!O362+'havelvac 7.9'!O362+'havelvac 7.8'!O362+'havelvac 7.10'!O362+'havelvac 7.11'!O362+'havelvac 7.12'!O362+'havelvac 7.13'!#REF!</f>
        <v>#REF!</v>
      </c>
      <c r="P324" s="229" t="str">
        <f t="shared" si="31"/>
        <v xml:space="preserve"> </v>
      </c>
      <c r="Q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4" s="229" t="str">
        <f t="shared" si="32"/>
        <v xml:space="preserve"> </v>
      </c>
      <c r="S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4" s="229" t="str">
        <f t="shared" si="33"/>
        <v xml:space="preserve"> </v>
      </c>
      <c r="U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4" s="181" t="e">
        <f>+'havelvac 7.2'!P362+'havelvac 7.3'!P362+'havelvac 7.4'!P362+'havelvac 7.5'!P362+'havelvac 7.6'!P362+'havelvac 7.7'!P362+'havelvac 7.9'!P362+'havelvac 7.8'!P362+'havelvac 7.10'!P362+'havelvac 7.11'!P362+'havelvac 7.12'!P362+'havelvac 7.13'!#REF!</f>
        <v>#REF!</v>
      </c>
      <c r="W324" s="229" t="str">
        <f t="shared" si="34"/>
        <v xml:space="preserve"> </v>
      </c>
      <c r="X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4" s="229" t="str">
        <f t="shared" si="35"/>
        <v xml:space="preserve"> </v>
      </c>
      <c r="Z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4" s="229" t="str">
        <f t="shared" si="36"/>
        <v xml:space="preserve"> </v>
      </c>
      <c r="AB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5" spans="1:28" s="135" customFormat="1" hidden="1">
      <c r="A325" s="182" t="str">
        <f t="shared" si="38"/>
        <v>71060401034861</v>
      </c>
      <c r="B325" s="183" t="s">
        <v>439</v>
      </c>
      <c r="C325" s="132" t="s">
        <v>157</v>
      </c>
      <c r="D325" s="131" t="s">
        <v>155</v>
      </c>
      <c r="E325" s="130" t="s">
        <v>106</v>
      </c>
      <c r="F325" s="184" t="s">
        <v>442</v>
      </c>
      <c r="G325" s="185">
        <v>4861</v>
      </c>
      <c r="H325" s="192"/>
      <c r="I325" s="192"/>
      <c r="J325" s="193"/>
      <c r="K325" s="194"/>
      <c r="L325" s="34" t="s">
        <v>134</v>
      </c>
      <c r="M325" s="11">
        <v>4861</v>
      </c>
      <c r="N325" s="181" t="e">
        <f>+'havelvac 7.2'!N363+'havelvac 7.3'!N363+'havelvac 7.4'!N363+'havelvac 7.5'!N363+'havelvac 7.6'!N363+'havelvac 7.7'!N363+'havelvac 7.9'!N363+'havelvac 7.8'!N363+'havelvac 7.10'!N363+'havelvac 7.11'!N363+'havelvac 7.12'!N363+'havelvac 7.13'!#REF!</f>
        <v>#REF!</v>
      </c>
      <c r="O325" s="181" t="e">
        <f>+'havelvac 7.2'!O363+'havelvac 7.3'!O363+'havelvac 7.4'!O363+'havelvac 7.5'!O363+'havelvac 7.6'!O363+'havelvac 7.7'!O363+'havelvac 7.9'!O363+'havelvac 7.8'!O363+'havelvac 7.10'!O363+'havelvac 7.11'!O363+'havelvac 7.12'!O363+'havelvac 7.13'!#REF!</f>
        <v>#REF!</v>
      </c>
      <c r="P325" s="229" t="str">
        <f t="shared" si="31"/>
        <v xml:space="preserve"> </v>
      </c>
      <c r="Q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5" s="229" t="str">
        <f t="shared" si="32"/>
        <v xml:space="preserve"> </v>
      </c>
      <c r="S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5" s="229" t="str">
        <f t="shared" si="33"/>
        <v xml:space="preserve"> </v>
      </c>
      <c r="U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5" s="181" t="e">
        <f>+'havelvac 7.2'!P363+'havelvac 7.3'!P363+'havelvac 7.4'!P363+'havelvac 7.5'!P363+'havelvac 7.6'!P363+'havelvac 7.7'!P363+'havelvac 7.9'!P363+'havelvac 7.8'!P363+'havelvac 7.10'!P363+'havelvac 7.11'!P363+'havelvac 7.12'!P363+'havelvac 7.13'!#REF!</f>
        <v>#REF!</v>
      </c>
      <c r="W325" s="229" t="str">
        <f t="shared" si="34"/>
        <v xml:space="preserve"> </v>
      </c>
      <c r="X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5" s="229" t="str">
        <f t="shared" si="35"/>
        <v xml:space="preserve"> </v>
      </c>
      <c r="Z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5" s="229" t="str">
        <f t="shared" si="36"/>
        <v xml:space="preserve"> </v>
      </c>
      <c r="AB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6" spans="1:28" s="135" customFormat="1" hidden="1">
      <c r="A326" s="182" t="str">
        <f t="shared" si="38"/>
        <v>71060401035113</v>
      </c>
      <c r="B326" s="183" t="s">
        <v>439</v>
      </c>
      <c r="C326" s="132" t="s">
        <v>157</v>
      </c>
      <c r="D326" s="131" t="s">
        <v>155</v>
      </c>
      <c r="E326" s="130" t="s">
        <v>106</v>
      </c>
      <c r="F326" s="184" t="s">
        <v>442</v>
      </c>
      <c r="G326" s="129">
        <v>5113</v>
      </c>
      <c r="H326" s="23"/>
      <c r="I326" s="16"/>
      <c r="J326" s="17"/>
      <c r="K326" s="17"/>
      <c r="L326" s="28" t="s">
        <v>174</v>
      </c>
      <c r="M326" s="29">
        <v>5113</v>
      </c>
      <c r="N326" s="181">
        <f>+'havelvac 7.2'!N364+'havelvac 7.3'!N364+'havelvac 7.4'!N364+'havelvac 7.5'!N364+'havelvac 7.6'!N364+'havelvac 7.7'!N364+'havelvac 7.9'!N364+'havelvac 7.8'!N364+'havelvac 7.10'!N364+'havelvac 7.11'!N364+'havelvac 7.12'!N364+'havelvac 7.13'!N362</f>
        <v>0</v>
      </c>
      <c r="O326" s="181">
        <f>+'havelvac 7.2'!O364+'havelvac 7.3'!O364+'havelvac 7.4'!O364+'havelvac 7.5'!O364+'havelvac 7.6'!O364+'havelvac 7.7'!O364+'havelvac 7.9'!O364+'havelvac 7.8'!O364+'havelvac 7.10'!O364+'havelvac 7.11'!O364+'havelvac 7.12'!O364+'havelvac 7.13'!O362</f>
        <v>0</v>
      </c>
      <c r="P326" s="229" t="str">
        <f t="shared" si="31"/>
        <v xml:space="preserve"> </v>
      </c>
      <c r="Q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6" s="229" t="str">
        <f t="shared" si="32"/>
        <v xml:space="preserve"> </v>
      </c>
      <c r="S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6" s="229" t="str">
        <f t="shared" si="33"/>
        <v xml:space="preserve"> </v>
      </c>
      <c r="U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6" s="181">
        <f>+'havelvac 7.2'!P364+'havelvac 7.3'!P364+'havelvac 7.4'!P364+'havelvac 7.5'!P364+'havelvac 7.6'!P364+'havelvac 7.7'!P364+'havelvac 7.9'!P364+'havelvac 7.8'!P364+'havelvac 7.10'!P364+'havelvac 7.11'!P364+'havelvac 7.12'!P364+'havelvac 7.13'!P362</f>
        <v>0</v>
      </c>
      <c r="W326" s="229" t="str">
        <f t="shared" si="34"/>
        <v xml:space="preserve"> </v>
      </c>
      <c r="X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6" s="229" t="str">
        <f t="shared" si="35"/>
        <v xml:space="preserve"> </v>
      </c>
      <c r="Z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6" s="229" t="str">
        <f t="shared" si="36"/>
        <v xml:space="preserve"> </v>
      </c>
      <c r="AB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7" spans="1:28" s="196" customFormat="1" ht="40.5" hidden="1">
      <c r="A327" s="182" t="str">
        <f t="shared" si="38"/>
        <v>71060401040000</v>
      </c>
      <c r="B327" s="183" t="s">
        <v>439</v>
      </c>
      <c r="C327" s="132" t="s">
        <v>157</v>
      </c>
      <c r="D327" s="131" t="s">
        <v>155</v>
      </c>
      <c r="E327" s="130" t="s">
        <v>106</v>
      </c>
      <c r="F327" s="184" t="s">
        <v>155</v>
      </c>
      <c r="G327" s="185" t="s">
        <v>440</v>
      </c>
      <c r="H327" s="43"/>
      <c r="I327" s="44"/>
      <c r="J327" s="45"/>
      <c r="K327" s="45"/>
      <c r="L327" s="25" t="s">
        <v>577</v>
      </c>
      <c r="M327" s="26"/>
      <c r="N327" s="195">
        <f>+'havelvac 7.2'!N365+'havelvac 7.3'!N365+'havelvac 7.4'!N365+'havelvac 7.5'!N365+'havelvac 7.6'!N365+'havelvac 7.7'!N365+'havelvac 7.9'!N365+'havelvac 7.8'!N365+'havelvac 7.10'!N365+'havelvac 7.11'!N365+'havelvac 7.12'!N365+'havelvac 7.13'!N363</f>
        <v>0</v>
      </c>
      <c r="O327" s="195">
        <f>+'havelvac 7.2'!O365+'havelvac 7.3'!O365+'havelvac 7.4'!O365+'havelvac 7.5'!O365+'havelvac 7.6'!O365+'havelvac 7.7'!O365+'havelvac 7.9'!O365+'havelvac 7.8'!O365+'havelvac 7.10'!O365+'havelvac 7.11'!O365+'havelvac 7.12'!O365+'havelvac 7.13'!O363</f>
        <v>0</v>
      </c>
      <c r="P327" s="228" t="str">
        <f t="shared" si="31"/>
        <v xml:space="preserve"> </v>
      </c>
      <c r="Q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7" s="228" t="str">
        <f t="shared" si="32"/>
        <v xml:space="preserve"> </v>
      </c>
      <c r="S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7" s="228" t="str">
        <f t="shared" si="33"/>
        <v xml:space="preserve"> </v>
      </c>
      <c r="U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7" s="195">
        <f>+'havelvac 7.2'!P365+'havelvac 7.3'!P365+'havelvac 7.4'!P365+'havelvac 7.5'!P365+'havelvac 7.6'!P365+'havelvac 7.7'!P365+'havelvac 7.9'!P365+'havelvac 7.8'!P365+'havelvac 7.10'!P365+'havelvac 7.11'!P365+'havelvac 7.12'!P365+'havelvac 7.13'!P363</f>
        <v>0</v>
      </c>
      <c r="W327" s="228" t="str">
        <f t="shared" si="34"/>
        <v xml:space="preserve"> </v>
      </c>
      <c r="X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7" s="228" t="str">
        <f t="shared" si="35"/>
        <v xml:space="preserve"> </v>
      </c>
      <c r="Z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7" s="228" t="str">
        <f t="shared" si="36"/>
        <v xml:space="preserve"> </v>
      </c>
      <c r="AB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8" spans="1:28" s="196" customFormat="1" ht="67.5" hidden="1">
      <c r="A328" s="182">
        <v>71060401050000</v>
      </c>
      <c r="B328" s="183" t="s">
        <v>439</v>
      </c>
      <c r="C328" s="132" t="s">
        <v>157</v>
      </c>
      <c r="D328" s="131" t="s">
        <v>155</v>
      </c>
      <c r="E328" s="130" t="s">
        <v>106</v>
      </c>
      <c r="F328" s="184" t="s">
        <v>149</v>
      </c>
      <c r="G328" s="185" t="s">
        <v>440</v>
      </c>
      <c r="H328" s="43"/>
      <c r="I328" s="44"/>
      <c r="J328" s="45"/>
      <c r="K328" s="45"/>
      <c r="L328" s="25" t="s">
        <v>578</v>
      </c>
      <c r="M328" s="26"/>
      <c r="N328" s="195"/>
      <c r="O328" s="195"/>
      <c r="P328" s="228" t="str">
        <f t="shared" si="31"/>
        <v xml:space="preserve"> </v>
      </c>
      <c r="Q328" s="195"/>
      <c r="R328" s="228" t="str">
        <f t="shared" si="32"/>
        <v xml:space="preserve"> </v>
      </c>
      <c r="S328" s="195"/>
      <c r="T328" s="228" t="str">
        <f t="shared" si="33"/>
        <v xml:space="preserve"> </v>
      </c>
      <c r="U328" s="195"/>
      <c r="V328" s="195"/>
      <c r="W328" s="228" t="str">
        <f t="shared" si="34"/>
        <v xml:space="preserve"> </v>
      </c>
      <c r="X328" s="195"/>
      <c r="Y328" s="228" t="str">
        <f t="shared" si="35"/>
        <v xml:space="preserve"> </v>
      </c>
      <c r="Z328" s="195"/>
      <c r="AA328" s="228" t="str">
        <f t="shared" si="36"/>
        <v xml:space="preserve"> </v>
      </c>
      <c r="AB328" s="195"/>
    </row>
    <row r="329" spans="1:28" s="196" customFormat="1" ht="13.5" hidden="1">
      <c r="A329" s="182">
        <v>71060401054861</v>
      </c>
      <c r="B329" s="183" t="s">
        <v>439</v>
      </c>
      <c r="C329" s="132" t="s">
        <v>157</v>
      </c>
      <c r="D329" s="131" t="s">
        <v>155</v>
      </c>
      <c r="E329" s="130" t="s">
        <v>106</v>
      </c>
      <c r="F329" s="184" t="s">
        <v>149</v>
      </c>
      <c r="G329" s="185">
        <v>4861</v>
      </c>
      <c r="H329" s="43"/>
      <c r="I329" s="44"/>
      <c r="J329" s="45"/>
      <c r="K329" s="45"/>
      <c r="L329" s="25" t="s">
        <v>134</v>
      </c>
      <c r="M329" s="26">
        <v>4861</v>
      </c>
      <c r="N329" s="195"/>
      <c r="O329" s="195"/>
      <c r="P329" s="228" t="str">
        <f t="shared" si="31"/>
        <v xml:space="preserve"> </v>
      </c>
      <c r="Q329" s="195"/>
      <c r="R329" s="228" t="str">
        <f t="shared" si="32"/>
        <v xml:space="preserve"> </v>
      </c>
      <c r="S329" s="195"/>
      <c r="T329" s="228" t="str">
        <f t="shared" si="33"/>
        <v xml:space="preserve"> </v>
      </c>
      <c r="U329" s="195"/>
      <c r="V329" s="195"/>
      <c r="W329" s="228" t="str">
        <f t="shared" si="34"/>
        <v xml:space="preserve"> </v>
      </c>
      <c r="X329" s="195"/>
      <c r="Y329" s="228" t="str">
        <f t="shared" si="35"/>
        <v xml:space="preserve"> </v>
      </c>
      <c r="Z329" s="195"/>
      <c r="AA329" s="228" t="str">
        <f t="shared" si="36"/>
        <v xml:space="preserve"> </v>
      </c>
      <c r="AB329" s="195"/>
    </row>
    <row r="330" spans="1:28" s="135" customFormat="1" hidden="1">
      <c r="A330" s="182" t="str">
        <f t="shared" si="38"/>
        <v>71060401045113</v>
      </c>
      <c r="B330" s="183" t="s">
        <v>439</v>
      </c>
      <c r="C330" s="132" t="s">
        <v>157</v>
      </c>
      <c r="D330" s="131" t="s">
        <v>155</v>
      </c>
      <c r="E330" s="130" t="s">
        <v>106</v>
      </c>
      <c r="F330" s="184" t="s">
        <v>155</v>
      </c>
      <c r="G330" s="129">
        <v>5113</v>
      </c>
      <c r="H330" s="23"/>
      <c r="I330" s="16"/>
      <c r="J330" s="17"/>
      <c r="K330" s="17"/>
      <c r="L330" s="34" t="s">
        <v>134</v>
      </c>
      <c r="M330" s="11">
        <v>4861</v>
      </c>
      <c r="N330" s="181">
        <f>+'havelvac 7.2'!N366+'havelvac 7.3'!N366+'havelvac 7.4'!N366+'havelvac 7.5'!N366+'havelvac 7.6'!N366+'havelvac 7.7'!N366+'havelvac 7.9'!N366+'havelvac 7.8'!N366+'havelvac 7.10'!N366+'havelvac 7.11'!N366+'havelvac 7.12'!N366+'havelvac 7.13'!N364</f>
        <v>0</v>
      </c>
      <c r="O330" s="181">
        <f>+'havelvac 7.2'!O366+'havelvac 7.3'!O366+'havelvac 7.4'!O366+'havelvac 7.5'!O366+'havelvac 7.6'!O366+'havelvac 7.7'!O366+'havelvac 7.9'!O366+'havelvac 7.8'!O366+'havelvac 7.10'!O366+'havelvac 7.11'!O366+'havelvac 7.12'!O366+'havelvac 7.13'!O364</f>
        <v>0</v>
      </c>
      <c r="P330" s="229" t="str">
        <f t="shared" si="31"/>
        <v xml:space="preserve"> </v>
      </c>
      <c r="Q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0" s="229" t="str">
        <f t="shared" si="32"/>
        <v xml:space="preserve"> </v>
      </c>
      <c r="S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0" s="229" t="str">
        <f t="shared" si="33"/>
        <v xml:space="preserve"> </v>
      </c>
      <c r="U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0" s="181">
        <f>+'havelvac 7.2'!P366+'havelvac 7.3'!P366+'havelvac 7.4'!P366+'havelvac 7.5'!P366+'havelvac 7.6'!P366+'havelvac 7.7'!P366+'havelvac 7.9'!P366+'havelvac 7.8'!P366+'havelvac 7.10'!P366+'havelvac 7.11'!P366+'havelvac 7.12'!P366+'havelvac 7.13'!P364</f>
        <v>0</v>
      </c>
      <c r="W330" s="229" t="str">
        <f t="shared" si="34"/>
        <v xml:space="preserve"> </v>
      </c>
      <c r="X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0" s="229" t="str">
        <f t="shared" si="35"/>
        <v xml:space="preserve"> </v>
      </c>
      <c r="Z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0" s="229" t="str">
        <f t="shared" si="36"/>
        <v xml:space="preserve"> </v>
      </c>
      <c r="AB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1" spans="1:28" s="187" customFormat="1" ht="40.5" hidden="1">
      <c r="A331" s="182" t="str">
        <f t="shared" si="38"/>
        <v>71060500000000</v>
      </c>
      <c r="B331" s="183" t="s">
        <v>439</v>
      </c>
      <c r="C331" s="132" t="s">
        <v>157</v>
      </c>
      <c r="D331" s="131" t="s">
        <v>149</v>
      </c>
      <c r="E331" s="130" t="s">
        <v>441</v>
      </c>
      <c r="F331" s="184" t="s">
        <v>441</v>
      </c>
      <c r="G331" s="185" t="s">
        <v>440</v>
      </c>
      <c r="H331" s="173">
        <v>2650</v>
      </c>
      <c r="I331" s="164" t="s">
        <v>157</v>
      </c>
      <c r="J331" s="165">
        <v>5</v>
      </c>
      <c r="K331" s="165">
        <v>0</v>
      </c>
      <c r="L331" s="166" t="s">
        <v>261</v>
      </c>
      <c r="M331" s="174"/>
      <c r="N331" s="186">
        <f>+'havelvac 7.2'!N371+'havelvac 7.3'!N371+'havelvac 7.4'!N371+'havelvac 7.5'!N371+'havelvac 7.6'!N371+'havelvac 7.7'!N371+'havelvac 7.9'!N371+'havelvac 7.8'!N371+'havelvac 7.10'!N371+'havelvac 7.11'!N371+'havelvac 7.12'!N371+'havelvac 7.13'!N369</f>
        <v>0</v>
      </c>
      <c r="O331" s="186">
        <f>+'havelvac 7.2'!O371+'havelvac 7.3'!O371+'havelvac 7.4'!O371+'havelvac 7.5'!O371+'havelvac 7.6'!O371+'havelvac 7.7'!O371+'havelvac 7.9'!O371+'havelvac 7.8'!O371+'havelvac 7.10'!O371+'havelvac 7.11'!O371+'havelvac 7.12'!O371+'havelvac 7.13'!O369</f>
        <v>0</v>
      </c>
      <c r="P331" s="226" t="str">
        <f t="shared" si="31"/>
        <v xml:space="preserve"> </v>
      </c>
      <c r="Q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1" s="226" t="str">
        <f t="shared" si="32"/>
        <v xml:space="preserve"> </v>
      </c>
      <c r="S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1" s="226" t="str">
        <f t="shared" si="33"/>
        <v xml:space="preserve"> </v>
      </c>
      <c r="U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1" s="186">
        <f>+'havelvac 7.2'!P371+'havelvac 7.3'!P371+'havelvac 7.4'!P371+'havelvac 7.5'!P371+'havelvac 7.6'!P371+'havelvac 7.7'!P371+'havelvac 7.9'!P371+'havelvac 7.8'!P371+'havelvac 7.10'!P371+'havelvac 7.11'!P371+'havelvac 7.12'!P371+'havelvac 7.13'!P369</f>
        <v>0</v>
      </c>
      <c r="W331" s="226" t="str">
        <f t="shared" si="34"/>
        <v xml:space="preserve"> </v>
      </c>
      <c r="X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1" s="226" t="str">
        <f t="shared" si="35"/>
        <v xml:space="preserve"> </v>
      </c>
      <c r="Z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1" s="226" t="str">
        <f t="shared" si="36"/>
        <v xml:space="preserve"> </v>
      </c>
      <c r="AB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2" spans="1:28" s="135" customFormat="1" ht="12.75" hidden="1">
      <c r="A332" s="182" t="str">
        <f t="shared" si="38"/>
        <v>71060500000001</v>
      </c>
      <c r="B332" s="183" t="s">
        <v>439</v>
      </c>
      <c r="C332" s="132" t="s">
        <v>157</v>
      </c>
      <c r="D332" s="131" t="s">
        <v>149</v>
      </c>
      <c r="E332" s="130" t="s">
        <v>441</v>
      </c>
      <c r="F332" s="184" t="s">
        <v>441</v>
      </c>
      <c r="G332" s="185" t="s">
        <v>96</v>
      </c>
      <c r="H332" s="23"/>
      <c r="I332" s="16"/>
      <c r="J332" s="17"/>
      <c r="K332" s="17"/>
      <c r="L332" s="28" t="s">
        <v>110</v>
      </c>
      <c r="M332" s="29"/>
      <c r="N332" s="188">
        <f>+'havelvac 7.2'!N372+'havelvac 7.3'!N372+'havelvac 7.4'!N372+'havelvac 7.5'!N372+'havelvac 7.6'!N372+'havelvac 7.7'!N372+'havelvac 7.9'!N372+'havelvac 7.8'!N372+'havelvac 7.10'!N372+'havelvac 7.11'!N372+'havelvac 7.12'!N372+'havelvac 7.13'!N370</f>
        <v>0</v>
      </c>
      <c r="O332" s="188">
        <f>+'havelvac 7.2'!O372+'havelvac 7.3'!O372+'havelvac 7.4'!O372+'havelvac 7.5'!O372+'havelvac 7.6'!O372+'havelvac 7.7'!O372+'havelvac 7.9'!O372+'havelvac 7.8'!O372+'havelvac 7.10'!O372+'havelvac 7.11'!O372+'havelvac 7.12'!O372+'havelvac 7.13'!O370</f>
        <v>0</v>
      </c>
      <c r="P332" s="225" t="str">
        <f t="shared" si="31"/>
        <v xml:space="preserve"> </v>
      </c>
      <c r="Q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2" s="225" t="str">
        <f t="shared" si="32"/>
        <v xml:space="preserve"> </v>
      </c>
      <c r="S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2" s="225" t="str">
        <f t="shared" si="33"/>
        <v xml:space="preserve"> </v>
      </c>
      <c r="U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2" s="188">
        <f>+'havelvac 7.2'!P372+'havelvac 7.3'!P372+'havelvac 7.4'!P372+'havelvac 7.5'!P372+'havelvac 7.6'!P372+'havelvac 7.7'!P372+'havelvac 7.9'!P372+'havelvac 7.8'!P372+'havelvac 7.10'!P372+'havelvac 7.11'!P372+'havelvac 7.12'!P372+'havelvac 7.13'!P370</f>
        <v>0</v>
      </c>
      <c r="W332" s="225" t="str">
        <f t="shared" si="34"/>
        <v xml:space="preserve"> </v>
      </c>
      <c r="X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2" s="225" t="str">
        <f t="shared" si="35"/>
        <v xml:space="preserve"> </v>
      </c>
      <c r="Z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2" s="225" t="str">
        <f t="shared" si="36"/>
        <v xml:space="preserve"> </v>
      </c>
      <c r="AB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3" spans="1:28" s="191" customFormat="1" ht="38.25" hidden="1">
      <c r="A333" s="182" t="str">
        <f t="shared" si="38"/>
        <v>71060501000000</v>
      </c>
      <c r="B333" s="183" t="s">
        <v>439</v>
      </c>
      <c r="C333" s="132" t="s">
        <v>157</v>
      </c>
      <c r="D333" s="131" t="s">
        <v>149</v>
      </c>
      <c r="E333" s="130" t="s">
        <v>106</v>
      </c>
      <c r="F333" s="184" t="s">
        <v>441</v>
      </c>
      <c r="G333" s="185" t="s">
        <v>440</v>
      </c>
      <c r="H333" s="149">
        <v>2651</v>
      </c>
      <c r="I333" s="150" t="s">
        <v>157</v>
      </c>
      <c r="J333" s="151">
        <v>5</v>
      </c>
      <c r="K333" s="151">
        <v>1</v>
      </c>
      <c r="L333" s="152" t="s">
        <v>261</v>
      </c>
      <c r="M333" s="153"/>
      <c r="N333" s="190">
        <f>+'havelvac 7.2'!N373+'havelvac 7.3'!N373+'havelvac 7.4'!N373+'havelvac 7.5'!N373+'havelvac 7.6'!N373+'havelvac 7.7'!N373+'havelvac 7.9'!N373+'havelvac 7.8'!N373+'havelvac 7.10'!N373+'havelvac 7.11'!N373+'havelvac 7.12'!N373+'havelvac 7.13'!N371</f>
        <v>0</v>
      </c>
      <c r="O333" s="190">
        <f>+'havelvac 7.2'!O373+'havelvac 7.3'!O373+'havelvac 7.4'!O373+'havelvac 7.5'!O373+'havelvac 7.6'!O373+'havelvac 7.7'!O373+'havelvac 7.9'!O373+'havelvac 7.8'!O373+'havelvac 7.10'!O373+'havelvac 7.11'!O373+'havelvac 7.12'!O373+'havelvac 7.13'!O371</f>
        <v>0</v>
      </c>
      <c r="P333" s="227" t="str">
        <f t="shared" si="31"/>
        <v xml:space="preserve"> </v>
      </c>
      <c r="Q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3" s="227" t="str">
        <f t="shared" si="32"/>
        <v xml:space="preserve"> </v>
      </c>
      <c r="S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3" s="227" t="str">
        <f t="shared" si="33"/>
        <v xml:space="preserve"> </v>
      </c>
      <c r="U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3" s="190">
        <f>+'havelvac 7.2'!P373+'havelvac 7.3'!P373+'havelvac 7.4'!P373+'havelvac 7.5'!P373+'havelvac 7.6'!P373+'havelvac 7.7'!P373+'havelvac 7.9'!P373+'havelvac 7.8'!P373+'havelvac 7.10'!P373+'havelvac 7.11'!P373+'havelvac 7.12'!P373+'havelvac 7.13'!P371</f>
        <v>0</v>
      </c>
      <c r="W333" s="227" t="str">
        <f t="shared" si="34"/>
        <v xml:space="preserve"> </v>
      </c>
      <c r="X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3" s="227" t="str">
        <f t="shared" si="35"/>
        <v xml:space="preserve"> </v>
      </c>
      <c r="Z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3" s="227" t="str">
        <f t="shared" si="36"/>
        <v xml:space="preserve"> </v>
      </c>
      <c r="AB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4" spans="1:28" s="135" customFormat="1" ht="12.75" hidden="1">
      <c r="A334" s="182" t="str">
        <f t="shared" si="38"/>
        <v>71060501000001</v>
      </c>
      <c r="B334" s="183" t="s">
        <v>439</v>
      </c>
      <c r="C334" s="132" t="s">
        <v>157</v>
      </c>
      <c r="D334" s="131" t="s">
        <v>149</v>
      </c>
      <c r="E334" s="130" t="s">
        <v>106</v>
      </c>
      <c r="F334" s="184" t="s">
        <v>441</v>
      </c>
      <c r="G334" s="185" t="s">
        <v>96</v>
      </c>
      <c r="H334" s="23"/>
      <c r="I334" s="23"/>
      <c r="J334" s="24"/>
      <c r="K334" s="24"/>
      <c r="L334" s="28" t="s">
        <v>108</v>
      </c>
      <c r="M334" s="29"/>
      <c r="N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7.13'!N372</f>
        <v>#REF!</v>
      </c>
      <c r="O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7.13'!O372</f>
        <v>#REF!</v>
      </c>
      <c r="P334" s="225" t="str">
        <f t="shared" si="31"/>
        <v xml:space="preserve"> </v>
      </c>
      <c r="Q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4" s="225" t="str">
        <f t="shared" si="32"/>
        <v xml:space="preserve"> </v>
      </c>
      <c r="S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4" s="225" t="str">
        <f t="shared" si="33"/>
        <v xml:space="preserve"> </v>
      </c>
      <c r="U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7.13'!P372</f>
        <v>#REF!</v>
      </c>
      <c r="W334" s="225" t="str">
        <f t="shared" si="34"/>
        <v xml:space="preserve"> </v>
      </c>
      <c r="X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4" s="225" t="str">
        <f t="shared" si="35"/>
        <v xml:space="preserve"> </v>
      </c>
      <c r="Z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4" s="225" t="str">
        <f t="shared" si="36"/>
        <v xml:space="preserve"> </v>
      </c>
      <c r="AB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5" spans="1:28" s="196" customFormat="1" ht="27" hidden="1">
      <c r="A335" s="182" t="str">
        <f t="shared" si="38"/>
        <v>71060501010000</v>
      </c>
      <c r="B335" s="183" t="s">
        <v>439</v>
      </c>
      <c r="C335" s="132" t="s">
        <v>157</v>
      </c>
      <c r="D335" s="131" t="s">
        <v>149</v>
      </c>
      <c r="E335" s="130" t="s">
        <v>106</v>
      </c>
      <c r="F335" s="184" t="s">
        <v>106</v>
      </c>
      <c r="G335" s="185" t="s">
        <v>440</v>
      </c>
      <c r="H335" s="144"/>
      <c r="I335" s="145"/>
      <c r="J335" s="146"/>
      <c r="K335" s="146"/>
      <c r="L335" s="25" t="s">
        <v>262</v>
      </c>
      <c r="M335" s="26"/>
      <c r="N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7.13'!N373</f>
        <v>#REF!</v>
      </c>
      <c r="O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7.13'!O373</f>
        <v>#REF!</v>
      </c>
      <c r="P335" s="228" t="str">
        <f t="shared" si="31"/>
        <v xml:space="preserve"> </v>
      </c>
      <c r="Q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5" s="228" t="str">
        <f t="shared" si="32"/>
        <v xml:space="preserve"> </v>
      </c>
      <c r="S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5" s="228" t="str">
        <f t="shared" si="33"/>
        <v xml:space="preserve"> </v>
      </c>
      <c r="U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7.13'!P373</f>
        <v>#REF!</v>
      </c>
      <c r="W335" s="228" t="str">
        <f t="shared" si="34"/>
        <v xml:space="preserve"> </v>
      </c>
      <c r="X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5" s="228" t="str">
        <f t="shared" si="35"/>
        <v xml:space="preserve"> </v>
      </c>
      <c r="Z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5" s="228" t="str">
        <f t="shared" si="36"/>
        <v xml:space="preserve"> </v>
      </c>
      <c r="AB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6" spans="1:28" s="135" customFormat="1" hidden="1">
      <c r="A336" s="182" t="str">
        <f t="shared" si="38"/>
        <v>71060501015134</v>
      </c>
      <c r="B336" s="183" t="s">
        <v>439</v>
      </c>
      <c r="C336" s="132" t="s">
        <v>157</v>
      </c>
      <c r="D336" s="131" t="s">
        <v>149</v>
      </c>
      <c r="E336" s="130" t="s">
        <v>106</v>
      </c>
      <c r="F336" s="184" t="s">
        <v>106</v>
      </c>
      <c r="G336" s="129">
        <v>5134</v>
      </c>
      <c r="H336" s="23"/>
      <c r="I336" s="23"/>
      <c r="J336" s="24"/>
      <c r="K336" s="24"/>
      <c r="L336" s="30" t="s">
        <v>139</v>
      </c>
      <c r="M336" s="46">
        <v>5134</v>
      </c>
      <c r="N336" s="181" t="e">
        <f>+'havelvac 7.2'!N377+'havelvac 7.3'!N377+'havelvac 7.4'!N377+'havelvac 7.5'!N377+'havelvac 7.6'!N377+'havelvac 7.7'!N377+'havelvac 7.9'!N377+'havelvac 7.8'!N377+'havelvac 7.10'!N377+'havelvac 7.11'!N377+'havelvac 7.12'!N377+'havelvac 7.13'!#REF!</f>
        <v>#REF!</v>
      </c>
      <c r="O336" s="181" t="e">
        <f>+'havelvac 7.2'!O377+'havelvac 7.3'!O377+'havelvac 7.4'!O377+'havelvac 7.5'!O377+'havelvac 7.6'!O377+'havelvac 7.7'!O377+'havelvac 7.9'!O377+'havelvac 7.8'!O377+'havelvac 7.10'!O377+'havelvac 7.11'!O377+'havelvac 7.12'!O377+'havelvac 7.13'!#REF!</f>
        <v>#REF!</v>
      </c>
      <c r="P336" s="229" t="str">
        <f t="shared" ref="P336:P399" si="39">IFERROR(Q336/O336, " ")</f>
        <v xml:space="preserve"> </v>
      </c>
      <c r="Q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6" s="229" t="str">
        <f t="shared" ref="R336:R399" si="40">IFERROR(S336/O336, " ")</f>
        <v xml:space="preserve"> </v>
      </c>
      <c r="S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6" s="229" t="str">
        <f t="shared" ref="T336:T399" si="41">IFERROR(U336/O336, " ")</f>
        <v xml:space="preserve"> </v>
      </c>
      <c r="U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6" s="181" t="e">
        <f>+'havelvac 7.2'!P377+'havelvac 7.3'!P377+'havelvac 7.4'!P377+'havelvac 7.5'!P377+'havelvac 7.6'!P377+'havelvac 7.7'!P377+'havelvac 7.9'!P377+'havelvac 7.8'!P377+'havelvac 7.10'!P377+'havelvac 7.11'!P377+'havelvac 7.12'!P377+'havelvac 7.13'!#REF!</f>
        <v>#REF!</v>
      </c>
      <c r="W336" s="229" t="str">
        <f t="shared" ref="W336:W399" si="42">IFERROR(X336/V336, " ")</f>
        <v xml:space="preserve"> </v>
      </c>
      <c r="X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6" s="229" t="str">
        <f t="shared" ref="Y336:Y399" si="43">IFERROR(Z336/V336, " ")</f>
        <v xml:space="preserve"> </v>
      </c>
      <c r="Z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6" s="229" t="str">
        <f t="shared" ref="AA336:AA399" si="44">IFERROR(AB336/V336, " ")</f>
        <v xml:space="preserve"> </v>
      </c>
      <c r="AB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7" spans="1:28" s="187" customFormat="1" ht="27">
      <c r="A337" s="182" t="str">
        <f t="shared" si="38"/>
        <v>71060600000000</v>
      </c>
      <c r="B337" s="183" t="s">
        <v>439</v>
      </c>
      <c r="C337" s="132" t="s">
        <v>157</v>
      </c>
      <c r="D337" s="131" t="s">
        <v>157</v>
      </c>
      <c r="E337" s="130" t="s">
        <v>441</v>
      </c>
      <c r="F337" s="184" t="s">
        <v>441</v>
      </c>
      <c r="G337" s="185" t="s">
        <v>440</v>
      </c>
      <c r="H337" s="173">
        <v>2660</v>
      </c>
      <c r="I337" s="164" t="s">
        <v>157</v>
      </c>
      <c r="J337" s="165">
        <v>6</v>
      </c>
      <c r="K337" s="165">
        <v>0</v>
      </c>
      <c r="L337" s="166" t="s">
        <v>263</v>
      </c>
      <c r="M337" s="174"/>
      <c r="N337" s="186" t="e">
        <f>+'havelvac 7.2'!N378+'havelvac 7.3'!N378+'havelvac 7.4'!N378+'havelvac 7.5'!N378+'havelvac 7.6'!N378+'havelvac 7.7'!N378+'havelvac 7.9'!N378+'havelvac 7.8'!N378+'havelvac 7.10'!N378+'havelvac 7.11'!N378+'havelvac 7.12'!N378+'havelvac 7.13'!#REF!</f>
        <v>#REF!</v>
      </c>
      <c r="O337" s="186" t="e">
        <f>+'havelvac 7.2'!O378+'havelvac 7.3'!O378+'havelvac 7.4'!O378+'havelvac 7.5'!O378+'havelvac 7.6'!O378+'havelvac 7.7'!O378+'havelvac 7.9'!O378+'havelvac 7.8'!O378+'havelvac 7.10'!O378+'havelvac 7.11'!O378+'havelvac 7.12'!O378+'havelvac 7.13'!#REF!</f>
        <v>#REF!</v>
      </c>
      <c r="P337" s="226" t="str">
        <f t="shared" si="39"/>
        <v xml:space="preserve"> </v>
      </c>
      <c r="Q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7" s="226" t="str">
        <f t="shared" si="40"/>
        <v xml:space="preserve"> </v>
      </c>
      <c r="S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7" s="226" t="str">
        <f t="shared" si="41"/>
        <v xml:space="preserve"> </v>
      </c>
      <c r="U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7" s="186" t="e">
        <f>+'havelvac 7.2'!P378+'havelvac 7.3'!P378+'havelvac 7.4'!P378+'havelvac 7.5'!P378+'havelvac 7.6'!P378+'havelvac 7.7'!P378+'havelvac 7.9'!P378+'havelvac 7.8'!P378+'havelvac 7.10'!P378+'havelvac 7.11'!P378+'havelvac 7.12'!P378+'havelvac 7.13'!#REF!</f>
        <v>#REF!</v>
      </c>
      <c r="W337" s="226" t="str">
        <f t="shared" si="42"/>
        <v xml:space="preserve"> </v>
      </c>
      <c r="X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7" s="226" t="str">
        <f t="shared" si="43"/>
        <v xml:space="preserve"> </v>
      </c>
      <c r="Z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7" s="226" t="str">
        <f t="shared" si="44"/>
        <v xml:space="preserve"> </v>
      </c>
      <c r="AB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8" spans="1:28" s="135" customFormat="1" ht="12.75">
      <c r="A338" s="182" t="str">
        <f t="shared" si="38"/>
        <v>71060600000001</v>
      </c>
      <c r="B338" s="183" t="s">
        <v>439</v>
      </c>
      <c r="C338" s="132" t="s">
        <v>157</v>
      </c>
      <c r="D338" s="131" t="s">
        <v>157</v>
      </c>
      <c r="E338" s="130" t="s">
        <v>441</v>
      </c>
      <c r="F338" s="184" t="s">
        <v>441</v>
      </c>
      <c r="G338" s="185" t="s">
        <v>96</v>
      </c>
      <c r="H338" s="23"/>
      <c r="I338" s="16"/>
      <c r="J338" s="17"/>
      <c r="K338" s="17"/>
      <c r="L338" s="28" t="s">
        <v>110</v>
      </c>
      <c r="M338" s="29"/>
      <c r="N338" s="188">
        <f>+'havelvac 7.2'!N379+'havelvac 7.3'!N379+'havelvac 7.4'!N379+'havelvac 7.5'!N379+'havelvac 7.6'!N379+'havelvac 7.7'!N379+'havelvac 7.9'!N379+'havelvac 7.8'!N379+'havelvac 7.10'!N379+'havelvac 7.11'!N379+'havelvac 7.12'!N379+'havelvac 7.13'!N377</f>
        <v>0</v>
      </c>
      <c r="O338" s="188">
        <f>+'havelvac 7.2'!O379+'havelvac 7.3'!O379+'havelvac 7.4'!O379+'havelvac 7.5'!O379+'havelvac 7.6'!O379+'havelvac 7.7'!O379+'havelvac 7.9'!O379+'havelvac 7.8'!O379+'havelvac 7.10'!O379+'havelvac 7.11'!O379+'havelvac 7.12'!O379+'havelvac 7.13'!O377</f>
        <v>0</v>
      </c>
      <c r="P338" s="225" t="str">
        <f t="shared" si="39"/>
        <v xml:space="preserve"> </v>
      </c>
      <c r="Q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8" s="225" t="str">
        <f t="shared" si="40"/>
        <v xml:space="preserve"> </v>
      </c>
      <c r="S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8" s="225" t="str">
        <f t="shared" si="41"/>
        <v xml:space="preserve"> </v>
      </c>
      <c r="U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8" s="188">
        <f>+'havelvac 7.2'!P379+'havelvac 7.3'!P379+'havelvac 7.4'!P379+'havelvac 7.5'!P379+'havelvac 7.6'!P379+'havelvac 7.7'!P379+'havelvac 7.9'!P379+'havelvac 7.8'!P379+'havelvac 7.10'!P379+'havelvac 7.11'!P379+'havelvac 7.12'!P379+'havelvac 7.13'!P377</f>
        <v>0</v>
      </c>
      <c r="W338" s="225" t="str">
        <f t="shared" si="42"/>
        <v xml:space="preserve"> </v>
      </c>
      <c r="X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8" s="225" t="str">
        <f t="shared" si="43"/>
        <v xml:space="preserve"> </v>
      </c>
      <c r="Z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8" s="225" t="str">
        <f t="shared" si="44"/>
        <v xml:space="preserve"> </v>
      </c>
      <c r="AB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9" spans="1:28" s="191" customFormat="1" ht="25.5">
      <c r="A339" s="182" t="str">
        <f t="shared" si="38"/>
        <v>71060601000000</v>
      </c>
      <c r="B339" s="183" t="s">
        <v>439</v>
      </c>
      <c r="C339" s="132" t="s">
        <v>157</v>
      </c>
      <c r="D339" s="131" t="s">
        <v>157</v>
      </c>
      <c r="E339" s="130" t="s">
        <v>106</v>
      </c>
      <c r="F339" s="184" t="s">
        <v>441</v>
      </c>
      <c r="G339" s="185" t="s">
        <v>440</v>
      </c>
      <c r="H339" s="149">
        <v>2661</v>
      </c>
      <c r="I339" s="150" t="s">
        <v>157</v>
      </c>
      <c r="J339" s="151">
        <v>6</v>
      </c>
      <c r="K339" s="151">
        <v>1</v>
      </c>
      <c r="L339" s="152" t="s">
        <v>263</v>
      </c>
      <c r="M339" s="153"/>
      <c r="N339" s="190">
        <f>+'havelvac 7.2'!N380+'havelvac 7.3'!N380+'havelvac 7.4'!N380+'havelvac 7.5'!N380+'havelvac 7.6'!N380+'havelvac 7.7'!N380+'havelvac 7.9'!N380+'havelvac 7.8'!N380+'havelvac 7.10'!N380+'havelvac 7.11'!N380+'havelvac 7.12'!N380+'havelvac 7.13'!N378</f>
        <v>0</v>
      </c>
      <c r="O339" s="190">
        <f>+'havelvac 7.2'!O380+'havelvac 7.3'!O380+'havelvac 7.4'!O380+'havelvac 7.5'!O380+'havelvac 7.6'!O380+'havelvac 7.7'!O380+'havelvac 7.9'!O380+'havelvac 7.8'!O380+'havelvac 7.10'!O380+'havelvac 7.11'!O380+'havelvac 7.12'!O380+'havelvac 7.13'!O378</f>
        <v>0</v>
      </c>
      <c r="P339" s="227" t="str">
        <f t="shared" si="39"/>
        <v xml:space="preserve"> </v>
      </c>
      <c r="Q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9" s="227" t="str">
        <f t="shared" si="40"/>
        <v xml:space="preserve"> </v>
      </c>
      <c r="S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9" s="227" t="str">
        <f t="shared" si="41"/>
        <v xml:space="preserve"> </v>
      </c>
      <c r="U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9" s="190">
        <f>+'havelvac 7.2'!P380+'havelvac 7.3'!P380+'havelvac 7.4'!P380+'havelvac 7.5'!P380+'havelvac 7.6'!P380+'havelvac 7.7'!P380+'havelvac 7.9'!P380+'havelvac 7.8'!P380+'havelvac 7.10'!P380+'havelvac 7.11'!P380+'havelvac 7.12'!P380+'havelvac 7.13'!P378</f>
        <v>0</v>
      </c>
      <c r="W339" s="227" t="str">
        <f t="shared" si="42"/>
        <v xml:space="preserve"> </v>
      </c>
      <c r="X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9" s="227" t="str">
        <f t="shared" si="43"/>
        <v xml:space="preserve"> </v>
      </c>
      <c r="Z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9" s="227" t="str">
        <f t="shared" si="44"/>
        <v xml:space="preserve"> </v>
      </c>
      <c r="AB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0" spans="1:28" s="135" customFormat="1" ht="12.75">
      <c r="A340" s="182" t="str">
        <f t="shared" si="38"/>
        <v>71060601000001</v>
      </c>
      <c r="B340" s="183" t="s">
        <v>439</v>
      </c>
      <c r="C340" s="132" t="s">
        <v>157</v>
      </c>
      <c r="D340" s="131" t="s">
        <v>157</v>
      </c>
      <c r="E340" s="130" t="s">
        <v>106</v>
      </c>
      <c r="F340" s="184" t="s">
        <v>441</v>
      </c>
      <c r="G340" s="185" t="s">
        <v>96</v>
      </c>
      <c r="H340" s="23"/>
      <c r="I340" s="23"/>
      <c r="J340" s="24"/>
      <c r="K340" s="24"/>
      <c r="L340" s="28" t="s">
        <v>108</v>
      </c>
      <c r="M340" s="29"/>
      <c r="N340" s="188">
        <f>+'havelvac 7.2'!N381+'havelvac 7.3'!N381+'havelvac 7.4'!N381+'havelvac 7.5'!N381+'havelvac 7.6'!N381+'havelvac 7.7'!N381+'havelvac 7.9'!N381+'havelvac 7.8'!N381+'havelvac 7.10'!N381+'havelvac 7.11'!N381+'havelvac 7.12'!N381+'havelvac 7.13'!N379</f>
        <v>0</v>
      </c>
      <c r="O340" s="188">
        <f>+'havelvac 7.2'!O381+'havelvac 7.3'!O381+'havelvac 7.4'!O381+'havelvac 7.5'!O381+'havelvac 7.6'!O381+'havelvac 7.7'!O381+'havelvac 7.9'!O381+'havelvac 7.8'!O381+'havelvac 7.10'!O381+'havelvac 7.11'!O381+'havelvac 7.12'!O381+'havelvac 7.13'!O379</f>
        <v>0</v>
      </c>
      <c r="P340" s="225" t="str">
        <f t="shared" si="39"/>
        <v xml:space="preserve"> </v>
      </c>
      <c r="Q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0" s="225" t="str">
        <f t="shared" si="40"/>
        <v xml:space="preserve"> </v>
      </c>
      <c r="S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0" s="225" t="str">
        <f t="shared" si="41"/>
        <v xml:space="preserve"> </v>
      </c>
      <c r="U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0" s="188">
        <f>+'havelvac 7.2'!P381+'havelvac 7.3'!P381+'havelvac 7.4'!P381+'havelvac 7.5'!P381+'havelvac 7.6'!P381+'havelvac 7.7'!P381+'havelvac 7.9'!P381+'havelvac 7.8'!P381+'havelvac 7.10'!P381+'havelvac 7.11'!P381+'havelvac 7.12'!P381+'havelvac 7.13'!P379</f>
        <v>0</v>
      </c>
      <c r="W340" s="225" t="str">
        <f t="shared" si="42"/>
        <v xml:space="preserve"> </v>
      </c>
      <c r="X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0" s="225" t="str">
        <f t="shared" si="43"/>
        <v xml:space="preserve"> </v>
      </c>
      <c r="Z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0" s="225" t="str">
        <f t="shared" si="44"/>
        <v xml:space="preserve"> </v>
      </c>
      <c r="AB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1" spans="1:28" s="196" customFormat="1" ht="27">
      <c r="A341" s="182" t="str">
        <f t="shared" si="38"/>
        <v>71060601010000</v>
      </c>
      <c r="B341" s="183" t="s">
        <v>439</v>
      </c>
      <c r="C341" s="132" t="s">
        <v>157</v>
      </c>
      <c r="D341" s="131" t="s">
        <v>157</v>
      </c>
      <c r="E341" s="130" t="s">
        <v>106</v>
      </c>
      <c r="F341" s="184" t="s">
        <v>106</v>
      </c>
      <c r="G341" s="185" t="s">
        <v>440</v>
      </c>
      <c r="H341" s="144"/>
      <c r="I341" s="145"/>
      <c r="J341" s="146"/>
      <c r="K341" s="146"/>
      <c r="L341" s="25" t="s">
        <v>264</v>
      </c>
      <c r="M341" s="26"/>
      <c r="N341" s="195">
        <f>+'havelvac 7.2'!N382+'havelvac 7.3'!N382+'havelvac 7.4'!N382+'havelvac 7.5'!N382+'havelvac 7.6'!N382+'havelvac 7.7'!N382+'havelvac 7.9'!N382+'havelvac 7.8'!N382+'havelvac 7.10'!N382+'havelvac 7.11'!N382+'havelvac 7.12'!N382+'havelvac 7.13'!N380</f>
        <v>0</v>
      </c>
      <c r="O341" s="195">
        <f>+'havelvac 7.2'!O382+'havelvac 7.3'!O382+'havelvac 7.4'!O382+'havelvac 7.5'!O382+'havelvac 7.6'!O382+'havelvac 7.7'!O382+'havelvac 7.9'!O382+'havelvac 7.8'!O382+'havelvac 7.10'!O382+'havelvac 7.11'!O382+'havelvac 7.12'!O382+'havelvac 7.13'!O380</f>
        <v>0</v>
      </c>
      <c r="P341" s="228" t="str">
        <f t="shared" si="39"/>
        <v xml:space="preserve"> </v>
      </c>
      <c r="Q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1" s="228" t="str">
        <f t="shared" si="40"/>
        <v xml:space="preserve"> </v>
      </c>
      <c r="S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1" s="228" t="str">
        <f t="shared" si="41"/>
        <v xml:space="preserve"> </v>
      </c>
      <c r="U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1" s="195">
        <f>+'havelvac 7.2'!P382+'havelvac 7.3'!P382+'havelvac 7.4'!P382+'havelvac 7.5'!P382+'havelvac 7.6'!P382+'havelvac 7.7'!P382+'havelvac 7.9'!P382+'havelvac 7.8'!P382+'havelvac 7.10'!P382+'havelvac 7.11'!P382+'havelvac 7.12'!P382+'havelvac 7.13'!P380</f>
        <v>0</v>
      </c>
      <c r="W341" s="228" t="str">
        <f t="shared" si="42"/>
        <v xml:space="preserve"> </v>
      </c>
      <c r="X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1" s="228" t="str">
        <f t="shared" si="43"/>
        <v xml:space="preserve"> </v>
      </c>
      <c r="Z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1" s="228" t="str">
        <f t="shared" si="44"/>
        <v xml:space="preserve"> </v>
      </c>
      <c r="AB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2" spans="1:28" s="135" customFormat="1" ht="25.5">
      <c r="A342" s="182" t="str">
        <f t="shared" si="38"/>
        <v>71060601014251</v>
      </c>
      <c r="B342" s="183" t="s">
        <v>439</v>
      </c>
      <c r="C342" s="132" t="s">
        <v>157</v>
      </c>
      <c r="D342" s="131" t="s">
        <v>157</v>
      </c>
      <c r="E342" s="130" t="s">
        <v>106</v>
      </c>
      <c r="F342" s="184" t="s">
        <v>106</v>
      </c>
      <c r="G342" s="129">
        <v>4251</v>
      </c>
      <c r="H342" s="15"/>
      <c r="I342" s="23"/>
      <c r="J342" s="24"/>
      <c r="K342" s="24"/>
      <c r="L342" s="28" t="s">
        <v>142</v>
      </c>
      <c r="M342" s="42">
        <v>4251</v>
      </c>
      <c r="N342" s="181">
        <f>+'havelvac 7.2'!N383+'havelvac 7.3'!N383+'havelvac 7.4'!N383+'havelvac 7.5'!N383+'havelvac 7.6'!N383+'havelvac 7.7'!N383+'havelvac 7.9'!N383+'havelvac 7.8'!N383+'havelvac 7.10'!N383+'havelvac 7.11'!N383+'havelvac 7.12'!N383+'havelvac 7.13'!N381</f>
        <v>0</v>
      </c>
      <c r="O342" s="181">
        <f>+'havelvac 7.2'!O383+'havelvac 7.3'!O383+'havelvac 7.4'!O383+'havelvac 7.5'!O383+'havelvac 7.6'!O383+'havelvac 7.7'!O383+'havelvac 7.9'!O383+'havelvac 7.8'!O383+'havelvac 7.10'!O383+'havelvac 7.11'!O383+'havelvac 7.12'!O383+'havelvac 7.13'!O381</f>
        <v>0</v>
      </c>
      <c r="P342" s="229" t="str">
        <f t="shared" si="39"/>
        <v xml:space="preserve"> </v>
      </c>
      <c r="Q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2" s="229" t="str">
        <f t="shared" si="40"/>
        <v xml:space="preserve"> </v>
      </c>
      <c r="S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2" s="229" t="str">
        <f t="shared" si="41"/>
        <v xml:space="preserve"> </v>
      </c>
      <c r="U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2" s="181">
        <f>+'havelvac 7.2'!P383+'havelvac 7.3'!P383+'havelvac 7.4'!P383+'havelvac 7.5'!P383+'havelvac 7.6'!P383+'havelvac 7.7'!P383+'havelvac 7.9'!P383+'havelvac 7.8'!P383+'havelvac 7.10'!P383+'havelvac 7.11'!P383+'havelvac 7.12'!P383+'havelvac 7.13'!P381</f>
        <v>0</v>
      </c>
      <c r="W342" s="229" t="str">
        <f t="shared" si="42"/>
        <v xml:space="preserve"> </v>
      </c>
      <c r="X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2" s="229" t="str">
        <f t="shared" si="43"/>
        <v xml:space="preserve"> </v>
      </c>
      <c r="Z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2" s="229" t="str">
        <f t="shared" si="44"/>
        <v xml:space="preserve"> </v>
      </c>
      <c r="AB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3" spans="1:28" s="135" customFormat="1" hidden="1">
      <c r="A343" s="182" t="str">
        <f t="shared" si="38"/>
        <v>71060601014269</v>
      </c>
      <c r="B343" s="198" t="s">
        <v>439</v>
      </c>
      <c r="C343" s="132" t="s">
        <v>157</v>
      </c>
      <c r="D343" s="131" t="s">
        <v>157</v>
      </c>
      <c r="E343" s="130" t="s">
        <v>106</v>
      </c>
      <c r="F343" s="184" t="s">
        <v>106</v>
      </c>
      <c r="G343" s="129">
        <v>4269</v>
      </c>
      <c r="H343" s="189"/>
      <c r="I343" s="192"/>
      <c r="J343" s="199"/>
      <c r="K343" s="200"/>
      <c r="L343" s="201" t="s">
        <v>240</v>
      </c>
      <c r="M343" s="11">
        <v>4269</v>
      </c>
      <c r="N343" s="181">
        <f>+'havelvac 7.2'!N384+'havelvac 7.3'!N384+'havelvac 7.4'!N384+'havelvac 7.5'!N384+'havelvac 7.6'!N384+'havelvac 7.7'!N384+'havelvac 7.9'!N384+'havelvac 7.8'!N384+'havelvac 7.10'!N384+'havelvac 7.11'!N384+'havelvac 7.12'!N384+'havelvac 7.13'!N382</f>
        <v>0</v>
      </c>
      <c r="O343" s="181">
        <f>+'havelvac 7.2'!O384+'havelvac 7.3'!O384+'havelvac 7.4'!O384+'havelvac 7.5'!O384+'havelvac 7.6'!O384+'havelvac 7.7'!O384+'havelvac 7.9'!O384+'havelvac 7.8'!O384+'havelvac 7.10'!O384+'havelvac 7.11'!O384+'havelvac 7.12'!O384+'havelvac 7.13'!O382</f>
        <v>0</v>
      </c>
      <c r="P343" s="229" t="str">
        <f t="shared" si="39"/>
        <v xml:space="preserve"> </v>
      </c>
      <c r="Q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3" s="229" t="str">
        <f t="shared" si="40"/>
        <v xml:space="preserve"> </v>
      </c>
      <c r="S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3" s="229" t="str">
        <f t="shared" si="41"/>
        <v xml:space="preserve"> </v>
      </c>
      <c r="U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3" s="181">
        <f>+'havelvac 7.2'!P384+'havelvac 7.3'!P384+'havelvac 7.4'!P384+'havelvac 7.5'!P384+'havelvac 7.6'!P384+'havelvac 7.7'!P384+'havelvac 7.9'!P384+'havelvac 7.8'!P384+'havelvac 7.10'!P384+'havelvac 7.11'!P384+'havelvac 7.12'!P384+'havelvac 7.13'!P382</f>
        <v>0</v>
      </c>
      <c r="W343" s="229" t="str">
        <f t="shared" si="42"/>
        <v xml:space="preserve"> </v>
      </c>
      <c r="X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3" s="229" t="str">
        <f t="shared" si="43"/>
        <v xml:space="preserve"> </v>
      </c>
      <c r="Z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3" s="229" t="str">
        <f t="shared" si="44"/>
        <v xml:space="preserve"> </v>
      </c>
      <c r="AB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4" spans="1:28" s="135" customFormat="1" ht="25.5" hidden="1">
      <c r="A344" s="182" t="str">
        <f t="shared" si="38"/>
        <v>71060601014521</v>
      </c>
      <c r="B344" s="198" t="s">
        <v>439</v>
      </c>
      <c r="C344" s="132" t="s">
        <v>157</v>
      </c>
      <c r="D344" s="131" t="s">
        <v>157</v>
      </c>
      <c r="E344" s="130" t="s">
        <v>106</v>
      </c>
      <c r="F344" s="184" t="s">
        <v>106</v>
      </c>
      <c r="G344" s="129">
        <v>4521</v>
      </c>
      <c r="H344" s="189"/>
      <c r="I344" s="192"/>
      <c r="J344" s="199"/>
      <c r="K344" s="200"/>
      <c r="L344" s="201" t="s">
        <v>267</v>
      </c>
      <c r="M344" s="11">
        <v>4521</v>
      </c>
      <c r="N344" s="181">
        <f>+'havelvac 7.2'!N385+'havelvac 7.3'!N385+'havelvac 7.4'!N385+'havelvac 7.5'!N385+'havelvac 7.6'!N385+'havelvac 7.7'!N385+'havelvac 7.9'!N385+'havelvac 7.8'!N385+'havelvac 7.10'!N385+'havelvac 7.11'!N385+'havelvac 7.12'!N385+'havelvac 7.13'!N383</f>
        <v>0</v>
      </c>
      <c r="O344" s="181">
        <f>+'havelvac 7.2'!O385+'havelvac 7.3'!O385+'havelvac 7.4'!O385+'havelvac 7.5'!O385+'havelvac 7.6'!O385+'havelvac 7.7'!O385+'havelvac 7.9'!O385+'havelvac 7.8'!O385+'havelvac 7.10'!O385+'havelvac 7.11'!O385+'havelvac 7.12'!O385+'havelvac 7.13'!O383</f>
        <v>0</v>
      </c>
      <c r="P344" s="229" t="str">
        <f t="shared" si="39"/>
        <v xml:space="preserve"> </v>
      </c>
      <c r="Q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4" s="229" t="str">
        <f t="shared" si="40"/>
        <v xml:space="preserve"> </v>
      </c>
      <c r="S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4" s="229" t="str">
        <f t="shared" si="41"/>
        <v xml:space="preserve"> </v>
      </c>
      <c r="U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4" s="181">
        <f>+'havelvac 7.2'!P385+'havelvac 7.3'!P385+'havelvac 7.4'!P385+'havelvac 7.5'!P385+'havelvac 7.6'!P385+'havelvac 7.7'!P385+'havelvac 7.9'!P385+'havelvac 7.8'!P385+'havelvac 7.10'!P385+'havelvac 7.11'!P385+'havelvac 7.12'!P385+'havelvac 7.13'!P383</f>
        <v>0</v>
      </c>
      <c r="W344" s="229" t="str">
        <f t="shared" si="42"/>
        <v xml:space="preserve"> </v>
      </c>
      <c r="X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4" s="229" t="str">
        <f t="shared" si="43"/>
        <v xml:space="preserve"> </v>
      </c>
      <c r="Z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4" s="229" t="str">
        <f t="shared" si="44"/>
        <v xml:space="preserve"> </v>
      </c>
      <c r="AB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5" spans="1:28" s="196" customFormat="1" ht="27">
      <c r="A345" s="182" t="str">
        <f t="shared" si="38"/>
        <v>71060601020000</v>
      </c>
      <c r="B345" s="183" t="s">
        <v>439</v>
      </c>
      <c r="C345" s="132" t="s">
        <v>157</v>
      </c>
      <c r="D345" s="131" t="s">
        <v>157</v>
      </c>
      <c r="E345" s="130" t="s">
        <v>106</v>
      </c>
      <c r="F345" s="184" t="s">
        <v>140</v>
      </c>
      <c r="G345" s="185" t="s">
        <v>440</v>
      </c>
      <c r="H345" s="144"/>
      <c r="I345" s="145"/>
      <c r="J345" s="146"/>
      <c r="K345" s="146"/>
      <c r="L345" s="25" t="s">
        <v>265</v>
      </c>
      <c r="M345" s="26"/>
      <c r="N345" s="195">
        <f>+'havelvac 7.2'!N386+'havelvac 7.3'!N386+'havelvac 7.4'!N386+'havelvac 7.5'!N386+'havelvac 7.6'!N386+'havelvac 7.7'!N386+'havelvac 7.9'!N386+'havelvac 7.8'!N386+'havelvac 7.10'!N386+'havelvac 7.11'!N386+'havelvac 7.12'!N386+'havelvac 7.13'!N384</f>
        <v>0</v>
      </c>
      <c r="O345" s="195">
        <f>+'havelvac 7.2'!O386+'havelvac 7.3'!O386+'havelvac 7.4'!O386+'havelvac 7.5'!O386+'havelvac 7.6'!O386+'havelvac 7.7'!O386+'havelvac 7.9'!O386+'havelvac 7.8'!O386+'havelvac 7.10'!O386+'havelvac 7.11'!O386+'havelvac 7.12'!O386+'havelvac 7.13'!O384</f>
        <v>0</v>
      </c>
      <c r="P345" s="228" t="str">
        <f t="shared" si="39"/>
        <v xml:space="preserve"> </v>
      </c>
      <c r="Q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5" s="228" t="str">
        <f t="shared" si="40"/>
        <v xml:space="preserve"> </v>
      </c>
      <c r="S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5" s="228" t="str">
        <f t="shared" si="41"/>
        <v xml:space="preserve"> </v>
      </c>
      <c r="U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5" s="195">
        <f>+'havelvac 7.2'!P386+'havelvac 7.3'!P386+'havelvac 7.4'!P386+'havelvac 7.5'!P386+'havelvac 7.6'!P386+'havelvac 7.7'!P386+'havelvac 7.9'!P386+'havelvac 7.8'!P386+'havelvac 7.10'!P386+'havelvac 7.11'!P386+'havelvac 7.12'!P386+'havelvac 7.13'!P384</f>
        <v>0</v>
      </c>
      <c r="W345" s="228" t="str">
        <f t="shared" si="42"/>
        <v xml:space="preserve"> </v>
      </c>
      <c r="X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5" s="228" t="str">
        <f t="shared" si="43"/>
        <v xml:space="preserve"> </v>
      </c>
      <c r="Z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5" s="228" t="str">
        <f t="shared" si="44"/>
        <v xml:space="preserve"> </v>
      </c>
      <c r="AB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6" spans="1:28" s="135" customFormat="1">
      <c r="A346" s="182" t="str">
        <f t="shared" si="38"/>
        <v>71060601024269</v>
      </c>
      <c r="B346" s="183" t="s">
        <v>439</v>
      </c>
      <c r="C346" s="132" t="s">
        <v>157</v>
      </c>
      <c r="D346" s="131" t="s">
        <v>157</v>
      </c>
      <c r="E346" s="130" t="s">
        <v>106</v>
      </c>
      <c r="F346" s="184" t="s">
        <v>140</v>
      </c>
      <c r="G346" s="129">
        <v>4269</v>
      </c>
      <c r="H346" s="15"/>
      <c r="I346" s="23"/>
      <c r="J346" s="24"/>
      <c r="K346" s="24"/>
      <c r="L346" s="28" t="s">
        <v>240</v>
      </c>
      <c r="M346" s="42">
        <v>4269</v>
      </c>
      <c r="N346" s="181">
        <f>+'havelvac 7.2'!N387+'havelvac 7.3'!N387+'havelvac 7.4'!N387+'havelvac 7.5'!N387+'havelvac 7.6'!N387+'havelvac 7.7'!N387+'havelvac 7.9'!N387+'havelvac 7.8'!N387+'havelvac 7.10'!N387+'havelvac 7.11'!N387+'havelvac 7.12'!N387+'havelvac 7.13'!N385</f>
        <v>0</v>
      </c>
      <c r="O346" s="181">
        <f>+'havelvac 7.2'!O387+'havelvac 7.3'!O387+'havelvac 7.4'!O387+'havelvac 7.5'!O387+'havelvac 7.6'!O387+'havelvac 7.7'!O387+'havelvac 7.9'!O387+'havelvac 7.8'!O387+'havelvac 7.10'!O387+'havelvac 7.11'!O387+'havelvac 7.12'!O387+'havelvac 7.13'!O385</f>
        <v>0</v>
      </c>
      <c r="P346" s="229" t="str">
        <f t="shared" si="39"/>
        <v xml:space="preserve"> </v>
      </c>
      <c r="Q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6" s="229" t="str">
        <f t="shared" si="40"/>
        <v xml:space="preserve"> </v>
      </c>
      <c r="S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6" s="229" t="str">
        <f t="shared" si="41"/>
        <v xml:space="preserve"> </v>
      </c>
      <c r="U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6" s="181">
        <f>+'havelvac 7.2'!P387+'havelvac 7.3'!P387+'havelvac 7.4'!P387+'havelvac 7.5'!P387+'havelvac 7.6'!P387+'havelvac 7.7'!P387+'havelvac 7.9'!P387+'havelvac 7.8'!P387+'havelvac 7.10'!P387+'havelvac 7.11'!P387+'havelvac 7.12'!P387+'havelvac 7.13'!P385</f>
        <v>0</v>
      </c>
      <c r="W346" s="229" t="str">
        <f t="shared" si="42"/>
        <v xml:space="preserve"> </v>
      </c>
      <c r="X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6" s="229" t="str">
        <f t="shared" si="43"/>
        <v xml:space="preserve"> </v>
      </c>
      <c r="Z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6" s="229" t="str">
        <f t="shared" si="44"/>
        <v xml:space="preserve"> </v>
      </c>
      <c r="AB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7" spans="1:28" s="135" customFormat="1">
      <c r="A347" s="182" t="str">
        <f t="shared" si="38"/>
        <v>71060601025113</v>
      </c>
      <c r="B347" s="183" t="s">
        <v>439</v>
      </c>
      <c r="C347" s="132" t="s">
        <v>157</v>
      </c>
      <c r="D347" s="131" t="s">
        <v>157</v>
      </c>
      <c r="E347" s="130" t="s">
        <v>106</v>
      </c>
      <c r="F347" s="184" t="s">
        <v>140</v>
      </c>
      <c r="G347" s="129">
        <v>5113</v>
      </c>
      <c r="H347" s="15"/>
      <c r="I347" s="23"/>
      <c r="J347" s="24"/>
      <c r="K347" s="24"/>
      <c r="L347" s="30" t="s">
        <v>174</v>
      </c>
      <c r="M347" s="31">
        <v>5113</v>
      </c>
      <c r="N347" s="181">
        <f>+'havelvac 7.2'!N388+'havelvac 7.3'!N388+'havelvac 7.4'!N388+'havelvac 7.5'!N388+'havelvac 7.6'!N388+'havelvac 7.7'!N388+'havelvac 7.9'!N388+'havelvac 7.8'!N388+'havelvac 7.10'!N388+'havelvac 7.11'!N388+'havelvac 7.12'!N388+'havelvac 7.13'!N386</f>
        <v>0</v>
      </c>
      <c r="O347" s="181">
        <f>+'havelvac 7.2'!O388+'havelvac 7.3'!O388+'havelvac 7.4'!O388+'havelvac 7.5'!O388+'havelvac 7.6'!O388+'havelvac 7.7'!O388+'havelvac 7.9'!O388+'havelvac 7.8'!O388+'havelvac 7.10'!O388+'havelvac 7.11'!O388+'havelvac 7.12'!O388+'havelvac 7.13'!O386</f>
        <v>0</v>
      </c>
      <c r="P347" s="229" t="str">
        <f t="shared" si="39"/>
        <v xml:space="preserve"> </v>
      </c>
      <c r="Q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7" s="229" t="str">
        <f t="shared" si="40"/>
        <v xml:space="preserve"> </v>
      </c>
      <c r="S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7" s="229" t="str">
        <f t="shared" si="41"/>
        <v xml:space="preserve"> </v>
      </c>
      <c r="U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7" s="181">
        <f>+'havelvac 7.2'!P388+'havelvac 7.3'!P388+'havelvac 7.4'!P388+'havelvac 7.5'!P388+'havelvac 7.6'!P388+'havelvac 7.7'!P388+'havelvac 7.9'!P388+'havelvac 7.8'!P388+'havelvac 7.10'!P388+'havelvac 7.11'!P388+'havelvac 7.12'!P388+'havelvac 7.13'!P386</f>
        <v>0</v>
      </c>
      <c r="W347" s="229" t="str">
        <f t="shared" si="42"/>
        <v xml:space="preserve"> </v>
      </c>
      <c r="X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7" s="229" t="str">
        <f t="shared" si="43"/>
        <v xml:space="preserve"> </v>
      </c>
      <c r="Z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7" s="229" t="str">
        <f t="shared" si="44"/>
        <v xml:space="preserve"> </v>
      </c>
      <c r="AB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8" spans="1:28" s="196" customFormat="1" ht="27">
      <c r="A348" s="182" t="str">
        <f t="shared" si="38"/>
        <v>71060601030000</v>
      </c>
      <c r="B348" s="183" t="s">
        <v>439</v>
      </c>
      <c r="C348" s="132" t="s">
        <v>157</v>
      </c>
      <c r="D348" s="131" t="s">
        <v>157</v>
      </c>
      <c r="E348" s="130" t="s">
        <v>106</v>
      </c>
      <c r="F348" s="184" t="s">
        <v>442</v>
      </c>
      <c r="G348" s="185" t="s">
        <v>440</v>
      </c>
      <c r="H348" s="144"/>
      <c r="I348" s="145"/>
      <c r="J348" s="146"/>
      <c r="K348" s="146"/>
      <c r="L348" s="25" t="s">
        <v>266</v>
      </c>
      <c r="M348" s="26"/>
      <c r="N348" s="195">
        <f>+'havelvac 7.2'!N389+'havelvac 7.3'!N389+'havelvac 7.4'!N389+'havelvac 7.5'!N389+'havelvac 7.6'!N389+'havelvac 7.7'!N389+'havelvac 7.9'!N389+'havelvac 7.8'!N389+'havelvac 7.10'!N389+'havelvac 7.11'!N389+'havelvac 7.12'!N389+'havelvac 7.13'!N387</f>
        <v>0</v>
      </c>
      <c r="O348" s="195">
        <f>+'havelvac 7.2'!O389+'havelvac 7.3'!O389+'havelvac 7.4'!O389+'havelvac 7.5'!O389+'havelvac 7.6'!O389+'havelvac 7.7'!O389+'havelvac 7.9'!O389+'havelvac 7.8'!O389+'havelvac 7.10'!O389+'havelvac 7.11'!O389+'havelvac 7.12'!O389+'havelvac 7.13'!O387</f>
        <v>0</v>
      </c>
      <c r="P348" s="228" t="str">
        <f t="shared" si="39"/>
        <v xml:space="preserve"> </v>
      </c>
      <c r="Q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8" s="228" t="str">
        <f t="shared" si="40"/>
        <v xml:space="preserve"> </v>
      </c>
      <c r="S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8" s="228" t="str">
        <f t="shared" si="41"/>
        <v xml:space="preserve"> </v>
      </c>
      <c r="U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8" s="195">
        <f>+'havelvac 7.2'!P389+'havelvac 7.3'!P389+'havelvac 7.4'!P389+'havelvac 7.5'!P389+'havelvac 7.6'!P389+'havelvac 7.7'!P389+'havelvac 7.9'!P389+'havelvac 7.8'!P389+'havelvac 7.10'!P389+'havelvac 7.11'!P389+'havelvac 7.12'!P389+'havelvac 7.13'!P387</f>
        <v>0</v>
      </c>
      <c r="W348" s="228" t="str">
        <f t="shared" si="42"/>
        <v xml:space="preserve"> </v>
      </c>
      <c r="X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8" s="228" t="str">
        <f t="shared" si="43"/>
        <v xml:space="preserve"> </v>
      </c>
      <c r="Z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8" s="228" t="str">
        <f t="shared" si="44"/>
        <v xml:space="preserve"> </v>
      </c>
      <c r="AB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9" spans="1:28" s="135" customFormat="1" ht="25.5" hidden="1">
      <c r="A349" s="182" t="str">
        <f t="shared" si="38"/>
        <v>71060601034251</v>
      </c>
      <c r="B349" s="183" t="s">
        <v>439</v>
      </c>
      <c r="C349" s="132" t="s">
        <v>157</v>
      </c>
      <c r="D349" s="131" t="s">
        <v>157</v>
      </c>
      <c r="E349" s="130" t="s">
        <v>106</v>
      </c>
      <c r="F349" s="184" t="s">
        <v>442</v>
      </c>
      <c r="G349" s="129">
        <v>4251</v>
      </c>
      <c r="H349" s="15"/>
      <c r="I349" s="23"/>
      <c r="J349" s="24"/>
      <c r="K349" s="24"/>
      <c r="L349" s="28" t="s">
        <v>142</v>
      </c>
      <c r="M349" s="42">
        <v>4251</v>
      </c>
      <c r="N349" s="181">
        <f>+'havelvac 7.2'!N390+'havelvac 7.3'!N390+'havelvac 7.4'!N390+'havelvac 7.5'!N390+'havelvac 7.6'!N390+'havelvac 7.7'!N390+'havelvac 7.9'!N390+'havelvac 7.8'!N390+'havelvac 7.10'!N390+'havelvac 7.11'!N390+'havelvac 7.12'!N390+'havelvac 7.13'!N388</f>
        <v>0</v>
      </c>
      <c r="O349" s="181">
        <f>+'havelvac 7.2'!O390+'havelvac 7.3'!O390+'havelvac 7.4'!O390+'havelvac 7.5'!O390+'havelvac 7.6'!O390+'havelvac 7.7'!O390+'havelvac 7.9'!O390+'havelvac 7.8'!O390+'havelvac 7.10'!O390+'havelvac 7.11'!O390+'havelvac 7.12'!O390+'havelvac 7.13'!O388</f>
        <v>0</v>
      </c>
      <c r="P349" s="229" t="str">
        <f t="shared" si="39"/>
        <v xml:space="preserve"> </v>
      </c>
      <c r="Q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9" s="229" t="str">
        <f t="shared" si="40"/>
        <v xml:space="preserve"> </v>
      </c>
      <c r="S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9" s="229" t="str">
        <f t="shared" si="41"/>
        <v xml:space="preserve"> </v>
      </c>
      <c r="U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9" s="181">
        <f>+'havelvac 7.2'!P390+'havelvac 7.3'!P390+'havelvac 7.4'!P390+'havelvac 7.5'!P390+'havelvac 7.6'!P390+'havelvac 7.7'!P390+'havelvac 7.9'!P390+'havelvac 7.8'!P390+'havelvac 7.10'!P390+'havelvac 7.11'!P390+'havelvac 7.12'!P390+'havelvac 7.13'!P388</f>
        <v>0</v>
      </c>
      <c r="W349" s="229" t="str">
        <f t="shared" si="42"/>
        <v xml:space="preserve"> </v>
      </c>
      <c r="X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9" s="229" t="str">
        <f t="shared" si="43"/>
        <v xml:space="preserve"> </v>
      </c>
      <c r="Z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9" s="229" t="str">
        <f t="shared" si="44"/>
        <v xml:space="preserve"> </v>
      </c>
      <c r="AB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0" spans="1:28" s="135" customFormat="1">
      <c r="A350" s="182" t="str">
        <f t="shared" si="38"/>
        <v>71060601034269</v>
      </c>
      <c r="B350" s="183" t="s">
        <v>439</v>
      </c>
      <c r="C350" s="132" t="s">
        <v>157</v>
      </c>
      <c r="D350" s="131" t="s">
        <v>157</v>
      </c>
      <c r="E350" s="130" t="s">
        <v>106</v>
      </c>
      <c r="F350" s="184" t="s">
        <v>442</v>
      </c>
      <c r="G350" s="129">
        <v>4269</v>
      </c>
      <c r="H350" s="15"/>
      <c r="I350" s="23"/>
      <c r="J350" s="24"/>
      <c r="K350" s="24"/>
      <c r="L350" s="28" t="s">
        <v>240</v>
      </c>
      <c r="M350" s="42">
        <v>4269</v>
      </c>
      <c r="N350" s="181">
        <f>+'havelvac 7.2'!N391+'havelvac 7.3'!N391+'havelvac 7.4'!N391+'havelvac 7.5'!N391+'havelvac 7.6'!N391+'havelvac 7.7'!N391+'havelvac 7.9'!N391+'havelvac 7.8'!N391+'havelvac 7.10'!N391+'havelvac 7.11'!N391+'havelvac 7.12'!N391+'havelvac 7.13'!N389</f>
        <v>0</v>
      </c>
      <c r="O350" s="181">
        <f>+'havelvac 7.2'!O391+'havelvac 7.3'!O391+'havelvac 7.4'!O391+'havelvac 7.5'!O391+'havelvac 7.6'!O391+'havelvac 7.7'!O391+'havelvac 7.9'!O391+'havelvac 7.8'!O391+'havelvac 7.10'!O391+'havelvac 7.11'!O391+'havelvac 7.12'!O391+'havelvac 7.13'!O389</f>
        <v>0</v>
      </c>
      <c r="P350" s="229" t="str">
        <f t="shared" si="39"/>
        <v xml:space="preserve"> </v>
      </c>
      <c r="Q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0" s="229" t="str">
        <f t="shared" si="40"/>
        <v xml:space="preserve"> </v>
      </c>
      <c r="S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0" s="229" t="str">
        <f t="shared" si="41"/>
        <v xml:space="preserve"> </v>
      </c>
      <c r="U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0" s="181">
        <f>+'havelvac 7.2'!P391+'havelvac 7.3'!P391+'havelvac 7.4'!P391+'havelvac 7.5'!P391+'havelvac 7.6'!P391+'havelvac 7.7'!P391+'havelvac 7.9'!P391+'havelvac 7.8'!P391+'havelvac 7.10'!P391+'havelvac 7.11'!P391+'havelvac 7.12'!P391+'havelvac 7.13'!P389</f>
        <v>0</v>
      </c>
      <c r="W350" s="229" t="str">
        <f t="shared" si="42"/>
        <v xml:space="preserve"> </v>
      </c>
      <c r="X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0" s="229" t="str">
        <f t="shared" si="43"/>
        <v xml:space="preserve"> </v>
      </c>
      <c r="Z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0" s="229" t="str">
        <f t="shared" si="44"/>
        <v xml:space="preserve"> </v>
      </c>
      <c r="AB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1" spans="1:28" s="135" customFormat="1" ht="25.5">
      <c r="A351" s="182" t="str">
        <f t="shared" ref="A351:A416" si="45">CONCATENATE(B351,C351,D351,E351,F351,G351)</f>
        <v>71060601034521</v>
      </c>
      <c r="B351" s="183" t="s">
        <v>439</v>
      </c>
      <c r="C351" s="132" t="s">
        <v>157</v>
      </c>
      <c r="D351" s="131" t="s">
        <v>157</v>
      </c>
      <c r="E351" s="130" t="s">
        <v>106</v>
      </c>
      <c r="F351" s="184" t="s">
        <v>442</v>
      </c>
      <c r="G351" s="129">
        <v>4521</v>
      </c>
      <c r="H351" s="15"/>
      <c r="I351" s="23"/>
      <c r="J351" s="24"/>
      <c r="K351" s="24"/>
      <c r="L351" s="28" t="s">
        <v>267</v>
      </c>
      <c r="M351" s="42">
        <v>4521</v>
      </c>
      <c r="N351" s="181">
        <f>+'havelvac 7.2'!N392+'havelvac 7.3'!N392+'havelvac 7.4'!N392+'havelvac 7.5'!N392+'havelvac 7.6'!N392+'havelvac 7.7'!N392+'havelvac 7.9'!N392+'havelvac 7.8'!N392+'havelvac 7.10'!N392+'havelvac 7.11'!N392+'havelvac 7.12'!N392+'havelvac 7.13'!N390</f>
        <v>0</v>
      </c>
      <c r="O351" s="181">
        <f>+'havelvac 7.2'!O392+'havelvac 7.3'!O392+'havelvac 7.4'!O392+'havelvac 7.5'!O392+'havelvac 7.6'!O392+'havelvac 7.7'!O392+'havelvac 7.9'!O392+'havelvac 7.8'!O392+'havelvac 7.10'!O392+'havelvac 7.11'!O392+'havelvac 7.12'!O392+'havelvac 7.13'!O390</f>
        <v>0</v>
      </c>
      <c r="P351" s="229" t="str">
        <f t="shared" si="39"/>
        <v xml:space="preserve"> </v>
      </c>
      <c r="Q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1" s="229" t="str">
        <f t="shared" si="40"/>
        <v xml:space="preserve"> </v>
      </c>
      <c r="S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1" s="229" t="str">
        <f t="shared" si="41"/>
        <v xml:space="preserve"> </v>
      </c>
      <c r="U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1" s="181">
        <f>+'havelvac 7.2'!P392+'havelvac 7.3'!P392+'havelvac 7.4'!P392+'havelvac 7.5'!P392+'havelvac 7.6'!P392+'havelvac 7.7'!P392+'havelvac 7.9'!P392+'havelvac 7.8'!P392+'havelvac 7.10'!P392+'havelvac 7.11'!P392+'havelvac 7.12'!P392+'havelvac 7.13'!P390</f>
        <v>0</v>
      </c>
      <c r="W351" s="229" t="str">
        <f t="shared" si="42"/>
        <v xml:space="preserve"> </v>
      </c>
      <c r="X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1" s="229" t="str">
        <f t="shared" si="43"/>
        <v xml:space="preserve"> </v>
      </c>
      <c r="Z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1" s="229" t="str">
        <f t="shared" si="44"/>
        <v xml:space="preserve"> </v>
      </c>
      <c r="AB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2" spans="1:28" s="135" customFormat="1" ht="25.5" hidden="1">
      <c r="A352" s="182" t="str">
        <f t="shared" si="45"/>
        <v>71060601034819</v>
      </c>
      <c r="B352" s="183" t="s">
        <v>439</v>
      </c>
      <c r="C352" s="132" t="s">
        <v>157</v>
      </c>
      <c r="D352" s="131" t="s">
        <v>157</v>
      </c>
      <c r="E352" s="130" t="s">
        <v>106</v>
      </c>
      <c r="F352" s="184" t="s">
        <v>442</v>
      </c>
      <c r="G352" s="129">
        <v>4819</v>
      </c>
      <c r="H352" s="15"/>
      <c r="I352" s="23"/>
      <c r="J352" s="24"/>
      <c r="K352" s="24"/>
      <c r="L352" s="28" t="s">
        <v>219</v>
      </c>
      <c r="M352" s="29">
        <v>4819</v>
      </c>
      <c r="N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7.13'!N391</f>
        <v>#REF!</v>
      </c>
      <c r="O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7.13'!O391</f>
        <v>#REF!</v>
      </c>
      <c r="P352" s="229" t="str">
        <f t="shared" si="39"/>
        <v xml:space="preserve"> </v>
      </c>
      <c r="Q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2" s="229" t="str">
        <f t="shared" si="40"/>
        <v xml:space="preserve"> </v>
      </c>
      <c r="S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2" s="229" t="str">
        <f t="shared" si="41"/>
        <v xml:space="preserve"> </v>
      </c>
      <c r="U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7.13'!P391</f>
        <v>#REF!</v>
      </c>
      <c r="W352" s="229" t="str">
        <f t="shared" si="42"/>
        <v xml:space="preserve"> </v>
      </c>
      <c r="X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2" s="229" t="str">
        <f t="shared" si="43"/>
        <v xml:space="preserve"> </v>
      </c>
      <c r="Z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2" s="229" t="str">
        <f t="shared" si="44"/>
        <v xml:space="preserve"> </v>
      </c>
      <c r="AB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3" spans="1:28" s="135" customFormat="1">
      <c r="A353" s="182" t="str">
        <f t="shared" si="45"/>
        <v>71060601035112</v>
      </c>
      <c r="B353" s="183" t="s">
        <v>439</v>
      </c>
      <c r="C353" s="132" t="s">
        <v>157</v>
      </c>
      <c r="D353" s="131" t="s">
        <v>157</v>
      </c>
      <c r="E353" s="130" t="s">
        <v>106</v>
      </c>
      <c r="F353" s="184" t="s">
        <v>442</v>
      </c>
      <c r="G353" s="129">
        <v>5112</v>
      </c>
      <c r="H353" s="23"/>
      <c r="I353" s="23"/>
      <c r="J353" s="24"/>
      <c r="K353" s="24"/>
      <c r="L353" s="28" t="s">
        <v>173</v>
      </c>
      <c r="M353" s="29">
        <v>5112</v>
      </c>
      <c r="N353" s="181">
        <f>+'havelvac 7.2'!N396+'havelvac 7.3'!N396+'havelvac 7.4'!N396+'havelvac 7.5'!N396+'havelvac 7.6'!N396+'havelvac 7.7'!N396+'havelvac 7.9'!N396+'havelvac 7.8'!N396+'havelvac 7.10'!N396+'havelvac 7.11'!N396+'havelvac 7.12'!N396+'havelvac 7.13'!N392</f>
        <v>0</v>
      </c>
      <c r="O353" s="181">
        <f>+'havelvac 7.2'!O396+'havelvac 7.3'!O396+'havelvac 7.4'!O396+'havelvac 7.5'!O396+'havelvac 7.6'!O396+'havelvac 7.7'!O396+'havelvac 7.9'!O396+'havelvac 7.8'!O396+'havelvac 7.10'!O396+'havelvac 7.11'!O396+'havelvac 7.12'!O396+'havelvac 7.13'!O392</f>
        <v>0</v>
      </c>
      <c r="P353" s="229" t="str">
        <f t="shared" si="39"/>
        <v xml:space="preserve"> </v>
      </c>
      <c r="Q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3" s="229" t="str">
        <f t="shared" si="40"/>
        <v xml:space="preserve"> </v>
      </c>
      <c r="S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3" s="229" t="str">
        <f t="shared" si="41"/>
        <v xml:space="preserve"> </v>
      </c>
      <c r="U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3" s="181">
        <f>+'havelvac 7.2'!P396+'havelvac 7.3'!P396+'havelvac 7.4'!P396+'havelvac 7.5'!P396+'havelvac 7.6'!P396+'havelvac 7.7'!P396+'havelvac 7.9'!P396+'havelvac 7.8'!P396+'havelvac 7.10'!P396+'havelvac 7.11'!P396+'havelvac 7.12'!P396+'havelvac 7.13'!P392</f>
        <v>0</v>
      </c>
      <c r="W353" s="229" t="str">
        <f t="shared" si="42"/>
        <v xml:space="preserve"> </v>
      </c>
      <c r="X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3" s="229" t="str">
        <f t="shared" si="43"/>
        <v xml:space="preserve"> </v>
      </c>
      <c r="Z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3" s="229" t="str">
        <f t="shared" si="44"/>
        <v xml:space="preserve"> </v>
      </c>
      <c r="AB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4" spans="1:28" s="135" customFormat="1">
      <c r="A354" s="182" t="str">
        <f t="shared" si="45"/>
        <v>71060601035113</v>
      </c>
      <c r="B354" s="183" t="s">
        <v>439</v>
      </c>
      <c r="C354" s="132" t="s">
        <v>157</v>
      </c>
      <c r="D354" s="131" t="s">
        <v>157</v>
      </c>
      <c r="E354" s="130" t="s">
        <v>106</v>
      </c>
      <c r="F354" s="184" t="s">
        <v>442</v>
      </c>
      <c r="G354" s="129">
        <v>5113</v>
      </c>
      <c r="H354" s="23"/>
      <c r="I354" s="23"/>
      <c r="J354" s="24"/>
      <c r="K354" s="24"/>
      <c r="L354" s="28" t="s">
        <v>174</v>
      </c>
      <c r="M354" s="29">
        <v>5113</v>
      </c>
      <c r="N354" s="181" t="e">
        <f>+'havelvac 7.2'!N397+'havelvac 7.3'!N397+'havelvac 7.4'!N397+'havelvac 7.5'!N397+'havelvac 7.6'!N397+'havelvac 7.7'!N397+'havelvac 7.9'!N397+'havelvac 7.8'!N397+'havelvac 7.10'!N397+'havelvac 7.11'!N397+'havelvac 7.12'!N397+'havelvac 7.13'!#REF!</f>
        <v>#REF!</v>
      </c>
      <c r="O354" s="181" t="e">
        <f>+'havelvac 7.2'!O397+'havelvac 7.3'!O397+'havelvac 7.4'!O397+'havelvac 7.5'!O397+'havelvac 7.6'!O397+'havelvac 7.7'!O397+'havelvac 7.9'!O397+'havelvac 7.8'!O397+'havelvac 7.10'!O397+'havelvac 7.11'!O397+'havelvac 7.12'!O397+'havelvac 7.13'!#REF!</f>
        <v>#REF!</v>
      </c>
      <c r="P354" s="229" t="str">
        <f t="shared" si="39"/>
        <v xml:space="preserve"> </v>
      </c>
      <c r="Q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4" s="229" t="str">
        <f t="shared" si="40"/>
        <v xml:space="preserve"> </v>
      </c>
      <c r="S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4" s="229" t="str">
        <f t="shared" si="41"/>
        <v xml:space="preserve"> </v>
      </c>
      <c r="U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4" s="181" t="e">
        <f>+'havelvac 7.2'!P397+'havelvac 7.3'!P397+'havelvac 7.4'!P397+'havelvac 7.5'!P397+'havelvac 7.6'!P397+'havelvac 7.7'!P397+'havelvac 7.9'!P397+'havelvac 7.8'!P397+'havelvac 7.10'!P397+'havelvac 7.11'!P397+'havelvac 7.12'!P397+'havelvac 7.13'!#REF!</f>
        <v>#REF!</v>
      </c>
      <c r="W354" s="229" t="str">
        <f t="shared" si="42"/>
        <v xml:space="preserve"> </v>
      </c>
      <c r="X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4" s="229" t="str">
        <f t="shared" si="43"/>
        <v xml:space="preserve"> </v>
      </c>
      <c r="Z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4" s="229" t="str">
        <f t="shared" si="44"/>
        <v xml:space="preserve"> </v>
      </c>
      <c r="AB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5" spans="1:28" s="135" customFormat="1">
      <c r="A355" s="182" t="str">
        <f t="shared" si="45"/>
        <v>71060601035129</v>
      </c>
      <c r="B355" s="183" t="s">
        <v>439</v>
      </c>
      <c r="C355" s="132" t="s">
        <v>157</v>
      </c>
      <c r="D355" s="131" t="s">
        <v>157</v>
      </c>
      <c r="E355" s="130" t="s">
        <v>106</v>
      </c>
      <c r="F355" s="184" t="s">
        <v>442</v>
      </c>
      <c r="G355" s="129">
        <v>5129</v>
      </c>
      <c r="H355" s="15"/>
      <c r="I355" s="23"/>
      <c r="J355" s="24"/>
      <c r="K355" s="24"/>
      <c r="L355" s="28" t="s">
        <v>268</v>
      </c>
      <c r="M355" s="42">
        <v>5129</v>
      </c>
      <c r="N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7.13'!N396</f>
        <v>#REF!</v>
      </c>
      <c r="O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7.13'!O396</f>
        <v>#REF!</v>
      </c>
      <c r="P355" s="229" t="str">
        <f t="shared" si="39"/>
        <v xml:space="preserve"> </v>
      </c>
      <c r="Q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5" s="229" t="str">
        <f t="shared" si="40"/>
        <v xml:space="preserve"> </v>
      </c>
      <c r="S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5" s="229" t="str">
        <f t="shared" si="41"/>
        <v xml:space="preserve"> </v>
      </c>
      <c r="U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7.13'!P396</f>
        <v>#REF!</v>
      </c>
      <c r="W355" s="229" t="str">
        <f t="shared" si="42"/>
        <v xml:space="preserve"> </v>
      </c>
      <c r="X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5" s="229" t="str">
        <f t="shared" si="43"/>
        <v xml:space="preserve"> </v>
      </c>
      <c r="Z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5" s="229" t="str">
        <f t="shared" si="44"/>
        <v xml:space="preserve"> </v>
      </c>
      <c r="AB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6" spans="1:28" s="196" customFormat="1" ht="27">
      <c r="A356" s="182" t="str">
        <f t="shared" si="45"/>
        <v>71060601040000</v>
      </c>
      <c r="B356" s="183" t="s">
        <v>439</v>
      </c>
      <c r="C356" s="132" t="s">
        <v>157</v>
      </c>
      <c r="D356" s="131" t="s">
        <v>157</v>
      </c>
      <c r="E356" s="130" t="s">
        <v>106</v>
      </c>
      <c r="F356" s="184" t="s">
        <v>155</v>
      </c>
      <c r="G356" s="185" t="s">
        <v>440</v>
      </c>
      <c r="H356" s="144"/>
      <c r="I356" s="145"/>
      <c r="J356" s="146"/>
      <c r="K356" s="146"/>
      <c r="L356" s="25" t="s">
        <v>269</v>
      </c>
      <c r="M356" s="26"/>
      <c r="N356" s="195">
        <f>+'havelvac 7.2'!N393+'havelvac 7.3'!N393+'havelvac 7.4'!N393+'havelvac 7.5'!N393+'havelvac 7.6'!N393+'havelvac 7.7'!N393+'havelvac 7.9'!N393+'havelvac 7.8'!N393+'havelvac 7.10'!N393+'havelvac 7.11'!N393+'havelvac 7.12'!N393+'havelvac 7.13'!N397</f>
        <v>0</v>
      </c>
      <c r="O356" s="195">
        <f>+'havelvac 7.2'!O393+'havelvac 7.3'!O393+'havelvac 7.4'!O393+'havelvac 7.5'!O393+'havelvac 7.6'!O393+'havelvac 7.7'!O393+'havelvac 7.9'!O393+'havelvac 7.8'!O393+'havelvac 7.10'!O393+'havelvac 7.11'!O393+'havelvac 7.12'!O393+'havelvac 7.13'!O397</f>
        <v>0</v>
      </c>
      <c r="P356" s="228" t="str">
        <f t="shared" si="39"/>
        <v xml:space="preserve"> </v>
      </c>
      <c r="Q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6" s="228" t="str">
        <f t="shared" si="40"/>
        <v xml:space="preserve"> </v>
      </c>
      <c r="S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6" s="228" t="str">
        <f t="shared" si="41"/>
        <v xml:space="preserve"> </v>
      </c>
      <c r="U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6" s="195">
        <f>+'havelvac 7.2'!P393+'havelvac 7.3'!P393+'havelvac 7.4'!P393+'havelvac 7.5'!P393+'havelvac 7.6'!P393+'havelvac 7.7'!P393+'havelvac 7.9'!P393+'havelvac 7.8'!P393+'havelvac 7.10'!P393+'havelvac 7.11'!P393+'havelvac 7.12'!P393+'havelvac 7.13'!P397</f>
        <v>0</v>
      </c>
      <c r="W356" s="228" t="str">
        <f t="shared" si="42"/>
        <v xml:space="preserve"> </v>
      </c>
      <c r="X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6" s="228" t="str">
        <f t="shared" si="43"/>
        <v xml:space="preserve"> </v>
      </c>
      <c r="Z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6" s="228" t="str">
        <f t="shared" si="44"/>
        <v xml:space="preserve"> </v>
      </c>
      <c r="AB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7" spans="1:28" s="135" customFormat="1" ht="25.5">
      <c r="A357" s="182" t="str">
        <f t="shared" si="45"/>
        <v>71060601044251</v>
      </c>
      <c r="B357" s="183" t="s">
        <v>439</v>
      </c>
      <c r="C357" s="132" t="s">
        <v>157</v>
      </c>
      <c r="D357" s="131" t="s">
        <v>157</v>
      </c>
      <c r="E357" s="130" t="s">
        <v>106</v>
      </c>
      <c r="F357" s="184" t="s">
        <v>155</v>
      </c>
      <c r="G357" s="129">
        <v>4251</v>
      </c>
      <c r="H357" s="23"/>
      <c r="I357" s="23"/>
      <c r="J357" s="24"/>
      <c r="K357" s="24"/>
      <c r="L357" s="28" t="s">
        <v>142</v>
      </c>
      <c r="M357" s="29">
        <v>4251</v>
      </c>
      <c r="N357" s="181" t="e">
        <f>+'havelvac 7.2'!N394+'havelvac 7.3'!N394+'havelvac 7.4'!N394+'havelvac 7.5'!N394+'havelvac 7.6'!N394+'havelvac 7.7'!N394+'havelvac 7.9'!N394+'havelvac 7.8'!N394+'havelvac 7.10'!N394+'havelvac 7.11'!N394+'havelvac 7.12'!N394+'havelvac 7.13'!#REF!</f>
        <v>#REF!</v>
      </c>
      <c r="O357" s="181" t="e">
        <f>+'havelvac 7.2'!O394+'havelvac 7.3'!O394+'havelvac 7.4'!O394+'havelvac 7.5'!O394+'havelvac 7.6'!O394+'havelvac 7.7'!O394+'havelvac 7.9'!O394+'havelvac 7.8'!O394+'havelvac 7.10'!O394+'havelvac 7.11'!O394+'havelvac 7.12'!O394+'havelvac 7.13'!#REF!</f>
        <v>#REF!</v>
      </c>
      <c r="P357" s="229" t="str">
        <f t="shared" si="39"/>
        <v xml:space="preserve"> </v>
      </c>
      <c r="Q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7" s="229" t="str">
        <f t="shared" si="40"/>
        <v xml:space="preserve"> </v>
      </c>
      <c r="S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7" s="229" t="str">
        <f t="shared" si="41"/>
        <v xml:space="preserve"> </v>
      </c>
      <c r="U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7" s="181" t="e">
        <f>+'havelvac 7.2'!P394+'havelvac 7.3'!P394+'havelvac 7.4'!P394+'havelvac 7.5'!P394+'havelvac 7.6'!P394+'havelvac 7.7'!P394+'havelvac 7.9'!P394+'havelvac 7.8'!P394+'havelvac 7.10'!P394+'havelvac 7.11'!P394+'havelvac 7.12'!P394+'havelvac 7.13'!#REF!</f>
        <v>#REF!</v>
      </c>
      <c r="W357" s="229" t="str">
        <f t="shared" si="42"/>
        <v xml:space="preserve"> </v>
      </c>
      <c r="X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7" s="229" t="str">
        <f t="shared" si="43"/>
        <v xml:space="preserve"> </v>
      </c>
      <c r="Z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7" s="229" t="str">
        <f t="shared" si="44"/>
        <v xml:space="preserve"> </v>
      </c>
      <c r="AB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8" spans="1:28" s="135" customFormat="1">
      <c r="A358" s="182" t="str">
        <f t="shared" si="45"/>
        <v>71060601044269</v>
      </c>
      <c r="B358" s="183" t="s">
        <v>439</v>
      </c>
      <c r="C358" s="132" t="s">
        <v>157</v>
      </c>
      <c r="D358" s="131" t="s">
        <v>157</v>
      </c>
      <c r="E358" s="130" t="s">
        <v>106</v>
      </c>
      <c r="F358" s="184" t="s">
        <v>155</v>
      </c>
      <c r="G358" s="129">
        <v>4269</v>
      </c>
      <c r="H358" s="15"/>
      <c r="I358" s="23"/>
      <c r="J358" s="24"/>
      <c r="K358" s="24"/>
      <c r="L358" s="28" t="s">
        <v>240</v>
      </c>
      <c r="M358" s="11">
        <v>4269</v>
      </c>
      <c r="N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7.13'!N393</f>
        <v>#REF!</v>
      </c>
      <c r="O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7.13'!O393</f>
        <v>#REF!</v>
      </c>
      <c r="P358" s="229" t="str">
        <f t="shared" si="39"/>
        <v xml:space="preserve"> </v>
      </c>
      <c r="Q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8" s="229" t="str">
        <f t="shared" si="40"/>
        <v xml:space="preserve"> </v>
      </c>
      <c r="S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8" s="229" t="str">
        <f t="shared" si="41"/>
        <v xml:space="preserve"> </v>
      </c>
      <c r="U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7.13'!P393</f>
        <v>#REF!</v>
      </c>
      <c r="W358" s="229" t="str">
        <f t="shared" si="42"/>
        <v xml:space="preserve"> </v>
      </c>
      <c r="X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8" s="229" t="str">
        <f t="shared" si="43"/>
        <v xml:space="preserve"> </v>
      </c>
      <c r="Z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8" s="229" t="str">
        <f t="shared" si="44"/>
        <v xml:space="preserve"> </v>
      </c>
      <c r="AB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9" spans="1:28" s="135" customFormat="1" ht="25.5">
      <c r="A359" s="182" t="str">
        <f t="shared" si="45"/>
        <v>71060601044521</v>
      </c>
      <c r="B359" s="183" t="s">
        <v>439</v>
      </c>
      <c r="C359" s="132" t="s">
        <v>157</v>
      </c>
      <c r="D359" s="131" t="s">
        <v>157</v>
      </c>
      <c r="E359" s="130" t="s">
        <v>106</v>
      </c>
      <c r="F359" s="184" t="s">
        <v>155</v>
      </c>
      <c r="G359" s="129">
        <v>4521</v>
      </c>
      <c r="H359" s="15"/>
      <c r="I359" s="23"/>
      <c r="J359" s="24"/>
      <c r="K359" s="24"/>
      <c r="L359" s="28" t="s">
        <v>267</v>
      </c>
      <c r="M359" s="11">
        <v>4521</v>
      </c>
      <c r="N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7.13'!N394</f>
        <v>#REF!</v>
      </c>
      <c r="O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7.13'!O394</f>
        <v>#REF!</v>
      </c>
      <c r="P359" s="229" t="str">
        <f t="shared" si="39"/>
        <v xml:space="preserve"> </v>
      </c>
      <c r="Q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9" s="229" t="str">
        <f t="shared" si="40"/>
        <v xml:space="preserve"> </v>
      </c>
      <c r="S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9" s="229" t="str">
        <f t="shared" si="41"/>
        <v xml:space="preserve"> </v>
      </c>
      <c r="U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7.13'!P394</f>
        <v>#REF!</v>
      </c>
      <c r="W359" s="229" t="str">
        <f t="shared" si="42"/>
        <v xml:space="preserve"> </v>
      </c>
      <c r="X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9" s="229" t="str">
        <f t="shared" si="43"/>
        <v xml:space="preserve"> </v>
      </c>
      <c r="Z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9" s="229" t="str">
        <f t="shared" si="44"/>
        <v xml:space="preserve"> </v>
      </c>
      <c r="AB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0" spans="1:28" s="135" customFormat="1" hidden="1">
      <c r="A360" s="182" t="str">
        <f t="shared" si="45"/>
        <v>71060601044639</v>
      </c>
      <c r="B360" s="183" t="s">
        <v>439</v>
      </c>
      <c r="C360" s="132" t="s">
        <v>157</v>
      </c>
      <c r="D360" s="131" t="s">
        <v>157</v>
      </c>
      <c r="E360" s="130" t="s">
        <v>106</v>
      </c>
      <c r="F360" s="184" t="s">
        <v>155</v>
      </c>
      <c r="G360" s="129">
        <v>4639</v>
      </c>
      <c r="H360" s="23"/>
      <c r="I360" s="23"/>
      <c r="J360" s="24"/>
      <c r="K360" s="24"/>
      <c r="L360" s="30" t="s">
        <v>211</v>
      </c>
      <c r="M360" s="46">
        <v>4639</v>
      </c>
      <c r="N360" s="181" t="e">
        <f>+'havelvac 7.2'!N398+'havelvac 7.3'!N398+'havelvac 7.4'!N398+'havelvac 7.5'!N398+'havelvac 7.6'!N398+'havelvac 7.7'!N398+'havelvac 7.9'!N398+'havelvac 7.8'!N398+'havelvac 7.10'!N398+'havelvac 7.11'!N398+'havelvac 7.12'!N398+'havelvac 7.13'!#REF!</f>
        <v>#REF!</v>
      </c>
      <c r="O360" s="181" t="e">
        <f>+'havelvac 7.2'!O398+'havelvac 7.3'!O398+'havelvac 7.4'!O398+'havelvac 7.5'!O398+'havelvac 7.6'!O398+'havelvac 7.7'!O398+'havelvac 7.9'!O398+'havelvac 7.8'!O398+'havelvac 7.10'!O398+'havelvac 7.11'!O398+'havelvac 7.12'!O398+'havelvac 7.13'!#REF!</f>
        <v>#REF!</v>
      </c>
      <c r="P360" s="229" t="str">
        <f t="shared" si="39"/>
        <v xml:space="preserve"> </v>
      </c>
      <c r="Q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0" s="229" t="str">
        <f t="shared" si="40"/>
        <v xml:space="preserve"> </v>
      </c>
      <c r="S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0" s="229" t="str">
        <f t="shared" si="41"/>
        <v xml:space="preserve"> </v>
      </c>
      <c r="U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0" s="181" t="e">
        <f>+'havelvac 7.2'!P398+'havelvac 7.3'!P398+'havelvac 7.4'!P398+'havelvac 7.5'!P398+'havelvac 7.6'!P398+'havelvac 7.7'!P398+'havelvac 7.9'!P398+'havelvac 7.8'!P398+'havelvac 7.10'!P398+'havelvac 7.11'!P398+'havelvac 7.12'!P398+'havelvac 7.13'!#REF!</f>
        <v>#REF!</v>
      </c>
      <c r="W360" s="229" t="str">
        <f t="shared" si="42"/>
        <v xml:space="preserve"> </v>
      </c>
      <c r="X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0" s="229" t="str">
        <f t="shared" si="43"/>
        <v xml:space="preserve"> </v>
      </c>
      <c r="Z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0" s="229" t="str">
        <f t="shared" si="44"/>
        <v xml:space="preserve"> </v>
      </c>
      <c r="AB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1" spans="1:28" s="135" customFormat="1" ht="25.5" hidden="1">
      <c r="A361" s="182" t="str">
        <f t="shared" si="45"/>
        <v>71060601044819</v>
      </c>
      <c r="B361" s="183" t="s">
        <v>439</v>
      </c>
      <c r="C361" s="132" t="s">
        <v>157</v>
      </c>
      <c r="D361" s="131" t="s">
        <v>157</v>
      </c>
      <c r="E361" s="130" t="s">
        <v>106</v>
      </c>
      <c r="F361" s="184" t="s">
        <v>155</v>
      </c>
      <c r="G361" s="185" t="s">
        <v>88</v>
      </c>
      <c r="H361" s="192"/>
      <c r="I361" s="192"/>
      <c r="J361" s="193"/>
      <c r="K361" s="194"/>
      <c r="L361" s="34" t="s">
        <v>219</v>
      </c>
      <c r="M361" s="10" t="s">
        <v>88</v>
      </c>
      <c r="N361" s="181" t="e">
        <f>+'havelvac 7.2'!N400+'havelvac 7.3'!N400+'havelvac 7.4'!N400+'havelvac 7.5'!N400+'havelvac 7.6'!N400+'havelvac 7.7'!N400+'havelvac 7.9'!N400+'havelvac 7.8'!N400+'havelvac 7.10'!N400+'havelvac 7.11'!N400+'havelvac 7.12'!N400+'havelvac 7.13'!#REF!</f>
        <v>#REF!</v>
      </c>
      <c r="O361" s="181" t="e">
        <f>+'havelvac 7.2'!O400+'havelvac 7.3'!O400+'havelvac 7.4'!O400+'havelvac 7.5'!O400+'havelvac 7.6'!O400+'havelvac 7.7'!O400+'havelvac 7.9'!O400+'havelvac 7.8'!O400+'havelvac 7.10'!O400+'havelvac 7.11'!O400+'havelvac 7.12'!O400+'havelvac 7.13'!#REF!</f>
        <v>#REF!</v>
      </c>
      <c r="P361" s="229" t="str">
        <f t="shared" si="39"/>
        <v xml:space="preserve"> </v>
      </c>
      <c r="Q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1" s="229" t="str">
        <f t="shared" si="40"/>
        <v xml:space="preserve"> </v>
      </c>
      <c r="S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1" s="229" t="str">
        <f t="shared" si="41"/>
        <v xml:space="preserve"> </v>
      </c>
      <c r="U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1" s="181" t="e">
        <f>+'havelvac 7.2'!P400+'havelvac 7.3'!P400+'havelvac 7.4'!P400+'havelvac 7.5'!P400+'havelvac 7.6'!P400+'havelvac 7.7'!P400+'havelvac 7.9'!P400+'havelvac 7.8'!P400+'havelvac 7.10'!P400+'havelvac 7.11'!P400+'havelvac 7.12'!P400+'havelvac 7.13'!#REF!</f>
        <v>#REF!</v>
      </c>
      <c r="W361" s="229" t="str">
        <f t="shared" si="42"/>
        <v xml:space="preserve"> </v>
      </c>
      <c r="X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1" s="229" t="str">
        <f t="shared" si="43"/>
        <v xml:space="preserve"> </v>
      </c>
      <c r="Z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1" s="229" t="str">
        <f t="shared" si="44"/>
        <v xml:space="preserve"> </v>
      </c>
      <c r="AB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2" spans="1:28" s="135" customFormat="1" hidden="1">
      <c r="A362" s="182" t="str">
        <f t="shared" si="45"/>
        <v>71060601045113</v>
      </c>
      <c r="B362" s="183" t="s">
        <v>439</v>
      </c>
      <c r="C362" s="132" t="s">
        <v>157</v>
      </c>
      <c r="D362" s="131" t="s">
        <v>157</v>
      </c>
      <c r="E362" s="130" t="s">
        <v>106</v>
      </c>
      <c r="F362" s="184" t="s">
        <v>155</v>
      </c>
      <c r="G362" s="129">
        <v>5113</v>
      </c>
      <c r="H362" s="23"/>
      <c r="I362" s="23"/>
      <c r="J362" s="24"/>
      <c r="K362" s="24"/>
      <c r="L362" s="28" t="s">
        <v>174</v>
      </c>
      <c r="M362" s="29">
        <v>5113</v>
      </c>
      <c r="N362" s="181">
        <f>+'havelvac 7.2'!N401+'havelvac 7.3'!N401+'havelvac 7.4'!N401+'havelvac 7.5'!N401+'havelvac 7.6'!N401+'havelvac 7.7'!N401+'havelvac 7.9'!N401+'havelvac 7.8'!N401+'havelvac 7.10'!N401+'havelvac 7.11'!N401+'havelvac 7.12'!N401+'havelvac 7.13'!N398</f>
        <v>0</v>
      </c>
      <c r="O362" s="181">
        <f>+'havelvac 7.2'!O401+'havelvac 7.3'!O401+'havelvac 7.4'!O401+'havelvac 7.5'!O401+'havelvac 7.6'!O401+'havelvac 7.7'!O401+'havelvac 7.9'!O401+'havelvac 7.8'!O401+'havelvac 7.10'!O401+'havelvac 7.11'!O401+'havelvac 7.12'!O401+'havelvac 7.13'!O398</f>
        <v>0</v>
      </c>
      <c r="P362" s="229" t="str">
        <f t="shared" si="39"/>
        <v xml:space="preserve"> </v>
      </c>
      <c r="Q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2" s="229" t="str">
        <f t="shared" si="40"/>
        <v xml:space="preserve"> </v>
      </c>
      <c r="S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2" s="229" t="str">
        <f t="shared" si="41"/>
        <v xml:space="preserve"> </v>
      </c>
      <c r="U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2" s="181">
        <f>+'havelvac 7.2'!P401+'havelvac 7.3'!P401+'havelvac 7.4'!P401+'havelvac 7.5'!P401+'havelvac 7.6'!P401+'havelvac 7.7'!P401+'havelvac 7.9'!P401+'havelvac 7.8'!P401+'havelvac 7.10'!P401+'havelvac 7.11'!P401+'havelvac 7.12'!P401+'havelvac 7.13'!P398</f>
        <v>0</v>
      </c>
      <c r="W362" s="229" t="str">
        <f t="shared" si="42"/>
        <v xml:space="preserve"> </v>
      </c>
      <c r="X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2" s="229" t="str">
        <f t="shared" si="43"/>
        <v xml:space="preserve"> </v>
      </c>
      <c r="Z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2" s="229" t="str">
        <f t="shared" si="44"/>
        <v xml:space="preserve"> </v>
      </c>
      <c r="AB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3" spans="1:28" s="196" customFormat="1" ht="13.5" hidden="1">
      <c r="A363" s="182" t="str">
        <f t="shared" si="45"/>
        <v>71060601050000</v>
      </c>
      <c r="B363" s="183" t="s">
        <v>439</v>
      </c>
      <c r="C363" s="132" t="s">
        <v>157</v>
      </c>
      <c r="D363" s="131" t="s">
        <v>157</v>
      </c>
      <c r="E363" s="130" t="s">
        <v>106</v>
      </c>
      <c r="F363" s="184" t="s">
        <v>149</v>
      </c>
      <c r="G363" s="185" t="s">
        <v>440</v>
      </c>
      <c r="H363" s="144"/>
      <c r="I363" s="145"/>
      <c r="J363" s="146"/>
      <c r="K363" s="146"/>
      <c r="L363" s="25" t="s">
        <v>270</v>
      </c>
      <c r="M363" s="26"/>
      <c r="N363" s="195">
        <f>+'havelvac 7.2'!N407+'havelvac 7.3'!N407+'havelvac 7.4'!N407+'havelvac 7.5'!N407+'havelvac 7.6'!N407+'havelvac 7.7'!N407+'havelvac 7.9'!N407+'havelvac 7.8'!N407+'havelvac 7.10'!N407+'havelvac 7.11'!N407+'havelvac 7.12'!N407+'havelvac 7.13'!N400</f>
        <v>0</v>
      </c>
      <c r="O363" s="195">
        <f>+'havelvac 7.2'!O407+'havelvac 7.3'!O407+'havelvac 7.4'!O407+'havelvac 7.5'!O407+'havelvac 7.6'!O407+'havelvac 7.7'!O407+'havelvac 7.9'!O407+'havelvac 7.8'!O407+'havelvac 7.10'!O407+'havelvac 7.11'!O407+'havelvac 7.12'!O407+'havelvac 7.13'!O400</f>
        <v>0</v>
      </c>
      <c r="P363" s="228" t="str">
        <f t="shared" si="39"/>
        <v xml:space="preserve"> </v>
      </c>
      <c r="Q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3" s="228" t="str">
        <f t="shared" si="40"/>
        <v xml:space="preserve"> </v>
      </c>
      <c r="S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3" s="228" t="str">
        <f t="shared" si="41"/>
        <v xml:space="preserve"> </v>
      </c>
      <c r="U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3" s="195">
        <f>+'havelvac 7.2'!P407+'havelvac 7.3'!P407+'havelvac 7.4'!P407+'havelvac 7.5'!P407+'havelvac 7.6'!P407+'havelvac 7.7'!P407+'havelvac 7.9'!P407+'havelvac 7.8'!P407+'havelvac 7.10'!P407+'havelvac 7.11'!P407+'havelvac 7.12'!P407+'havelvac 7.13'!P400</f>
        <v>0</v>
      </c>
      <c r="W363" s="228" t="str">
        <f t="shared" si="42"/>
        <v xml:space="preserve"> </v>
      </c>
      <c r="X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3" s="228" t="str">
        <f t="shared" si="43"/>
        <v xml:space="preserve"> </v>
      </c>
      <c r="Z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3" s="228" t="str">
        <f t="shared" si="44"/>
        <v xml:space="preserve"> </v>
      </c>
      <c r="AB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4" spans="1:28" s="135" customFormat="1" hidden="1">
      <c r="A364" s="182" t="str">
        <f t="shared" si="45"/>
        <v>71060601054861</v>
      </c>
      <c r="B364" s="183" t="s">
        <v>439</v>
      </c>
      <c r="C364" s="132" t="s">
        <v>157</v>
      </c>
      <c r="D364" s="131" t="s">
        <v>157</v>
      </c>
      <c r="E364" s="130" t="s">
        <v>106</v>
      </c>
      <c r="F364" s="184" t="s">
        <v>149</v>
      </c>
      <c r="G364" s="129">
        <v>4861</v>
      </c>
      <c r="H364" s="23"/>
      <c r="I364" s="23"/>
      <c r="J364" s="24"/>
      <c r="K364" s="24"/>
      <c r="L364" s="28" t="s">
        <v>134</v>
      </c>
      <c r="M364" s="29">
        <v>4861</v>
      </c>
      <c r="N364" s="181">
        <f>+'havelvac 7.2'!N408+'havelvac 7.3'!N408+'havelvac 7.4'!N408+'havelvac 7.5'!N408+'havelvac 7.6'!N408+'havelvac 7.7'!N408+'havelvac 7.9'!N408+'havelvac 7.8'!N408+'havelvac 7.10'!N408+'havelvac 7.11'!N408+'havelvac 7.12'!N408+'havelvac 7.13'!N401</f>
        <v>0</v>
      </c>
      <c r="O364" s="181">
        <f>+'havelvac 7.2'!O408+'havelvac 7.3'!O408+'havelvac 7.4'!O408+'havelvac 7.5'!O408+'havelvac 7.6'!O408+'havelvac 7.7'!O408+'havelvac 7.9'!O408+'havelvac 7.8'!O408+'havelvac 7.10'!O408+'havelvac 7.11'!O408+'havelvac 7.12'!O408+'havelvac 7.13'!O401</f>
        <v>0</v>
      </c>
      <c r="P364" s="229" t="str">
        <f t="shared" si="39"/>
        <v xml:space="preserve"> </v>
      </c>
      <c r="Q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4" s="229" t="str">
        <f t="shared" si="40"/>
        <v xml:space="preserve"> </v>
      </c>
      <c r="S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4" s="229" t="str">
        <f t="shared" si="41"/>
        <v xml:space="preserve"> </v>
      </c>
      <c r="U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4" s="181">
        <f>+'havelvac 7.2'!P408+'havelvac 7.3'!P408+'havelvac 7.4'!P408+'havelvac 7.5'!P408+'havelvac 7.6'!P408+'havelvac 7.7'!P408+'havelvac 7.9'!P408+'havelvac 7.8'!P408+'havelvac 7.10'!P408+'havelvac 7.11'!P408+'havelvac 7.12'!P408+'havelvac 7.13'!P401</f>
        <v>0</v>
      </c>
      <c r="W364" s="229" t="str">
        <f t="shared" si="42"/>
        <v xml:space="preserve"> </v>
      </c>
      <c r="X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4" s="229" t="str">
        <f t="shared" si="43"/>
        <v xml:space="preserve"> </v>
      </c>
      <c r="Z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4" s="229" t="str">
        <f t="shared" si="44"/>
        <v xml:space="preserve"> </v>
      </c>
      <c r="AB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5" spans="1:28" s="196" customFormat="1" ht="13.5" hidden="1">
      <c r="A365" s="182" t="str">
        <f t="shared" si="45"/>
        <v>71060601060000</v>
      </c>
      <c r="B365" s="183" t="s">
        <v>439</v>
      </c>
      <c r="C365" s="132" t="s">
        <v>157</v>
      </c>
      <c r="D365" s="131" t="s">
        <v>157</v>
      </c>
      <c r="E365" s="130" t="s">
        <v>106</v>
      </c>
      <c r="F365" s="184" t="s">
        <v>157</v>
      </c>
      <c r="G365" s="185" t="s">
        <v>440</v>
      </c>
      <c r="H365" s="144"/>
      <c r="I365" s="145"/>
      <c r="J365" s="146"/>
      <c r="K365" s="146"/>
      <c r="L365" s="25" t="s">
        <v>271</v>
      </c>
      <c r="M365" s="26"/>
      <c r="N365" s="195">
        <f>+'havelvac 7.2'!N409+'havelvac 7.3'!N409+'havelvac 7.4'!N409+'havelvac 7.5'!N409+'havelvac 7.6'!N409+'havelvac 7.7'!N409+'havelvac 7.9'!N409+'havelvac 7.8'!N409+'havelvac 7.10'!N409+'havelvac 7.11'!N409+'havelvac 7.12'!N409+'havelvac 7.13'!N407</f>
        <v>0</v>
      </c>
      <c r="O365" s="195">
        <f>+'havelvac 7.2'!O409+'havelvac 7.3'!O409+'havelvac 7.4'!O409+'havelvac 7.5'!O409+'havelvac 7.6'!O409+'havelvac 7.7'!O409+'havelvac 7.9'!O409+'havelvac 7.8'!O409+'havelvac 7.10'!O409+'havelvac 7.11'!O409+'havelvac 7.12'!O409+'havelvac 7.13'!O407</f>
        <v>0</v>
      </c>
      <c r="P365" s="228" t="str">
        <f t="shared" si="39"/>
        <v xml:space="preserve"> </v>
      </c>
      <c r="Q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5" s="228" t="str">
        <f t="shared" si="40"/>
        <v xml:space="preserve"> </v>
      </c>
      <c r="S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5" s="228" t="str">
        <f t="shared" si="41"/>
        <v xml:space="preserve"> </v>
      </c>
      <c r="U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5" s="195">
        <f>+'havelvac 7.2'!P409+'havelvac 7.3'!P409+'havelvac 7.4'!P409+'havelvac 7.5'!P409+'havelvac 7.6'!P409+'havelvac 7.7'!P409+'havelvac 7.9'!P409+'havelvac 7.8'!P409+'havelvac 7.10'!P409+'havelvac 7.11'!P409+'havelvac 7.12'!P409+'havelvac 7.13'!P407</f>
        <v>0</v>
      </c>
      <c r="W365" s="228" t="str">
        <f t="shared" si="42"/>
        <v xml:space="preserve"> </v>
      </c>
      <c r="X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5" s="228" t="str">
        <f t="shared" si="43"/>
        <v xml:space="preserve"> </v>
      </c>
      <c r="Z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5" s="228" t="str">
        <f t="shared" si="44"/>
        <v xml:space="preserve"> </v>
      </c>
      <c r="AB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6" spans="1:28" s="135" customFormat="1" ht="25.5" hidden="1">
      <c r="A366" s="182" t="str">
        <f t="shared" si="45"/>
        <v>71060601064638</v>
      </c>
      <c r="B366" s="183" t="s">
        <v>439</v>
      </c>
      <c r="C366" s="132" t="s">
        <v>157</v>
      </c>
      <c r="D366" s="131" t="s">
        <v>157</v>
      </c>
      <c r="E366" s="130" t="s">
        <v>106</v>
      </c>
      <c r="F366" s="184" t="s">
        <v>157</v>
      </c>
      <c r="G366" s="129">
        <v>4638</v>
      </c>
      <c r="H366" s="23"/>
      <c r="I366" s="23"/>
      <c r="J366" s="24"/>
      <c r="K366" s="24"/>
      <c r="L366" s="28" t="s">
        <v>241</v>
      </c>
      <c r="M366" s="29">
        <v>4638</v>
      </c>
      <c r="N366" s="181">
        <f>+'havelvac 7.2'!N410+'havelvac 7.3'!N410+'havelvac 7.4'!N410+'havelvac 7.5'!N410+'havelvac 7.6'!N410+'havelvac 7.7'!N410+'havelvac 7.9'!N410+'havelvac 7.8'!N410+'havelvac 7.10'!N410+'havelvac 7.11'!N410+'havelvac 7.12'!N410+'havelvac 7.13'!N408</f>
        <v>0</v>
      </c>
      <c r="O366" s="181">
        <f>+'havelvac 7.2'!O410+'havelvac 7.3'!O410+'havelvac 7.4'!O410+'havelvac 7.5'!O410+'havelvac 7.6'!O410+'havelvac 7.7'!O410+'havelvac 7.9'!O410+'havelvac 7.8'!O410+'havelvac 7.10'!O410+'havelvac 7.11'!O410+'havelvac 7.12'!O410+'havelvac 7.13'!O408</f>
        <v>0</v>
      </c>
      <c r="P366" s="229" t="str">
        <f t="shared" si="39"/>
        <v xml:space="preserve"> </v>
      </c>
      <c r="Q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6" s="229" t="str">
        <f t="shared" si="40"/>
        <v xml:space="preserve"> </v>
      </c>
      <c r="S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6" s="229" t="str">
        <f t="shared" si="41"/>
        <v xml:space="preserve"> </v>
      </c>
      <c r="U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6" s="181">
        <f>+'havelvac 7.2'!P410+'havelvac 7.3'!P410+'havelvac 7.4'!P410+'havelvac 7.5'!P410+'havelvac 7.6'!P410+'havelvac 7.7'!P410+'havelvac 7.9'!P410+'havelvac 7.8'!P410+'havelvac 7.10'!P410+'havelvac 7.11'!P410+'havelvac 7.12'!P410+'havelvac 7.13'!P408</f>
        <v>0</v>
      </c>
      <c r="W366" s="229" t="str">
        <f t="shared" si="42"/>
        <v xml:space="preserve"> </v>
      </c>
      <c r="X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6" s="229" t="str">
        <f t="shared" si="43"/>
        <v xml:space="preserve"> </v>
      </c>
      <c r="Z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6" s="229" t="str">
        <f t="shared" si="44"/>
        <v xml:space="preserve"> </v>
      </c>
      <c r="AB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7" spans="1:28" s="196" customFormat="1" ht="27" hidden="1">
      <c r="A367" s="182" t="str">
        <f t="shared" si="45"/>
        <v>71060601070000</v>
      </c>
      <c r="B367" s="183" t="s">
        <v>439</v>
      </c>
      <c r="C367" s="132" t="s">
        <v>157</v>
      </c>
      <c r="D367" s="131" t="s">
        <v>157</v>
      </c>
      <c r="E367" s="130" t="s">
        <v>106</v>
      </c>
      <c r="F367" s="184" t="s">
        <v>183</v>
      </c>
      <c r="G367" s="185" t="s">
        <v>440</v>
      </c>
      <c r="H367" s="144"/>
      <c r="I367" s="145"/>
      <c r="J367" s="146"/>
      <c r="K367" s="146"/>
      <c r="L367" s="25" t="s">
        <v>272</v>
      </c>
      <c r="M367" s="26"/>
      <c r="N367" s="195">
        <f>+'havelvac 7.2'!N411+'havelvac 7.3'!N411+'havelvac 7.4'!N411+'havelvac 7.5'!N411+'havelvac 7.6'!N411+'havelvac 7.7'!N411+'havelvac 7.9'!N411+'havelvac 7.8'!N411+'havelvac 7.10'!N411+'havelvac 7.11'!N411+'havelvac 7.12'!N411+'havelvac 7.13'!N409</f>
        <v>0</v>
      </c>
      <c r="O367" s="195">
        <f>+'havelvac 7.2'!O411+'havelvac 7.3'!O411+'havelvac 7.4'!O411+'havelvac 7.5'!O411+'havelvac 7.6'!O411+'havelvac 7.7'!O411+'havelvac 7.9'!O411+'havelvac 7.8'!O411+'havelvac 7.10'!O411+'havelvac 7.11'!O411+'havelvac 7.12'!O411+'havelvac 7.13'!O409</f>
        <v>0</v>
      </c>
      <c r="P367" s="228" t="str">
        <f t="shared" si="39"/>
        <v xml:space="preserve"> </v>
      </c>
      <c r="Q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7" s="228" t="str">
        <f t="shared" si="40"/>
        <v xml:space="preserve"> </v>
      </c>
      <c r="S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7" s="228" t="str">
        <f t="shared" si="41"/>
        <v xml:space="preserve"> </v>
      </c>
      <c r="U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7" s="195">
        <f>+'havelvac 7.2'!P411+'havelvac 7.3'!P411+'havelvac 7.4'!P411+'havelvac 7.5'!P411+'havelvac 7.6'!P411+'havelvac 7.7'!P411+'havelvac 7.9'!P411+'havelvac 7.8'!P411+'havelvac 7.10'!P411+'havelvac 7.11'!P411+'havelvac 7.12'!P411+'havelvac 7.13'!P409</f>
        <v>0</v>
      </c>
      <c r="W367" s="228" t="str">
        <f t="shared" si="42"/>
        <v xml:space="preserve"> </v>
      </c>
      <c r="X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7" s="228" t="str">
        <f t="shared" si="43"/>
        <v xml:space="preserve"> </v>
      </c>
      <c r="Z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7" s="228" t="str">
        <f t="shared" si="44"/>
        <v xml:space="preserve"> </v>
      </c>
      <c r="AB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8" spans="1:28" s="135" customFormat="1" ht="25.5" hidden="1">
      <c r="A368" s="182" t="str">
        <f t="shared" si="45"/>
        <v>71060601074251</v>
      </c>
      <c r="B368" s="183" t="s">
        <v>439</v>
      </c>
      <c r="C368" s="132" t="s">
        <v>157</v>
      </c>
      <c r="D368" s="131" t="s">
        <v>157</v>
      </c>
      <c r="E368" s="130" t="s">
        <v>106</v>
      </c>
      <c r="F368" s="184" t="s">
        <v>183</v>
      </c>
      <c r="G368" s="129">
        <v>4251</v>
      </c>
      <c r="H368" s="23"/>
      <c r="I368" s="23"/>
      <c r="J368" s="24"/>
      <c r="K368" s="24"/>
      <c r="L368" s="28" t="s">
        <v>142</v>
      </c>
      <c r="M368" s="29">
        <v>4251</v>
      </c>
      <c r="N368" s="181">
        <f>+'havelvac 7.2'!N300+'havelvac 7.3'!N300+'havelvac 7.4'!N300+'havelvac 7.5'!N300+'havelvac 7.6'!N300+'havelvac 7.7'!N300+'havelvac 7.9'!N300+'havelvac 7.8'!N300+'havelvac 7.10'!N300+'havelvac 7.11'!N300+'havelvac 7.12'!N300+'havelvac 7.13'!N410</f>
        <v>0</v>
      </c>
      <c r="O368" s="181">
        <f>+'havelvac 7.2'!O300+'havelvac 7.3'!O300+'havelvac 7.4'!O300+'havelvac 7.5'!O300+'havelvac 7.6'!O300+'havelvac 7.7'!O300+'havelvac 7.9'!O300+'havelvac 7.8'!O300+'havelvac 7.10'!O300+'havelvac 7.11'!O300+'havelvac 7.12'!O300+'havelvac 7.13'!O410</f>
        <v>0</v>
      </c>
      <c r="P368" s="229" t="str">
        <f t="shared" si="39"/>
        <v xml:space="preserve"> </v>
      </c>
      <c r="Q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8" s="229" t="str">
        <f t="shared" si="40"/>
        <v xml:space="preserve"> </v>
      </c>
      <c r="S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8" s="229" t="str">
        <f t="shared" si="41"/>
        <v xml:space="preserve"> </v>
      </c>
      <c r="U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8" s="181">
        <f>+'havelvac 7.2'!P300+'havelvac 7.3'!P300+'havelvac 7.4'!P300+'havelvac 7.5'!P300+'havelvac 7.6'!P300+'havelvac 7.7'!P300+'havelvac 7.9'!P300+'havelvac 7.8'!P300+'havelvac 7.10'!P300+'havelvac 7.11'!P300+'havelvac 7.12'!P300+'havelvac 7.13'!P410</f>
        <v>0</v>
      </c>
      <c r="W368" s="229" t="str">
        <f t="shared" si="42"/>
        <v xml:space="preserve"> </v>
      </c>
      <c r="X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8" s="229" t="str">
        <f t="shared" si="43"/>
        <v xml:space="preserve"> </v>
      </c>
      <c r="Z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8" s="229" t="str">
        <f t="shared" si="44"/>
        <v xml:space="preserve"> </v>
      </c>
      <c r="AB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9" spans="1:28" s="196" customFormat="1" ht="13.5">
      <c r="A369" s="182" t="str">
        <f t="shared" si="45"/>
        <v>71060601080000</v>
      </c>
      <c r="B369" s="183" t="s">
        <v>439</v>
      </c>
      <c r="C369" s="132" t="s">
        <v>157</v>
      </c>
      <c r="D369" s="131" t="s">
        <v>157</v>
      </c>
      <c r="E369" s="130" t="s">
        <v>106</v>
      </c>
      <c r="F369" s="184" t="s">
        <v>185</v>
      </c>
      <c r="G369" s="185" t="s">
        <v>440</v>
      </c>
      <c r="H369" s="144"/>
      <c r="I369" s="145"/>
      <c r="J369" s="146"/>
      <c r="K369" s="146"/>
      <c r="L369" s="25" t="s">
        <v>273</v>
      </c>
      <c r="M369" s="26"/>
      <c r="N369" s="195">
        <f>+'havelvac 7.2'!N301+'havelvac 7.3'!N301+'havelvac 7.4'!N301+'havelvac 7.5'!N301+'havelvac 7.6'!N301+'havelvac 7.7'!N301+'havelvac 7.9'!N301+'havelvac 7.8'!N301+'havelvac 7.10'!N301+'havelvac 7.11'!N301+'havelvac 7.12'!N301+'havelvac 7.13'!N411</f>
        <v>0</v>
      </c>
      <c r="O369" s="195">
        <f>+'havelvac 7.2'!O301+'havelvac 7.3'!O301+'havelvac 7.4'!O301+'havelvac 7.5'!O301+'havelvac 7.6'!O301+'havelvac 7.7'!O301+'havelvac 7.9'!O301+'havelvac 7.8'!O301+'havelvac 7.10'!O301+'havelvac 7.11'!O301+'havelvac 7.12'!O301+'havelvac 7.13'!O411</f>
        <v>0</v>
      </c>
      <c r="P369" s="228" t="str">
        <f t="shared" si="39"/>
        <v xml:space="preserve"> </v>
      </c>
      <c r="Q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9" s="228" t="str">
        <f t="shared" si="40"/>
        <v xml:space="preserve"> </v>
      </c>
      <c r="S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9" s="228" t="str">
        <f t="shared" si="41"/>
        <v xml:space="preserve"> </v>
      </c>
      <c r="U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9" s="195">
        <f>+'havelvac 7.2'!P301+'havelvac 7.3'!P301+'havelvac 7.4'!P301+'havelvac 7.5'!P301+'havelvac 7.6'!P301+'havelvac 7.7'!P301+'havelvac 7.9'!P301+'havelvac 7.8'!P301+'havelvac 7.10'!P301+'havelvac 7.11'!P301+'havelvac 7.12'!P301+'havelvac 7.13'!P411</f>
        <v>0</v>
      </c>
      <c r="W369" s="228" t="str">
        <f t="shared" si="42"/>
        <v xml:space="preserve"> </v>
      </c>
      <c r="X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9" s="228" t="str">
        <f t="shared" si="43"/>
        <v xml:space="preserve"> </v>
      </c>
      <c r="Z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9" s="228" t="str">
        <f t="shared" si="44"/>
        <v xml:space="preserve"> </v>
      </c>
      <c r="AB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0" spans="1:28" s="135" customFormat="1" ht="25.5">
      <c r="A370" s="182" t="str">
        <f t="shared" si="45"/>
        <v>71060601084251</v>
      </c>
      <c r="B370" s="183" t="s">
        <v>439</v>
      </c>
      <c r="C370" s="132" t="s">
        <v>157</v>
      </c>
      <c r="D370" s="131" t="s">
        <v>157</v>
      </c>
      <c r="E370" s="130" t="s">
        <v>106</v>
      </c>
      <c r="F370" s="184" t="s">
        <v>185</v>
      </c>
      <c r="G370" s="129">
        <v>4251</v>
      </c>
      <c r="H370" s="23"/>
      <c r="I370" s="23"/>
      <c r="J370" s="24"/>
      <c r="K370" s="24"/>
      <c r="L370" s="28" t="s">
        <v>142</v>
      </c>
      <c r="M370" s="29">
        <v>4251</v>
      </c>
      <c r="N370" s="181">
        <f>+'havelvac 7.2'!N302+'havelvac 7.3'!N302+'havelvac 7.4'!N302+'havelvac 7.5'!N302+'havelvac 7.6'!N302+'havelvac 7.7'!N302+'havelvac 7.9'!N302+'havelvac 7.8'!N302+'havelvac 7.10'!N302+'havelvac 7.11'!N302+'havelvac 7.12'!N302+'havelvac 7.13'!N300</f>
        <v>0</v>
      </c>
      <c r="O370" s="181">
        <f>+'havelvac 7.2'!O302+'havelvac 7.3'!O302+'havelvac 7.4'!O302+'havelvac 7.5'!O302+'havelvac 7.6'!O302+'havelvac 7.7'!O302+'havelvac 7.9'!O302+'havelvac 7.8'!O302+'havelvac 7.10'!O302+'havelvac 7.11'!O302+'havelvac 7.12'!O302+'havelvac 7.13'!O300</f>
        <v>0</v>
      </c>
      <c r="P370" s="229" t="str">
        <f t="shared" si="39"/>
        <v xml:space="preserve"> </v>
      </c>
      <c r="Q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0" s="229" t="str">
        <f t="shared" si="40"/>
        <v xml:space="preserve"> </v>
      </c>
      <c r="S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0" s="229" t="str">
        <f t="shared" si="41"/>
        <v xml:space="preserve"> </v>
      </c>
      <c r="U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0" s="181">
        <f>+'havelvac 7.2'!P302+'havelvac 7.3'!P302+'havelvac 7.4'!P302+'havelvac 7.5'!P302+'havelvac 7.6'!P302+'havelvac 7.7'!P302+'havelvac 7.9'!P302+'havelvac 7.8'!P302+'havelvac 7.10'!P302+'havelvac 7.11'!P302+'havelvac 7.12'!P302+'havelvac 7.13'!P300</f>
        <v>0</v>
      </c>
      <c r="W370" s="229" t="str">
        <f t="shared" si="42"/>
        <v xml:space="preserve"> </v>
      </c>
      <c r="X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0" s="229" t="str">
        <f t="shared" si="43"/>
        <v xml:space="preserve"> </v>
      </c>
      <c r="Z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0" s="229" t="str">
        <f t="shared" si="44"/>
        <v xml:space="preserve"> </v>
      </c>
      <c r="AB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1" spans="1:28" s="135" customFormat="1" hidden="1">
      <c r="A371" s="182" t="str">
        <f t="shared" si="45"/>
        <v>71060601085113</v>
      </c>
      <c r="B371" s="183" t="s">
        <v>439</v>
      </c>
      <c r="C371" s="132" t="s">
        <v>157</v>
      </c>
      <c r="D371" s="131" t="s">
        <v>157</v>
      </c>
      <c r="E371" s="130" t="s">
        <v>106</v>
      </c>
      <c r="F371" s="184" t="s">
        <v>185</v>
      </c>
      <c r="G371" s="129">
        <v>5113</v>
      </c>
      <c r="H371" s="23"/>
      <c r="I371" s="23"/>
      <c r="J371" s="24"/>
      <c r="K371" s="24"/>
      <c r="L371" s="28" t="s">
        <v>174</v>
      </c>
      <c r="M371" s="29">
        <v>5113</v>
      </c>
      <c r="N371" s="181">
        <f>+'havelvac 7.2'!N412+'havelvac 7.3'!N412+'havelvac 7.4'!N412+'havelvac 7.5'!N412+'havelvac 7.6'!N412+'havelvac 7.7'!N412+'havelvac 7.9'!N412+'havelvac 7.8'!N412+'havelvac 7.10'!N412+'havelvac 7.11'!N412+'havelvac 7.12'!N412+'havelvac 7.13'!N301</f>
        <v>0</v>
      </c>
      <c r="O371" s="181">
        <f>+'havelvac 7.2'!O412+'havelvac 7.3'!O412+'havelvac 7.4'!O412+'havelvac 7.5'!O412+'havelvac 7.6'!O412+'havelvac 7.7'!O412+'havelvac 7.9'!O412+'havelvac 7.8'!O412+'havelvac 7.10'!O412+'havelvac 7.11'!O412+'havelvac 7.12'!O412+'havelvac 7.13'!O301</f>
        <v>0</v>
      </c>
      <c r="P371" s="229" t="str">
        <f t="shared" si="39"/>
        <v xml:space="preserve"> </v>
      </c>
      <c r="Q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1" s="229" t="str">
        <f t="shared" si="40"/>
        <v xml:space="preserve"> </v>
      </c>
      <c r="S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1" s="229" t="str">
        <f t="shared" si="41"/>
        <v xml:space="preserve"> </v>
      </c>
      <c r="U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1" s="181">
        <f>+'havelvac 7.2'!P412+'havelvac 7.3'!P412+'havelvac 7.4'!P412+'havelvac 7.5'!P412+'havelvac 7.6'!P412+'havelvac 7.7'!P412+'havelvac 7.9'!P412+'havelvac 7.8'!P412+'havelvac 7.10'!P412+'havelvac 7.11'!P412+'havelvac 7.12'!P412+'havelvac 7.13'!P301</f>
        <v>0</v>
      </c>
      <c r="W371" s="229" t="str">
        <f t="shared" si="42"/>
        <v xml:space="preserve"> </v>
      </c>
      <c r="X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1" s="229" t="str">
        <f t="shared" si="43"/>
        <v xml:space="preserve"> </v>
      </c>
      <c r="Z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1" s="229" t="str">
        <f t="shared" si="44"/>
        <v xml:space="preserve"> </v>
      </c>
      <c r="AB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2" spans="1:28" s="196" customFormat="1" ht="13.5">
      <c r="A372" s="182" t="str">
        <f t="shared" si="45"/>
        <v>71060601090000</v>
      </c>
      <c r="B372" s="183" t="s">
        <v>439</v>
      </c>
      <c r="C372" s="132" t="s">
        <v>157</v>
      </c>
      <c r="D372" s="131" t="s">
        <v>157</v>
      </c>
      <c r="E372" s="130" t="s">
        <v>106</v>
      </c>
      <c r="F372" s="184" t="s">
        <v>187</v>
      </c>
      <c r="G372" s="185" t="s">
        <v>440</v>
      </c>
      <c r="H372" s="144"/>
      <c r="I372" s="145"/>
      <c r="J372" s="146"/>
      <c r="K372" s="146"/>
      <c r="L372" s="25" t="s">
        <v>274</v>
      </c>
      <c r="M372" s="26"/>
      <c r="N372" s="195">
        <f>+'havelvac 7.2'!N413+'havelvac 7.3'!N413+'havelvac 7.4'!N413+'havelvac 7.5'!N413+'havelvac 7.6'!N413+'havelvac 7.7'!N413+'havelvac 7.9'!N413+'havelvac 7.8'!N413+'havelvac 7.10'!N413+'havelvac 7.11'!N413+'havelvac 7.12'!N413+'havelvac 7.13'!N302</f>
        <v>0</v>
      </c>
      <c r="O372" s="195">
        <f>+'havelvac 7.2'!O413+'havelvac 7.3'!O413+'havelvac 7.4'!O413+'havelvac 7.5'!O413+'havelvac 7.6'!O413+'havelvac 7.7'!O413+'havelvac 7.9'!O413+'havelvac 7.8'!O413+'havelvac 7.10'!O413+'havelvac 7.11'!O413+'havelvac 7.12'!O413+'havelvac 7.13'!O302</f>
        <v>0</v>
      </c>
      <c r="P372" s="228" t="str">
        <f t="shared" si="39"/>
        <v xml:space="preserve"> </v>
      </c>
      <c r="Q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2" s="228" t="str">
        <f t="shared" si="40"/>
        <v xml:space="preserve"> </v>
      </c>
      <c r="S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2" s="228" t="str">
        <f t="shared" si="41"/>
        <v xml:space="preserve"> </v>
      </c>
      <c r="U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2" s="195">
        <f>+'havelvac 7.2'!P413+'havelvac 7.3'!P413+'havelvac 7.4'!P413+'havelvac 7.5'!P413+'havelvac 7.6'!P413+'havelvac 7.7'!P413+'havelvac 7.9'!P413+'havelvac 7.8'!P413+'havelvac 7.10'!P413+'havelvac 7.11'!P413+'havelvac 7.12'!P413+'havelvac 7.13'!P302</f>
        <v>0</v>
      </c>
      <c r="W372" s="228" t="str">
        <f t="shared" si="42"/>
        <v xml:space="preserve"> </v>
      </c>
      <c r="X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2" s="228" t="str">
        <f t="shared" si="43"/>
        <v xml:space="preserve"> </v>
      </c>
      <c r="Z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2" s="228" t="str">
        <f t="shared" si="44"/>
        <v xml:space="preserve"> </v>
      </c>
      <c r="AB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3" spans="1:28" s="135" customFormat="1" ht="25.5" hidden="1">
      <c r="A373" s="182" t="str">
        <f t="shared" si="45"/>
        <v>71060601094251</v>
      </c>
      <c r="B373" s="183" t="s">
        <v>439</v>
      </c>
      <c r="C373" s="132" t="s">
        <v>157</v>
      </c>
      <c r="D373" s="131" t="s">
        <v>157</v>
      </c>
      <c r="E373" s="130" t="s">
        <v>106</v>
      </c>
      <c r="F373" s="184" t="s">
        <v>187</v>
      </c>
      <c r="G373" s="129">
        <v>4251</v>
      </c>
      <c r="H373" s="23"/>
      <c r="I373" s="23"/>
      <c r="J373" s="24"/>
      <c r="K373" s="24"/>
      <c r="L373" s="28" t="s">
        <v>142</v>
      </c>
      <c r="M373" s="29">
        <v>4251</v>
      </c>
      <c r="N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7.13'!N412</f>
        <v>#REF!</v>
      </c>
      <c r="O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7.13'!O412</f>
        <v>#REF!</v>
      </c>
      <c r="P373" s="229" t="str">
        <f t="shared" si="39"/>
        <v xml:space="preserve"> </v>
      </c>
      <c r="Q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3" s="229" t="str">
        <f t="shared" si="40"/>
        <v xml:space="preserve"> </v>
      </c>
      <c r="S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3" s="229" t="str">
        <f t="shared" si="41"/>
        <v xml:space="preserve"> </v>
      </c>
      <c r="U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7.13'!P412</f>
        <v>#REF!</v>
      </c>
      <c r="W373" s="229" t="str">
        <f t="shared" si="42"/>
        <v xml:space="preserve"> </v>
      </c>
      <c r="X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3" s="229" t="str">
        <f t="shared" si="43"/>
        <v xml:space="preserve"> </v>
      </c>
      <c r="Z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3" s="229" t="str">
        <f t="shared" si="44"/>
        <v xml:space="preserve"> </v>
      </c>
      <c r="AB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4" spans="1:28" s="135" customFormat="1">
      <c r="A374" s="182" t="str">
        <f t="shared" si="45"/>
        <v>71060601095113</v>
      </c>
      <c r="B374" s="183" t="s">
        <v>439</v>
      </c>
      <c r="C374" s="132" t="s">
        <v>157</v>
      </c>
      <c r="D374" s="131" t="s">
        <v>157</v>
      </c>
      <c r="E374" s="130" t="s">
        <v>106</v>
      </c>
      <c r="F374" s="184" t="s">
        <v>187</v>
      </c>
      <c r="G374" s="129">
        <v>5113</v>
      </c>
      <c r="H374" s="15"/>
      <c r="I374" s="23"/>
      <c r="J374" s="24"/>
      <c r="K374" s="24"/>
      <c r="L374" s="28" t="s">
        <v>174</v>
      </c>
      <c r="M374" s="42">
        <v>5113</v>
      </c>
      <c r="N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7.13'!N413</f>
        <v>#REF!</v>
      </c>
      <c r="O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7.13'!O413</f>
        <v>#REF!</v>
      </c>
      <c r="P374" s="229" t="str">
        <f t="shared" si="39"/>
        <v xml:space="preserve"> </v>
      </c>
      <c r="Q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4" s="229" t="str">
        <f t="shared" si="40"/>
        <v xml:space="preserve"> </v>
      </c>
      <c r="S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4" s="229" t="str">
        <f t="shared" si="41"/>
        <v xml:space="preserve"> </v>
      </c>
      <c r="U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7.13'!P413</f>
        <v>#REF!</v>
      </c>
      <c r="W374" s="229" t="str">
        <f t="shared" si="42"/>
        <v xml:space="preserve"> </v>
      </c>
      <c r="X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4" s="229" t="str">
        <f t="shared" si="43"/>
        <v xml:space="preserve"> </v>
      </c>
      <c r="Z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4" s="229" t="str">
        <f t="shared" si="44"/>
        <v xml:space="preserve"> </v>
      </c>
      <c r="AB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5" spans="1:28" s="162" customFormat="1" hidden="1">
      <c r="A375" s="120" t="str">
        <f t="shared" si="45"/>
        <v>71070000000000</v>
      </c>
      <c r="B375" s="122" t="s">
        <v>439</v>
      </c>
      <c r="C375" s="115" t="s">
        <v>183</v>
      </c>
      <c r="D375" s="116" t="s">
        <v>441</v>
      </c>
      <c r="E375" s="125" t="s">
        <v>441</v>
      </c>
      <c r="F375" s="126" t="s">
        <v>441</v>
      </c>
      <c r="G375" s="127" t="s">
        <v>440</v>
      </c>
      <c r="H375" s="171">
        <v>2700</v>
      </c>
      <c r="I375" s="210" t="s">
        <v>183</v>
      </c>
      <c r="J375" s="211">
        <v>0</v>
      </c>
      <c r="K375" s="211">
        <v>0</v>
      </c>
      <c r="L375" s="160" t="s">
        <v>275</v>
      </c>
      <c r="M375" s="172"/>
      <c r="N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5" s="224" t="str">
        <f t="shared" si="39"/>
        <v xml:space="preserve"> </v>
      </c>
      <c r="Q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5" s="224" t="str">
        <f t="shared" si="40"/>
        <v xml:space="preserve"> </v>
      </c>
      <c r="S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5" s="224" t="str">
        <f t="shared" si="41"/>
        <v xml:space="preserve"> </v>
      </c>
      <c r="U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5" s="224" t="str">
        <f t="shared" si="42"/>
        <v xml:space="preserve"> </v>
      </c>
      <c r="X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5" s="224" t="str">
        <f t="shared" si="43"/>
        <v xml:space="preserve"> </v>
      </c>
      <c r="Z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5" s="224" t="str">
        <f t="shared" si="44"/>
        <v xml:space="preserve"> </v>
      </c>
      <c r="AB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6" spans="1:28" hidden="1">
      <c r="A376" s="120" t="str">
        <f t="shared" si="45"/>
        <v>71070000000001</v>
      </c>
      <c r="B376" s="122" t="s">
        <v>439</v>
      </c>
      <c r="C376" s="115" t="s">
        <v>183</v>
      </c>
      <c r="D376" s="116" t="s">
        <v>441</v>
      </c>
      <c r="E376" s="117" t="s">
        <v>441</v>
      </c>
      <c r="F376" s="118" t="s">
        <v>441</v>
      </c>
      <c r="G376" s="127" t="s">
        <v>96</v>
      </c>
      <c r="H376" s="23"/>
      <c r="I376" s="16"/>
      <c r="J376" s="17"/>
      <c r="K376" s="17"/>
      <c r="L376" s="28" t="s">
        <v>108</v>
      </c>
      <c r="M376" s="29"/>
      <c r="N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6" s="231" t="str">
        <f t="shared" si="39"/>
        <v xml:space="preserve"> </v>
      </c>
      <c r="Q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6" s="231" t="str">
        <f t="shared" si="40"/>
        <v xml:space="preserve"> </v>
      </c>
      <c r="S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6" s="231" t="str">
        <f t="shared" si="41"/>
        <v xml:space="preserve"> </v>
      </c>
      <c r="U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6" s="231" t="str">
        <f t="shared" si="42"/>
        <v xml:space="preserve"> </v>
      </c>
      <c r="X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6" s="231" t="str">
        <f t="shared" si="43"/>
        <v xml:space="preserve"> </v>
      </c>
      <c r="Z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6" s="231" t="str">
        <f t="shared" si="44"/>
        <v xml:space="preserve"> </v>
      </c>
      <c r="AB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7" spans="1:28" s="187" customFormat="1" ht="13.5" hidden="1">
      <c r="A377" s="182" t="str">
        <f t="shared" si="45"/>
        <v>71070100000000</v>
      </c>
      <c r="B377" s="183" t="s">
        <v>439</v>
      </c>
      <c r="C377" s="132" t="s">
        <v>183</v>
      </c>
      <c r="D377" s="131" t="s">
        <v>106</v>
      </c>
      <c r="E377" s="130" t="s">
        <v>441</v>
      </c>
      <c r="F377" s="184" t="s">
        <v>441</v>
      </c>
      <c r="G377" s="185" t="s">
        <v>440</v>
      </c>
      <c r="H377" s="173">
        <v>2710</v>
      </c>
      <c r="I377" s="164" t="s">
        <v>183</v>
      </c>
      <c r="J377" s="165">
        <v>1</v>
      </c>
      <c r="K377" s="165">
        <v>0</v>
      </c>
      <c r="L377" s="166" t="s">
        <v>276</v>
      </c>
      <c r="M377" s="174"/>
      <c r="N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7" s="226" t="str">
        <f t="shared" si="39"/>
        <v xml:space="preserve"> </v>
      </c>
      <c r="Q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7" s="226" t="str">
        <f t="shared" si="40"/>
        <v xml:space="preserve"> </v>
      </c>
      <c r="S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7" s="226" t="str">
        <f t="shared" si="41"/>
        <v xml:space="preserve"> </v>
      </c>
      <c r="U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7" s="226" t="str">
        <f t="shared" si="42"/>
        <v xml:space="preserve"> </v>
      </c>
      <c r="X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7" s="226" t="str">
        <f t="shared" si="43"/>
        <v xml:space="preserve"> </v>
      </c>
      <c r="Z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7" s="226" t="str">
        <f t="shared" si="44"/>
        <v xml:space="preserve"> </v>
      </c>
      <c r="AB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8" spans="1:28" s="135" customFormat="1" ht="12.75" hidden="1">
      <c r="A378" s="182" t="str">
        <f t="shared" si="45"/>
        <v>71070100000001</v>
      </c>
      <c r="B378" s="183" t="s">
        <v>439</v>
      </c>
      <c r="C378" s="132" t="s">
        <v>183</v>
      </c>
      <c r="D378" s="131" t="s">
        <v>106</v>
      </c>
      <c r="E378" s="130" t="s">
        <v>441</v>
      </c>
      <c r="F378" s="184" t="s">
        <v>441</v>
      </c>
      <c r="G378" s="185" t="s">
        <v>96</v>
      </c>
      <c r="H378" s="23"/>
      <c r="I378" s="16"/>
      <c r="J378" s="17"/>
      <c r="K378" s="17"/>
      <c r="L378" s="28" t="s">
        <v>110</v>
      </c>
      <c r="M378" s="29"/>
      <c r="N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8" s="225" t="str">
        <f t="shared" si="39"/>
        <v xml:space="preserve"> </v>
      </c>
      <c r="Q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8" s="225" t="str">
        <f t="shared" si="40"/>
        <v xml:space="preserve"> </v>
      </c>
      <c r="S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8" s="225" t="str">
        <f t="shared" si="41"/>
        <v xml:space="preserve"> </v>
      </c>
      <c r="U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8" s="225" t="str">
        <f t="shared" si="42"/>
        <v xml:space="preserve"> </v>
      </c>
      <c r="X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8" s="225" t="str">
        <f t="shared" si="43"/>
        <v xml:space="preserve"> </v>
      </c>
      <c r="Z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8" s="225" t="str">
        <f t="shared" si="44"/>
        <v xml:space="preserve"> </v>
      </c>
      <c r="AB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9" spans="1:28" s="191" customFormat="1" ht="12.75" hidden="1">
      <c r="A379" s="182" t="str">
        <f t="shared" si="45"/>
        <v>71070101000000</v>
      </c>
      <c r="B379" s="183" t="s">
        <v>439</v>
      </c>
      <c r="C379" s="132" t="s">
        <v>183</v>
      </c>
      <c r="D379" s="131" t="s">
        <v>106</v>
      </c>
      <c r="E379" s="130" t="s">
        <v>106</v>
      </c>
      <c r="F379" s="184" t="s">
        <v>441</v>
      </c>
      <c r="G379" s="185" t="s">
        <v>440</v>
      </c>
      <c r="H379" s="149">
        <v>2711</v>
      </c>
      <c r="I379" s="150" t="s">
        <v>183</v>
      </c>
      <c r="J379" s="151">
        <v>1</v>
      </c>
      <c r="K379" s="151">
        <v>1</v>
      </c>
      <c r="L379" s="152" t="s">
        <v>277</v>
      </c>
      <c r="M379" s="153"/>
      <c r="N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9" s="227" t="str">
        <f t="shared" si="39"/>
        <v xml:space="preserve"> </v>
      </c>
      <c r="Q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9" s="227" t="str">
        <f t="shared" si="40"/>
        <v xml:space="preserve"> </v>
      </c>
      <c r="S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9" s="227" t="str">
        <f t="shared" si="41"/>
        <v xml:space="preserve"> </v>
      </c>
      <c r="U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9" s="227" t="str">
        <f t="shared" si="42"/>
        <v xml:space="preserve"> </v>
      </c>
      <c r="X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9" s="227" t="str">
        <f t="shared" si="43"/>
        <v xml:space="preserve"> </v>
      </c>
      <c r="Z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9" s="227" t="str">
        <f t="shared" si="44"/>
        <v xml:space="preserve"> </v>
      </c>
      <c r="AB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0" spans="1:28" s="135" customFormat="1" ht="12.75" hidden="1">
      <c r="A380" s="182" t="str">
        <f t="shared" si="45"/>
        <v>71070101000001</v>
      </c>
      <c r="B380" s="183" t="s">
        <v>439</v>
      </c>
      <c r="C380" s="132" t="s">
        <v>183</v>
      </c>
      <c r="D380" s="131" t="s">
        <v>106</v>
      </c>
      <c r="E380" s="130" t="s">
        <v>106</v>
      </c>
      <c r="F380" s="184" t="s">
        <v>441</v>
      </c>
      <c r="G380" s="185" t="s">
        <v>96</v>
      </c>
      <c r="H380" s="23"/>
      <c r="I380" s="23"/>
      <c r="J380" s="24"/>
      <c r="K380" s="24"/>
      <c r="L380" s="28" t="s">
        <v>108</v>
      </c>
      <c r="M380" s="29"/>
      <c r="N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0" s="225" t="str">
        <f t="shared" si="39"/>
        <v xml:space="preserve"> </v>
      </c>
      <c r="Q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0" s="225" t="str">
        <f t="shared" si="40"/>
        <v xml:space="preserve"> </v>
      </c>
      <c r="S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0" s="225" t="str">
        <f t="shared" si="41"/>
        <v xml:space="preserve"> </v>
      </c>
      <c r="U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0" s="225" t="str">
        <f t="shared" si="42"/>
        <v xml:space="preserve"> </v>
      </c>
      <c r="X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0" s="225" t="str">
        <f t="shared" si="43"/>
        <v xml:space="preserve"> </v>
      </c>
      <c r="Z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0" s="225" t="str">
        <f t="shared" si="44"/>
        <v xml:space="preserve"> </v>
      </c>
      <c r="AB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1" spans="1:28" s="196" customFormat="1" ht="27" hidden="1">
      <c r="A381" s="182" t="str">
        <f t="shared" si="45"/>
        <v>71070101010000</v>
      </c>
      <c r="B381" s="183" t="s">
        <v>439</v>
      </c>
      <c r="C381" s="132" t="s">
        <v>183</v>
      </c>
      <c r="D381" s="131" t="s">
        <v>106</v>
      </c>
      <c r="E381" s="130" t="s">
        <v>106</v>
      </c>
      <c r="F381" s="184" t="s">
        <v>106</v>
      </c>
      <c r="G381" s="185" t="s">
        <v>440</v>
      </c>
      <c r="H381" s="144"/>
      <c r="I381" s="145"/>
      <c r="J381" s="146"/>
      <c r="K381" s="146"/>
      <c r="L381" s="25" t="s">
        <v>278</v>
      </c>
      <c r="M381" s="26"/>
      <c r="N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1" s="228" t="str">
        <f t="shared" si="39"/>
        <v xml:space="preserve"> </v>
      </c>
      <c r="Q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1" s="228" t="str">
        <f t="shared" si="40"/>
        <v xml:space="preserve"> </v>
      </c>
      <c r="S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1" s="228" t="str">
        <f t="shared" si="41"/>
        <v xml:space="preserve"> </v>
      </c>
      <c r="U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1" s="228" t="str">
        <f t="shared" si="42"/>
        <v xml:space="preserve"> </v>
      </c>
      <c r="X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1" s="228" t="str">
        <f t="shared" si="43"/>
        <v xml:space="preserve"> </v>
      </c>
      <c r="Z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1" s="228" t="str">
        <f t="shared" si="44"/>
        <v xml:space="preserve"> </v>
      </c>
      <c r="AB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2" spans="1:28" s="135" customFormat="1" hidden="1">
      <c r="A382" s="182" t="str">
        <f t="shared" si="45"/>
        <v>71070101015129</v>
      </c>
      <c r="B382" s="183" t="s">
        <v>439</v>
      </c>
      <c r="C382" s="132" t="s">
        <v>183</v>
      </c>
      <c r="D382" s="131" t="s">
        <v>106</v>
      </c>
      <c r="E382" s="130" t="s">
        <v>106</v>
      </c>
      <c r="F382" s="184" t="s">
        <v>106</v>
      </c>
      <c r="G382" s="129">
        <v>5129</v>
      </c>
      <c r="H382" s="23"/>
      <c r="I382" s="23"/>
      <c r="J382" s="24"/>
      <c r="K382" s="24"/>
      <c r="L382" s="28" t="s">
        <v>137</v>
      </c>
      <c r="M382" s="29">
        <v>5129</v>
      </c>
      <c r="N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2" s="229" t="str">
        <f t="shared" si="39"/>
        <v xml:space="preserve"> </v>
      </c>
      <c r="Q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2" s="229" t="str">
        <f t="shared" si="40"/>
        <v xml:space="preserve"> </v>
      </c>
      <c r="S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2" s="229" t="str">
        <f t="shared" si="41"/>
        <v xml:space="preserve"> </v>
      </c>
      <c r="U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2" s="229" t="str">
        <f t="shared" si="42"/>
        <v xml:space="preserve"> </v>
      </c>
      <c r="X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2" s="229" t="str">
        <f t="shared" si="43"/>
        <v xml:space="preserve"> </v>
      </c>
      <c r="Z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2" s="229" t="str">
        <f t="shared" si="44"/>
        <v xml:space="preserve"> </v>
      </c>
      <c r="AB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3" spans="1:28" s="187" customFormat="1" ht="13.5" hidden="1">
      <c r="A383" s="182" t="str">
        <f t="shared" si="45"/>
        <v>71070600000000</v>
      </c>
      <c r="B383" s="183" t="s">
        <v>439</v>
      </c>
      <c r="C383" s="132" t="s">
        <v>183</v>
      </c>
      <c r="D383" s="131" t="s">
        <v>157</v>
      </c>
      <c r="E383" s="130" t="s">
        <v>441</v>
      </c>
      <c r="F383" s="184" t="s">
        <v>441</v>
      </c>
      <c r="G383" s="185" t="s">
        <v>440</v>
      </c>
      <c r="H383" s="173">
        <v>2760</v>
      </c>
      <c r="I383" s="164" t="s">
        <v>183</v>
      </c>
      <c r="J383" s="165">
        <v>6</v>
      </c>
      <c r="K383" s="165">
        <v>0</v>
      </c>
      <c r="L383" s="166" t="s">
        <v>279</v>
      </c>
      <c r="M383" s="174"/>
      <c r="N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3" s="226" t="str">
        <f t="shared" si="39"/>
        <v xml:space="preserve"> </v>
      </c>
      <c r="Q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3" s="226" t="str">
        <f t="shared" si="40"/>
        <v xml:space="preserve"> </v>
      </c>
      <c r="S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3" s="226" t="str">
        <f t="shared" si="41"/>
        <v xml:space="preserve"> </v>
      </c>
      <c r="U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3" s="226" t="str">
        <f t="shared" si="42"/>
        <v xml:space="preserve"> </v>
      </c>
      <c r="X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3" s="226" t="str">
        <f t="shared" si="43"/>
        <v xml:space="preserve"> </v>
      </c>
      <c r="Z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3" s="226" t="str">
        <f t="shared" si="44"/>
        <v xml:space="preserve"> </v>
      </c>
      <c r="AB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4" spans="1:28" s="135" customFormat="1" ht="12.75" hidden="1">
      <c r="A384" s="182" t="str">
        <f t="shared" si="45"/>
        <v>71070600000001</v>
      </c>
      <c r="B384" s="183" t="s">
        <v>439</v>
      </c>
      <c r="C384" s="132" t="s">
        <v>183</v>
      </c>
      <c r="D384" s="131" t="s">
        <v>157</v>
      </c>
      <c r="E384" s="130" t="s">
        <v>441</v>
      </c>
      <c r="F384" s="184" t="s">
        <v>441</v>
      </c>
      <c r="G384" s="185" t="s">
        <v>96</v>
      </c>
      <c r="H384" s="23"/>
      <c r="I384" s="16"/>
      <c r="J384" s="17"/>
      <c r="K384" s="17"/>
      <c r="L384" s="28" t="s">
        <v>110</v>
      </c>
      <c r="M384" s="29"/>
      <c r="N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4" s="225" t="str">
        <f t="shared" si="39"/>
        <v xml:space="preserve"> </v>
      </c>
      <c r="Q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4" s="225" t="str">
        <f t="shared" si="40"/>
        <v xml:space="preserve"> </v>
      </c>
      <c r="S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4" s="225" t="str">
        <f t="shared" si="41"/>
        <v xml:space="preserve"> </v>
      </c>
      <c r="U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4" s="225" t="str">
        <f t="shared" si="42"/>
        <v xml:space="preserve"> </v>
      </c>
      <c r="X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4" s="225" t="str">
        <f t="shared" si="43"/>
        <v xml:space="preserve"> </v>
      </c>
      <c r="Z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4" s="225" t="str">
        <f t="shared" si="44"/>
        <v xml:space="preserve"> </v>
      </c>
      <c r="AB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5" spans="1:28" s="191" customFormat="1" ht="12.75" hidden="1">
      <c r="A385" s="182" t="str">
        <f t="shared" si="45"/>
        <v>71070601000000</v>
      </c>
      <c r="B385" s="183" t="s">
        <v>439</v>
      </c>
      <c r="C385" s="132" t="s">
        <v>183</v>
      </c>
      <c r="D385" s="131" t="s">
        <v>157</v>
      </c>
      <c r="E385" s="130" t="s">
        <v>106</v>
      </c>
      <c r="F385" s="184" t="s">
        <v>441</v>
      </c>
      <c r="G385" s="185" t="s">
        <v>440</v>
      </c>
      <c r="H385" s="149">
        <v>2761</v>
      </c>
      <c r="I385" s="150" t="s">
        <v>183</v>
      </c>
      <c r="J385" s="151">
        <v>6</v>
      </c>
      <c r="K385" s="151">
        <v>1</v>
      </c>
      <c r="L385" s="152" t="s">
        <v>280</v>
      </c>
      <c r="M385" s="153"/>
      <c r="N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5" s="227" t="str">
        <f t="shared" si="39"/>
        <v xml:space="preserve"> </v>
      </c>
      <c r="Q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5" s="227" t="str">
        <f t="shared" si="40"/>
        <v xml:space="preserve"> </v>
      </c>
      <c r="S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5" s="227" t="str">
        <f t="shared" si="41"/>
        <v xml:space="preserve"> </v>
      </c>
      <c r="U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5" s="227" t="str">
        <f t="shared" si="42"/>
        <v xml:space="preserve"> </v>
      </c>
      <c r="X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5" s="227" t="str">
        <f t="shared" si="43"/>
        <v xml:space="preserve"> </v>
      </c>
      <c r="Z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5" s="227" t="str">
        <f t="shared" si="44"/>
        <v xml:space="preserve"> </v>
      </c>
      <c r="AB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6" spans="1:28" s="135" customFormat="1" ht="12.75" hidden="1">
      <c r="A386" s="182" t="str">
        <f t="shared" si="45"/>
        <v>71070601000001</v>
      </c>
      <c r="B386" s="183" t="s">
        <v>439</v>
      </c>
      <c r="C386" s="132" t="s">
        <v>183</v>
      </c>
      <c r="D386" s="131" t="s">
        <v>157</v>
      </c>
      <c r="E386" s="130" t="s">
        <v>106</v>
      </c>
      <c r="F386" s="184" t="s">
        <v>441</v>
      </c>
      <c r="G386" s="185" t="s">
        <v>96</v>
      </c>
      <c r="H386" s="23"/>
      <c r="I386" s="23"/>
      <c r="J386" s="24"/>
      <c r="K386" s="24"/>
      <c r="L386" s="28" t="s">
        <v>108</v>
      </c>
      <c r="M386" s="29"/>
      <c r="N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6" s="225" t="str">
        <f t="shared" si="39"/>
        <v xml:space="preserve"> </v>
      </c>
      <c r="Q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6" s="225" t="str">
        <f t="shared" si="40"/>
        <v xml:space="preserve"> </v>
      </c>
      <c r="S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6" s="225" t="str">
        <f t="shared" si="41"/>
        <v xml:space="preserve"> </v>
      </c>
      <c r="U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6" s="225" t="str">
        <f t="shared" si="42"/>
        <v xml:space="preserve"> </v>
      </c>
      <c r="X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6" s="225" t="str">
        <f t="shared" si="43"/>
        <v xml:space="preserve"> </v>
      </c>
      <c r="Z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6" s="225" t="str">
        <f t="shared" si="44"/>
        <v xml:space="preserve"> </v>
      </c>
      <c r="AB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7" spans="1:28" s="196" customFormat="1" ht="13.5" hidden="1">
      <c r="A387" s="182" t="str">
        <f t="shared" si="45"/>
        <v>71070601010000</v>
      </c>
      <c r="B387" s="183" t="s">
        <v>439</v>
      </c>
      <c r="C387" s="132" t="s">
        <v>183</v>
      </c>
      <c r="D387" s="131" t="s">
        <v>157</v>
      </c>
      <c r="E387" s="130" t="s">
        <v>106</v>
      </c>
      <c r="F387" s="184" t="s">
        <v>106</v>
      </c>
      <c r="G387" s="185" t="s">
        <v>440</v>
      </c>
      <c r="H387" s="144"/>
      <c r="I387" s="145"/>
      <c r="J387" s="146"/>
      <c r="K387" s="146"/>
      <c r="L387" s="25" t="s">
        <v>281</v>
      </c>
      <c r="M387" s="26"/>
      <c r="N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7" s="228" t="str">
        <f t="shared" si="39"/>
        <v xml:space="preserve"> </v>
      </c>
      <c r="Q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7" s="228" t="str">
        <f t="shared" si="40"/>
        <v xml:space="preserve"> </v>
      </c>
      <c r="S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7" s="228" t="str">
        <f t="shared" si="41"/>
        <v xml:space="preserve"> </v>
      </c>
      <c r="U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7" s="228" t="str">
        <f t="shared" si="42"/>
        <v xml:space="preserve"> </v>
      </c>
      <c r="X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7" s="228" t="str">
        <f t="shared" si="43"/>
        <v xml:space="preserve"> </v>
      </c>
      <c r="Z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7" s="228" t="str">
        <f t="shared" si="44"/>
        <v xml:space="preserve"> </v>
      </c>
      <c r="AB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8" spans="1:28" s="135" customFormat="1" hidden="1">
      <c r="A388" s="182" t="str">
        <f t="shared" si="45"/>
        <v>71070601014639</v>
      </c>
      <c r="B388" s="183" t="s">
        <v>439</v>
      </c>
      <c r="C388" s="132" t="s">
        <v>183</v>
      </c>
      <c r="D388" s="131" t="s">
        <v>157</v>
      </c>
      <c r="E388" s="130" t="s">
        <v>106</v>
      </c>
      <c r="F388" s="184" t="s">
        <v>106</v>
      </c>
      <c r="G388" s="129">
        <v>4639</v>
      </c>
      <c r="H388" s="23"/>
      <c r="I388" s="23"/>
      <c r="J388" s="24"/>
      <c r="K388" s="24"/>
      <c r="L388" s="28" t="s">
        <v>167</v>
      </c>
      <c r="M388" s="29">
        <v>4639</v>
      </c>
      <c r="N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8" s="229" t="str">
        <f t="shared" si="39"/>
        <v xml:space="preserve"> </v>
      </c>
      <c r="Q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8" s="229" t="str">
        <f t="shared" si="40"/>
        <v xml:space="preserve"> </v>
      </c>
      <c r="S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8" s="229" t="str">
        <f t="shared" si="41"/>
        <v xml:space="preserve"> </v>
      </c>
      <c r="U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8" s="229" t="str">
        <f t="shared" si="42"/>
        <v xml:space="preserve"> </v>
      </c>
      <c r="X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8" s="229" t="str">
        <f t="shared" si="43"/>
        <v xml:space="preserve"> </v>
      </c>
      <c r="Z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8" s="229" t="str">
        <f t="shared" si="44"/>
        <v xml:space="preserve"> </v>
      </c>
      <c r="AB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9" spans="1:28" s="135" customFormat="1" hidden="1">
      <c r="A389" s="182" t="str">
        <f t="shared" si="45"/>
        <v>71070601015113</v>
      </c>
      <c r="B389" s="183" t="s">
        <v>439</v>
      </c>
      <c r="C389" s="132" t="s">
        <v>183</v>
      </c>
      <c r="D389" s="131" t="s">
        <v>157</v>
      </c>
      <c r="E389" s="130" t="s">
        <v>106</v>
      </c>
      <c r="F389" s="184" t="s">
        <v>106</v>
      </c>
      <c r="G389" s="129">
        <v>5113</v>
      </c>
      <c r="H389" s="23"/>
      <c r="I389" s="23"/>
      <c r="J389" s="24"/>
      <c r="K389" s="24"/>
      <c r="L389" s="27" t="s">
        <v>174</v>
      </c>
      <c r="M389" s="10">
        <v>5113</v>
      </c>
      <c r="N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9" s="229" t="str">
        <f t="shared" si="39"/>
        <v xml:space="preserve"> </v>
      </c>
      <c r="Q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9" s="229" t="str">
        <f t="shared" si="40"/>
        <v xml:space="preserve"> </v>
      </c>
      <c r="S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9" s="229" t="str">
        <f t="shared" si="41"/>
        <v xml:space="preserve"> </v>
      </c>
      <c r="U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9" s="229" t="str">
        <f t="shared" si="42"/>
        <v xml:space="preserve"> </v>
      </c>
      <c r="X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9" s="229" t="str">
        <f t="shared" si="43"/>
        <v xml:space="preserve"> </v>
      </c>
      <c r="Z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9" s="229" t="str">
        <f t="shared" si="44"/>
        <v xml:space="preserve"> </v>
      </c>
      <c r="AB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0" spans="1:28" s="196" customFormat="1" ht="13.5" hidden="1">
      <c r="A390" s="182" t="str">
        <f t="shared" si="45"/>
        <v>71070601020000</v>
      </c>
      <c r="B390" s="183" t="s">
        <v>439</v>
      </c>
      <c r="C390" s="132" t="s">
        <v>183</v>
      </c>
      <c r="D390" s="131" t="s">
        <v>157</v>
      </c>
      <c r="E390" s="130" t="s">
        <v>106</v>
      </c>
      <c r="F390" s="184" t="s">
        <v>140</v>
      </c>
      <c r="G390" s="185" t="s">
        <v>440</v>
      </c>
      <c r="H390" s="144"/>
      <c r="I390" s="145"/>
      <c r="J390" s="146"/>
      <c r="K390" s="146"/>
      <c r="L390" s="25" t="s">
        <v>282</v>
      </c>
      <c r="M390" s="26"/>
      <c r="N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0" s="228" t="str">
        <f t="shared" si="39"/>
        <v xml:space="preserve"> </v>
      </c>
      <c r="Q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0" s="228" t="str">
        <f t="shared" si="40"/>
        <v xml:space="preserve"> </v>
      </c>
      <c r="S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0" s="228" t="str">
        <f t="shared" si="41"/>
        <v xml:space="preserve"> </v>
      </c>
      <c r="U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0" s="228" t="str">
        <f t="shared" si="42"/>
        <v xml:space="preserve"> </v>
      </c>
      <c r="X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0" s="228" t="str">
        <f t="shared" si="43"/>
        <v xml:space="preserve"> </v>
      </c>
      <c r="Z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0" s="228" t="str">
        <f t="shared" si="44"/>
        <v xml:space="preserve"> </v>
      </c>
      <c r="AB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1" spans="1:28" s="135" customFormat="1" hidden="1">
      <c r="A391" s="182" t="str">
        <f t="shared" si="45"/>
        <v>71070601024241</v>
      </c>
      <c r="B391" s="183" t="s">
        <v>439</v>
      </c>
      <c r="C391" s="132" t="s">
        <v>183</v>
      </c>
      <c r="D391" s="131" t="s">
        <v>157</v>
      </c>
      <c r="E391" s="130" t="s">
        <v>106</v>
      </c>
      <c r="F391" s="184" t="s">
        <v>140</v>
      </c>
      <c r="G391" s="129">
        <v>4241</v>
      </c>
      <c r="H391" s="23"/>
      <c r="I391" s="23"/>
      <c r="J391" s="24"/>
      <c r="K391" s="24"/>
      <c r="L391" s="27" t="s">
        <v>126</v>
      </c>
      <c r="M391" s="10">
        <v>4241</v>
      </c>
      <c r="N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1" s="229" t="str">
        <f t="shared" si="39"/>
        <v xml:space="preserve"> </v>
      </c>
      <c r="Q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1" s="229" t="str">
        <f t="shared" si="40"/>
        <v xml:space="preserve"> </v>
      </c>
      <c r="S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1" s="229" t="str">
        <f t="shared" si="41"/>
        <v xml:space="preserve"> </v>
      </c>
      <c r="U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1" s="229" t="str">
        <f t="shared" si="42"/>
        <v xml:space="preserve"> </v>
      </c>
      <c r="X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1" s="229" t="str">
        <f t="shared" si="43"/>
        <v xml:space="preserve"> </v>
      </c>
      <c r="Z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1" s="229" t="str">
        <f t="shared" si="44"/>
        <v xml:space="preserve"> </v>
      </c>
      <c r="AB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2" spans="1:28" s="196" customFormat="1" ht="27" hidden="1">
      <c r="A392" s="182" t="str">
        <f t="shared" si="45"/>
        <v>71070601030000</v>
      </c>
      <c r="B392" s="183" t="s">
        <v>439</v>
      </c>
      <c r="C392" s="132" t="s">
        <v>183</v>
      </c>
      <c r="D392" s="131" t="s">
        <v>157</v>
      </c>
      <c r="E392" s="130" t="s">
        <v>106</v>
      </c>
      <c r="F392" s="184" t="s">
        <v>442</v>
      </c>
      <c r="G392" s="185" t="s">
        <v>440</v>
      </c>
      <c r="H392" s="145"/>
      <c r="I392" s="145"/>
      <c r="J392" s="146"/>
      <c r="K392" s="146"/>
      <c r="L392" s="25" t="s">
        <v>283</v>
      </c>
      <c r="M392" s="26"/>
      <c r="N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2" s="228" t="str">
        <f t="shared" si="39"/>
        <v xml:space="preserve"> </v>
      </c>
      <c r="Q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2" s="228" t="str">
        <f t="shared" si="40"/>
        <v xml:space="preserve"> </v>
      </c>
      <c r="S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2" s="228" t="str">
        <f t="shared" si="41"/>
        <v xml:space="preserve"> </v>
      </c>
      <c r="U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2" s="228" t="str">
        <f t="shared" si="42"/>
        <v xml:space="preserve"> </v>
      </c>
      <c r="X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2" s="228" t="str">
        <f t="shared" si="43"/>
        <v xml:space="preserve"> </v>
      </c>
      <c r="Z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2" s="228" t="str">
        <f t="shared" si="44"/>
        <v xml:space="preserve"> </v>
      </c>
      <c r="AB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3" spans="1:28" s="135" customFormat="1" hidden="1">
      <c r="A393" s="182" t="str">
        <f t="shared" si="45"/>
        <v>71070601034639</v>
      </c>
      <c r="B393" s="183" t="s">
        <v>439</v>
      </c>
      <c r="C393" s="132" t="s">
        <v>183</v>
      </c>
      <c r="D393" s="131" t="s">
        <v>157</v>
      </c>
      <c r="E393" s="130" t="s">
        <v>106</v>
      </c>
      <c r="F393" s="184" t="s">
        <v>442</v>
      </c>
      <c r="G393" s="129">
        <v>4639</v>
      </c>
      <c r="H393" s="23"/>
      <c r="I393" s="23"/>
      <c r="J393" s="24"/>
      <c r="K393" s="24"/>
      <c r="L393" s="28" t="s">
        <v>167</v>
      </c>
      <c r="M393" s="29">
        <v>4639</v>
      </c>
      <c r="N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3" s="229" t="str">
        <f t="shared" si="39"/>
        <v xml:space="preserve"> </v>
      </c>
      <c r="Q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3" s="229" t="str">
        <f t="shared" si="40"/>
        <v xml:space="preserve"> </v>
      </c>
      <c r="S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3" s="229" t="str">
        <f t="shared" si="41"/>
        <v xml:space="preserve"> </v>
      </c>
      <c r="U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3" s="229" t="str">
        <f t="shared" si="42"/>
        <v xml:space="preserve"> </v>
      </c>
      <c r="X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3" s="229" t="str">
        <f t="shared" si="43"/>
        <v xml:space="preserve"> </v>
      </c>
      <c r="Z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3" s="229" t="str">
        <f t="shared" si="44"/>
        <v xml:space="preserve"> </v>
      </c>
      <c r="AB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4" spans="1:28" s="135" customFormat="1" hidden="1">
      <c r="A394" s="182">
        <v>71070601035221</v>
      </c>
      <c r="B394" s="183" t="s">
        <v>439</v>
      </c>
      <c r="C394" s="132" t="s">
        <v>183</v>
      </c>
      <c r="D394" s="131" t="s">
        <v>157</v>
      </c>
      <c r="E394" s="130" t="s">
        <v>106</v>
      </c>
      <c r="F394" s="184" t="s">
        <v>442</v>
      </c>
      <c r="G394" s="129" t="s">
        <v>579</v>
      </c>
      <c r="H394" s="23"/>
      <c r="I394" s="23"/>
      <c r="J394" s="24"/>
      <c r="K394" s="24"/>
      <c r="L394" s="28" t="s">
        <v>428</v>
      </c>
      <c r="M394" s="29">
        <v>5221</v>
      </c>
      <c r="N394" s="181"/>
      <c r="O394" s="181"/>
      <c r="P394" s="229" t="str">
        <f t="shared" si="39"/>
        <v xml:space="preserve"> </v>
      </c>
      <c r="Q394" s="181"/>
      <c r="R394" s="229" t="str">
        <f t="shared" si="40"/>
        <v xml:space="preserve"> </v>
      </c>
      <c r="S394" s="181"/>
      <c r="T394" s="229" t="str">
        <f t="shared" si="41"/>
        <v xml:space="preserve"> </v>
      </c>
      <c r="U394" s="181"/>
      <c r="V394" s="181"/>
      <c r="W394" s="229" t="str">
        <f t="shared" si="42"/>
        <v xml:space="preserve"> </v>
      </c>
      <c r="X394" s="181"/>
      <c r="Y394" s="229" t="str">
        <f t="shared" si="43"/>
        <v xml:space="preserve"> </v>
      </c>
      <c r="Z394" s="181"/>
      <c r="AA394" s="229" t="str">
        <f t="shared" si="44"/>
        <v xml:space="preserve"> </v>
      </c>
      <c r="AB394" s="181"/>
    </row>
    <row r="395" spans="1:28" s="135" customFormat="1" ht="25.5" hidden="1">
      <c r="A395" s="182" t="str">
        <f t="shared" si="45"/>
        <v>71070601034819</v>
      </c>
      <c r="B395" s="183" t="s">
        <v>439</v>
      </c>
      <c r="C395" s="132" t="s">
        <v>183</v>
      </c>
      <c r="D395" s="131" t="s">
        <v>157</v>
      </c>
      <c r="E395" s="130" t="s">
        <v>106</v>
      </c>
      <c r="F395" s="184" t="s">
        <v>442</v>
      </c>
      <c r="G395" s="185" t="s">
        <v>88</v>
      </c>
      <c r="H395" s="192"/>
      <c r="I395" s="192"/>
      <c r="J395" s="193"/>
      <c r="K395" s="194"/>
      <c r="L395" s="34" t="s">
        <v>219</v>
      </c>
      <c r="M395" s="10" t="s">
        <v>88</v>
      </c>
      <c r="N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5" s="229" t="str">
        <f t="shared" si="39"/>
        <v xml:space="preserve"> </v>
      </c>
      <c r="Q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5" s="229" t="str">
        <f t="shared" si="40"/>
        <v xml:space="preserve"> </v>
      </c>
      <c r="S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5" s="229" t="str">
        <f t="shared" si="41"/>
        <v xml:space="preserve"> </v>
      </c>
      <c r="U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5" s="229" t="str">
        <f t="shared" si="42"/>
        <v xml:space="preserve"> </v>
      </c>
      <c r="X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5" s="229" t="str">
        <f t="shared" si="43"/>
        <v xml:space="preserve"> </v>
      </c>
      <c r="Z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5" s="229" t="str">
        <f t="shared" si="44"/>
        <v xml:space="preserve"> </v>
      </c>
      <c r="AB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6" spans="1:28" s="162" customFormat="1">
      <c r="A396" s="120" t="str">
        <f t="shared" si="45"/>
        <v>71080000000000</v>
      </c>
      <c r="B396" s="122" t="s">
        <v>439</v>
      </c>
      <c r="C396" s="115" t="s">
        <v>185</v>
      </c>
      <c r="D396" s="116" t="s">
        <v>441</v>
      </c>
      <c r="E396" s="125" t="s">
        <v>441</v>
      </c>
      <c r="F396" s="126" t="s">
        <v>441</v>
      </c>
      <c r="G396" s="127" t="s">
        <v>440</v>
      </c>
      <c r="H396" s="171">
        <v>2800</v>
      </c>
      <c r="I396" s="210" t="s">
        <v>185</v>
      </c>
      <c r="J396" s="211">
        <v>0</v>
      </c>
      <c r="K396" s="211">
        <v>0</v>
      </c>
      <c r="L396" s="160" t="s">
        <v>284</v>
      </c>
      <c r="M396" s="172"/>
      <c r="N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6" s="224" t="str">
        <f t="shared" si="39"/>
        <v xml:space="preserve"> </v>
      </c>
      <c r="Q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6" s="224" t="str">
        <f t="shared" si="40"/>
        <v xml:space="preserve"> </v>
      </c>
      <c r="S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6" s="224" t="str">
        <f t="shared" si="41"/>
        <v xml:space="preserve"> </v>
      </c>
      <c r="U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6" s="224" t="str">
        <f t="shared" si="42"/>
        <v xml:space="preserve"> </v>
      </c>
      <c r="X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6" s="224" t="str">
        <f t="shared" si="43"/>
        <v xml:space="preserve"> </v>
      </c>
      <c r="Z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6" s="224" t="str">
        <f t="shared" si="44"/>
        <v xml:space="preserve"> </v>
      </c>
      <c r="AB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7" spans="1:28" s="135" customFormat="1" ht="12.75">
      <c r="A397" s="182" t="str">
        <f t="shared" si="45"/>
        <v>71080000000001</v>
      </c>
      <c r="B397" s="183" t="s">
        <v>439</v>
      </c>
      <c r="C397" s="132" t="s">
        <v>185</v>
      </c>
      <c r="D397" s="131" t="s">
        <v>441</v>
      </c>
      <c r="E397" s="130" t="s">
        <v>441</v>
      </c>
      <c r="F397" s="184" t="s">
        <v>441</v>
      </c>
      <c r="G397" s="185" t="s">
        <v>96</v>
      </c>
      <c r="H397" s="23"/>
      <c r="I397" s="16"/>
      <c r="J397" s="17"/>
      <c r="K397" s="17"/>
      <c r="L397" s="28" t="s">
        <v>108</v>
      </c>
      <c r="M397" s="29"/>
      <c r="N397" s="188" t="e">
        <f>+'havelvac 7.2'!N424+'havelvac 7.3'!N424+'havelvac 7.4'!N424+'havelvac 7.5'!N424+'havelvac 7.6'!N424+'havelvac 7.7'!N424+'havelvac 7.9'!N424+'havelvac 7.8'!N424+'havelvac 7.10'!N424+'havelvac 7.11'!N424+'havelvac 7.12'!N424+'havelvac 7.13'!#REF!</f>
        <v>#REF!</v>
      </c>
      <c r="O397" s="188" t="e">
        <f>+'havelvac 7.2'!O424+'havelvac 7.3'!O424+'havelvac 7.4'!O424+'havelvac 7.5'!O424+'havelvac 7.6'!O424+'havelvac 7.7'!O424+'havelvac 7.9'!O424+'havelvac 7.8'!O424+'havelvac 7.10'!O424+'havelvac 7.11'!O424+'havelvac 7.12'!O424+'havelvac 7.13'!#REF!</f>
        <v>#REF!</v>
      </c>
      <c r="P397" s="225" t="str">
        <f t="shared" si="39"/>
        <v xml:space="preserve"> </v>
      </c>
      <c r="Q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7" s="225" t="str">
        <f t="shared" si="40"/>
        <v xml:space="preserve"> </v>
      </c>
      <c r="S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7" s="225" t="str">
        <f t="shared" si="41"/>
        <v xml:space="preserve"> </v>
      </c>
      <c r="U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7" s="188" t="e">
        <f>+'havelvac 7.2'!P424+'havelvac 7.3'!P424+'havelvac 7.4'!P424+'havelvac 7.5'!P424+'havelvac 7.6'!P424+'havelvac 7.7'!P424+'havelvac 7.9'!P424+'havelvac 7.8'!P424+'havelvac 7.10'!P424+'havelvac 7.11'!P424+'havelvac 7.12'!P424+'havelvac 7.13'!#REF!</f>
        <v>#REF!</v>
      </c>
      <c r="W397" s="225" t="str">
        <f t="shared" si="42"/>
        <v xml:space="preserve"> </v>
      </c>
      <c r="X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7" s="225" t="str">
        <f t="shared" si="43"/>
        <v xml:space="preserve"> </v>
      </c>
      <c r="Z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7" s="225" t="str">
        <f t="shared" si="44"/>
        <v xml:space="preserve"> </v>
      </c>
      <c r="AB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8" spans="1:28" s="187" customFormat="1" ht="13.5">
      <c r="A398" s="182" t="str">
        <f t="shared" si="45"/>
        <v>71080100000000</v>
      </c>
      <c r="B398" s="183" t="s">
        <v>439</v>
      </c>
      <c r="C398" s="132" t="s">
        <v>185</v>
      </c>
      <c r="D398" s="131" t="s">
        <v>106</v>
      </c>
      <c r="E398" s="130" t="s">
        <v>441</v>
      </c>
      <c r="F398" s="184" t="s">
        <v>441</v>
      </c>
      <c r="G398" s="185" t="s">
        <v>440</v>
      </c>
      <c r="H398" s="173">
        <v>2810</v>
      </c>
      <c r="I398" s="164" t="s">
        <v>185</v>
      </c>
      <c r="J398" s="165">
        <v>1</v>
      </c>
      <c r="K398" s="165">
        <v>0</v>
      </c>
      <c r="L398" s="166" t="s">
        <v>285</v>
      </c>
      <c r="M398" s="174"/>
      <c r="N398" s="186" t="e">
        <f>+'havelvac 7.2'!N425+'havelvac 7.3'!N425+'havelvac 7.4'!N425+'havelvac 7.5'!N425+'havelvac 7.6'!N425+'havelvac 7.7'!N425+'havelvac 7.9'!N425+'havelvac 7.8'!N425+'havelvac 7.10'!N425+'havelvac 7.11'!N425+'havelvac 7.12'!N425+'havelvac 7.13'!#REF!</f>
        <v>#REF!</v>
      </c>
      <c r="O398" s="186" t="e">
        <f>+'havelvac 7.2'!O425+'havelvac 7.3'!O425+'havelvac 7.4'!O425+'havelvac 7.5'!O425+'havelvac 7.6'!O425+'havelvac 7.7'!O425+'havelvac 7.9'!O425+'havelvac 7.8'!O425+'havelvac 7.10'!O425+'havelvac 7.11'!O425+'havelvac 7.12'!O425+'havelvac 7.13'!#REF!</f>
        <v>#REF!</v>
      </c>
      <c r="P398" s="226" t="str">
        <f t="shared" si="39"/>
        <v xml:space="preserve"> </v>
      </c>
      <c r="Q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8" s="226" t="str">
        <f t="shared" si="40"/>
        <v xml:space="preserve"> </v>
      </c>
      <c r="S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8" s="226" t="str">
        <f t="shared" si="41"/>
        <v xml:space="preserve"> </v>
      </c>
      <c r="U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8" s="186" t="e">
        <f>+'havelvac 7.2'!P425+'havelvac 7.3'!P425+'havelvac 7.4'!P425+'havelvac 7.5'!P425+'havelvac 7.6'!P425+'havelvac 7.7'!P425+'havelvac 7.9'!P425+'havelvac 7.8'!P425+'havelvac 7.10'!P425+'havelvac 7.11'!P425+'havelvac 7.12'!P425+'havelvac 7.13'!#REF!</f>
        <v>#REF!</v>
      </c>
      <c r="W398" s="226" t="str">
        <f t="shared" si="42"/>
        <v xml:space="preserve"> </v>
      </c>
      <c r="X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8" s="226" t="str">
        <f t="shared" si="43"/>
        <v xml:space="preserve"> </v>
      </c>
      <c r="Z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8" s="226" t="str">
        <f t="shared" si="44"/>
        <v xml:space="preserve"> </v>
      </c>
      <c r="AB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9" spans="1:28" s="135" customFormat="1" ht="12.75">
      <c r="A399" s="182" t="str">
        <f t="shared" si="45"/>
        <v>71080100000001</v>
      </c>
      <c r="B399" s="183" t="s">
        <v>439</v>
      </c>
      <c r="C399" s="132" t="s">
        <v>185</v>
      </c>
      <c r="D399" s="131" t="s">
        <v>106</v>
      </c>
      <c r="E399" s="130" t="s">
        <v>441</v>
      </c>
      <c r="F399" s="184" t="s">
        <v>441</v>
      </c>
      <c r="G399" s="185" t="s">
        <v>96</v>
      </c>
      <c r="H399" s="23"/>
      <c r="I399" s="16"/>
      <c r="J399" s="17"/>
      <c r="K399" s="17"/>
      <c r="L399" s="28" t="s">
        <v>110</v>
      </c>
      <c r="M399" s="29"/>
      <c r="N399" s="188">
        <f>+'havelvac 7.2'!N426+'havelvac 7.3'!N426+'havelvac 7.4'!N426+'havelvac 7.5'!N426+'havelvac 7.6'!N426+'havelvac 7.7'!N426+'havelvac 7.9'!N426+'havelvac 7.8'!N426+'havelvac 7.10'!N426+'havelvac 7.11'!N426+'havelvac 7.12'!N426+'havelvac 7.13'!N424</f>
        <v>0</v>
      </c>
      <c r="O399" s="188">
        <f>+'havelvac 7.2'!O426+'havelvac 7.3'!O426+'havelvac 7.4'!O426+'havelvac 7.5'!O426+'havelvac 7.6'!O426+'havelvac 7.7'!O426+'havelvac 7.9'!O426+'havelvac 7.8'!O426+'havelvac 7.10'!O426+'havelvac 7.11'!O426+'havelvac 7.12'!O426+'havelvac 7.13'!O424</f>
        <v>0</v>
      </c>
      <c r="P399" s="225" t="str">
        <f t="shared" si="39"/>
        <v xml:space="preserve"> </v>
      </c>
      <c r="Q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9" s="225" t="str">
        <f t="shared" si="40"/>
        <v xml:space="preserve"> </v>
      </c>
      <c r="S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9" s="225" t="str">
        <f t="shared" si="41"/>
        <v xml:space="preserve"> </v>
      </c>
      <c r="U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9" s="188">
        <f>+'havelvac 7.2'!P426+'havelvac 7.3'!P426+'havelvac 7.4'!P426+'havelvac 7.5'!P426+'havelvac 7.6'!P426+'havelvac 7.7'!P426+'havelvac 7.9'!P426+'havelvac 7.8'!P426+'havelvac 7.10'!P426+'havelvac 7.11'!P426+'havelvac 7.12'!P426+'havelvac 7.13'!P424</f>
        <v>0</v>
      </c>
      <c r="W399" s="225" t="str">
        <f t="shared" si="42"/>
        <v xml:space="preserve"> </v>
      </c>
      <c r="X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9" s="225" t="str">
        <f t="shared" si="43"/>
        <v xml:space="preserve"> </v>
      </c>
      <c r="Z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9" s="225" t="str">
        <f t="shared" si="44"/>
        <v xml:space="preserve"> </v>
      </c>
      <c r="AB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0" spans="1:28" s="191" customFormat="1" ht="12.75">
      <c r="A400" s="182" t="str">
        <f t="shared" si="45"/>
        <v>71080101000000</v>
      </c>
      <c r="B400" s="183" t="s">
        <v>439</v>
      </c>
      <c r="C400" s="132" t="s">
        <v>185</v>
      </c>
      <c r="D400" s="131" t="s">
        <v>106</v>
      </c>
      <c r="E400" s="130" t="s">
        <v>106</v>
      </c>
      <c r="F400" s="184" t="s">
        <v>441</v>
      </c>
      <c r="G400" s="185" t="s">
        <v>440</v>
      </c>
      <c r="H400" s="149">
        <v>2811</v>
      </c>
      <c r="I400" s="150" t="s">
        <v>185</v>
      </c>
      <c r="J400" s="151">
        <v>1</v>
      </c>
      <c r="K400" s="151">
        <v>1</v>
      </c>
      <c r="L400" s="152" t="s">
        <v>285</v>
      </c>
      <c r="M400" s="153"/>
      <c r="N400" s="190">
        <f>+'havelvac 7.2'!N427+'havelvac 7.3'!N427+'havelvac 7.4'!N427+'havelvac 7.5'!N427+'havelvac 7.6'!N427+'havelvac 7.7'!N427+'havelvac 7.9'!N427+'havelvac 7.8'!N427+'havelvac 7.10'!N427+'havelvac 7.11'!N427+'havelvac 7.12'!N427+'havelvac 7.13'!N425</f>
        <v>0</v>
      </c>
      <c r="O400" s="190">
        <f>+'havelvac 7.2'!O427+'havelvac 7.3'!O427+'havelvac 7.4'!O427+'havelvac 7.5'!O427+'havelvac 7.6'!O427+'havelvac 7.7'!O427+'havelvac 7.9'!O427+'havelvac 7.8'!O427+'havelvac 7.10'!O427+'havelvac 7.11'!O427+'havelvac 7.12'!O427+'havelvac 7.13'!O425</f>
        <v>0</v>
      </c>
      <c r="P400" s="227" t="str">
        <f t="shared" ref="P400:P463" si="46">IFERROR(Q400/O400, " ")</f>
        <v xml:space="preserve"> </v>
      </c>
      <c r="Q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0" s="227" t="str">
        <f t="shared" ref="R400:R463" si="47">IFERROR(S400/O400, " ")</f>
        <v xml:space="preserve"> </v>
      </c>
      <c r="S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0" s="227" t="str">
        <f t="shared" ref="T400:T463" si="48">IFERROR(U400/O400, " ")</f>
        <v xml:space="preserve"> </v>
      </c>
      <c r="U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0" s="190">
        <f>+'havelvac 7.2'!P427+'havelvac 7.3'!P427+'havelvac 7.4'!P427+'havelvac 7.5'!P427+'havelvac 7.6'!P427+'havelvac 7.7'!P427+'havelvac 7.9'!P427+'havelvac 7.8'!P427+'havelvac 7.10'!P427+'havelvac 7.11'!P427+'havelvac 7.12'!P427+'havelvac 7.13'!P425</f>
        <v>0</v>
      </c>
      <c r="W400" s="227" t="str">
        <f t="shared" ref="W400:W463" si="49">IFERROR(X400/V400, " ")</f>
        <v xml:space="preserve"> </v>
      </c>
      <c r="X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0" s="227" t="str">
        <f t="shared" ref="Y400:Y463" si="50">IFERROR(Z400/V400, " ")</f>
        <v xml:space="preserve"> </v>
      </c>
      <c r="Z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0" s="227" t="str">
        <f t="shared" ref="AA400:AA463" si="51">IFERROR(AB400/V400, " ")</f>
        <v xml:space="preserve"> </v>
      </c>
      <c r="AB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1" spans="1:28" s="135" customFormat="1" ht="12.75">
      <c r="A401" s="182" t="str">
        <f t="shared" si="45"/>
        <v>71080101000001</v>
      </c>
      <c r="B401" s="183" t="s">
        <v>439</v>
      </c>
      <c r="C401" s="132" t="s">
        <v>185</v>
      </c>
      <c r="D401" s="131" t="s">
        <v>106</v>
      </c>
      <c r="E401" s="130" t="s">
        <v>106</v>
      </c>
      <c r="F401" s="184" t="s">
        <v>441</v>
      </c>
      <c r="G401" s="185" t="s">
        <v>96</v>
      </c>
      <c r="H401" s="23"/>
      <c r="I401" s="23"/>
      <c r="J401" s="24"/>
      <c r="K401" s="24"/>
      <c r="L401" s="28" t="s">
        <v>108</v>
      </c>
      <c r="M401" s="29"/>
      <c r="N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7.13'!N426</f>
        <v>#REF!</v>
      </c>
      <c r="O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7.13'!O426</f>
        <v>#REF!</v>
      </c>
      <c r="P401" s="225" t="str">
        <f t="shared" si="46"/>
        <v xml:space="preserve"> </v>
      </c>
      <c r="Q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1" s="225" t="str">
        <f t="shared" si="47"/>
        <v xml:space="preserve"> </v>
      </c>
      <c r="S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1" s="225" t="str">
        <f t="shared" si="48"/>
        <v xml:space="preserve"> </v>
      </c>
      <c r="U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7.13'!P426</f>
        <v>#REF!</v>
      </c>
      <c r="W401" s="225" t="str">
        <f t="shared" si="49"/>
        <v xml:space="preserve"> </v>
      </c>
      <c r="X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1" s="225" t="str">
        <f t="shared" si="50"/>
        <v xml:space="preserve"> </v>
      </c>
      <c r="Z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1" s="225" t="str">
        <f t="shared" si="51"/>
        <v xml:space="preserve"> </v>
      </c>
      <c r="AB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2" spans="1:28" s="196" customFormat="1" ht="13.5">
      <c r="A402" s="182" t="str">
        <f t="shared" si="45"/>
        <v>71080101010000</v>
      </c>
      <c r="B402" s="183" t="s">
        <v>439</v>
      </c>
      <c r="C402" s="132" t="s">
        <v>185</v>
      </c>
      <c r="D402" s="131" t="s">
        <v>106</v>
      </c>
      <c r="E402" s="130" t="s">
        <v>106</v>
      </c>
      <c r="F402" s="184" t="s">
        <v>106</v>
      </c>
      <c r="G402" s="185" t="s">
        <v>440</v>
      </c>
      <c r="H402" s="144"/>
      <c r="I402" s="145"/>
      <c r="J402" s="146"/>
      <c r="K402" s="146"/>
      <c r="L402" s="25" t="s">
        <v>286</v>
      </c>
      <c r="M402" s="26"/>
      <c r="N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7.13'!N427</f>
        <v>#REF!</v>
      </c>
      <c r="O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7.13'!O427</f>
        <v>#REF!</v>
      </c>
      <c r="P402" s="228" t="str">
        <f t="shared" si="46"/>
        <v xml:space="preserve"> </v>
      </c>
      <c r="Q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2" s="228" t="str">
        <f t="shared" si="47"/>
        <v xml:space="preserve"> </v>
      </c>
      <c r="S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2" s="228" t="str">
        <f t="shared" si="48"/>
        <v xml:space="preserve"> </v>
      </c>
      <c r="U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7.13'!P427</f>
        <v>#REF!</v>
      </c>
      <c r="W402" s="228" t="str">
        <f t="shared" si="49"/>
        <v xml:space="preserve"> </v>
      </c>
      <c r="X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2" s="228" t="str">
        <f t="shared" si="50"/>
        <v xml:space="preserve"> </v>
      </c>
      <c r="Z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2" s="228" t="str">
        <f t="shared" si="51"/>
        <v xml:space="preserve"> </v>
      </c>
      <c r="AB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3" spans="1:28" s="135" customFormat="1">
      <c r="A403" s="182" t="str">
        <f t="shared" si="45"/>
        <v>71080101014239</v>
      </c>
      <c r="B403" s="183" t="s">
        <v>439</v>
      </c>
      <c r="C403" s="132" t="s">
        <v>185</v>
      </c>
      <c r="D403" s="131" t="s">
        <v>106</v>
      </c>
      <c r="E403" s="130" t="s">
        <v>106</v>
      </c>
      <c r="F403" s="184" t="s">
        <v>106</v>
      </c>
      <c r="G403" s="129">
        <v>4239</v>
      </c>
      <c r="H403" s="15"/>
      <c r="I403" s="23"/>
      <c r="J403" s="24"/>
      <c r="K403" s="24"/>
      <c r="L403" s="27" t="s">
        <v>125</v>
      </c>
      <c r="M403" s="29">
        <v>4239</v>
      </c>
      <c r="N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3" s="229" t="str">
        <f t="shared" si="46"/>
        <v xml:space="preserve"> </v>
      </c>
      <c r="Q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3" s="229" t="str">
        <f t="shared" si="47"/>
        <v xml:space="preserve"> </v>
      </c>
      <c r="S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3" s="229" t="str">
        <f t="shared" si="48"/>
        <v xml:space="preserve"> </v>
      </c>
      <c r="U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3" s="229" t="str">
        <f t="shared" si="49"/>
        <v xml:space="preserve"> </v>
      </c>
      <c r="X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3" s="229" t="str">
        <f t="shared" si="50"/>
        <v xml:space="preserve"> </v>
      </c>
      <c r="Z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3" s="229" t="str">
        <f t="shared" si="51"/>
        <v xml:space="preserve"> </v>
      </c>
      <c r="AB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4" spans="1:28" s="135" customFormat="1" hidden="1">
      <c r="A404" s="182" t="str">
        <f t="shared" si="45"/>
        <v>71080101014639</v>
      </c>
      <c r="B404" s="183" t="s">
        <v>439</v>
      </c>
      <c r="C404" s="132" t="s">
        <v>185</v>
      </c>
      <c r="D404" s="131" t="s">
        <v>106</v>
      </c>
      <c r="E404" s="130" t="s">
        <v>106</v>
      </c>
      <c r="F404" s="184" t="s">
        <v>106</v>
      </c>
      <c r="G404" s="129">
        <v>4639</v>
      </c>
      <c r="H404" s="23"/>
      <c r="I404" s="16"/>
      <c r="J404" s="17"/>
      <c r="K404" s="17"/>
      <c r="L404" s="28" t="s">
        <v>167</v>
      </c>
      <c r="M404" s="29">
        <v>4639</v>
      </c>
      <c r="N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4" s="229" t="str">
        <f t="shared" si="46"/>
        <v xml:space="preserve"> </v>
      </c>
      <c r="Q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4" s="229" t="str">
        <f t="shared" si="47"/>
        <v xml:space="preserve"> </v>
      </c>
      <c r="S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4" s="229" t="str">
        <f t="shared" si="48"/>
        <v xml:space="preserve"> </v>
      </c>
      <c r="U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4" s="229" t="str">
        <f t="shared" si="49"/>
        <v xml:space="preserve"> </v>
      </c>
      <c r="X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4" s="229" t="str">
        <f t="shared" si="50"/>
        <v xml:space="preserve"> </v>
      </c>
      <c r="Z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4" s="229" t="str">
        <f t="shared" si="51"/>
        <v xml:space="preserve"> </v>
      </c>
      <c r="AB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5" spans="1:28" s="196" customFormat="1" ht="27">
      <c r="A405" s="182" t="str">
        <f t="shared" si="45"/>
        <v>71080101020000</v>
      </c>
      <c r="B405" s="183" t="s">
        <v>439</v>
      </c>
      <c r="C405" s="132" t="s">
        <v>185</v>
      </c>
      <c r="D405" s="131" t="s">
        <v>106</v>
      </c>
      <c r="E405" s="130" t="s">
        <v>106</v>
      </c>
      <c r="F405" s="184" t="s">
        <v>140</v>
      </c>
      <c r="G405" s="185" t="s">
        <v>440</v>
      </c>
      <c r="H405" s="144"/>
      <c r="I405" s="145"/>
      <c r="J405" s="146"/>
      <c r="K405" s="146"/>
      <c r="L405" s="25" t="s">
        <v>287</v>
      </c>
      <c r="M405" s="26"/>
      <c r="N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5" s="228" t="str">
        <f t="shared" si="46"/>
        <v xml:space="preserve"> </v>
      </c>
      <c r="Q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5" s="228" t="str">
        <f t="shared" si="47"/>
        <v xml:space="preserve"> </v>
      </c>
      <c r="S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5" s="228" t="str">
        <f t="shared" si="48"/>
        <v xml:space="preserve"> </v>
      </c>
      <c r="U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5" s="228" t="str">
        <f t="shared" si="49"/>
        <v xml:space="preserve"> </v>
      </c>
      <c r="X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5" s="228" t="str">
        <f t="shared" si="50"/>
        <v xml:space="preserve"> </v>
      </c>
      <c r="Z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5" s="228" t="str">
        <f t="shared" si="51"/>
        <v xml:space="preserve"> </v>
      </c>
      <c r="AB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6" spans="1:28" s="135" customFormat="1" ht="25.5" hidden="1">
      <c r="A406" s="182" t="str">
        <f t="shared" si="45"/>
        <v>71080101024251</v>
      </c>
      <c r="B406" s="183" t="s">
        <v>439</v>
      </c>
      <c r="C406" s="132" t="s">
        <v>185</v>
      </c>
      <c r="D406" s="131" t="s">
        <v>106</v>
      </c>
      <c r="E406" s="130" t="s">
        <v>106</v>
      </c>
      <c r="F406" s="184" t="s">
        <v>140</v>
      </c>
      <c r="G406" s="129">
        <v>4251</v>
      </c>
      <c r="H406" s="15"/>
      <c r="I406" s="23"/>
      <c r="J406" s="24"/>
      <c r="K406" s="24"/>
      <c r="L406" s="28" t="s">
        <v>142</v>
      </c>
      <c r="M406" s="11">
        <v>4251</v>
      </c>
      <c r="N406" s="181" t="e">
        <f>+'havelvac 7.2'!N430+'havelvac 7.3'!N430+'havelvac 7.4'!N430+'havelvac 7.5'!N430+'havelvac 7.6'!N430+'havelvac 7.7'!N430+'havelvac 7.9'!N430+'havelvac 7.8'!N430+'havelvac 7.10'!N430+'havelvac 7.11'!N430+'havelvac 7.12'!N430+'havelvac 7.13'!#REF!</f>
        <v>#REF!</v>
      </c>
      <c r="O406" s="181" t="e">
        <f>+'havelvac 7.2'!O430+'havelvac 7.3'!O430+'havelvac 7.4'!O430+'havelvac 7.5'!O430+'havelvac 7.6'!O430+'havelvac 7.7'!O430+'havelvac 7.9'!O430+'havelvac 7.8'!O430+'havelvac 7.10'!O430+'havelvac 7.11'!O430+'havelvac 7.12'!O430+'havelvac 7.13'!#REF!</f>
        <v>#REF!</v>
      </c>
      <c r="P406" s="229" t="str">
        <f t="shared" si="46"/>
        <v xml:space="preserve"> </v>
      </c>
      <c r="Q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6" s="229" t="str">
        <f t="shared" si="47"/>
        <v xml:space="preserve"> </v>
      </c>
      <c r="S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6" s="229" t="str">
        <f t="shared" si="48"/>
        <v xml:space="preserve"> </v>
      </c>
      <c r="U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6" s="181" t="e">
        <f>+'havelvac 7.2'!P430+'havelvac 7.3'!P430+'havelvac 7.4'!P430+'havelvac 7.5'!P430+'havelvac 7.6'!P430+'havelvac 7.7'!P430+'havelvac 7.9'!P430+'havelvac 7.8'!P430+'havelvac 7.10'!P430+'havelvac 7.11'!P430+'havelvac 7.12'!P430+'havelvac 7.13'!#REF!</f>
        <v>#REF!</v>
      </c>
      <c r="W406" s="229" t="str">
        <f t="shared" si="49"/>
        <v xml:space="preserve"> </v>
      </c>
      <c r="X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6" s="229" t="str">
        <f t="shared" si="50"/>
        <v xml:space="preserve"> </v>
      </c>
      <c r="Z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6" s="229" t="str">
        <f t="shared" si="51"/>
        <v xml:space="preserve"> </v>
      </c>
      <c r="AB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7" spans="1:28" s="135" customFormat="1" hidden="1">
      <c r="A407" s="182" t="str">
        <f t="shared" si="45"/>
        <v>71080101024639</v>
      </c>
      <c r="B407" s="183" t="s">
        <v>439</v>
      </c>
      <c r="C407" s="132" t="s">
        <v>185</v>
      </c>
      <c r="D407" s="131" t="s">
        <v>106</v>
      </c>
      <c r="E407" s="130" t="s">
        <v>106</v>
      </c>
      <c r="F407" s="184" t="s">
        <v>140</v>
      </c>
      <c r="G407" s="129">
        <v>4639</v>
      </c>
      <c r="H407" s="23"/>
      <c r="I407" s="16"/>
      <c r="J407" s="17"/>
      <c r="K407" s="17"/>
      <c r="L407" s="28" t="s">
        <v>167</v>
      </c>
      <c r="M407" s="29">
        <v>4639</v>
      </c>
      <c r="N407" s="181" t="e">
        <f>+'havelvac 7.2'!N431+'havelvac 7.3'!N431+'havelvac 7.4'!N431+'havelvac 7.5'!N431+'havelvac 7.6'!N431+'havelvac 7.7'!N431+'havelvac 7.9'!N431+'havelvac 7.8'!N431+'havelvac 7.10'!N431+'havelvac 7.11'!N431+'havelvac 7.12'!N431+'havelvac 7.13'!#REF!</f>
        <v>#REF!</v>
      </c>
      <c r="O407" s="181" t="e">
        <f>+'havelvac 7.2'!O431+'havelvac 7.3'!O431+'havelvac 7.4'!O431+'havelvac 7.5'!O431+'havelvac 7.6'!O431+'havelvac 7.7'!O431+'havelvac 7.9'!O431+'havelvac 7.8'!O431+'havelvac 7.10'!O431+'havelvac 7.11'!O431+'havelvac 7.12'!O431+'havelvac 7.13'!#REF!</f>
        <v>#REF!</v>
      </c>
      <c r="P407" s="229" t="str">
        <f t="shared" si="46"/>
        <v xml:space="preserve"> </v>
      </c>
      <c r="Q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7" s="229" t="str">
        <f t="shared" si="47"/>
        <v xml:space="preserve"> </v>
      </c>
      <c r="S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7" s="229" t="str">
        <f t="shared" si="48"/>
        <v xml:space="preserve"> </v>
      </c>
      <c r="U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7" s="181" t="e">
        <f>+'havelvac 7.2'!P431+'havelvac 7.3'!P431+'havelvac 7.4'!P431+'havelvac 7.5'!P431+'havelvac 7.6'!P431+'havelvac 7.7'!P431+'havelvac 7.9'!P431+'havelvac 7.8'!P431+'havelvac 7.10'!P431+'havelvac 7.11'!P431+'havelvac 7.12'!P431+'havelvac 7.13'!#REF!</f>
        <v>#REF!</v>
      </c>
      <c r="W407" s="229" t="str">
        <f t="shared" si="49"/>
        <v xml:space="preserve"> </v>
      </c>
      <c r="X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7" s="229" t="str">
        <f t="shared" si="50"/>
        <v xml:space="preserve"> </v>
      </c>
      <c r="Z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7" s="229" t="str">
        <f t="shared" si="51"/>
        <v xml:space="preserve"> </v>
      </c>
      <c r="AB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8" spans="1:28" s="135" customFormat="1" ht="25.5" hidden="1">
      <c r="A408" s="182" t="str">
        <f t="shared" si="45"/>
        <v>71080101024819</v>
      </c>
      <c r="B408" s="183" t="s">
        <v>439</v>
      </c>
      <c r="C408" s="132" t="s">
        <v>185</v>
      </c>
      <c r="D408" s="131" t="s">
        <v>106</v>
      </c>
      <c r="E408" s="130" t="s">
        <v>106</v>
      </c>
      <c r="F408" s="184" t="s">
        <v>140</v>
      </c>
      <c r="G408" s="129">
        <v>4819</v>
      </c>
      <c r="H408" s="23"/>
      <c r="I408" s="16"/>
      <c r="J408" s="17"/>
      <c r="K408" s="17"/>
      <c r="L408" s="27" t="s">
        <v>219</v>
      </c>
      <c r="M408" s="10">
        <v>4819</v>
      </c>
      <c r="N408" s="181">
        <f>+'havelvac 7.2'!N432+'havelvac 7.3'!N432+'havelvac 7.4'!N432+'havelvac 7.5'!N432+'havelvac 7.6'!N432+'havelvac 7.7'!N432+'havelvac 7.9'!N432+'havelvac 7.8'!N432+'havelvac 7.10'!N432+'havelvac 7.11'!N432+'havelvac 7.12'!N432+'havelvac 7.13'!N430</f>
        <v>0</v>
      </c>
      <c r="O408" s="181">
        <f>+'havelvac 7.2'!O432+'havelvac 7.3'!O432+'havelvac 7.4'!O432+'havelvac 7.5'!O432+'havelvac 7.6'!O432+'havelvac 7.7'!O432+'havelvac 7.9'!O432+'havelvac 7.8'!O432+'havelvac 7.10'!O432+'havelvac 7.11'!O432+'havelvac 7.12'!O432+'havelvac 7.13'!O430</f>
        <v>0</v>
      </c>
      <c r="P408" s="229" t="str">
        <f t="shared" si="46"/>
        <v xml:space="preserve"> </v>
      </c>
      <c r="Q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8" s="229" t="str">
        <f t="shared" si="47"/>
        <v xml:space="preserve"> </v>
      </c>
      <c r="S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8" s="229" t="str">
        <f t="shared" si="48"/>
        <v xml:space="preserve"> </v>
      </c>
      <c r="U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8" s="181">
        <f>+'havelvac 7.2'!P432+'havelvac 7.3'!P432+'havelvac 7.4'!P432+'havelvac 7.5'!P432+'havelvac 7.6'!P432+'havelvac 7.7'!P432+'havelvac 7.9'!P432+'havelvac 7.8'!P432+'havelvac 7.10'!P432+'havelvac 7.11'!P432+'havelvac 7.12'!P432+'havelvac 7.13'!P430</f>
        <v>0</v>
      </c>
      <c r="W408" s="229" t="str">
        <f t="shared" si="49"/>
        <v xml:space="preserve"> </v>
      </c>
      <c r="X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8" s="229" t="str">
        <f t="shared" si="50"/>
        <v xml:space="preserve"> </v>
      </c>
      <c r="Z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8" s="229" t="str">
        <f t="shared" si="51"/>
        <v xml:space="preserve"> </v>
      </c>
      <c r="AB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9" spans="1:28" s="135" customFormat="1">
      <c r="A409" s="182" t="str">
        <f t="shared" si="45"/>
        <v>71080101025112</v>
      </c>
      <c r="B409" s="183" t="s">
        <v>439</v>
      </c>
      <c r="C409" s="132" t="s">
        <v>185</v>
      </c>
      <c r="D409" s="131" t="s">
        <v>106</v>
      </c>
      <c r="E409" s="130" t="s">
        <v>106</v>
      </c>
      <c r="F409" s="184" t="s">
        <v>140</v>
      </c>
      <c r="G409" s="129">
        <v>5112</v>
      </c>
      <c r="H409" s="23"/>
      <c r="I409" s="16"/>
      <c r="J409" s="17"/>
      <c r="K409" s="17"/>
      <c r="L409" s="28" t="s">
        <v>173</v>
      </c>
      <c r="M409" s="29">
        <v>5112</v>
      </c>
      <c r="N409" s="181">
        <f>+'havelvac 7.2'!N433+'havelvac 7.3'!N433+'havelvac 7.4'!N433+'havelvac 7.5'!N433+'havelvac 7.6'!N433+'havelvac 7.7'!N433+'havelvac 7.9'!N433+'havelvac 7.8'!N433+'havelvac 7.10'!N433+'havelvac 7.11'!N433+'havelvac 7.12'!N433+'havelvac 7.13'!N431</f>
        <v>0</v>
      </c>
      <c r="O409" s="181">
        <f>+'havelvac 7.2'!O433+'havelvac 7.3'!O433+'havelvac 7.4'!O433+'havelvac 7.5'!O433+'havelvac 7.6'!O433+'havelvac 7.7'!O433+'havelvac 7.9'!O433+'havelvac 7.8'!O433+'havelvac 7.10'!O433+'havelvac 7.11'!O433+'havelvac 7.12'!O433+'havelvac 7.13'!O431</f>
        <v>0</v>
      </c>
      <c r="P409" s="229" t="str">
        <f t="shared" si="46"/>
        <v xml:space="preserve"> </v>
      </c>
      <c r="Q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9" s="229" t="str">
        <f t="shared" si="47"/>
        <v xml:space="preserve"> </v>
      </c>
      <c r="S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9" s="229" t="str">
        <f t="shared" si="48"/>
        <v xml:space="preserve"> </v>
      </c>
      <c r="U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9" s="181">
        <f>+'havelvac 7.2'!P433+'havelvac 7.3'!P433+'havelvac 7.4'!P433+'havelvac 7.5'!P433+'havelvac 7.6'!P433+'havelvac 7.7'!P433+'havelvac 7.9'!P433+'havelvac 7.8'!P433+'havelvac 7.10'!P433+'havelvac 7.11'!P433+'havelvac 7.12'!P433+'havelvac 7.13'!P431</f>
        <v>0</v>
      </c>
      <c r="W409" s="229" t="str">
        <f t="shared" si="49"/>
        <v xml:space="preserve"> </v>
      </c>
      <c r="X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9" s="229" t="str">
        <f t="shared" si="50"/>
        <v xml:space="preserve"> </v>
      </c>
      <c r="Z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9" s="229" t="str">
        <f t="shared" si="51"/>
        <v xml:space="preserve"> </v>
      </c>
      <c r="AB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0" spans="1:28" s="135" customFormat="1" hidden="1">
      <c r="A410" s="182" t="str">
        <f t="shared" si="45"/>
        <v>71080101025113</v>
      </c>
      <c r="B410" s="183" t="s">
        <v>439</v>
      </c>
      <c r="C410" s="132" t="s">
        <v>185</v>
      </c>
      <c r="D410" s="131" t="s">
        <v>106</v>
      </c>
      <c r="E410" s="130" t="s">
        <v>106</v>
      </c>
      <c r="F410" s="184" t="s">
        <v>140</v>
      </c>
      <c r="G410" s="129">
        <v>5113</v>
      </c>
      <c r="H410" s="23"/>
      <c r="I410" s="16"/>
      <c r="J410" s="17"/>
      <c r="K410" s="17"/>
      <c r="L410" s="28" t="s">
        <v>174</v>
      </c>
      <c r="M410" s="29">
        <v>5113</v>
      </c>
      <c r="N410" s="181">
        <f>+'havelvac 7.2'!N434+'havelvac 7.3'!N434+'havelvac 7.4'!N434+'havelvac 7.5'!N434+'havelvac 7.6'!N434+'havelvac 7.7'!N434+'havelvac 7.9'!N434+'havelvac 7.8'!N434+'havelvac 7.10'!N434+'havelvac 7.11'!N434+'havelvac 7.12'!N434+'havelvac 7.13'!N432</f>
        <v>0</v>
      </c>
      <c r="O410" s="181">
        <f>+'havelvac 7.2'!O434+'havelvac 7.3'!O434+'havelvac 7.4'!O434+'havelvac 7.5'!O434+'havelvac 7.6'!O434+'havelvac 7.7'!O434+'havelvac 7.9'!O434+'havelvac 7.8'!O434+'havelvac 7.10'!O434+'havelvac 7.11'!O434+'havelvac 7.12'!O434+'havelvac 7.13'!O432</f>
        <v>0</v>
      </c>
      <c r="P410" s="229" t="str">
        <f t="shared" si="46"/>
        <v xml:space="preserve"> </v>
      </c>
      <c r="Q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0" s="229" t="str">
        <f t="shared" si="47"/>
        <v xml:space="preserve"> </v>
      </c>
      <c r="S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0" s="229" t="str">
        <f t="shared" si="48"/>
        <v xml:space="preserve"> </v>
      </c>
      <c r="U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0" s="181">
        <f>+'havelvac 7.2'!P434+'havelvac 7.3'!P434+'havelvac 7.4'!P434+'havelvac 7.5'!P434+'havelvac 7.6'!P434+'havelvac 7.7'!P434+'havelvac 7.9'!P434+'havelvac 7.8'!P434+'havelvac 7.10'!P434+'havelvac 7.11'!P434+'havelvac 7.12'!P434+'havelvac 7.13'!P432</f>
        <v>0</v>
      </c>
      <c r="W410" s="229" t="str">
        <f t="shared" si="49"/>
        <v xml:space="preserve"> </v>
      </c>
      <c r="X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0" s="229" t="str">
        <f t="shared" si="50"/>
        <v xml:space="preserve"> </v>
      </c>
      <c r="Z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0" s="229" t="str">
        <f t="shared" si="51"/>
        <v xml:space="preserve"> </v>
      </c>
      <c r="AB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1" spans="1:28" s="196" customFormat="1" ht="13.5" hidden="1">
      <c r="A411" s="182" t="str">
        <f t="shared" si="45"/>
        <v>71080101030000</v>
      </c>
      <c r="B411" s="183" t="s">
        <v>439</v>
      </c>
      <c r="C411" s="132" t="s">
        <v>185</v>
      </c>
      <c r="D411" s="131" t="s">
        <v>106</v>
      </c>
      <c r="E411" s="130" t="s">
        <v>106</v>
      </c>
      <c r="F411" s="184" t="s">
        <v>442</v>
      </c>
      <c r="G411" s="185" t="s">
        <v>440</v>
      </c>
      <c r="H411" s="144"/>
      <c r="I411" s="145"/>
      <c r="J411" s="146"/>
      <c r="K411" s="146"/>
      <c r="L411" s="25" t="s">
        <v>288</v>
      </c>
      <c r="M411" s="26"/>
      <c r="N411" s="195">
        <f>+'havelvac 7.2'!N435+'havelvac 7.3'!N435+'havelvac 7.4'!N435+'havelvac 7.5'!N435+'havelvac 7.6'!N435+'havelvac 7.7'!N435+'havelvac 7.9'!N435+'havelvac 7.8'!N435+'havelvac 7.10'!N435+'havelvac 7.11'!N435+'havelvac 7.12'!N435+'havelvac 7.13'!N433</f>
        <v>0</v>
      </c>
      <c r="O411" s="195">
        <f>+'havelvac 7.2'!O435+'havelvac 7.3'!O435+'havelvac 7.4'!O435+'havelvac 7.5'!O435+'havelvac 7.6'!O435+'havelvac 7.7'!O435+'havelvac 7.9'!O435+'havelvac 7.8'!O435+'havelvac 7.10'!O435+'havelvac 7.11'!O435+'havelvac 7.12'!O435+'havelvac 7.13'!O433</f>
        <v>0</v>
      </c>
      <c r="P411" s="228" t="str">
        <f t="shared" si="46"/>
        <v xml:space="preserve"> </v>
      </c>
      <c r="Q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1" s="228" t="str">
        <f t="shared" si="47"/>
        <v xml:space="preserve"> </v>
      </c>
      <c r="S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1" s="228" t="str">
        <f t="shared" si="48"/>
        <v xml:space="preserve"> </v>
      </c>
      <c r="U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1" s="195">
        <f>+'havelvac 7.2'!P435+'havelvac 7.3'!P435+'havelvac 7.4'!P435+'havelvac 7.5'!P435+'havelvac 7.6'!P435+'havelvac 7.7'!P435+'havelvac 7.9'!P435+'havelvac 7.8'!P435+'havelvac 7.10'!P435+'havelvac 7.11'!P435+'havelvac 7.12'!P435+'havelvac 7.13'!P433</f>
        <v>0</v>
      </c>
      <c r="W411" s="228" t="str">
        <f t="shared" si="49"/>
        <v xml:space="preserve"> </v>
      </c>
      <c r="X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1" s="228" t="str">
        <f t="shared" si="50"/>
        <v xml:space="preserve"> </v>
      </c>
      <c r="Z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1" s="228" t="str">
        <f t="shared" si="51"/>
        <v xml:space="preserve"> </v>
      </c>
      <c r="AB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2" spans="1:28" s="135" customFormat="1" hidden="1">
      <c r="A412" s="182">
        <v>71080101035121</v>
      </c>
      <c r="B412" s="183" t="s">
        <v>439</v>
      </c>
      <c r="C412" s="132" t="s">
        <v>185</v>
      </c>
      <c r="D412" s="131" t="s">
        <v>106</v>
      </c>
      <c r="E412" s="130" t="s">
        <v>106</v>
      </c>
      <c r="F412" s="184" t="s">
        <v>442</v>
      </c>
      <c r="G412" s="129" t="s">
        <v>580</v>
      </c>
      <c r="H412" s="23"/>
      <c r="I412" s="16"/>
      <c r="J412" s="17"/>
      <c r="K412" s="17"/>
      <c r="L412" s="28" t="s">
        <v>423</v>
      </c>
      <c r="M412" s="29">
        <v>5121</v>
      </c>
      <c r="N412" s="181"/>
      <c r="O412" s="181"/>
      <c r="P412" s="229" t="str">
        <f t="shared" si="46"/>
        <v xml:space="preserve"> </v>
      </c>
      <c r="Q412" s="181"/>
      <c r="R412" s="229" t="str">
        <f t="shared" si="47"/>
        <v xml:space="preserve"> </v>
      </c>
      <c r="S412" s="181"/>
      <c r="T412" s="229" t="str">
        <f t="shared" si="48"/>
        <v xml:space="preserve"> </v>
      </c>
      <c r="U412" s="181"/>
      <c r="V412" s="181"/>
      <c r="W412" s="229" t="str">
        <f t="shared" si="49"/>
        <v xml:space="preserve"> </v>
      </c>
      <c r="X412" s="181"/>
      <c r="Y412" s="229" t="str">
        <f t="shared" si="50"/>
        <v xml:space="preserve"> </v>
      </c>
      <c r="Z412" s="181"/>
      <c r="AA412" s="229" t="str">
        <f t="shared" si="51"/>
        <v xml:space="preserve"> </v>
      </c>
      <c r="AB412" s="181"/>
    </row>
    <row r="413" spans="1:28" s="135" customFormat="1" ht="12.75" hidden="1">
      <c r="A413" s="182" t="str">
        <f t="shared" si="45"/>
        <v>71080101034239</v>
      </c>
      <c r="B413" s="183" t="s">
        <v>439</v>
      </c>
      <c r="C413" s="132" t="s">
        <v>185</v>
      </c>
      <c r="D413" s="131" t="s">
        <v>106</v>
      </c>
      <c r="E413" s="130" t="s">
        <v>106</v>
      </c>
      <c r="F413" s="184" t="s">
        <v>442</v>
      </c>
      <c r="G413" s="129">
        <v>4239</v>
      </c>
      <c r="H413" s="23"/>
      <c r="I413" s="16"/>
      <c r="J413" s="17"/>
      <c r="K413" s="17"/>
      <c r="L413" s="27" t="s">
        <v>125</v>
      </c>
      <c r="M413" s="10">
        <v>4239</v>
      </c>
      <c r="N413" s="188">
        <f>+'havelvac 7.2'!N436+'havelvac 7.3'!N436+'havelvac 7.4'!N436+'havelvac 7.5'!N436+'havelvac 7.6'!N436+'havelvac 7.7'!N436+'havelvac 7.9'!N436+'havelvac 7.8'!N436+'havelvac 7.10'!N436+'havelvac 7.11'!N436+'havelvac 7.12'!N436+'havelvac 7.13'!N434</f>
        <v>0</v>
      </c>
      <c r="O413" s="188">
        <f>+'havelvac 7.2'!O436+'havelvac 7.3'!O436+'havelvac 7.4'!O436+'havelvac 7.5'!O436+'havelvac 7.6'!O436+'havelvac 7.7'!O436+'havelvac 7.9'!O436+'havelvac 7.8'!O436+'havelvac 7.10'!O436+'havelvac 7.11'!O436+'havelvac 7.12'!O436+'havelvac 7.13'!O434</f>
        <v>0</v>
      </c>
      <c r="P413" s="225" t="str">
        <f t="shared" si="46"/>
        <v xml:space="preserve"> </v>
      </c>
      <c r="Q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3" s="225" t="str">
        <f t="shared" si="47"/>
        <v xml:space="preserve"> </v>
      </c>
      <c r="S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3" s="225" t="str">
        <f t="shared" si="48"/>
        <v xml:space="preserve"> </v>
      </c>
      <c r="U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3" s="188">
        <f>+'havelvac 7.2'!P436+'havelvac 7.3'!P436+'havelvac 7.4'!P436+'havelvac 7.5'!P436+'havelvac 7.6'!P436+'havelvac 7.7'!P436+'havelvac 7.9'!P436+'havelvac 7.8'!P436+'havelvac 7.10'!P436+'havelvac 7.11'!P436+'havelvac 7.12'!P436+'havelvac 7.13'!P434</f>
        <v>0</v>
      </c>
      <c r="W413" s="225" t="str">
        <f t="shared" si="49"/>
        <v xml:space="preserve"> </v>
      </c>
      <c r="X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3" s="225" t="str">
        <f t="shared" si="50"/>
        <v xml:space="preserve"> </v>
      </c>
      <c r="Z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3" s="225" t="str">
        <f t="shared" si="51"/>
        <v xml:space="preserve"> </v>
      </c>
      <c r="AB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4" spans="1:28" s="187" customFormat="1" ht="13.5">
      <c r="A414" s="182" t="str">
        <f t="shared" si="45"/>
        <v>71080200000000</v>
      </c>
      <c r="B414" s="183" t="s">
        <v>439</v>
      </c>
      <c r="C414" s="132" t="s">
        <v>185</v>
      </c>
      <c r="D414" s="131" t="s">
        <v>140</v>
      </c>
      <c r="E414" s="130" t="s">
        <v>441</v>
      </c>
      <c r="F414" s="184" t="s">
        <v>441</v>
      </c>
      <c r="G414" s="185" t="s">
        <v>440</v>
      </c>
      <c r="H414" s="173">
        <v>2820</v>
      </c>
      <c r="I414" s="164" t="s">
        <v>185</v>
      </c>
      <c r="J414" s="165">
        <v>2</v>
      </c>
      <c r="K414" s="165">
        <v>0</v>
      </c>
      <c r="L414" s="166" t="s">
        <v>289</v>
      </c>
      <c r="M414" s="174"/>
      <c r="N414" s="186">
        <f>+'havelvac 7.2'!N438+'havelvac 7.3'!N438+'havelvac 7.4'!N438+'havelvac 7.5'!N438+'havelvac 7.6'!N438+'havelvac 7.7'!N438+'havelvac 7.9'!N438+'havelvac 7.8'!N438+'havelvac 7.10'!N438+'havelvac 7.11'!N438+'havelvac 7.12'!N438+'havelvac 7.13'!N436</f>
        <v>0</v>
      </c>
      <c r="O414" s="186">
        <f>+'havelvac 7.2'!O438+'havelvac 7.3'!O438+'havelvac 7.4'!O438+'havelvac 7.5'!O438+'havelvac 7.6'!O438+'havelvac 7.7'!O438+'havelvac 7.9'!O438+'havelvac 7.8'!O438+'havelvac 7.10'!O438+'havelvac 7.11'!O438+'havelvac 7.12'!O438+'havelvac 7.13'!O436</f>
        <v>0</v>
      </c>
      <c r="P414" s="226" t="str">
        <f t="shared" si="46"/>
        <v xml:space="preserve"> </v>
      </c>
      <c r="Q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4" s="226" t="str">
        <f t="shared" si="47"/>
        <v xml:space="preserve"> </v>
      </c>
      <c r="S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4" s="226" t="str">
        <f t="shared" si="48"/>
        <v xml:space="preserve"> </v>
      </c>
      <c r="U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4" s="186">
        <f>+'havelvac 7.2'!P438+'havelvac 7.3'!P438+'havelvac 7.4'!P438+'havelvac 7.5'!P438+'havelvac 7.6'!P438+'havelvac 7.7'!P438+'havelvac 7.9'!P438+'havelvac 7.8'!P438+'havelvac 7.10'!P438+'havelvac 7.11'!P438+'havelvac 7.12'!P438+'havelvac 7.13'!P436</f>
        <v>0</v>
      </c>
      <c r="W414" s="226" t="str">
        <f t="shared" si="49"/>
        <v xml:space="preserve"> </v>
      </c>
      <c r="X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4" s="226" t="str">
        <f t="shared" si="50"/>
        <v xml:space="preserve"> </v>
      </c>
      <c r="Z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4" s="226" t="str">
        <f t="shared" si="51"/>
        <v xml:space="preserve"> </v>
      </c>
      <c r="AB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5" spans="1:28" s="135" customFormat="1" ht="12.75">
      <c r="A415" s="182" t="str">
        <f t="shared" si="45"/>
        <v>71080200000001</v>
      </c>
      <c r="B415" s="183" t="s">
        <v>439</v>
      </c>
      <c r="C415" s="132" t="s">
        <v>185</v>
      </c>
      <c r="D415" s="131" t="s">
        <v>140</v>
      </c>
      <c r="E415" s="130" t="s">
        <v>441</v>
      </c>
      <c r="F415" s="184" t="s">
        <v>441</v>
      </c>
      <c r="G415" s="185" t="s">
        <v>96</v>
      </c>
      <c r="H415" s="23"/>
      <c r="I415" s="16"/>
      <c r="J415" s="17"/>
      <c r="K415" s="17"/>
      <c r="L415" s="28" t="s">
        <v>110</v>
      </c>
      <c r="M415" s="29"/>
      <c r="N415" s="188">
        <f>+'havelvac 7.2'!N439+'havelvac 7.3'!N439+'havelvac 7.4'!N439+'havelvac 7.5'!N439+'havelvac 7.6'!N439+'havelvac 7.7'!N439+'havelvac 7.9'!N439+'havelvac 7.8'!N439+'havelvac 7.10'!N439+'havelvac 7.11'!N439+'havelvac 7.12'!N439+'havelvac 7.13'!N437</f>
        <v>0</v>
      </c>
      <c r="O415" s="188">
        <f>+'havelvac 7.2'!O439+'havelvac 7.3'!O439+'havelvac 7.4'!O439+'havelvac 7.5'!O439+'havelvac 7.6'!O439+'havelvac 7.7'!O439+'havelvac 7.9'!O439+'havelvac 7.8'!O439+'havelvac 7.10'!O439+'havelvac 7.11'!O439+'havelvac 7.12'!O439+'havelvac 7.13'!O437</f>
        <v>0</v>
      </c>
      <c r="P415" s="225" t="str">
        <f t="shared" si="46"/>
        <v xml:space="preserve"> </v>
      </c>
      <c r="Q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5" s="225" t="str">
        <f t="shared" si="47"/>
        <v xml:space="preserve"> </v>
      </c>
      <c r="S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5" s="225" t="str">
        <f t="shared" si="48"/>
        <v xml:space="preserve"> </v>
      </c>
      <c r="U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5" s="188">
        <f>+'havelvac 7.2'!P439+'havelvac 7.3'!P439+'havelvac 7.4'!P439+'havelvac 7.5'!P439+'havelvac 7.6'!P439+'havelvac 7.7'!P439+'havelvac 7.9'!P439+'havelvac 7.8'!P439+'havelvac 7.10'!P439+'havelvac 7.11'!P439+'havelvac 7.12'!P439+'havelvac 7.13'!P437</f>
        <v>0</v>
      </c>
      <c r="W415" s="225" t="str">
        <f t="shared" si="49"/>
        <v xml:space="preserve"> </v>
      </c>
      <c r="X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5" s="225" t="str">
        <f t="shared" si="50"/>
        <v xml:space="preserve"> </v>
      </c>
      <c r="Z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5" s="225" t="str">
        <f t="shared" si="51"/>
        <v xml:space="preserve"> </v>
      </c>
      <c r="AB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6" spans="1:28" s="191" customFormat="1" ht="12.75">
      <c r="A416" s="182" t="str">
        <f t="shared" si="45"/>
        <v>71080201000000</v>
      </c>
      <c r="B416" s="183" t="s">
        <v>439</v>
      </c>
      <c r="C416" s="132" t="s">
        <v>185</v>
      </c>
      <c r="D416" s="131" t="s">
        <v>140</v>
      </c>
      <c r="E416" s="130" t="s">
        <v>106</v>
      </c>
      <c r="F416" s="184" t="s">
        <v>441</v>
      </c>
      <c r="G416" s="185" t="s">
        <v>440</v>
      </c>
      <c r="H416" s="149">
        <v>2821</v>
      </c>
      <c r="I416" s="150" t="s">
        <v>185</v>
      </c>
      <c r="J416" s="151">
        <v>2</v>
      </c>
      <c r="K416" s="151">
        <v>1</v>
      </c>
      <c r="L416" s="152" t="s">
        <v>290</v>
      </c>
      <c r="M416" s="153"/>
      <c r="N416" s="190">
        <f>+'havelvac 7.2'!N440+'havelvac 7.3'!N440+'havelvac 7.4'!N440+'havelvac 7.5'!N440+'havelvac 7.6'!N440+'havelvac 7.7'!N440+'havelvac 7.9'!N440+'havelvac 7.8'!N440+'havelvac 7.10'!N440+'havelvac 7.11'!N440+'havelvac 7.12'!N440+'havelvac 7.13'!N438</f>
        <v>0</v>
      </c>
      <c r="O416" s="190">
        <f>+'havelvac 7.2'!O440+'havelvac 7.3'!O440+'havelvac 7.4'!O440+'havelvac 7.5'!O440+'havelvac 7.6'!O440+'havelvac 7.7'!O440+'havelvac 7.9'!O440+'havelvac 7.8'!O440+'havelvac 7.10'!O440+'havelvac 7.11'!O440+'havelvac 7.12'!O440+'havelvac 7.13'!O438</f>
        <v>0</v>
      </c>
      <c r="P416" s="227" t="str">
        <f t="shared" si="46"/>
        <v xml:space="preserve"> </v>
      </c>
      <c r="Q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6" s="227" t="str">
        <f t="shared" si="47"/>
        <v xml:space="preserve"> </v>
      </c>
      <c r="S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6" s="227" t="str">
        <f t="shared" si="48"/>
        <v xml:space="preserve"> </v>
      </c>
      <c r="U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6" s="190">
        <f>+'havelvac 7.2'!P440+'havelvac 7.3'!P440+'havelvac 7.4'!P440+'havelvac 7.5'!P440+'havelvac 7.6'!P440+'havelvac 7.7'!P440+'havelvac 7.9'!P440+'havelvac 7.8'!P440+'havelvac 7.10'!P440+'havelvac 7.11'!P440+'havelvac 7.12'!P440+'havelvac 7.13'!P438</f>
        <v>0</v>
      </c>
      <c r="W416" s="227" t="str">
        <f t="shared" si="49"/>
        <v xml:space="preserve"> </v>
      </c>
      <c r="X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6" s="227" t="str">
        <f t="shared" si="50"/>
        <v xml:space="preserve"> </v>
      </c>
      <c r="Z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6" s="227" t="str">
        <f t="shared" si="51"/>
        <v xml:space="preserve"> </v>
      </c>
      <c r="AB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7" spans="1:28" s="135" customFormat="1" ht="12.75">
      <c r="A417" s="182" t="str">
        <f t="shared" ref="A417:A480" si="52">CONCATENATE(B417,C417,D417,E417,F417,G417)</f>
        <v>71080201000001</v>
      </c>
      <c r="B417" s="183" t="s">
        <v>439</v>
      </c>
      <c r="C417" s="132" t="s">
        <v>185</v>
      </c>
      <c r="D417" s="131" t="s">
        <v>140</v>
      </c>
      <c r="E417" s="130" t="s">
        <v>106</v>
      </c>
      <c r="F417" s="184" t="s">
        <v>441</v>
      </c>
      <c r="G417" s="185" t="s">
        <v>96</v>
      </c>
      <c r="H417" s="23"/>
      <c r="I417" s="23"/>
      <c r="J417" s="24"/>
      <c r="K417" s="24"/>
      <c r="L417" s="28" t="s">
        <v>108</v>
      </c>
      <c r="M417" s="29"/>
      <c r="N417" s="188">
        <f>+'havelvac 7.2'!N428+'havelvac 7.3'!N428+'havelvac 7.4'!N428+'havelvac 7.5'!N428+'havelvac 7.6'!N428+'havelvac 7.7'!N428+'havelvac 7.9'!N428+'havelvac 7.8'!N428+'havelvac 7.10'!N428+'havelvac 7.11'!N428+'havelvac 7.12'!N428+'havelvac 7.13'!N439</f>
        <v>0</v>
      </c>
      <c r="O417" s="188">
        <f>+'havelvac 7.2'!O428+'havelvac 7.3'!O428+'havelvac 7.4'!O428+'havelvac 7.5'!O428+'havelvac 7.6'!O428+'havelvac 7.7'!O428+'havelvac 7.9'!O428+'havelvac 7.8'!O428+'havelvac 7.10'!O428+'havelvac 7.11'!O428+'havelvac 7.12'!O428+'havelvac 7.13'!O439</f>
        <v>0</v>
      </c>
      <c r="P417" s="225" t="str">
        <f t="shared" si="46"/>
        <v xml:space="preserve"> </v>
      </c>
      <c r="Q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7" s="225" t="str">
        <f t="shared" si="47"/>
        <v xml:space="preserve"> </v>
      </c>
      <c r="S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7" s="225" t="str">
        <f t="shared" si="48"/>
        <v xml:space="preserve"> </v>
      </c>
      <c r="U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7" s="188">
        <f>+'havelvac 7.2'!P428+'havelvac 7.3'!P428+'havelvac 7.4'!P428+'havelvac 7.5'!P428+'havelvac 7.6'!P428+'havelvac 7.7'!P428+'havelvac 7.9'!P428+'havelvac 7.8'!P428+'havelvac 7.10'!P428+'havelvac 7.11'!P428+'havelvac 7.12'!P428+'havelvac 7.13'!P439</f>
        <v>0</v>
      </c>
      <c r="W417" s="225" t="str">
        <f t="shared" si="49"/>
        <v xml:space="preserve"> </v>
      </c>
      <c r="X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7" s="225" t="str">
        <f t="shared" si="50"/>
        <v xml:space="preserve"> </v>
      </c>
      <c r="Z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7" s="225" t="str">
        <f t="shared" si="51"/>
        <v xml:space="preserve"> </v>
      </c>
      <c r="AB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8" spans="1:28" s="196" customFormat="1" ht="13.5">
      <c r="A418" s="182" t="str">
        <f t="shared" si="52"/>
        <v>71080201010000</v>
      </c>
      <c r="B418" s="183" t="s">
        <v>439</v>
      </c>
      <c r="C418" s="132" t="s">
        <v>185</v>
      </c>
      <c r="D418" s="131" t="s">
        <v>140</v>
      </c>
      <c r="E418" s="130" t="s">
        <v>106</v>
      </c>
      <c r="F418" s="184" t="s">
        <v>106</v>
      </c>
      <c r="G418" s="185" t="s">
        <v>440</v>
      </c>
      <c r="H418" s="144"/>
      <c r="I418" s="145"/>
      <c r="J418" s="146"/>
      <c r="K418" s="146"/>
      <c r="L418" s="25" t="s">
        <v>291</v>
      </c>
      <c r="M418" s="26"/>
      <c r="N418" s="195">
        <f>+'havelvac 7.2'!N429+'havelvac 7.3'!N429+'havelvac 7.4'!N429+'havelvac 7.5'!N429+'havelvac 7.6'!N429+'havelvac 7.7'!N429+'havelvac 7.9'!N429+'havelvac 7.8'!N429+'havelvac 7.10'!N429+'havelvac 7.11'!N429+'havelvac 7.12'!N429+'havelvac 7.13'!N440</f>
        <v>0</v>
      </c>
      <c r="O418" s="195">
        <f>+'havelvac 7.2'!O429+'havelvac 7.3'!O429+'havelvac 7.4'!O429+'havelvac 7.5'!O429+'havelvac 7.6'!O429+'havelvac 7.7'!O429+'havelvac 7.9'!O429+'havelvac 7.8'!O429+'havelvac 7.10'!O429+'havelvac 7.11'!O429+'havelvac 7.12'!O429+'havelvac 7.13'!O440</f>
        <v>0</v>
      </c>
      <c r="P418" s="228" t="str">
        <f t="shared" si="46"/>
        <v xml:space="preserve"> </v>
      </c>
      <c r="Q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8" s="228" t="str">
        <f t="shared" si="47"/>
        <v xml:space="preserve"> </v>
      </c>
      <c r="S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8" s="228" t="str">
        <f t="shared" si="48"/>
        <v xml:space="preserve"> </v>
      </c>
      <c r="U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8" s="195">
        <f>+'havelvac 7.2'!P429+'havelvac 7.3'!P429+'havelvac 7.4'!P429+'havelvac 7.5'!P429+'havelvac 7.6'!P429+'havelvac 7.7'!P429+'havelvac 7.9'!P429+'havelvac 7.8'!P429+'havelvac 7.10'!P429+'havelvac 7.11'!P429+'havelvac 7.12'!P429+'havelvac 7.13'!P440</f>
        <v>0</v>
      </c>
      <c r="W418" s="228" t="str">
        <f t="shared" si="49"/>
        <v xml:space="preserve"> </v>
      </c>
      <c r="X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8" s="228" t="str">
        <f t="shared" si="50"/>
        <v xml:space="preserve"> </v>
      </c>
      <c r="Z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8" s="228" t="str">
        <f t="shared" si="51"/>
        <v xml:space="preserve"> </v>
      </c>
      <c r="AB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9" spans="1:28" s="135" customFormat="1" ht="25.5">
      <c r="A419" s="182" t="str">
        <f t="shared" si="52"/>
        <v>71080201014511</v>
      </c>
      <c r="B419" s="183" t="s">
        <v>439</v>
      </c>
      <c r="C419" s="132" t="s">
        <v>185</v>
      </c>
      <c r="D419" s="131" t="s">
        <v>140</v>
      </c>
      <c r="E419" s="130" t="s">
        <v>106</v>
      </c>
      <c r="F419" s="184" t="s">
        <v>106</v>
      </c>
      <c r="G419" s="129">
        <v>4511</v>
      </c>
      <c r="H419" s="23"/>
      <c r="I419" s="16"/>
      <c r="J419" s="17"/>
      <c r="K419" s="17"/>
      <c r="L419" s="27" t="s">
        <v>217</v>
      </c>
      <c r="M419" s="10">
        <v>4511</v>
      </c>
      <c r="N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7.13'!N428</f>
        <v>#REF!</v>
      </c>
      <c r="O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7.13'!O428</f>
        <v>#REF!</v>
      </c>
      <c r="P419" s="229" t="str">
        <f t="shared" si="46"/>
        <v xml:space="preserve"> </v>
      </c>
      <c r="Q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9" s="229" t="str">
        <f t="shared" si="47"/>
        <v xml:space="preserve"> </v>
      </c>
      <c r="S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9" s="229" t="str">
        <f t="shared" si="48"/>
        <v xml:space="preserve"> </v>
      </c>
      <c r="U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7.13'!P428</f>
        <v>#REF!</v>
      </c>
      <c r="W419" s="229" t="str">
        <f t="shared" si="49"/>
        <v xml:space="preserve"> </v>
      </c>
      <c r="X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9" s="229" t="str">
        <f t="shared" si="50"/>
        <v xml:space="preserve"> </v>
      </c>
      <c r="Z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9" s="229" t="str">
        <f t="shared" si="51"/>
        <v xml:space="preserve"> </v>
      </c>
      <c r="AB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0" spans="1:28" s="196" customFormat="1" ht="13.5" hidden="1">
      <c r="A420" s="182" t="str">
        <f t="shared" si="52"/>
        <v>71080201020000</v>
      </c>
      <c r="B420" s="183" t="s">
        <v>439</v>
      </c>
      <c r="C420" s="132" t="s">
        <v>185</v>
      </c>
      <c r="D420" s="131" t="s">
        <v>140</v>
      </c>
      <c r="E420" s="130" t="s">
        <v>106</v>
      </c>
      <c r="F420" s="184" t="s">
        <v>140</v>
      </c>
      <c r="G420" s="185" t="s">
        <v>440</v>
      </c>
      <c r="H420" s="144"/>
      <c r="I420" s="145"/>
      <c r="J420" s="146"/>
      <c r="K420" s="146"/>
      <c r="L420" s="25" t="s">
        <v>292</v>
      </c>
      <c r="M420" s="26"/>
      <c r="N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7.13'!N429</f>
        <v>#REF!</v>
      </c>
      <c r="O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7.13'!O429</f>
        <v>#REF!</v>
      </c>
      <c r="P420" s="228" t="str">
        <f t="shared" si="46"/>
        <v xml:space="preserve"> </v>
      </c>
      <c r="Q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0" s="228" t="str">
        <f t="shared" si="47"/>
        <v xml:space="preserve"> </v>
      </c>
      <c r="S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0" s="228" t="str">
        <f t="shared" si="48"/>
        <v xml:space="preserve"> </v>
      </c>
      <c r="U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7.13'!P429</f>
        <v>#REF!</v>
      </c>
      <c r="W420" s="228" t="str">
        <f t="shared" si="49"/>
        <v xml:space="preserve"> </v>
      </c>
      <c r="X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0" s="228" t="str">
        <f t="shared" si="50"/>
        <v xml:space="preserve"> </v>
      </c>
      <c r="Z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0" s="228" t="str">
        <f t="shared" si="51"/>
        <v xml:space="preserve"> </v>
      </c>
      <c r="AB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1" spans="1:28" s="135" customFormat="1" hidden="1">
      <c r="A421" s="182" t="str">
        <f t="shared" si="52"/>
        <v>71080201025113</v>
      </c>
      <c r="B421" s="183" t="s">
        <v>439</v>
      </c>
      <c r="C421" s="132" t="s">
        <v>185</v>
      </c>
      <c r="D421" s="131" t="s">
        <v>140</v>
      </c>
      <c r="E421" s="130" t="s">
        <v>106</v>
      </c>
      <c r="F421" s="184" t="s">
        <v>140</v>
      </c>
      <c r="G421" s="129">
        <v>5113</v>
      </c>
      <c r="H421" s="23"/>
      <c r="I421" s="16"/>
      <c r="J421" s="17"/>
      <c r="K421" s="17"/>
      <c r="L421" s="27" t="s">
        <v>174</v>
      </c>
      <c r="M421" s="10">
        <v>5113</v>
      </c>
      <c r="N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1" s="229" t="str">
        <f t="shared" si="46"/>
        <v xml:space="preserve"> </v>
      </c>
      <c r="Q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1" s="229" t="str">
        <f t="shared" si="47"/>
        <v xml:space="preserve"> </v>
      </c>
      <c r="S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1" s="229" t="str">
        <f t="shared" si="48"/>
        <v xml:space="preserve"> </v>
      </c>
      <c r="U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1" s="229" t="str">
        <f t="shared" si="49"/>
        <v xml:space="preserve"> </v>
      </c>
      <c r="X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1" s="229" t="str">
        <f t="shared" si="50"/>
        <v xml:space="preserve"> </v>
      </c>
      <c r="Z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1" s="229" t="str">
        <f t="shared" si="51"/>
        <v xml:space="preserve"> </v>
      </c>
      <c r="AB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2" spans="1:28" s="191" customFormat="1" ht="12.75" hidden="1">
      <c r="A422" s="182" t="str">
        <f t="shared" si="52"/>
        <v>71080202000000</v>
      </c>
      <c r="B422" s="183" t="s">
        <v>439</v>
      </c>
      <c r="C422" s="132" t="s">
        <v>185</v>
      </c>
      <c r="D422" s="131" t="s">
        <v>140</v>
      </c>
      <c r="E422" s="130" t="s">
        <v>140</v>
      </c>
      <c r="F422" s="184" t="s">
        <v>441</v>
      </c>
      <c r="G422" s="185" t="s">
        <v>440</v>
      </c>
      <c r="H422" s="149">
        <v>2821</v>
      </c>
      <c r="I422" s="150" t="s">
        <v>185</v>
      </c>
      <c r="J422" s="151">
        <v>2</v>
      </c>
      <c r="K422" s="151">
        <v>2</v>
      </c>
      <c r="L422" s="152" t="s">
        <v>293</v>
      </c>
      <c r="M422" s="153"/>
      <c r="N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2" s="227" t="str">
        <f t="shared" si="46"/>
        <v xml:space="preserve"> </v>
      </c>
      <c r="Q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2" s="227" t="str">
        <f t="shared" si="47"/>
        <v xml:space="preserve"> </v>
      </c>
      <c r="S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2" s="227" t="str">
        <f t="shared" si="48"/>
        <v xml:space="preserve"> </v>
      </c>
      <c r="U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2" s="227" t="str">
        <f t="shared" si="49"/>
        <v xml:space="preserve"> </v>
      </c>
      <c r="X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2" s="227" t="str">
        <f t="shared" si="50"/>
        <v xml:space="preserve"> </v>
      </c>
      <c r="Z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2" s="227" t="str">
        <f t="shared" si="51"/>
        <v xml:space="preserve"> </v>
      </c>
      <c r="AB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3" spans="1:28" s="135" customFormat="1" ht="12.75" hidden="1">
      <c r="A423" s="182" t="str">
        <f t="shared" si="52"/>
        <v>71080202000001</v>
      </c>
      <c r="B423" s="183" t="s">
        <v>439</v>
      </c>
      <c r="C423" s="132" t="s">
        <v>185</v>
      </c>
      <c r="D423" s="131" t="s">
        <v>140</v>
      </c>
      <c r="E423" s="130" t="s">
        <v>140</v>
      </c>
      <c r="F423" s="184" t="s">
        <v>441</v>
      </c>
      <c r="G423" s="185" t="s">
        <v>96</v>
      </c>
      <c r="H423" s="23"/>
      <c r="I423" s="23"/>
      <c r="J423" s="24"/>
      <c r="K423" s="24"/>
      <c r="L423" s="28" t="s">
        <v>108</v>
      </c>
      <c r="M423" s="29"/>
      <c r="N423" s="188" t="e">
        <f>+'havelvac 7.2'!N93+'havelvac 7.3'!N93+'havelvac 7.4'!N93+'havelvac 7.5'!N93+'havelvac 7.6'!N93+'havelvac 7.7'!N93+'havelvac 7.9'!N93+'havelvac 7.8'!N93+'havelvac 7.10'!N93+'havelvac 7.11'!N93+'havelvac 7.12'!N93+'havelvac 7.13'!#REF!</f>
        <v>#REF!</v>
      </c>
      <c r="O423" s="188" t="e">
        <f>+'havelvac 7.2'!O93+'havelvac 7.3'!O93+'havelvac 7.4'!O93+'havelvac 7.5'!O93+'havelvac 7.6'!O93+'havelvac 7.7'!O93+'havelvac 7.9'!O93+'havelvac 7.8'!O93+'havelvac 7.10'!O93+'havelvac 7.11'!O93+'havelvac 7.12'!O93+'havelvac 7.13'!#REF!</f>
        <v>#REF!</v>
      </c>
      <c r="P423" s="225" t="str">
        <f t="shared" si="46"/>
        <v xml:space="preserve"> </v>
      </c>
      <c r="Q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3" s="225" t="str">
        <f t="shared" si="47"/>
        <v xml:space="preserve"> </v>
      </c>
      <c r="S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3" s="225" t="str">
        <f t="shared" si="48"/>
        <v xml:space="preserve"> </v>
      </c>
      <c r="U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3" s="188" t="e">
        <f>+'havelvac 7.2'!P93+'havelvac 7.3'!P93+'havelvac 7.4'!P93+'havelvac 7.5'!P93+'havelvac 7.6'!P93+'havelvac 7.7'!P93+'havelvac 7.9'!P93+'havelvac 7.8'!P93+'havelvac 7.10'!P93+'havelvac 7.11'!P93+'havelvac 7.12'!P93+'havelvac 7.13'!#REF!</f>
        <v>#REF!</v>
      </c>
      <c r="W423" s="225" t="str">
        <f t="shared" si="49"/>
        <v xml:space="preserve"> </v>
      </c>
      <c r="X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3" s="225" t="str">
        <f t="shared" si="50"/>
        <v xml:space="preserve"> </v>
      </c>
      <c r="Z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3" s="225" t="str">
        <f t="shared" si="51"/>
        <v xml:space="preserve"> </v>
      </c>
      <c r="AB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4" spans="1:28" s="196" customFormat="1" ht="13.5" hidden="1">
      <c r="A424" s="182" t="str">
        <f t="shared" si="52"/>
        <v>71080202010000</v>
      </c>
      <c r="B424" s="183" t="s">
        <v>439</v>
      </c>
      <c r="C424" s="132" t="s">
        <v>185</v>
      </c>
      <c r="D424" s="131" t="s">
        <v>140</v>
      </c>
      <c r="E424" s="130" t="s">
        <v>140</v>
      </c>
      <c r="F424" s="184" t="s">
        <v>106</v>
      </c>
      <c r="G424" s="185" t="s">
        <v>440</v>
      </c>
      <c r="H424" s="144"/>
      <c r="I424" s="145"/>
      <c r="J424" s="146"/>
      <c r="K424" s="146"/>
      <c r="L424" s="25" t="s">
        <v>294</v>
      </c>
      <c r="M424" s="26"/>
      <c r="N424" s="195" t="e">
        <f>+'havelvac 7.2'!N94+'havelvac 7.3'!N94+'havelvac 7.4'!N94+'havelvac 7.5'!N94+'havelvac 7.6'!N94+'havelvac 7.7'!N94+'havelvac 7.9'!N94+'havelvac 7.8'!N94+'havelvac 7.10'!N94+'havelvac 7.11'!N94+'havelvac 7.12'!N94+'havelvac 7.13'!#REF!</f>
        <v>#REF!</v>
      </c>
      <c r="O424" s="195" t="e">
        <f>+'havelvac 7.2'!O94+'havelvac 7.3'!O94+'havelvac 7.4'!O94+'havelvac 7.5'!O94+'havelvac 7.6'!O94+'havelvac 7.7'!O94+'havelvac 7.9'!O94+'havelvac 7.8'!O94+'havelvac 7.10'!O94+'havelvac 7.11'!O94+'havelvac 7.12'!O94+'havelvac 7.13'!#REF!</f>
        <v>#REF!</v>
      </c>
      <c r="P424" s="228" t="str">
        <f t="shared" si="46"/>
        <v xml:space="preserve"> </v>
      </c>
      <c r="Q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4" s="228" t="str">
        <f t="shared" si="47"/>
        <v xml:space="preserve"> </v>
      </c>
      <c r="S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4" s="228" t="str">
        <f t="shared" si="48"/>
        <v xml:space="preserve"> </v>
      </c>
      <c r="U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4" s="195" t="e">
        <f>+'havelvac 7.2'!P94+'havelvac 7.3'!P94+'havelvac 7.4'!P94+'havelvac 7.5'!P94+'havelvac 7.6'!P94+'havelvac 7.7'!P94+'havelvac 7.9'!P94+'havelvac 7.8'!P94+'havelvac 7.10'!P94+'havelvac 7.11'!P94+'havelvac 7.12'!P94+'havelvac 7.13'!#REF!</f>
        <v>#REF!</v>
      </c>
      <c r="W424" s="228" t="str">
        <f t="shared" si="49"/>
        <v xml:space="preserve"> </v>
      </c>
      <c r="X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4" s="228" t="str">
        <f t="shared" si="50"/>
        <v xml:space="preserve"> </v>
      </c>
      <c r="Z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4" s="228" t="str">
        <f t="shared" si="51"/>
        <v xml:space="preserve"> </v>
      </c>
      <c r="AB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5" spans="1:28" s="135" customFormat="1" ht="25.5" hidden="1">
      <c r="A425" s="182" t="str">
        <f t="shared" si="52"/>
        <v>71080202014511</v>
      </c>
      <c r="B425" s="183" t="s">
        <v>439</v>
      </c>
      <c r="C425" s="132" t="s">
        <v>185</v>
      </c>
      <c r="D425" s="131" t="s">
        <v>140</v>
      </c>
      <c r="E425" s="130" t="s">
        <v>140</v>
      </c>
      <c r="F425" s="184" t="s">
        <v>106</v>
      </c>
      <c r="G425" s="129">
        <v>4511</v>
      </c>
      <c r="H425" s="23"/>
      <c r="I425" s="23"/>
      <c r="J425" s="24"/>
      <c r="K425" s="24"/>
      <c r="L425" s="27" t="s">
        <v>217</v>
      </c>
      <c r="M425" s="10">
        <v>4511</v>
      </c>
      <c r="N425" s="181">
        <f>+'havelvac 7.2'!N441+'havelvac 7.3'!N441+'havelvac 7.4'!N441+'havelvac 7.5'!N441+'havelvac 7.6'!N441+'havelvac 7.7'!N441+'havelvac 7.9'!N441+'havelvac 7.8'!N441+'havelvac 7.10'!N441+'havelvac 7.11'!N441+'havelvac 7.12'!N441+'havelvac 7.13'!N93</f>
        <v>0</v>
      </c>
      <c r="O425" s="181">
        <f>+'havelvac 7.2'!O441+'havelvac 7.3'!O441+'havelvac 7.4'!O441+'havelvac 7.5'!O441+'havelvac 7.6'!O441+'havelvac 7.7'!O441+'havelvac 7.9'!O441+'havelvac 7.8'!O441+'havelvac 7.10'!O441+'havelvac 7.11'!O441+'havelvac 7.12'!O441+'havelvac 7.13'!O93</f>
        <v>0</v>
      </c>
      <c r="P425" s="229" t="str">
        <f t="shared" si="46"/>
        <v xml:space="preserve"> </v>
      </c>
      <c r="Q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5" s="229" t="str">
        <f t="shared" si="47"/>
        <v xml:space="preserve"> </v>
      </c>
      <c r="S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5" s="229" t="str">
        <f t="shared" si="48"/>
        <v xml:space="preserve"> </v>
      </c>
      <c r="U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5" s="181">
        <f>+'havelvac 7.2'!P441+'havelvac 7.3'!P441+'havelvac 7.4'!P441+'havelvac 7.5'!P441+'havelvac 7.6'!P441+'havelvac 7.7'!P441+'havelvac 7.9'!P441+'havelvac 7.8'!P441+'havelvac 7.10'!P441+'havelvac 7.11'!P441+'havelvac 7.12'!P441+'havelvac 7.13'!P93</f>
        <v>0</v>
      </c>
      <c r="W425" s="229" t="str">
        <f t="shared" si="49"/>
        <v xml:space="preserve"> </v>
      </c>
      <c r="X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5" s="229" t="str">
        <f t="shared" si="50"/>
        <v xml:space="preserve"> </v>
      </c>
      <c r="Z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5" s="229" t="str">
        <f t="shared" si="51"/>
        <v xml:space="preserve"> </v>
      </c>
      <c r="AB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6" spans="1:28" s="196" customFormat="1" ht="13.5" hidden="1">
      <c r="A426" s="182" t="str">
        <f t="shared" si="52"/>
        <v>71080202020000</v>
      </c>
      <c r="B426" s="183" t="s">
        <v>439</v>
      </c>
      <c r="C426" s="132" t="s">
        <v>185</v>
      </c>
      <c r="D426" s="131" t="s">
        <v>140</v>
      </c>
      <c r="E426" s="130" t="s">
        <v>140</v>
      </c>
      <c r="F426" s="184" t="s">
        <v>140</v>
      </c>
      <c r="G426" s="185" t="s">
        <v>440</v>
      </c>
      <c r="H426" s="144"/>
      <c r="I426" s="145"/>
      <c r="J426" s="146"/>
      <c r="K426" s="146"/>
      <c r="L426" s="25" t="s">
        <v>295</v>
      </c>
      <c r="M426" s="26"/>
      <c r="N426" s="195">
        <f>+'havelvac 7.2'!N442+'havelvac 7.3'!N442+'havelvac 7.4'!N442+'havelvac 7.5'!N442+'havelvac 7.6'!N442+'havelvac 7.7'!N442+'havelvac 7.9'!N442+'havelvac 7.8'!N442+'havelvac 7.10'!N442+'havelvac 7.11'!N442+'havelvac 7.12'!N442+'havelvac 7.13'!N94</f>
        <v>0</v>
      </c>
      <c r="O426" s="195">
        <f>+'havelvac 7.2'!O442+'havelvac 7.3'!O442+'havelvac 7.4'!O442+'havelvac 7.5'!O442+'havelvac 7.6'!O442+'havelvac 7.7'!O442+'havelvac 7.9'!O442+'havelvac 7.8'!O442+'havelvac 7.10'!O442+'havelvac 7.11'!O442+'havelvac 7.12'!O442+'havelvac 7.13'!O94</f>
        <v>0</v>
      </c>
      <c r="P426" s="228" t="str">
        <f t="shared" si="46"/>
        <v xml:space="preserve"> </v>
      </c>
      <c r="Q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6" s="228" t="str">
        <f t="shared" si="47"/>
        <v xml:space="preserve"> </v>
      </c>
      <c r="S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6" s="228" t="str">
        <f t="shared" si="48"/>
        <v xml:space="preserve"> </v>
      </c>
      <c r="U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6" s="195">
        <f>+'havelvac 7.2'!P442+'havelvac 7.3'!P442+'havelvac 7.4'!P442+'havelvac 7.5'!P442+'havelvac 7.6'!P442+'havelvac 7.7'!P442+'havelvac 7.9'!P442+'havelvac 7.8'!P442+'havelvac 7.10'!P442+'havelvac 7.11'!P442+'havelvac 7.12'!P442+'havelvac 7.13'!P94</f>
        <v>0</v>
      </c>
      <c r="W426" s="228" t="str">
        <f t="shared" si="49"/>
        <v xml:space="preserve"> </v>
      </c>
      <c r="X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6" s="228" t="str">
        <f t="shared" si="50"/>
        <v xml:space="preserve"> </v>
      </c>
      <c r="Z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6" s="228" t="str">
        <f t="shared" si="51"/>
        <v xml:space="preserve"> </v>
      </c>
      <c r="AB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7" spans="1:28" s="135" customFormat="1" hidden="1">
      <c r="A427" s="182" t="str">
        <f t="shared" si="52"/>
        <v>71080202024639</v>
      </c>
      <c r="B427" s="183" t="s">
        <v>439</v>
      </c>
      <c r="C427" s="132" t="s">
        <v>185</v>
      </c>
      <c r="D427" s="131" t="s">
        <v>140</v>
      </c>
      <c r="E427" s="130" t="s">
        <v>140</v>
      </c>
      <c r="F427" s="184" t="s">
        <v>140</v>
      </c>
      <c r="G427" s="185" t="s">
        <v>86</v>
      </c>
      <c r="H427" s="192"/>
      <c r="I427" s="192"/>
      <c r="J427" s="193"/>
      <c r="K427" s="194"/>
      <c r="L427" s="34" t="s">
        <v>167</v>
      </c>
      <c r="M427" s="10" t="s">
        <v>86</v>
      </c>
      <c r="N427" s="181">
        <f>+'havelvac 7.2'!N443+'havelvac 7.3'!N443+'havelvac 7.4'!N443+'havelvac 7.5'!N443+'havelvac 7.6'!N443+'havelvac 7.7'!N443+'havelvac 7.9'!N443+'havelvac 7.8'!N443+'havelvac 7.10'!N443+'havelvac 7.11'!N443+'havelvac 7.12'!N443+'havelvac 7.13'!N441</f>
        <v>0</v>
      </c>
      <c r="O427" s="181">
        <f>+'havelvac 7.2'!O443+'havelvac 7.3'!O443+'havelvac 7.4'!O443+'havelvac 7.5'!O443+'havelvac 7.6'!O443+'havelvac 7.7'!O443+'havelvac 7.9'!O443+'havelvac 7.8'!O443+'havelvac 7.10'!O443+'havelvac 7.11'!O443+'havelvac 7.12'!O443+'havelvac 7.13'!O441</f>
        <v>0</v>
      </c>
      <c r="P427" s="229" t="str">
        <f t="shared" si="46"/>
        <v xml:space="preserve"> </v>
      </c>
      <c r="Q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7" s="229" t="str">
        <f t="shared" si="47"/>
        <v xml:space="preserve"> </v>
      </c>
      <c r="S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7" s="229" t="str">
        <f t="shared" si="48"/>
        <v xml:space="preserve"> </v>
      </c>
      <c r="U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7" s="181">
        <f>+'havelvac 7.2'!P443+'havelvac 7.3'!P443+'havelvac 7.4'!P443+'havelvac 7.5'!P443+'havelvac 7.6'!P443+'havelvac 7.7'!P443+'havelvac 7.9'!P443+'havelvac 7.8'!P443+'havelvac 7.10'!P443+'havelvac 7.11'!P443+'havelvac 7.12'!P443+'havelvac 7.13'!P441</f>
        <v>0</v>
      </c>
      <c r="W427" s="229" t="str">
        <f t="shared" si="49"/>
        <v xml:space="preserve"> </v>
      </c>
      <c r="X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7" s="229" t="str">
        <f t="shared" si="50"/>
        <v xml:space="preserve"> </v>
      </c>
      <c r="Z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7" s="229" t="str">
        <f t="shared" si="51"/>
        <v xml:space="preserve"> </v>
      </c>
      <c r="AB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8" spans="1:28" s="135" customFormat="1" hidden="1">
      <c r="A428" s="182" t="str">
        <f t="shared" si="52"/>
        <v>71080202025113</v>
      </c>
      <c r="B428" s="183" t="s">
        <v>439</v>
      </c>
      <c r="C428" s="132" t="s">
        <v>185</v>
      </c>
      <c r="D428" s="131" t="s">
        <v>140</v>
      </c>
      <c r="E428" s="130" t="s">
        <v>140</v>
      </c>
      <c r="F428" s="184" t="s">
        <v>140</v>
      </c>
      <c r="G428" s="129">
        <v>5113</v>
      </c>
      <c r="H428" s="23"/>
      <c r="I428" s="23"/>
      <c r="J428" s="24"/>
      <c r="K428" s="24"/>
      <c r="L428" s="30" t="s">
        <v>143</v>
      </c>
      <c r="M428" s="46">
        <v>5113</v>
      </c>
      <c r="N428" s="181">
        <f>+'havelvac 7.2'!N444+'havelvac 7.3'!N444+'havelvac 7.4'!N444+'havelvac 7.5'!N444+'havelvac 7.6'!N444+'havelvac 7.7'!N444+'havelvac 7.9'!N444+'havelvac 7.8'!N444+'havelvac 7.10'!N444+'havelvac 7.11'!N444+'havelvac 7.12'!N444+'havelvac 7.13'!N442</f>
        <v>0</v>
      </c>
      <c r="O428" s="181">
        <f>+'havelvac 7.2'!O444+'havelvac 7.3'!O444+'havelvac 7.4'!O444+'havelvac 7.5'!O444+'havelvac 7.6'!O444+'havelvac 7.7'!O444+'havelvac 7.9'!O444+'havelvac 7.8'!O444+'havelvac 7.10'!O444+'havelvac 7.11'!O444+'havelvac 7.12'!O444+'havelvac 7.13'!O442</f>
        <v>0</v>
      </c>
      <c r="P428" s="229" t="str">
        <f t="shared" si="46"/>
        <v xml:space="preserve"> </v>
      </c>
      <c r="Q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8" s="229" t="str">
        <f t="shared" si="47"/>
        <v xml:space="preserve"> </v>
      </c>
      <c r="S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8" s="229" t="str">
        <f t="shared" si="48"/>
        <v xml:space="preserve"> </v>
      </c>
      <c r="U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8" s="181">
        <f>+'havelvac 7.2'!P444+'havelvac 7.3'!P444+'havelvac 7.4'!P444+'havelvac 7.5'!P444+'havelvac 7.6'!P444+'havelvac 7.7'!P444+'havelvac 7.9'!P444+'havelvac 7.8'!P444+'havelvac 7.10'!P444+'havelvac 7.11'!P444+'havelvac 7.12'!P444+'havelvac 7.13'!P442</f>
        <v>0</v>
      </c>
      <c r="W428" s="229" t="str">
        <f t="shared" si="49"/>
        <v xml:space="preserve"> </v>
      </c>
      <c r="X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8" s="229" t="str">
        <f t="shared" si="50"/>
        <v xml:space="preserve"> </v>
      </c>
      <c r="Z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8" s="229" t="str">
        <f t="shared" si="51"/>
        <v xml:space="preserve"> </v>
      </c>
      <c r="AB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9" spans="1:28" s="191" customFormat="1" ht="12.75">
      <c r="A429" s="182" t="str">
        <f t="shared" si="52"/>
        <v>71080203000000</v>
      </c>
      <c r="B429" s="183" t="s">
        <v>439</v>
      </c>
      <c r="C429" s="132" t="s">
        <v>185</v>
      </c>
      <c r="D429" s="131" t="s">
        <v>140</v>
      </c>
      <c r="E429" s="130" t="s">
        <v>442</v>
      </c>
      <c r="F429" s="184" t="s">
        <v>441</v>
      </c>
      <c r="G429" s="185" t="s">
        <v>440</v>
      </c>
      <c r="H429" s="149">
        <v>2823</v>
      </c>
      <c r="I429" s="150" t="s">
        <v>185</v>
      </c>
      <c r="J429" s="151">
        <v>2</v>
      </c>
      <c r="K429" s="151">
        <v>3</v>
      </c>
      <c r="L429" s="152" t="s">
        <v>296</v>
      </c>
      <c r="M429" s="153"/>
      <c r="N429" s="190">
        <f>+'havelvac 7.2'!N445+'havelvac 7.3'!N445+'havelvac 7.4'!N445+'havelvac 7.5'!N445+'havelvac 7.6'!N445+'havelvac 7.7'!N445+'havelvac 7.9'!N445+'havelvac 7.8'!N445+'havelvac 7.10'!N445+'havelvac 7.11'!N445+'havelvac 7.12'!N445+'havelvac 7.13'!N443</f>
        <v>0</v>
      </c>
      <c r="O429" s="190">
        <f>+'havelvac 7.2'!O445+'havelvac 7.3'!O445+'havelvac 7.4'!O445+'havelvac 7.5'!O445+'havelvac 7.6'!O445+'havelvac 7.7'!O445+'havelvac 7.9'!O445+'havelvac 7.8'!O445+'havelvac 7.10'!O445+'havelvac 7.11'!O445+'havelvac 7.12'!O445+'havelvac 7.13'!O443</f>
        <v>0</v>
      </c>
      <c r="P429" s="227" t="str">
        <f t="shared" si="46"/>
        <v xml:space="preserve"> </v>
      </c>
      <c r="Q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9" s="227" t="str">
        <f t="shared" si="47"/>
        <v xml:space="preserve"> </v>
      </c>
      <c r="S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9" s="227" t="str">
        <f t="shared" si="48"/>
        <v xml:space="preserve"> </v>
      </c>
      <c r="U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9" s="190">
        <f>+'havelvac 7.2'!P445+'havelvac 7.3'!P445+'havelvac 7.4'!P445+'havelvac 7.5'!P445+'havelvac 7.6'!P445+'havelvac 7.7'!P445+'havelvac 7.9'!P445+'havelvac 7.8'!P445+'havelvac 7.10'!P445+'havelvac 7.11'!P445+'havelvac 7.12'!P445+'havelvac 7.13'!P443</f>
        <v>0</v>
      </c>
      <c r="W429" s="227" t="str">
        <f t="shared" si="49"/>
        <v xml:space="preserve"> </v>
      </c>
      <c r="X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9" s="227" t="str">
        <f t="shared" si="50"/>
        <v xml:space="preserve"> </v>
      </c>
      <c r="Z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9" s="227" t="str">
        <f t="shared" si="51"/>
        <v xml:space="preserve"> </v>
      </c>
      <c r="AB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0" spans="1:28" s="135" customFormat="1" ht="12.75">
      <c r="A430" s="182" t="str">
        <f t="shared" si="52"/>
        <v>71080203000001</v>
      </c>
      <c r="B430" s="183" t="s">
        <v>439</v>
      </c>
      <c r="C430" s="132" t="s">
        <v>185</v>
      </c>
      <c r="D430" s="131" t="s">
        <v>140</v>
      </c>
      <c r="E430" s="130" t="s">
        <v>442</v>
      </c>
      <c r="F430" s="184" t="s">
        <v>441</v>
      </c>
      <c r="G430" s="185" t="s">
        <v>96</v>
      </c>
      <c r="H430" s="23"/>
      <c r="I430" s="23"/>
      <c r="J430" s="24"/>
      <c r="K430" s="24"/>
      <c r="L430" s="28" t="s">
        <v>108</v>
      </c>
      <c r="M430" s="29"/>
      <c r="N430" s="188">
        <f>+'havelvac 7.2'!N446+'havelvac 7.3'!N446+'havelvac 7.4'!N446+'havelvac 7.5'!N446+'havelvac 7.6'!N446+'havelvac 7.7'!N446+'havelvac 7.9'!N446+'havelvac 7.8'!N446+'havelvac 7.10'!N446+'havelvac 7.11'!N446+'havelvac 7.12'!N446+'havelvac 7.13'!N444</f>
        <v>0</v>
      </c>
      <c r="O430" s="188">
        <f>+'havelvac 7.2'!O446+'havelvac 7.3'!O446+'havelvac 7.4'!O446+'havelvac 7.5'!O446+'havelvac 7.6'!O446+'havelvac 7.7'!O446+'havelvac 7.9'!O446+'havelvac 7.8'!O446+'havelvac 7.10'!O446+'havelvac 7.11'!O446+'havelvac 7.12'!O446+'havelvac 7.13'!O444</f>
        <v>0</v>
      </c>
      <c r="P430" s="225" t="str">
        <f t="shared" si="46"/>
        <v xml:space="preserve"> </v>
      </c>
      <c r="Q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0" s="225" t="str">
        <f t="shared" si="47"/>
        <v xml:space="preserve"> </v>
      </c>
      <c r="S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0" s="225" t="str">
        <f t="shared" si="48"/>
        <v xml:space="preserve"> </v>
      </c>
      <c r="U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0" s="188">
        <f>+'havelvac 7.2'!P446+'havelvac 7.3'!P446+'havelvac 7.4'!P446+'havelvac 7.5'!P446+'havelvac 7.6'!P446+'havelvac 7.7'!P446+'havelvac 7.9'!P446+'havelvac 7.8'!P446+'havelvac 7.10'!P446+'havelvac 7.11'!P446+'havelvac 7.12'!P446+'havelvac 7.13'!P444</f>
        <v>0</v>
      </c>
      <c r="W430" s="225" t="str">
        <f t="shared" si="49"/>
        <v xml:space="preserve"> </v>
      </c>
      <c r="X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0" s="225" t="str">
        <f t="shared" si="50"/>
        <v xml:space="preserve"> </v>
      </c>
      <c r="Z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0" s="225" t="str">
        <f t="shared" si="51"/>
        <v xml:space="preserve"> </v>
      </c>
      <c r="AB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1" spans="1:28" s="196" customFormat="1" ht="27">
      <c r="A431" s="182" t="str">
        <f t="shared" si="52"/>
        <v>71080203010000</v>
      </c>
      <c r="B431" s="183" t="s">
        <v>439</v>
      </c>
      <c r="C431" s="132" t="s">
        <v>185</v>
      </c>
      <c r="D431" s="131" t="s">
        <v>140</v>
      </c>
      <c r="E431" s="130" t="s">
        <v>442</v>
      </c>
      <c r="F431" s="184" t="s">
        <v>106</v>
      </c>
      <c r="G431" s="185" t="s">
        <v>440</v>
      </c>
      <c r="H431" s="144"/>
      <c r="I431" s="145"/>
      <c r="J431" s="146"/>
      <c r="K431" s="146"/>
      <c r="L431" s="25" t="s">
        <v>297</v>
      </c>
      <c r="M431" s="26"/>
      <c r="N431" s="195">
        <f>+'havelvac 7.2'!N447+'havelvac 7.3'!N447+'havelvac 7.4'!N447+'havelvac 7.5'!N447+'havelvac 7.6'!N447+'havelvac 7.7'!N447+'havelvac 7.9'!N447+'havelvac 7.8'!N447+'havelvac 7.10'!N447+'havelvac 7.11'!N447+'havelvac 7.12'!N447+'havelvac 7.13'!N445</f>
        <v>0</v>
      </c>
      <c r="O431" s="195">
        <f>+'havelvac 7.2'!O447+'havelvac 7.3'!O447+'havelvac 7.4'!O447+'havelvac 7.5'!O447+'havelvac 7.6'!O447+'havelvac 7.7'!O447+'havelvac 7.9'!O447+'havelvac 7.8'!O447+'havelvac 7.10'!O447+'havelvac 7.11'!O447+'havelvac 7.12'!O447+'havelvac 7.13'!O445</f>
        <v>0</v>
      </c>
      <c r="P431" s="228" t="str">
        <f t="shared" si="46"/>
        <v xml:space="preserve"> </v>
      </c>
      <c r="Q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1" s="228" t="str">
        <f t="shared" si="47"/>
        <v xml:space="preserve"> </v>
      </c>
      <c r="S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1" s="228" t="str">
        <f t="shared" si="48"/>
        <v xml:space="preserve"> </v>
      </c>
      <c r="U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1" s="195">
        <f>+'havelvac 7.2'!P447+'havelvac 7.3'!P447+'havelvac 7.4'!P447+'havelvac 7.5'!P447+'havelvac 7.6'!P447+'havelvac 7.7'!P447+'havelvac 7.9'!P447+'havelvac 7.8'!P447+'havelvac 7.10'!P447+'havelvac 7.11'!P447+'havelvac 7.12'!P447+'havelvac 7.13'!P445</f>
        <v>0</v>
      </c>
      <c r="W431" s="228" t="str">
        <f t="shared" si="49"/>
        <v xml:space="preserve"> </v>
      </c>
      <c r="X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1" s="228" t="str">
        <f t="shared" si="50"/>
        <v xml:space="preserve"> </v>
      </c>
      <c r="Z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1" s="228" t="str">
        <f t="shared" si="51"/>
        <v xml:space="preserve"> </v>
      </c>
      <c r="AB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2" spans="1:28" s="135" customFormat="1" ht="25.5">
      <c r="A432" s="182" t="str">
        <f t="shared" si="52"/>
        <v>71080203014511</v>
      </c>
      <c r="B432" s="183" t="s">
        <v>439</v>
      </c>
      <c r="C432" s="132" t="s">
        <v>185</v>
      </c>
      <c r="D432" s="131" t="s">
        <v>140</v>
      </c>
      <c r="E432" s="130" t="s">
        <v>442</v>
      </c>
      <c r="F432" s="184" t="s">
        <v>106</v>
      </c>
      <c r="G432" s="129">
        <v>4511</v>
      </c>
      <c r="H432" s="15"/>
      <c r="I432" s="23"/>
      <c r="J432" s="24"/>
      <c r="K432" s="24"/>
      <c r="L432" s="27" t="s">
        <v>217</v>
      </c>
      <c r="M432" s="31">
        <v>4511</v>
      </c>
      <c r="N432" s="181">
        <f>+'havelvac 7.2'!N448+'havelvac 7.3'!N448+'havelvac 7.4'!N448+'havelvac 7.5'!N448+'havelvac 7.6'!N448+'havelvac 7.7'!N448+'havelvac 7.9'!N448+'havelvac 7.8'!N448+'havelvac 7.10'!N448+'havelvac 7.11'!N448+'havelvac 7.12'!N448+'havelvac 7.13'!N446</f>
        <v>0</v>
      </c>
      <c r="O432" s="181">
        <f>+'havelvac 7.2'!O448+'havelvac 7.3'!O448+'havelvac 7.4'!O448+'havelvac 7.5'!O448+'havelvac 7.6'!O448+'havelvac 7.7'!O448+'havelvac 7.9'!O448+'havelvac 7.8'!O448+'havelvac 7.10'!O448+'havelvac 7.11'!O448+'havelvac 7.12'!O448+'havelvac 7.13'!O446</f>
        <v>0</v>
      </c>
      <c r="P432" s="229" t="str">
        <f t="shared" si="46"/>
        <v xml:space="preserve"> </v>
      </c>
      <c r="Q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2" s="229" t="str">
        <f t="shared" si="47"/>
        <v xml:space="preserve"> </v>
      </c>
      <c r="S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2" s="229" t="str">
        <f t="shared" si="48"/>
        <v xml:space="preserve"> </v>
      </c>
      <c r="U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2" s="181">
        <f>+'havelvac 7.2'!P448+'havelvac 7.3'!P448+'havelvac 7.4'!P448+'havelvac 7.5'!P448+'havelvac 7.6'!P448+'havelvac 7.7'!P448+'havelvac 7.9'!P448+'havelvac 7.8'!P448+'havelvac 7.10'!P448+'havelvac 7.11'!P448+'havelvac 7.12'!P448+'havelvac 7.13'!P446</f>
        <v>0</v>
      </c>
      <c r="W432" s="229" t="str">
        <f t="shared" si="49"/>
        <v xml:space="preserve"> </v>
      </c>
      <c r="X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2" s="229" t="str">
        <f t="shared" si="50"/>
        <v xml:space="preserve"> </v>
      </c>
      <c r="Z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2" s="229" t="str">
        <f t="shared" si="51"/>
        <v xml:space="preserve"> </v>
      </c>
      <c r="AB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3" spans="1:28" s="196" customFormat="1" ht="13.5" hidden="1">
      <c r="A433" s="182" t="str">
        <f t="shared" si="52"/>
        <v>71080203020000</v>
      </c>
      <c r="B433" s="183" t="s">
        <v>439</v>
      </c>
      <c r="C433" s="132" t="s">
        <v>185</v>
      </c>
      <c r="D433" s="131" t="s">
        <v>140</v>
      </c>
      <c r="E433" s="130" t="s">
        <v>442</v>
      </c>
      <c r="F433" s="184" t="s">
        <v>140</v>
      </c>
      <c r="G433" s="185" t="s">
        <v>440</v>
      </c>
      <c r="H433" s="144"/>
      <c r="I433" s="145"/>
      <c r="J433" s="146"/>
      <c r="K433" s="146"/>
      <c r="L433" s="25" t="s">
        <v>298</v>
      </c>
      <c r="M433" s="26"/>
      <c r="N433" s="195">
        <f>+'havelvac 7.2'!N449+'havelvac 7.3'!N449+'havelvac 7.4'!N449+'havelvac 7.5'!N449+'havelvac 7.6'!N449+'havelvac 7.7'!N449+'havelvac 7.9'!N449+'havelvac 7.8'!N449+'havelvac 7.10'!N449+'havelvac 7.11'!N449+'havelvac 7.12'!N449+'havelvac 7.13'!N447</f>
        <v>0</v>
      </c>
      <c r="O433" s="195">
        <f>+'havelvac 7.2'!O449+'havelvac 7.3'!O449+'havelvac 7.4'!O449+'havelvac 7.5'!O449+'havelvac 7.6'!O449+'havelvac 7.7'!O449+'havelvac 7.9'!O449+'havelvac 7.8'!O449+'havelvac 7.10'!O449+'havelvac 7.11'!O449+'havelvac 7.12'!O449+'havelvac 7.13'!O447</f>
        <v>0</v>
      </c>
      <c r="P433" s="228" t="str">
        <f t="shared" si="46"/>
        <v xml:space="preserve"> </v>
      </c>
      <c r="Q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3" s="228" t="str">
        <f t="shared" si="47"/>
        <v xml:space="preserve"> </v>
      </c>
      <c r="S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3" s="228" t="str">
        <f t="shared" si="48"/>
        <v xml:space="preserve"> </v>
      </c>
      <c r="U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3" s="195">
        <f>+'havelvac 7.2'!P449+'havelvac 7.3'!P449+'havelvac 7.4'!P449+'havelvac 7.5'!P449+'havelvac 7.6'!P449+'havelvac 7.7'!P449+'havelvac 7.9'!P449+'havelvac 7.8'!P449+'havelvac 7.10'!P449+'havelvac 7.11'!P449+'havelvac 7.12'!P449+'havelvac 7.13'!P447</f>
        <v>0</v>
      </c>
      <c r="W433" s="228" t="str">
        <f t="shared" si="49"/>
        <v xml:space="preserve"> </v>
      </c>
      <c r="X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3" s="228" t="str">
        <f t="shared" si="50"/>
        <v xml:space="preserve"> </v>
      </c>
      <c r="Z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3" s="228" t="str">
        <f t="shared" si="51"/>
        <v xml:space="preserve"> </v>
      </c>
      <c r="AB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4" spans="1:28" s="135" customFormat="1" hidden="1">
      <c r="A434" s="182" t="str">
        <f t="shared" si="52"/>
        <v>71080203025113</v>
      </c>
      <c r="B434" s="183" t="s">
        <v>439</v>
      </c>
      <c r="C434" s="132" t="s">
        <v>185</v>
      </c>
      <c r="D434" s="131" t="s">
        <v>140</v>
      </c>
      <c r="E434" s="130" t="s">
        <v>442</v>
      </c>
      <c r="F434" s="184" t="s">
        <v>140</v>
      </c>
      <c r="G434" s="129">
        <v>5113</v>
      </c>
      <c r="H434" s="23"/>
      <c r="I434" s="23"/>
      <c r="J434" s="24"/>
      <c r="K434" s="24"/>
      <c r="L434" s="30" t="s">
        <v>143</v>
      </c>
      <c r="M434" s="46">
        <v>5113</v>
      </c>
      <c r="N434" s="181">
        <f>+'havelvac 7.2'!N450+'havelvac 7.3'!N450+'havelvac 7.4'!N450+'havelvac 7.5'!N450+'havelvac 7.6'!N450+'havelvac 7.7'!N450+'havelvac 7.9'!N450+'havelvac 7.8'!N450+'havelvac 7.10'!N450+'havelvac 7.11'!N450+'havelvac 7.12'!N450+'havelvac 7.13'!N448</f>
        <v>0</v>
      </c>
      <c r="O434" s="181">
        <f>+'havelvac 7.2'!O450+'havelvac 7.3'!O450+'havelvac 7.4'!O450+'havelvac 7.5'!O450+'havelvac 7.6'!O450+'havelvac 7.7'!O450+'havelvac 7.9'!O450+'havelvac 7.8'!O450+'havelvac 7.10'!O450+'havelvac 7.11'!O450+'havelvac 7.12'!O450+'havelvac 7.13'!O448</f>
        <v>0</v>
      </c>
      <c r="P434" s="229" t="str">
        <f t="shared" si="46"/>
        <v xml:space="preserve"> </v>
      </c>
      <c r="Q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4" s="229" t="str">
        <f t="shared" si="47"/>
        <v xml:space="preserve"> </v>
      </c>
      <c r="S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4" s="229" t="str">
        <f t="shared" si="48"/>
        <v xml:space="preserve"> </v>
      </c>
      <c r="U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4" s="181">
        <f>+'havelvac 7.2'!P450+'havelvac 7.3'!P450+'havelvac 7.4'!P450+'havelvac 7.5'!P450+'havelvac 7.6'!P450+'havelvac 7.7'!P450+'havelvac 7.9'!P450+'havelvac 7.8'!P450+'havelvac 7.10'!P450+'havelvac 7.11'!P450+'havelvac 7.12'!P450+'havelvac 7.13'!P448</f>
        <v>0</v>
      </c>
      <c r="W434" s="229" t="str">
        <f t="shared" si="49"/>
        <v xml:space="preserve"> </v>
      </c>
      <c r="X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4" s="229" t="str">
        <f t="shared" si="50"/>
        <v xml:space="preserve"> </v>
      </c>
      <c r="Z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4" s="229" t="str">
        <f t="shared" si="51"/>
        <v xml:space="preserve"> </v>
      </c>
      <c r="AB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5" spans="1:28" s="135" customFormat="1" hidden="1">
      <c r="A435" s="182" t="str">
        <f t="shared" si="52"/>
        <v>71080203025129</v>
      </c>
      <c r="B435" s="183" t="s">
        <v>439</v>
      </c>
      <c r="C435" s="132" t="s">
        <v>185</v>
      </c>
      <c r="D435" s="131" t="s">
        <v>140</v>
      </c>
      <c r="E435" s="130" t="s">
        <v>442</v>
      </c>
      <c r="F435" s="184" t="s">
        <v>140</v>
      </c>
      <c r="G435" s="129">
        <v>5129</v>
      </c>
      <c r="H435" s="23"/>
      <c r="I435" s="23"/>
      <c r="J435" s="24"/>
      <c r="K435" s="24"/>
      <c r="L435" s="27" t="s">
        <v>137</v>
      </c>
      <c r="M435" s="10">
        <v>5129</v>
      </c>
      <c r="N435" s="181">
        <f>+'havelvac 7.2'!N451+'havelvac 7.3'!N451+'havelvac 7.4'!N451+'havelvac 7.5'!N451+'havelvac 7.6'!N451+'havelvac 7.7'!N451+'havelvac 7.9'!N451+'havelvac 7.8'!N451+'havelvac 7.10'!N451+'havelvac 7.11'!N451+'havelvac 7.12'!N451+'havelvac 7.13'!N449</f>
        <v>0</v>
      </c>
      <c r="O435" s="181">
        <f>+'havelvac 7.2'!O451+'havelvac 7.3'!O451+'havelvac 7.4'!O451+'havelvac 7.5'!O451+'havelvac 7.6'!O451+'havelvac 7.7'!O451+'havelvac 7.9'!O451+'havelvac 7.8'!O451+'havelvac 7.10'!O451+'havelvac 7.11'!O451+'havelvac 7.12'!O451+'havelvac 7.13'!O449</f>
        <v>0</v>
      </c>
      <c r="P435" s="229" t="str">
        <f t="shared" si="46"/>
        <v xml:space="preserve"> </v>
      </c>
      <c r="Q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5" s="229" t="str">
        <f t="shared" si="47"/>
        <v xml:space="preserve"> </v>
      </c>
      <c r="S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5" s="229" t="str">
        <f t="shared" si="48"/>
        <v xml:space="preserve"> </v>
      </c>
      <c r="U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5" s="181">
        <f>+'havelvac 7.2'!P451+'havelvac 7.3'!P451+'havelvac 7.4'!P451+'havelvac 7.5'!P451+'havelvac 7.6'!P451+'havelvac 7.7'!P451+'havelvac 7.9'!P451+'havelvac 7.8'!P451+'havelvac 7.10'!P451+'havelvac 7.11'!P451+'havelvac 7.12'!P451+'havelvac 7.13'!P449</f>
        <v>0</v>
      </c>
      <c r="W435" s="229" t="str">
        <f t="shared" si="49"/>
        <v xml:space="preserve"> </v>
      </c>
      <c r="X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5" s="229" t="str">
        <f t="shared" si="50"/>
        <v xml:space="preserve"> </v>
      </c>
      <c r="Z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5" s="229" t="str">
        <f t="shared" si="51"/>
        <v xml:space="preserve"> </v>
      </c>
      <c r="AB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6" spans="1:28" s="191" customFormat="1" ht="12.75">
      <c r="A436" s="182" t="str">
        <f t="shared" si="52"/>
        <v>71080204000000</v>
      </c>
      <c r="B436" s="183" t="s">
        <v>439</v>
      </c>
      <c r="C436" s="132" t="s">
        <v>185</v>
      </c>
      <c r="D436" s="131" t="s">
        <v>140</v>
      </c>
      <c r="E436" s="130" t="s">
        <v>155</v>
      </c>
      <c r="F436" s="184" t="s">
        <v>441</v>
      </c>
      <c r="G436" s="185" t="s">
        <v>440</v>
      </c>
      <c r="H436" s="149">
        <v>2824</v>
      </c>
      <c r="I436" s="150" t="s">
        <v>185</v>
      </c>
      <c r="J436" s="151">
        <v>2</v>
      </c>
      <c r="K436" s="151">
        <v>4</v>
      </c>
      <c r="L436" s="152" t="s">
        <v>299</v>
      </c>
      <c r="M436" s="153"/>
      <c r="N436" s="190">
        <f>+'havelvac 7.2'!N452+'havelvac 7.3'!N452+'havelvac 7.4'!N452+'havelvac 7.5'!N452+'havelvac 7.6'!N452+'havelvac 7.7'!N452+'havelvac 7.9'!N452+'havelvac 7.8'!N452+'havelvac 7.10'!N452+'havelvac 7.11'!N452+'havelvac 7.12'!N452+'havelvac 7.13'!N450</f>
        <v>0</v>
      </c>
      <c r="O436" s="190">
        <f>+'havelvac 7.2'!O452+'havelvac 7.3'!O452+'havelvac 7.4'!O452+'havelvac 7.5'!O452+'havelvac 7.6'!O452+'havelvac 7.7'!O452+'havelvac 7.9'!O452+'havelvac 7.8'!O452+'havelvac 7.10'!O452+'havelvac 7.11'!O452+'havelvac 7.12'!O452+'havelvac 7.13'!O450</f>
        <v>0</v>
      </c>
      <c r="P436" s="227" t="str">
        <f t="shared" si="46"/>
        <v xml:space="preserve"> </v>
      </c>
      <c r="Q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6" s="227" t="str">
        <f t="shared" si="47"/>
        <v xml:space="preserve"> </v>
      </c>
      <c r="S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6" s="227" t="str">
        <f t="shared" si="48"/>
        <v xml:space="preserve"> </v>
      </c>
      <c r="U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6" s="190">
        <f>+'havelvac 7.2'!P452+'havelvac 7.3'!P452+'havelvac 7.4'!P452+'havelvac 7.5'!P452+'havelvac 7.6'!P452+'havelvac 7.7'!P452+'havelvac 7.9'!P452+'havelvac 7.8'!P452+'havelvac 7.10'!P452+'havelvac 7.11'!P452+'havelvac 7.12'!P452+'havelvac 7.13'!P450</f>
        <v>0</v>
      </c>
      <c r="W436" s="227" t="str">
        <f t="shared" si="49"/>
        <v xml:space="preserve"> </v>
      </c>
      <c r="X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6" s="227" t="str">
        <f t="shared" si="50"/>
        <v xml:space="preserve"> </v>
      </c>
      <c r="Z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6" s="227" t="str">
        <f t="shared" si="51"/>
        <v xml:space="preserve"> </v>
      </c>
      <c r="AB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7" spans="1:28" s="135" customFormat="1" ht="12.75">
      <c r="A437" s="182" t="str">
        <f t="shared" si="52"/>
        <v>71080204000001</v>
      </c>
      <c r="B437" s="183" t="s">
        <v>439</v>
      </c>
      <c r="C437" s="132" t="s">
        <v>185</v>
      </c>
      <c r="D437" s="131" t="s">
        <v>140</v>
      </c>
      <c r="E437" s="130" t="s">
        <v>155</v>
      </c>
      <c r="F437" s="184" t="s">
        <v>441</v>
      </c>
      <c r="G437" s="185" t="s">
        <v>96</v>
      </c>
      <c r="H437" s="23"/>
      <c r="I437" s="23"/>
      <c r="J437" s="24"/>
      <c r="K437" s="24"/>
      <c r="L437" s="28" t="s">
        <v>108</v>
      </c>
      <c r="M437" s="29"/>
      <c r="N437" s="188">
        <f>+'havelvac 7.2'!N453+'havelvac 7.3'!N453+'havelvac 7.4'!N453+'havelvac 7.5'!N453+'havelvac 7.6'!N453+'havelvac 7.7'!N453+'havelvac 7.9'!N453+'havelvac 7.8'!N453+'havelvac 7.10'!N453+'havelvac 7.11'!N453+'havelvac 7.12'!N453+'havelvac 7.13'!N451</f>
        <v>0</v>
      </c>
      <c r="O437" s="188">
        <f>+'havelvac 7.2'!O453+'havelvac 7.3'!O453+'havelvac 7.4'!O453+'havelvac 7.5'!O453+'havelvac 7.6'!O453+'havelvac 7.7'!O453+'havelvac 7.9'!O453+'havelvac 7.8'!O453+'havelvac 7.10'!O453+'havelvac 7.11'!O453+'havelvac 7.12'!O453+'havelvac 7.13'!O451</f>
        <v>0</v>
      </c>
      <c r="P437" s="225" t="str">
        <f t="shared" si="46"/>
        <v xml:space="preserve"> </v>
      </c>
      <c r="Q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7" s="225" t="str">
        <f t="shared" si="47"/>
        <v xml:space="preserve"> </v>
      </c>
      <c r="S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7" s="225" t="str">
        <f t="shared" si="48"/>
        <v xml:space="preserve"> </v>
      </c>
      <c r="U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7" s="188">
        <f>+'havelvac 7.2'!P453+'havelvac 7.3'!P453+'havelvac 7.4'!P453+'havelvac 7.5'!P453+'havelvac 7.6'!P453+'havelvac 7.7'!P453+'havelvac 7.9'!P453+'havelvac 7.8'!P453+'havelvac 7.10'!P453+'havelvac 7.11'!P453+'havelvac 7.12'!P453+'havelvac 7.13'!P451</f>
        <v>0</v>
      </c>
      <c r="W437" s="225" t="str">
        <f t="shared" si="49"/>
        <v xml:space="preserve"> </v>
      </c>
      <c r="X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7" s="225" t="str">
        <f t="shared" si="50"/>
        <v xml:space="preserve"> </v>
      </c>
      <c r="Z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7" s="225" t="str">
        <f t="shared" si="51"/>
        <v xml:space="preserve"> </v>
      </c>
      <c r="AB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8" spans="1:28" s="196" customFormat="1" ht="13.5">
      <c r="A438" s="182" t="str">
        <f t="shared" si="52"/>
        <v>71080204010000</v>
      </c>
      <c r="B438" s="183" t="s">
        <v>439</v>
      </c>
      <c r="C438" s="132" t="s">
        <v>185</v>
      </c>
      <c r="D438" s="131" t="s">
        <v>140</v>
      </c>
      <c r="E438" s="130" t="s">
        <v>155</v>
      </c>
      <c r="F438" s="184" t="s">
        <v>106</v>
      </c>
      <c r="G438" s="185" t="s">
        <v>440</v>
      </c>
      <c r="H438" s="144"/>
      <c r="I438" s="145"/>
      <c r="J438" s="146"/>
      <c r="K438" s="146"/>
      <c r="L438" s="25" t="s">
        <v>300</v>
      </c>
      <c r="M438" s="26"/>
      <c r="N438" s="195">
        <f>+'havelvac 7.2'!N454+'havelvac 7.3'!N454+'havelvac 7.4'!N454+'havelvac 7.5'!N454+'havelvac 7.6'!N454+'havelvac 7.7'!N454+'havelvac 7.9'!N454+'havelvac 7.8'!N454+'havelvac 7.10'!N454+'havelvac 7.11'!N454+'havelvac 7.12'!N454+'havelvac 7.13'!N452</f>
        <v>0</v>
      </c>
      <c r="O438" s="195">
        <f>+'havelvac 7.2'!O454+'havelvac 7.3'!O454+'havelvac 7.4'!O454+'havelvac 7.5'!O454+'havelvac 7.6'!O454+'havelvac 7.7'!O454+'havelvac 7.9'!O454+'havelvac 7.8'!O454+'havelvac 7.10'!O454+'havelvac 7.11'!O454+'havelvac 7.12'!O454+'havelvac 7.13'!O452</f>
        <v>0</v>
      </c>
      <c r="P438" s="228" t="str">
        <f t="shared" si="46"/>
        <v xml:space="preserve"> </v>
      </c>
      <c r="Q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8" s="228" t="str">
        <f t="shared" si="47"/>
        <v xml:space="preserve"> </v>
      </c>
      <c r="S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8" s="228" t="str">
        <f t="shared" si="48"/>
        <v xml:space="preserve"> </v>
      </c>
      <c r="U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8" s="195">
        <f>+'havelvac 7.2'!P454+'havelvac 7.3'!P454+'havelvac 7.4'!P454+'havelvac 7.5'!P454+'havelvac 7.6'!P454+'havelvac 7.7'!P454+'havelvac 7.9'!P454+'havelvac 7.8'!P454+'havelvac 7.10'!P454+'havelvac 7.11'!P454+'havelvac 7.12'!P454+'havelvac 7.13'!P452</f>
        <v>0</v>
      </c>
      <c r="W438" s="228" t="str">
        <f t="shared" si="49"/>
        <v xml:space="preserve"> </v>
      </c>
      <c r="X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8" s="228" t="str">
        <f t="shared" si="50"/>
        <v xml:space="preserve"> </v>
      </c>
      <c r="Z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8" s="228" t="str">
        <f t="shared" si="51"/>
        <v xml:space="preserve"> </v>
      </c>
      <c r="AB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9" spans="1:28" s="135" customFormat="1">
      <c r="A439" s="182" t="str">
        <f t="shared" si="52"/>
        <v>71080204014216</v>
      </c>
      <c r="B439" s="183" t="s">
        <v>439</v>
      </c>
      <c r="C439" s="132" t="s">
        <v>185</v>
      </c>
      <c r="D439" s="131" t="s">
        <v>140</v>
      </c>
      <c r="E439" s="130" t="s">
        <v>155</v>
      </c>
      <c r="F439" s="184" t="s">
        <v>106</v>
      </c>
      <c r="G439" s="129">
        <v>4216</v>
      </c>
      <c r="H439" s="15"/>
      <c r="I439" s="23"/>
      <c r="J439" s="24"/>
      <c r="K439" s="24"/>
      <c r="L439" s="28" t="s">
        <v>118</v>
      </c>
      <c r="M439" s="42">
        <v>4216</v>
      </c>
      <c r="N439" s="181">
        <f>+'havelvac 7.2'!N455+'havelvac 7.3'!N455+'havelvac 7.4'!N455+'havelvac 7.5'!N455+'havelvac 7.6'!N455+'havelvac 7.7'!N455+'havelvac 7.9'!N455+'havelvac 7.8'!N455+'havelvac 7.10'!N455+'havelvac 7.11'!N455+'havelvac 7.12'!N455+'havelvac 7.13'!N453</f>
        <v>0</v>
      </c>
      <c r="O439" s="181">
        <f>+'havelvac 7.2'!O455+'havelvac 7.3'!O455+'havelvac 7.4'!O455+'havelvac 7.5'!O455+'havelvac 7.6'!O455+'havelvac 7.7'!O455+'havelvac 7.9'!O455+'havelvac 7.8'!O455+'havelvac 7.10'!O455+'havelvac 7.11'!O455+'havelvac 7.12'!O455+'havelvac 7.13'!O453</f>
        <v>0</v>
      </c>
      <c r="P439" s="229" t="str">
        <f t="shared" si="46"/>
        <v xml:space="preserve"> </v>
      </c>
      <c r="Q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9" s="229" t="str">
        <f t="shared" si="47"/>
        <v xml:space="preserve"> </v>
      </c>
      <c r="S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9" s="229" t="str">
        <f t="shared" si="48"/>
        <v xml:space="preserve"> </v>
      </c>
      <c r="U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9" s="181">
        <f>+'havelvac 7.2'!P455+'havelvac 7.3'!P455+'havelvac 7.4'!P455+'havelvac 7.5'!P455+'havelvac 7.6'!P455+'havelvac 7.7'!P455+'havelvac 7.9'!P455+'havelvac 7.8'!P455+'havelvac 7.10'!P455+'havelvac 7.11'!P455+'havelvac 7.12'!P455+'havelvac 7.13'!P453</f>
        <v>0</v>
      </c>
      <c r="W439" s="229" t="str">
        <f t="shared" si="49"/>
        <v xml:space="preserve"> </v>
      </c>
      <c r="X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9" s="229" t="str">
        <f t="shared" si="50"/>
        <v xml:space="preserve"> </v>
      </c>
      <c r="Z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9" s="229" t="str">
        <f t="shared" si="51"/>
        <v xml:space="preserve"> </v>
      </c>
      <c r="AB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0" spans="1:28" s="135" customFormat="1">
      <c r="A440" s="182" t="str">
        <f t="shared" si="52"/>
        <v>71080204014239</v>
      </c>
      <c r="B440" s="183" t="s">
        <v>439</v>
      </c>
      <c r="C440" s="132" t="s">
        <v>185</v>
      </c>
      <c r="D440" s="131" t="s">
        <v>140</v>
      </c>
      <c r="E440" s="130" t="s">
        <v>155</v>
      </c>
      <c r="F440" s="184" t="s">
        <v>106</v>
      </c>
      <c r="G440" s="129">
        <v>4239</v>
      </c>
      <c r="H440" s="15"/>
      <c r="I440" s="23"/>
      <c r="J440" s="24"/>
      <c r="K440" s="24"/>
      <c r="L440" s="27" t="s">
        <v>125</v>
      </c>
      <c r="M440" s="29">
        <v>4239</v>
      </c>
      <c r="N440" s="181">
        <f>+'havelvac 7.2'!N456+'havelvac 7.3'!N456+'havelvac 7.4'!N456+'havelvac 7.5'!N456+'havelvac 7.6'!N456+'havelvac 7.7'!N456+'havelvac 7.9'!N456+'havelvac 7.8'!N456+'havelvac 7.10'!N456+'havelvac 7.11'!N456+'havelvac 7.12'!N456+'havelvac 7.13'!N454</f>
        <v>0</v>
      </c>
      <c r="O440" s="181">
        <f>+'havelvac 7.2'!O456+'havelvac 7.3'!O456+'havelvac 7.4'!O456+'havelvac 7.5'!O456+'havelvac 7.6'!O456+'havelvac 7.7'!O456+'havelvac 7.9'!O456+'havelvac 7.8'!O456+'havelvac 7.10'!O456+'havelvac 7.11'!O456+'havelvac 7.12'!O456+'havelvac 7.13'!O454</f>
        <v>0</v>
      </c>
      <c r="P440" s="229" t="str">
        <f t="shared" si="46"/>
        <v xml:space="preserve"> </v>
      </c>
      <c r="Q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0" s="229" t="str">
        <f t="shared" si="47"/>
        <v xml:space="preserve"> </v>
      </c>
      <c r="S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0" s="229" t="str">
        <f t="shared" si="48"/>
        <v xml:space="preserve"> </v>
      </c>
      <c r="U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0" s="181">
        <f>+'havelvac 7.2'!P456+'havelvac 7.3'!P456+'havelvac 7.4'!P456+'havelvac 7.5'!P456+'havelvac 7.6'!P456+'havelvac 7.7'!P456+'havelvac 7.9'!P456+'havelvac 7.8'!P456+'havelvac 7.10'!P456+'havelvac 7.11'!P456+'havelvac 7.12'!P456+'havelvac 7.13'!P454</f>
        <v>0</v>
      </c>
      <c r="W440" s="229" t="str">
        <f t="shared" si="49"/>
        <v xml:space="preserve"> </v>
      </c>
      <c r="X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0" s="229" t="str">
        <f t="shared" si="50"/>
        <v xml:space="preserve"> </v>
      </c>
      <c r="Z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0" s="229" t="str">
        <f t="shared" si="51"/>
        <v xml:space="preserve"> </v>
      </c>
      <c r="AB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1" spans="1:28" s="135" customFormat="1" hidden="1">
      <c r="A441" s="182" t="str">
        <f t="shared" si="52"/>
        <v>71080204014269</v>
      </c>
      <c r="B441" s="198" t="s">
        <v>439</v>
      </c>
      <c r="C441" s="132" t="s">
        <v>185</v>
      </c>
      <c r="D441" s="131" t="s">
        <v>140</v>
      </c>
      <c r="E441" s="130" t="s">
        <v>155</v>
      </c>
      <c r="F441" s="184" t="s">
        <v>106</v>
      </c>
      <c r="G441" s="129">
        <v>4269</v>
      </c>
      <c r="H441" s="189"/>
      <c r="I441" s="192"/>
      <c r="J441" s="199"/>
      <c r="K441" s="200"/>
      <c r="L441" s="201" t="s">
        <v>240</v>
      </c>
      <c r="M441" s="11">
        <v>4269</v>
      </c>
      <c r="N441" s="181">
        <f>+'havelvac 7.2'!N457+'havelvac 7.3'!N457+'havelvac 7.4'!N457+'havelvac 7.5'!N457+'havelvac 7.6'!N457+'havelvac 7.7'!N457+'havelvac 7.9'!N457+'havelvac 7.8'!N457+'havelvac 7.10'!N457+'havelvac 7.11'!N457+'havelvac 7.12'!N457+'havelvac 7.13'!N455</f>
        <v>0</v>
      </c>
      <c r="O441" s="181">
        <f>+'havelvac 7.2'!O457+'havelvac 7.3'!O457+'havelvac 7.4'!O457+'havelvac 7.5'!O457+'havelvac 7.6'!O457+'havelvac 7.7'!O457+'havelvac 7.9'!O457+'havelvac 7.8'!O457+'havelvac 7.10'!O457+'havelvac 7.11'!O457+'havelvac 7.12'!O457+'havelvac 7.13'!O455</f>
        <v>0</v>
      </c>
      <c r="P441" s="229" t="str">
        <f t="shared" si="46"/>
        <v xml:space="preserve"> </v>
      </c>
      <c r="Q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1" s="229" t="str">
        <f t="shared" si="47"/>
        <v xml:space="preserve"> </v>
      </c>
      <c r="S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1" s="229" t="str">
        <f t="shared" si="48"/>
        <v xml:space="preserve"> </v>
      </c>
      <c r="U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1" s="181">
        <f>+'havelvac 7.2'!P457+'havelvac 7.3'!P457+'havelvac 7.4'!P457+'havelvac 7.5'!P457+'havelvac 7.6'!P457+'havelvac 7.7'!P457+'havelvac 7.9'!P457+'havelvac 7.8'!P457+'havelvac 7.10'!P457+'havelvac 7.11'!P457+'havelvac 7.12'!P457+'havelvac 7.13'!P455</f>
        <v>0</v>
      </c>
      <c r="W441" s="229" t="str">
        <f t="shared" si="49"/>
        <v xml:space="preserve"> </v>
      </c>
      <c r="X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1" s="229" t="str">
        <f t="shared" si="50"/>
        <v xml:space="preserve"> </v>
      </c>
      <c r="Z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1" s="229" t="str">
        <f t="shared" si="51"/>
        <v xml:space="preserve"> </v>
      </c>
      <c r="AB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2" spans="1:28" s="135" customFormat="1" hidden="1">
      <c r="A442" s="182" t="str">
        <f t="shared" si="52"/>
        <v>71080204014639</v>
      </c>
      <c r="B442" s="183" t="s">
        <v>439</v>
      </c>
      <c r="C442" s="132" t="s">
        <v>185</v>
      </c>
      <c r="D442" s="131" t="s">
        <v>140</v>
      </c>
      <c r="E442" s="130" t="s">
        <v>155</v>
      </c>
      <c r="F442" s="184" t="s">
        <v>106</v>
      </c>
      <c r="G442" s="129">
        <v>4639</v>
      </c>
      <c r="H442" s="23"/>
      <c r="I442" s="23"/>
      <c r="J442" s="24"/>
      <c r="K442" s="24"/>
      <c r="L442" s="34" t="s">
        <v>167</v>
      </c>
      <c r="M442" s="11">
        <v>4639</v>
      </c>
      <c r="N442" s="181">
        <f>+'havelvac 7.2'!N458+'havelvac 7.3'!N458+'havelvac 7.4'!N458+'havelvac 7.5'!N458+'havelvac 7.6'!N458+'havelvac 7.7'!N458+'havelvac 7.9'!N458+'havelvac 7.8'!N458+'havelvac 7.10'!N458+'havelvac 7.11'!N458+'havelvac 7.12'!N458+'havelvac 7.13'!N456</f>
        <v>0</v>
      </c>
      <c r="O442" s="181">
        <f>+'havelvac 7.2'!O458+'havelvac 7.3'!O458+'havelvac 7.4'!O458+'havelvac 7.5'!O458+'havelvac 7.6'!O458+'havelvac 7.7'!O458+'havelvac 7.9'!O458+'havelvac 7.8'!O458+'havelvac 7.10'!O458+'havelvac 7.11'!O458+'havelvac 7.12'!O458+'havelvac 7.13'!O456</f>
        <v>0</v>
      </c>
      <c r="P442" s="229" t="str">
        <f t="shared" si="46"/>
        <v xml:space="preserve"> </v>
      </c>
      <c r="Q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2" s="229" t="str">
        <f t="shared" si="47"/>
        <v xml:space="preserve"> </v>
      </c>
      <c r="S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2" s="229" t="str">
        <f t="shared" si="48"/>
        <v xml:space="preserve"> </v>
      </c>
      <c r="U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2" s="181">
        <f>+'havelvac 7.2'!P458+'havelvac 7.3'!P458+'havelvac 7.4'!P458+'havelvac 7.5'!P458+'havelvac 7.6'!P458+'havelvac 7.7'!P458+'havelvac 7.9'!P458+'havelvac 7.8'!P458+'havelvac 7.10'!P458+'havelvac 7.11'!P458+'havelvac 7.12'!P458+'havelvac 7.13'!P456</f>
        <v>0</v>
      </c>
      <c r="W442" s="229" t="str">
        <f t="shared" si="49"/>
        <v xml:space="preserve"> </v>
      </c>
      <c r="X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2" s="229" t="str">
        <f t="shared" si="50"/>
        <v xml:space="preserve"> </v>
      </c>
      <c r="Z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2" s="229" t="str">
        <f t="shared" si="51"/>
        <v xml:space="preserve"> </v>
      </c>
      <c r="AB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3" spans="1:28" s="135" customFormat="1" ht="25.5" hidden="1">
      <c r="A443" s="182" t="str">
        <f t="shared" si="52"/>
        <v>71080204014819</v>
      </c>
      <c r="B443" s="183" t="s">
        <v>439</v>
      </c>
      <c r="C443" s="132" t="s">
        <v>185</v>
      </c>
      <c r="D443" s="131" t="s">
        <v>140</v>
      </c>
      <c r="E443" s="130" t="s">
        <v>155</v>
      </c>
      <c r="F443" s="184" t="s">
        <v>106</v>
      </c>
      <c r="G443" s="185" t="s">
        <v>88</v>
      </c>
      <c r="H443" s="192"/>
      <c r="I443" s="192"/>
      <c r="J443" s="193"/>
      <c r="K443" s="194"/>
      <c r="L443" s="34" t="s">
        <v>219</v>
      </c>
      <c r="M443" s="10" t="s">
        <v>88</v>
      </c>
      <c r="N443" s="181">
        <f>+'havelvac 7.2'!N459+'havelvac 7.3'!N459+'havelvac 7.4'!N459+'havelvac 7.5'!N459+'havelvac 7.6'!N459+'havelvac 7.7'!N459+'havelvac 7.9'!N459+'havelvac 7.8'!N459+'havelvac 7.10'!N459+'havelvac 7.11'!N459+'havelvac 7.12'!N459+'havelvac 7.13'!N457</f>
        <v>0</v>
      </c>
      <c r="O443" s="181">
        <f>+'havelvac 7.2'!O459+'havelvac 7.3'!O459+'havelvac 7.4'!O459+'havelvac 7.5'!O459+'havelvac 7.6'!O459+'havelvac 7.7'!O459+'havelvac 7.9'!O459+'havelvac 7.8'!O459+'havelvac 7.10'!O459+'havelvac 7.11'!O459+'havelvac 7.12'!O459+'havelvac 7.13'!O457</f>
        <v>0</v>
      </c>
      <c r="P443" s="229" t="str">
        <f t="shared" si="46"/>
        <v xml:space="preserve"> </v>
      </c>
      <c r="Q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3" s="229" t="str">
        <f t="shared" si="47"/>
        <v xml:space="preserve"> </v>
      </c>
      <c r="S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3" s="229" t="str">
        <f t="shared" si="48"/>
        <v xml:space="preserve"> </v>
      </c>
      <c r="U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3" s="181">
        <f>+'havelvac 7.2'!P459+'havelvac 7.3'!P459+'havelvac 7.4'!P459+'havelvac 7.5'!P459+'havelvac 7.6'!P459+'havelvac 7.7'!P459+'havelvac 7.9'!P459+'havelvac 7.8'!P459+'havelvac 7.10'!P459+'havelvac 7.11'!P459+'havelvac 7.12'!P459+'havelvac 7.13'!P457</f>
        <v>0</v>
      </c>
      <c r="W443" s="229" t="str">
        <f t="shared" si="49"/>
        <v xml:space="preserve"> </v>
      </c>
      <c r="X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3" s="229" t="str">
        <f t="shared" si="50"/>
        <v xml:space="preserve"> </v>
      </c>
      <c r="Z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3" s="229" t="str">
        <f t="shared" si="51"/>
        <v xml:space="preserve"> </v>
      </c>
      <c r="AB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4" spans="1:28" s="196" customFormat="1" ht="13.5" hidden="1">
      <c r="A444" s="182" t="str">
        <f t="shared" si="52"/>
        <v>71080204020000</v>
      </c>
      <c r="B444" s="183" t="s">
        <v>439</v>
      </c>
      <c r="C444" s="132" t="s">
        <v>185</v>
      </c>
      <c r="D444" s="131" t="s">
        <v>140</v>
      </c>
      <c r="E444" s="130" t="s">
        <v>155</v>
      </c>
      <c r="F444" s="184" t="s">
        <v>140</v>
      </c>
      <c r="G444" s="185" t="s">
        <v>440</v>
      </c>
      <c r="H444" s="144"/>
      <c r="I444" s="145"/>
      <c r="J444" s="146"/>
      <c r="K444" s="146"/>
      <c r="L444" s="25" t="s">
        <v>301</v>
      </c>
      <c r="M444" s="26"/>
      <c r="N444" s="195">
        <f>+'havelvac 7.2'!N460+'havelvac 7.3'!N460+'havelvac 7.4'!N460+'havelvac 7.5'!N460+'havelvac 7.6'!N460+'havelvac 7.7'!N460+'havelvac 7.9'!N460+'havelvac 7.8'!N460+'havelvac 7.10'!N460+'havelvac 7.11'!N460+'havelvac 7.12'!N460+'havelvac 7.13'!N458</f>
        <v>0</v>
      </c>
      <c r="O444" s="195">
        <f>+'havelvac 7.2'!O460+'havelvac 7.3'!O460+'havelvac 7.4'!O460+'havelvac 7.5'!O460+'havelvac 7.6'!O460+'havelvac 7.7'!O460+'havelvac 7.9'!O460+'havelvac 7.8'!O460+'havelvac 7.10'!O460+'havelvac 7.11'!O460+'havelvac 7.12'!O460+'havelvac 7.13'!O458</f>
        <v>0</v>
      </c>
      <c r="P444" s="228" t="str">
        <f t="shared" si="46"/>
        <v xml:space="preserve"> </v>
      </c>
      <c r="Q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4" s="228" t="str">
        <f t="shared" si="47"/>
        <v xml:space="preserve"> </v>
      </c>
      <c r="S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4" s="228" t="str">
        <f t="shared" si="48"/>
        <v xml:space="preserve"> </v>
      </c>
      <c r="U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4" s="195">
        <f>+'havelvac 7.2'!P460+'havelvac 7.3'!P460+'havelvac 7.4'!P460+'havelvac 7.5'!P460+'havelvac 7.6'!P460+'havelvac 7.7'!P460+'havelvac 7.9'!P460+'havelvac 7.8'!P460+'havelvac 7.10'!P460+'havelvac 7.11'!P460+'havelvac 7.12'!P460+'havelvac 7.13'!P458</f>
        <v>0</v>
      </c>
      <c r="W444" s="228" t="str">
        <f t="shared" si="49"/>
        <v xml:space="preserve"> </v>
      </c>
      <c r="X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4" s="228" t="str">
        <f t="shared" si="50"/>
        <v xml:space="preserve"> </v>
      </c>
      <c r="Z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4" s="228" t="str">
        <f t="shared" si="51"/>
        <v xml:space="preserve"> </v>
      </c>
      <c r="AB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5" spans="1:28" s="135" customFormat="1" ht="25.5" hidden="1">
      <c r="A445" s="182" t="str">
        <f t="shared" si="52"/>
        <v>71080204024511</v>
      </c>
      <c r="B445" s="183" t="s">
        <v>439</v>
      </c>
      <c r="C445" s="132" t="s">
        <v>185</v>
      </c>
      <c r="D445" s="131" t="s">
        <v>140</v>
      </c>
      <c r="E445" s="130" t="s">
        <v>155</v>
      </c>
      <c r="F445" s="184" t="s">
        <v>140</v>
      </c>
      <c r="G445" s="129">
        <v>4511</v>
      </c>
      <c r="H445" s="23"/>
      <c r="I445" s="23"/>
      <c r="J445" s="24"/>
      <c r="K445" s="24"/>
      <c r="L445" s="27" t="s">
        <v>217</v>
      </c>
      <c r="M445" s="10">
        <v>4511</v>
      </c>
      <c r="N445" s="181">
        <f>+'havelvac 7.2'!N461+'havelvac 7.3'!N461+'havelvac 7.4'!N461+'havelvac 7.5'!N461+'havelvac 7.6'!N461+'havelvac 7.7'!N461+'havelvac 7.9'!N461+'havelvac 7.8'!N461+'havelvac 7.10'!N461+'havelvac 7.11'!N461+'havelvac 7.12'!N461+'havelvac 7.13'!N459</f>
        <v>0</v>
      </c>
      <c r="O445" s="181">
        <f>+'havelvac 7.2'!O461+'havelvac 7.3'!O461+'havelvac 7.4'!O461+'havelvac 7.5'!O461+'havelvac 7.6'!O461+'havelvac 7.7'!O461+'havelvac 7.9'!O461+'havelvac 7.8'!O461+'havelvac 7.10'!O461+'havelvac 7.11'!O461+'havelvac 7.12'!O461+'havelvac 7.13'!O459</f>
        <v>0</v>
      </c>
      <c r="P445" s="229" t="str">
        <f t="shared" si="46"/>
        <v xml:space="preserve"> </v>
      </c>
      <c r="Q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5" s="229" t="str">
        <f t="shared" si="47"/>
        <v xml:space="preserve"> </v>
      </c>
      <c r="S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5" s="229" t="str">
        <f t="shared" si="48"/>
        <v xml:space="preserve"> </v>
      </c>
      <c r="U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5" s="181">
        <f>+'havelvac 7.2'!P461+'havelvac 7.3'!P461+'havelvac 7.4'!P461+'havelvac 7.5'!P461+'havelvac 7.6'!P461+'havelvac 7.7'!P461+'havelvac 7.9'!P461+'havelvac 7.8'!P461+'havelvac 7.10'!P461+'havelvac 7.11'!P461+'havelvac 7.12'!P461+'havelvac 7.13'!P459</f>
        <v>0</v>
      </c>
      <c r="W445" s="229" t="str">
        <f t="shared" si="49"/>
        <v xml:space="preserve"> </v>
      </c>
      <c r="X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5" s="229" t="str">
        <f t="shared" si="50"/>
        <v xml:space="preserve"> </v>
      </c>
      <c r="Z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5" s="229" t="str">
        <f t="shared" si="51"/>
        <v xml:space="preserve"> </v>
      </c>
      <c r="AB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6" spans="1:28" s="196" customFormat="1" ht="13.5" hidden="1">
      <c r="A446" s="182" t="str">
        <f t="shared" si="52"/>
        <v>71080204030000</v>
      </c>
      <c r="B446" s="183" t="s">
        <v>439</v>
      </c>
      <c r="C446" s="132" t="s">
        <v>185</v>
      </c>
      <c r="D446" s="131" t="s">
        <v>140</v>
      </c>
      <c r="E446" s="130" t="s">
        <v>155</v>
      </c>
      <c r="F446" s="184" t="s">
        <v>442</v>
      </c>
      <c r="G446" s="185" t="s">
        <v>440</v>
      </c>
      <c r="H446" s="144"/>
      <c r="I446" s="145"/>
      <c r="J446" s="146"/>
      <c r="K446" s="146"/>
      <c r="L446" s="25" t="s">
        <v>302</v>
      </c>
      <c r="M446" s="26"/>
      <c r="N446" s="195">
        <f>+'havelvac 7.2'!N462+'havelvac 7.3'!N462+'havelvac 7.4'!N462+'havelvac 7.5'!N462+'havelvac 7.6'!N462+'havelvac 7.7'!N462+'havelvac 7.9'!N462+'havelvac 7.8'!N462+'havelvac 7.10'!N462+'havelvac 7.11'!N462+'havelvac 7.12'!N462+'havelvac 7.13'!N460</f>
        <v>0</v>
      </c>
      <c r="O446" s="195">
        <f>+'havelvac 7.2'!O462+'havelvac 7.3'!O462+'havelvac 7.4'!O462+'havelvac 7.5'!O462+'havelvac 7.6'!O462+'havelvac 7.7'!O462+'havelvac 7.9'!O462+'havelvac 7.8'!O462+'havelvac 7.10'!O462+'havelvac 7.11'!O462+'havelvac 7.12'!O462+'havelvac 7.13'!O460</f>
        <v>0</v>
      </c>
      <c r="P446" s="228" t="str">
        <f t="shared" si="46"/>
        <v xml:space="preserve"> </v>
      </c>
      <c r="Q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6" s="228" t="str">
        <f t="shared" si="47"/>
        <v xml:space="preserve"> </v>
      </c>
      <c r="S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6" s="228" t="str">
        <f t="shared" si="48"/>
        <v xml:space="preserve"> </v>
      </c>
      <c r="U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6" s="195">
        <f>+'havelvac 7.2'!P462+'havelvac 7.3'!P462+'havelvac 7.4'!P462+'havelvac 7.5'!P462+'havelvac 7.6'!P462+'havelvac 7.7'!P462+'havelvac 7.9'!P462+'havelvac 7.8'!P462+'havelvac 7.10'!P462+'havelvac 7.11'!P462+'havelvac 7.12'!P462+'havelvac 7.13'!P460</f>
        <v>0</v>
      </c>
      <c r="W446" s="228" t="str">
        <f t="shared" si="49"/>
        <v xml:space="preserve"> </v>
      </c>
      <c r="X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6" s="228" t="str">
        <f t="shared" si="50"/>
        <v xml:space="preserve"> </v>
      </c>
      <c r="Z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6" s="228" t="str">
        <f t="shared" si="51"/>
        <v xml:space="preserve"> </v>
      </c>
      <c r="AB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7" spans="1:28" s="135" customFormat="1" hidden="1">
      <c r="A447" s="182" t="str">
        <f t="shared" si="52"/>
        <v>71080204035113</v>
      </c>
      <c r="B447" s="183" t="s">
        <v>439</v>
      </c>
      <c r="C447" s="132" t="s">
        <v>185</v>
      </c>
      <c r="D447" s="131" t="s">
        <v>140</v>
      </c>
      <c r="E447" s="130" t="s">
        <v>155</v>
      </c>
      <c r="F447" s="184" t="s">
        <v>442</v>
      </c>
      <c r="G447" s="129">
        <v>5113</v>
      </c>
      <c r="H447" s="23"/>
      <c r="I447" s="23"/>
      <c r="J447" s="24"/>
      <c r="K447" s="24"/>
      <c r="L447" s="30" t="s">
        <v>143</v>
      </c>
      <c r="M447" s="46">
        <v>5113</v>
      </c>
      <c r="N447" s="181">
        <f>+'havelvac 7.2'!N463+'havelvac 7.3'!N463+'havelvac 7.4'!N463+'havelvac 7.5'!N463+'havelvac 7.6'!N463+'havelvac 7.7'!N463+'havelvac 7.9'!N463+'havelvac 7.8'!N463+'havelvac 7.10'!N463+'havelvac 7.11'!N463+'havelvac 7.12'!N463+'havelvac 7.13'!N461</f>
        <v>0</v>
      </c>
      <c r="O447" s="181">
        <f>+'havelvac 7.2'!O463+'havelvac 7.3'!O463+'havelvac 7.4'!O463+'havelvac 7.5'!O463+'havelvac 7.6'!O463+'havelvac 7.7'!O463+'havelvac 7.9'!O463+'havelvac 7.8'!O463+'havelvac 7.10'!O463+'havelvac 7.11'!O463+'havelvac 7.12'!O463+'havelvac 7.13'!O461</f>
        <v>0</v>
      </c>
      <c r="P447" s="229" t="str">
        <f t="shared" si="46"/>
        <v xml:space="preserve"> </v>
      </c>
      <c r="Q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7" s="229" t="str">
        <f t="shared" si="47"/>
        <v xml:space="preserve"> </v>
      </c>
      <c r="S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7" s="229" t="str">
        <f t="shared" si="48"/>
        <v xml:space="preserve"> </v>
      </c>
      <c r="U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7" s="181">
        <f>+'havelvac 7.2'!P463+'havelvac 7.3'!P463+'havelvac 7.4'!P463+'havelvac 7.5'!P463+'havelvac 7.6'!P463+'havelvac 7.7'!P463+'havelvac 7.9'!P463+'havelvac 7.8'!P463+'havelvac 7.10'!P463+'havelvac 7.11'!P463+'havelvac 7.12'!P463+'havelvac 7.13'!P461</f>
        <v>0</v>
      </c>
      <c r="W447" s="229" t="str">
        <f t="shared" si="49"/>
        <v xml:space="preserve"> </v>
      </c>
      <c r="X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7" s="229" t="str">
        <f t="shared" si="50"/>
        <v xml:space="preserve"> </v>
      </c>
      <c r="Z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7" s="229" t="str">
        <f t="shared" si="51"/>
        <v xml:space="preserve"> </v>
      </c>
      <c r="AB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8" spans="1:28" s="191" customFormat="1" ht="12.75">
      <c r="A448" s="182" t="str">
        <f t="shared" si="52"/>
        <v>71080205000000</v>
      </c>
      <c r="B448" s="183" t="s">
        <v>439</v>
      </c>
      <c r="C448" s="132" t="s">
        <v>185</v>
      </c>
      <c r="D448" s="131" t="s">
        <v>140</v>
      </c>
      <c r="E448" s="130" t="s">
        <v>149</v>
      </c>
      <c r="F448" s="184" t="s">
        <v>441</v>
      </c>
      <c r="G448" s="185" t="s">
        <v>440</v>
      </c>
      <c r="H448" s="149">
        <v>2825</v>
      </c>
      <c r="I448" s="150" t="s">
        <v>185</v>
      </c>
      <c r="J448" s="151">
        <v>2</v>
      </c>
      <c r="K448" s="151">
        <v>5</v>
      </c>
      <c r="L448" s="152" t="s">
        <v>303</v>
      </c>
      <c r="M448" s="153"/>
      <c r="N448" s="190">
        <f>+'havelvac 7.2'!N464+'havelvac 7.3'!N464+'havelvac 7.4'!N464+'havelvac 7.5'!N464+'havelvac 7.6'!N464+'havelvac 7.7'!N464+'havelvac 7.9'!N464+'havelvac 7.8'!N464+'havelvac 7.10'!N464+'havelvac 7.11'!N464+'havelvac 7.12'!N464+'havelvac 7.13'!N462</f>
        <v>0</v>
      </c>
      <c r="O448" s="190">
        <f>+'havelvac 7.2'!O464+'havelvac 7.3'!O464+'havelvac 7.4'!O464+'havelvac 7.5'!O464+'havelvac 7.6'!O464+'havelvac 7.7'!O464+'havelvac 7.9'!O464+'havelvac 7.8'!O464+'havelvac 7.10'!O464+'havelvac 7.11'!O464+'havelvac 7.12'!O464+'havelvac 7.13'!O462</f>
        <v>0</v>
      </c>
      <c r="P448" s="227" t="str">
        <f t="shared" si="46"/>
        <v xml:space="preserve"> </v>
      </c>
      <c r="Q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8" s="227" t="str">
        <f t="shared" si="47"/>
        <v xml:space="preserve"> </v>
      </c>
      <c r="S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8" s="227" t="str">
        <f t="shared" si="48"/>
        <v xml:space="preserve"> </v>
      </c>
      <c r="U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8" s="190">
        <f>+'havelvac 7.2'!P464+'havelvac 7.3'!P464+'havelvac 7.4'!P464+'havelvac 7.5'!P464+'havelvac 7.6'!P464+'havelvac 7.7'!P464+'havelvac 7.9'!P464+'havelvac 7.8'!P464+'havelvac 7.10'!P464+'havelvac 7.11'!P464+'havelvac 7.12'!P464+'havelvac 7.13'!P462</f>
        <v>0</v>
      </c>
      <c r="W448" s="227" t="str">
        <f t="shared" si="49"/>
        <v xml:space="preserve"> </v>
      </c>
      <c r="X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8" s="227" t="str">
        <f t="shared" si="50"/>
        <v xml:space="preserve"> </v>
      </c>
      <c r="Z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8" s="227" t="str">
        <f t="shared" si="51"/>
        <v xml:space="preserve"> </v>
      </c>
      <c r="AB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9" spans="1:28" s="135" customFormat="1" ht="12.75">
      <c r="A449" s="182" t="str">
        <f t="shared" si="52"/>
        <v>71080205000001</v>
      </c>
      <c r="B449" s="183" t="s">
        <v>439</v>
      </c>
      <c r="C449" s="132" t="s">
        <v>185</v>
      </c>
      <c r="D449" s="131" t="s">
        <v>140</v>
      </c>
      <c r="E449" s="130" t="s">
        <v>149</v>
      </c>
      <c r="F449" s="184" t="s">
        <v>441</v>
      </c>
      <c r="G449" s="185" t="s">
        <v>96</v>
      </c>
      <c r="H449" s="23"/>
      <c r="I449" s="23"/>
      <c r="J449" s="24"/>
      <c r="K449" s="24"/>
      <c r="L449" s="28" t="s">
        <v>108</v>
      </c>
      <c r="M449" s="29"/>
      <c r="N449" s="188">
        <f>+'havelvac 7.2'!N465+'havelvac 7.3'!N465+'havelvac 7.4'!N465+'havelvac 7.5'!N465+'havelvac 7.6'!N465+'havelvac 7.7'!N465+'havelvac 7.9'!N465+'havelvac 7.8'!N465+'havelvac 7.10'!N465+'havelvac 7.11'!N465+'havelvac 7.12'!N465+'havelvac 7.13'!N463</f>
        <v>0</v>
      </c>
      <c r="O449" s="188">
        <f>+'havelvac 7.2'!O465+'havelvac 7.3'!O465+'havelvac 7.4'!O465+'havelvac 7.5'!O465+'havelvac 7.6'!O465+'havelvac 7.7'!O465+'havelvac 7.9'!O465+'havelvac 7.8'!O465+'havelvac 7.10'!O465+'havelvac 7.11'!O465+'havelvac 7.12'!O465+'havelvac 7.13'!O463</f>
        <v>0</v>
      </c>
      <c r="P449" s="225" t="str">
        <f t="shared" si="46"/>
        <v xml:space="preserve"> </v>
      </c>
      <c r="Q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9" s="225" t="str">
        <f t="shared" si="47"/>
        <v xml:space="preserve"> </v>
      </c>
      <c r="S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9" s="225" t="str">
        <f t="shared" si="48"/>
        <v xml:space="preserve"> </v>
      </c>
      <c r="U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9" s="188">
        <f>+'havelvac 7.2'!P465+'havelvac 7.3'!P465+'havelvac 7.4'!P465+'havelvac 7.5'!P465+'havelvac 7.6'!P465+'havelvac 7.7'!P465+'havelvac 7.9'!P465+'havelvac 7.8'!P465+'havelvac 7.10'!P465+'havelvac 7.11'!P465+'havelvac 7.12'!P465+'havelvac 7.13'!P463</f>
        <v>0</v>
      </c>
      <c r="W449" s="225" t="str">
        <f t="shared" si="49"/>
        <v xml:space="preserve"> </v>
      </c>
      <c r="X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9" s="225" t="str">
        <f t="shared" si="50"/>
        <v xml:space="preserve"> </v>
      </c>
      <c r="Z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9" s="225" t="str">
        <f t="shared" si="51"/>
        <v xml:space="preserve"> </v>
      </c>
      <c r="AB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0" spans="1:28" s="196" customFormat="1" ht="13.5">
      <c r="A450" s="182" t="str">
        <f t="shared" si="52"/>
        <v>71080205010000</v>
      </c>
      <c r="B450" s="183" t="s">
        <v>439</v>
      </c>
      <c r="C450" s="132" t="s">
        <v>185</v>
      </c>
      <c r="D450" s="131" t="s">
        <v>140</v>
      </c>
      <c r="E450" s="130" t="s">
        <v>149</v>
      </c>
      <c r="F450" s="184" t="s">
        <v>106</v>
      </c>
      <c r="G450" s="185" t="s">
        <v>440</v>
      </c>
      <c r="H450" s="144"/>
      <c r="I450" s="145"/>
      <c r="J450" s="146"/>
      <c r="K450" s="146"/>
      <c r="L450" s="25" t="s">
        <v>304</v>
      </c>
      <c r="M450" s="26"/>
      <c r="N450" s="195">
        <f>+'havelvac 7.2'!N466+'havelvac 7.3'!N466+'havelvac 7.4'!N466+'havelvac 7.5'!N466+'havelvac 7.6'!N466+'havelvac 7.7'!N466+'havelvac 7.9'!N466+'havelvac 7.8'!N466+'havelvac 7.10'!N466+'havelvac 7.11'!N466+'havelvac 7.12'!N466+'havelvac 7.13'!N464</f>
        <v>0</v>
      </c>
      <c r="O450" s="195">
        <f>+'havelvac 7.2'!O466+'havelvac 7.3'!O466+'havelvac 7.4'!O466+'havelvac 7.5'!O466+'havelvac 7.6'!O466+'havelvac 7.7'!O466+'havelvac 7.9'!O466+'havelvac 7.8'!O466+'havelvac 7.10'!O466+'havelvac 7.11'!O466+'havelvac 7.12'!O466+'havelvac 7.13'!O464</f>
        <v>0</v>
      </c>
      <c r="P450" s="228" t="str">
        <f t="shared" si="46"/>
        <v xml:space="preserve"> </v>
      </c>
      <c r="Q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0" s="228" t="str">
        <f t="shared" si="47"/>
        <v xml:space="preserve"> </v>
      </c>
      <c r="S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0" s="228" t="str">
        <f t="shared" si="48"/>
        <v xml:space="preserve"> </v>
      </c>
      <c r="U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0" s="195">
        <f>+'havelvac 7.2'!P466+'havelvac 7.3'!P466+'havelvac 7.4'!P466+'havelvac 7.5'!P466+'havelvac 7.6'!P466+'havelvac 7.7'!P466+'havelvac 7.9'!P466+'havelvac 7.8'!P466+'havelvac 7.10'!P466+'havelvac 7.11'!P466+'havelvac 7.12'!P466+'havelvac 7.13'!P464</f>
        <v>0</v>
      </c>
      <c r="W450" s="228" t="str">
        <f t="shared" si="49"/>
        <v xml:space="preserve"> </v>
      </c>
      <c r="X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0" s="228" t="str">
        <f t="shared" si="50"/>
        <v xml:space="preserve"> </v>
      </c>
      <c r="Z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0" s="228" t="str">
        <f t="shared" si="51"/>
        <v xml:space="preserve"> </v>
      </c>
      <c r="AB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1" spans="1:28" s="135" customFormat="1" ht="25.5">
      <c r="A451" s="182" t="str">
        <f t="shared" si="52"/>
        <v>71080205014511</v>
      </c>
      <c r="B451" s="183" t="s">
        <v>439</v>
      </c>
      <c r="C451" s="132" t="s">
        <v>185</v>
      </c>
      <c r="D451" s="131" t="s">
        <v>140</v>
      </c>
      <c r="E451" s="130" t="s">
        <v>149</v>
      </c>
      <c r="F451" s="184" t="s">
        <v>106</v>
      </c>
      <c r="G451" s="129">
        <v>4511</v>
      </c>
      <c r="H451" s="23"/>
      <c r="I451" s="23"/>
      <c r="J451" s="24"/>
      <c r="K451" s="24"/>
      <c r="L451" s="27" t="s">
        <v>217</v>
      </c>
      <c r="M451" s="10">
        <v>4511</v>
      </c>
      <c r="N451" s="181">
        <f>+'havelvac 7.2'!N467+'havelvac 7.3'!N467+'havelvac 7.4'!N467+'havelvac 7.5'!N467+'havelvac 7.6'!N467+'havelvac 7.7'!N467+'havelvac 7.9'!N467+'havelvac 7.8'!N467+'havelvac 7.10'!N467+'havelvac 7.11'!N467+'havelvac 7.12'!N467+'havelvac 7.13'!N465</f>
        <v>0</v>
      </c>
      <c r="O451" s="181">
        <f>+'havelvac 7.2'!O467+'havelvac 7.3'!O467+'havelvac 7.4'!O467+'havelvac 7.5'!O467+'havelvac 7.6'!O467+'havelvac 7.7'!O467+'havelvac 7.9'!O467+'havelvac 7.8'!O467+'havelvac 7.10'!O467+'havelvac 7.11'!O467+'havelvac 7.12'!O467+'havelvac 7.13'!O465</f>
        <v>0</v>
      </c>
      <c r="P451" s="229" t="str">
        <f t="shared" si="46"/>
        <v xml:space="preserve"> </v>
      </c>
      <c r="Q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1" s="229" t="str">
        <f t="shared" si="47"/>
        <v xml:space="preserve"> </v>
      </c>
      <c r="S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1" s="229" t="str">
        <f t="shared" si="48"/>
        <v xml:space="preserve"> </v>
      </c>
      <c r="U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1" s="181">
        <f>+'havelvac 7.2'!P467+'havelvac 7.3'!P467+'havelvac 7.4'!P467+'havelvac 7.5'!P467+'havelvac 7.6'!P467+'havelvac 7.7'!P467+'havelvac 7.9'!P467+'havelvac 7.8'!P467+'havelvac 7.10'!P467+'havelvac 7.11'!P467+'havelvac 7.12'!P467+'havelvac 7.13'!P465</f>
        <v>0</v>
      </c>
      <c r="W451" s="229" t="str">
        <f t="shared" si="49"/>
        <v xml:space="preserve"> </v>
      </c>
      <c r="X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1" s="229" t="str">
        <f t="shared" si="50"/>
        <v xml:space="preserve"> </v>
      </c>
      <c r="Z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1" s="229" t="str">
        <f t="shared" si="51"/>
        <v xml:space="preserve"> </v>
      </c>
      <c r="AB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2" spans="1:28" s="196" customFormat="1" ht="13.5" hidden="1">
      <c r="A452" s="182" t="str">
        <f t="shared" si="52"/>
        <v>71080205020000</v>
      </c>
      <c r="B452" s="183" t="s">
        <v>439</v>
      </c>
      <c r="C452" s="132" t="s">
        <v>185</v>
      </c>
      <c r="D452" s="131" t="s">
        <v>140</v>
      </c>
      <c r="E452" s="130" t="s">
        <v>149</v>
      </c>
      <c r="F452" s="184" t="s">
        <v>140</v>
      </c>
      <c r="G452" s="185" t="s">
        <v>440</v>
      </c>
      <c r="H452" s="144"/>
      <c r="I452" s="145"/>
      <c r="J452" s="146"/>
      <c r="K452" s="146"/>
      <c r="L452" s="25" t="s">
        <v>305</v>
      </c>
      <c r="M452" s="26"/>
      <c r="N452" s="195">
        <f>+'havelvac 7.2'!N468+'havelvac 7.3'!N468+'havelvac 7.4'!N468+'havelvac 7.5'!N468+'havelvac 7.6'!N468+'havelvac 7.7'!N468+'havelvac 7.9'!N468+'havelvac 7.8'!N468+'havelvac 7.10'!N468+'havelvac 7.11'!N468+'havelvac 7.12'!N468+'havelvac 7.13'!N466</f>
        <v>0</v>
      </c>
      <c r="O452" s="195">
        <f>+'havelvac 7.2'!O468+'havelvac 7.3'!O468+'havelvac 7.4'!O468+'havelvac 7.5'!O468+'havelvac 7.6'!O468+'havelvac 7.7'!O468+'havelvac 7.9'!O468+'havelvac 7.8'!O468+'havelvac 7.10'!O468+'havelvac 7.11'!O468+'havelvac 7.12'!O468+'havelvac 7.13'!O466</f>
        <v>0</v>
      </c>
      <c r="P452" s="228" t="str">
        <f t="shared" si="46"/>
        <v xml:space="preserve"> </v>
      </c>
      <c r="Q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2" s="228" t="str">
        <f t="shared" si="47"/>
        <v xml:space="preserve"> </v>
      </c>
      <c r="S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2" s="228" t="str">
        <f t="shared" si="48"/>
        <v xml:space="preserve"> </v>
      </c>
      <c r="U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2" s="195">
        <f>+'havelvac 7.2'!P468+'havelvac 7.3'!P468+'havelvac 7.4'!P468+'havelvac 7.5'!P468+'havelvac 7.6'!P468+'havelvac 7.7'!P468+'havelvac 7.9'!P468+'havelvac 7.8'!P468+'havelvac 7.10'!P468+'havelvac 7.11'!P468+'havelvac 7.12'!P468+'havelvac 7.13'!P466</f>
        <v>0</v>
      </c>
      <c r="W452" s="228" t="str">
        <f t="shared" si="49"/>
        <v xml:space="preserve"> </v>
      </c>
      <c r="X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2" s="228" t="str">
        <f t="shared" si="50"/>
        <v xml:space="preserve"> </v>
      </c>
      <c r="Z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2" s="228" t="str">
        <f t="shared" si="51"/>
        <v xml:space="preserve"> </v>
      </c>
      <c r="AB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3" spans="1:28" s="135" customFormat="1" ht="25.5" hidden="1">
      <c r="A453" s="182" t="str">
        <f t="shared" si="52"/>
        <v>71080205024511</v>
      </c>
      <c r="B453" s="183" t="s">
        <v>439</v>
      </c>
      <c r="C453" s="132" t="s">
        <v>185</v>
      </c>
      <c r="D453" s="131" t="s">
        <v>140</v>
      </c>
      <c r="E453" s="130" t="s">
        <v>149</v>
      </c>
      <c r="F453" s="184" t="s">
        <v>140</v>
      </c>
      <c r="G453" s="129">
        <v>4511</v>
      </c>
      <c r="H453" s="23"/>
      <c r="I453" s="23"/>
      <c r="J453" s="24"/>
      <c r="K453" s="24"/>
      <c r="L453" s="27" t="s">
        <v>217</v>
      </c>
      <c r="M453" s="10">
        <v>4511</v>
      </c>
      <c r="N453" s="181">
        <f>+'havelvac 7.2'!N469+'havelvac 7.3'!N469+'havelvac 7.4'!N469+'havelvac 7.5'!N469+'havelvac 7.6'!N469+'havelvac 7.7'!N469+'havelvac 7.9'!N469+'havelvac 7.8'!N469+'havelvac 7.10'!N469+'havelvac 7.11'!N469+'havelvac 7.12'!N469+'havelvac 7.13'!N467</f>
        <v>0</v>
      </c>
      <c r="O453" s="181">
        <f>+'havelvac 7.2'!O469+'havelvac 7.3'!O469+'havelvac 7.4'!O469+'havelvac 7.5'!O469+'havelvac 7.6'!O469+'havelvac 7.7'!O469+'havelvac 7.9'!O469+'havelvac 7.8'!O469+'havelvac 7.10'!O469+'havelvac 7.11'!O469+'havelvac 7.12'!O469+'havelvac 7.13'!O467</f>
        <v>0</v>
      </c>
      <c r="P453" s="229" t="str">
        <f t="shared" si="46"/>
        <v xml:space="preserve"> </v>
      </c>
      <c r="Q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3" s="229" t="str">
        <f t="shared" si="47"/>
        <v xml:space="preserve"> </v>
      </c>
      <c r="S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3" s="229" t="str">
        <f t="shared" si="48"/>
        <v xml:space="preserve"> </v>
      </c>
      <c r="U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3" s="181">
        <f>+'havelvac 7.2'!P469+'havelvac 7.3'!P469+'havelvac 7.4'!P469+'havelvac 7.5'!P469+'havelvac 7.6'!P469+'havelvac 7.7'!P469+'havelvac 7.9'!P469+'havelvac 7.8'!P469+'havelvac 7.10'!P469+'havelvac 7.11'!P469+'havelvac 7.12'!P469+'havelvac 7.13'!P467</f>
        <v>0</v>
      </c>
      <c r="W453" s="229" t="str">
        <f t="shared" si="49"/>
        <v xml:space="preserve"> </v>
      </c>
      <c r="X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3" s="229" t="str">
        <f t="shared" si="50"/>
        <v xml:space="preserve"> </v>
      </c>
      <c r="Z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3" s="229" t="str">
        <f t="shared" si="51"/>
        <v xml:space="preserve"> </v>
      </c>
      <c r="AB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4" spans="1:28" s="191" customFormat="1" ht="25.5">
      <c r="A454" s="182" t="str">
        <f t="shared" si="52"/>
        <v>71080207000000</v>
      </c>
      <c r="B454" s="183" t="s">
        <v>439</v>
      </c>
      <c r="C454" s="132" t="s">
        <v>185</v>
      </c>
      <c r="D454" s="131" t="s">
        <v>140</v>
      </c>
      <c r="E454" s="130" t="s">
        <v>183</v>
      </c>
      <c r="F454" s="184" t="s">
        <v>441</v>
      </c>
      <c r="G454" s="185" t="s">
        <v>440</v>
      </c>
      <c r="H454" s="149">
        <v>2827</v>
      </c>
      <c r="I454" s="150" t="s">
        <v>185</v>
      </c>
      <c r="J454" s="151">
        <v>2</v>
      </c>
      <c r="K454" s="151">
        <v>7</v>
      </c>
      <c r="L454" s="152" t="s">
        <v>306</v>
      </c>
      <c r="M454" s="153"/>
      <c r="N454" s="190">
        <f>+'havelvac 7.2'!N473+'havelvac 7.3'!N473+'havelvac 7.4'!N473+'havelvac 7.5'!N473+'havelvac 7.6'!N473+'havelvac 7.7'!N473+'havelvac 7.9'!N473+'havelvac 7.8'!N473+'havelvac 7.10'!N473+'havelvac 7.11'!N473+'havelvac 7.12'!N473+'havelvac 7.13'!N468</f>
        <v>0</v>
      </c>
      <c r="O454" s="190">
        <f>+'havelvac 7.2'!O473+'havelvac 7.3'!O473+'havelvac 7.4'!O473+'havelvac 7.5'!O473+'havelvac 7.6'!O473+'havelvac 7.7'!O473+'havelvac 7.9'!O473+'havelvac 7.8'!O473+'havelvac 7.10'!O473+'havelvac 7.11'!O473+'havelvac 7.12'!O473+'havelvac 7.13'!O468</f>
        <v>0</v>
      </c>
      <c r="P454" s="227" t="str">
        <f t="shared" si="46"/>
        <v xml:space="preserve"> </v>
      </c>
      <c r="Q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4" s="227" t="str">
        <f t="shared" si="47"/>
        <v xml:space="preserve"> </v>
      </c>
      <c r="S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4" s="227" t="str">
        <f t="shared" si="48"/>
        <v xml:space="preserve"> </v>
      </c>
      <c r="U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4" s="190">
        <f>+'havelvac 7.2'!P473+'havelvac 7.3'!P473+'havelvac 7.4'!P473+'havelvac 7.5'!P473+'havelvac 7.6'!P473+'havelvac 7.7'!P473+'havelvac 7.9'!P473+'havelvac 7.8'!P473+'havelvac 7.10'!P473+'havelvac 7.11'!P473+'havelvac 7.12'!P473+'havelvac 7.13'!P468</f>
        <v>0</v>
      </c>
      <c r="W454" s="227" t="str">
        <f t="shared" si="49"/>
        <v xml:space="preserve"> </v>
      </c>
      <c r="X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4" s="227" t="str">
        <f t="shared" si="50"/>
        <v xml:space="preserve"> </v>
      </c>
      <c r="Z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4" s="227" t="str">
        <f t="shared" si="51"/>
        <v xml:space="preserve"> </v>
      </c>
      <c r="AB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5" spans="1:28" s="135" customFormat="1" ht="12.75">
      <c r="A455" s="182" t="str">
        <f t="shared" si="52"/>
        <v>71080207000001</v>
      </c>
      <c r="B455" s="183" t="s">
        <v>439</v>
      </c>
      <c r="C455" s="132" t="s">
        <v>185</v>
      </c>
      <c r="D455" s="131" t="s">
        <v>140</v>
      </c>
      <c r="E455" s="130" t="s">
        <v>183</v>
      </c>
      <c r="F455" s="184" t="s">
        <v>441</v>
      </c>
      <c r="G455" s="185" t="s">
        <v>96</v>
      </c>
      <c r="H455" s="23"/>
      <c r="I455" s="23"/>
      <c r="J455" s="24"/>
      <c r="K455" s="24"/>
      <c r="L455" s="28" t="s">
        <v>108</v>
      </c>
      <c r="M455" s="29"/>
      <c r="N455" s="188">
        <f>+'havelvac 7.2'!N474+'havelvac 7.3'!N474+'havelvac 7.4'!N474+'havelvac 7.5'!N474+'havelvac 7.6'!N474+'havelvac 7.7'!N474+'havelvac 7.9'!N474+'havelvac 7.8'!N474+'havelvac 7.10'!N474+'havelvac 7.11'!N474+'havelvac 7.12'!N474+'havelvac 7.13'!N469</f>
        <v>0</v>
      </c>
      <c r="O455" s="188">
        <f>+'havelvac 7.2'!O474+'havelvac 7.3'!O474+'havelvac 7.4'!O474+'havelvac 7.5'!O474+'havelvac 7.6'!O474+'havelvac 7.7'!O474+'havelvac 7.9'!O474+'havelvac 7.8'!O474+'havelvac 7.10'!O474+'havelvac 7.11'!O474+'havelvac 7.12'!O474+'havelvac 7.13'!O469</f>
        <v>0</v>
      </c>
      <c r="P455" s="225" t="str">
        <f t="shared" si="46"/>
        <v xml:space="preserve"> </v>
      </c>
      <c r="Q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5" s="225" t="str">
        <f t="shared" si="47"/>
        <v xml:space="preserve"> </v>
      </c>
      <c r="S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5" s="225" t="str">
        <f t="shared" si="48"/>
        <v xml:space="preserve"> </v>
      </c>
      <c r="U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5" s="188">
        <f>+'havelvac 7.2'!P474+'havelvac 7.3'!P474+'havelvac 7.4'!P474+'havelvac 7.5'!P474+'havelvac 7.6'!P474+'havelvac 7.7'!P474+'havelvac 7.9'!P474+'havelvac 7.8'!P474+'havelvac 7.10'!P474+'havelvac 7.11'!P474+'havelvac 7.12'!P474+'havelvac 7.13'!P469</f>
        <v>0</v>
      </c>
      <c r="W455" s="225" t="str">
        <f t="shared" si="49"/>
        <v xml:space="preserve"> </v>
      </c>
      <c r="X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5" s="225" t="str">
        <f t="shared" si="50"/>
        <v xml:space="preserve"> </v>
      </c>
      <c r="Z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5" s="225" t="str">
        <f t="shared" si="51"/>
        <v xml:space="preserve"> </v>
      </c>
      <c r="AB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6" spans="1:28" s="196" customFormat="1" ht="13.5">
      <c r="A456" s="182" t="str">
        <f t="shared" si="52"/>
        <v>71080207010000</v>
      </c>
      <c r="B456" s="183" t="s">
        <v>439</v>
      </c>
      <c r="C456" s="132" t="s">
        <v>185</v>
      </c>
      <c r="D456" s="131" t="s">
        <v>140</v>
      </c>
      <c r="E456" s="130" t="s">
        <v>183</v>
      </c>
      <c r="F456" s="184" t="s">
        <v>106</v>
      </c>
      <c r="G456" s="185" t="s">
        <v>440</v>
      </c>
      <c r="H456" s="144"/>
      <c r="I456" s="145"/>
      <c r="J456" s="146"/>
      <c r="K456" s="146"/>
      <c r="L456" s="25" t="s">
        <v>307</v>
      </c>
      <c r="M456" s="26"/>
      <c r="N456" s="195">
        <f>+'havelvac 7.2'!N475+'havelvac 7.3'!N475+'havelvac 7.4'!N475+'havelvac 7.5'!N475+'havelvac 7.6'!N475+'havelvac 7.7'!N475+'havelvac 7.9'!N475+'havelvac 7.8'!N475+'havelvac 7.10'!N475+'havelvac 7.11'!N475+'havelvac 7.12'!N475+'havelvac 7.13'!N473</f>
        <v>0</v>
      </c>
      <c r="O456" s="195">
        <f>+'havelvac 7.2'!O475+'havelvac 7.3'!O475+'havelvac 7.4'!O475+'havelvac 7.5'!O475+'havelvac 7.6'!O475+'havelvac 7.7'!O475+'havelvac 7.9'!O475+'havelvac 7.8'!O475+'havelvac 7.10'!O475+'havelvac 7.11'!O475+'havelvac 7.12'!O475+'havelvac 7.13'!O473</f>
        <v>0</v>
      </c>
      <c r="P456" s="228" t="str">
        <f t="shared" si="46"/>
        <v xml:space="preserve"> </v>
      </c>
      <c r="Q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6" s="228" t="str">
        <f t="shared" si="47"/>
        <v xml:space="preserve"> </v>
      </c>
      <c r="S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6" s="228" t="str">
        <f t="shared" si="48"/>
        <v xml:space="preserve"> </v>
      </c>
      <c r="U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6" s="195">
        <f>+'havelvac 7.2'!P475+'havelvac 7.3'!P475+'havelvac 7.4'!P475+'havelvac 7.5'!P475+'havelvac 7.6'!P475+'havelvac 7.7'!P475+'havelvac 7.9'!P475+'havelvac 7.8'!P475+'havelvac 7.10'!P475+'havelvac 7.11'!P475+'havelvac 7.12'!P475+'havelvac 7.13'!P473</f>
        <v>0</v>
      </c>
      <c r="W456" s="228" t="str">
        <f t="shared" si="49"/>
        <v xml:space="preserve"> </v>
      </c>
      <c r="X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6" s="228" t="str">
        <f t="shared" si="50"/>
        <v xml:space="preserve"> </v>
      </c>
      <c r="Z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6" s="228" t="str">
        <f t="shared" si="51"/>
        <v xml:space="preserve"> </v>
      </c>
      <c r="AB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7" spans="1:28" s="135" customFormat="1">
      <c r="A457" s="182" t="str">
        <f t="shared" si="52"/>
        <v>71080207014239</v>
      </c>
      <c r="B457" s="183" t="s">
        <v>439</v>
      </c>
      <c r="C457" s="132" t="s">
        <v>185</v>
      </c>
      <c r="D457" s="131" t="s">
        <v>140</v>
      </c>
      <c r="E457" s="130" t="s">
        <v>183</v>
      </c>
      <c r="F457" s="184" t="s">
        <v>106</v>
      </c>
      <c r="G457" s="129">
        <v>4239</v>
      </c>
      <c r="H457" s="15"/>
      <c r="I457" s="23"/>
      <c r="J457" s="24"/>
      <c r="K457" s="24"/>
      <c r="L457" s="27" t="s">
        <v>125</v>
      </c>
      <c r="M457" s="29">
        <v>4239</v>
      </c>
      <c r="N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7.13'!N474</f>
        <v>#REF!</v>
      </c>
      <c r="O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7.13'!O474</f>
        <v>#REF!</v>
      </c>
      <c r="P457" s="229" t="str">
        <f t="shared" si="46"/>
        <v xml:space="preserve"> </v>
      </c>
      <c r="Q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7" s="229" t="str">
        <f t="shared" si="47"/>
        <v xml:space="preserve"> </v>
      </c>
      <c r="S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7" s="229" t="str">
        <f t="shared" si="48"/>
        <v xml:space="preserve"> </v>
      </c>
      <c r="U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7.13'!P474</f>
        <v>#REF!</v>
      </c>
      <c r="W457" s="229" t="str">
        <f t="shared" si="49"/>
        <v xml:space="preserve"> </v>
      </c>
      <c r="X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7" s="229" t="str">
        <f t="shared" si="50"/>
        <v xml:space="preserve"> </v>
      </c>
      <c r="Z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7" s="229" t="str">
        <f t="shared" si="51"/>
        <v xml:space="preserve"> </v>
      </c>
      <c r="AB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8" spans="1:28" s="135" customFormat="1" ht="25.5">
      <c r="A458" s="182" t="str">
        <f t="shared" si="52"/>
        <v>71080207014251</v>
      </c>
      <c r="B458" s="183" t="s">
        <v>439</v>
      </c>
      <c r="C458" s="132" t="s">
        <v>185</v>
      </c>
      <c r="D458" s="131" t="s">
        <v>140</v>
      </c>
      <c r="E458" s="130" t="s">
        <v>183</v>
      </c>
      <c r="F458" s="184" t="s">
        <v>106</v>
      </c>
      <c r="G458" s="129">
        <v>4251</v>
      </c>
      <c r="H458" s="23"/>
      <c r="I458" s="23"/>
      <c r="J458" s="24"/>
      <c r="K458" s="24"/>
      <c r="L458" s="28" t="s">
        <v>142</v>
      </c>
      <c r="M458" s="29">
        <v>4251</v>
      </c>
      <c r="N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7.13'!N475</f>
        <v>#REF!</v>
      </c>
      <c r="O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7.13'!O475</f>
        <v>#REF!</v>
      </c>
      <c r="P458" s="229" t="str">
        <f t="shared" si="46"/>
        <v xml:space="preserve"> </v>
      </c>
      <c r="Q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8" s="229" t="str">
        <f t="shared" si="47"/>
        <v xml:space="preserve"> </v>
      </c>
      <c r="S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8" s="229" t="str">
        <f t="shared" si="48"/>
        <v xml:space="preserve"> </v>
      </c>
      <c r="U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7.13'!P475</f>
        <v>#REF!</v>
      </c>
      <c r="W458" s="229" t="str">
        <f t="shared" si="49"/>
        <v xml:space="preserve"> </v>
      </c>
      <c r="X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8" s="229" t="str">
        <f t="shared" si="50"/>
        <v xml:space="preserve"> </v>
      </c>
      <c r="Z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8" s="229" t="str">
        <f t="shared" si="51"/>
        <v xml:space="preserve"> </v>
      </c>
      <c r="AB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9" spans="1:28" s="187" customFormat="1" ht="27" hidden="1">
      <c r="A459" s="182" t="str">
        <f t="shared" si="52"/>
        <v>71080300000000</v>
      </c>
      <c r="B459" s="183" t="s">
        <v>439</v>
      </c>
      <c r="C459" s="132" t="s">
        <v>185</v>
      </c>
      <c r="D459" s="131" t="s">
        <v>442</v>
      </c>
      <c r="E459" s="130" t="s">
        <v>441</v>
      </c>
      <c r="F459" s="184" t="s">
        <v>441</v>
      </c>
      <c r="G459" s="185" t="s">
        <v>440</v>
      </c>
      <c r="H459" s="173" t="s">
        <v>308</v>
      </c>
      <c r="I459" s="164" t="s">
        <v>185</v>
      </c>
      <c r="J459" s="165">
        <v>3</v>
      </c>
      <c r="K459" s="165">
        <v>0</v>
      </c>
      <c r="L459" s="166" t="s">
        <v>309</v>
      </c>
      <c r="M459" s="174"/>
      <c r="N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59" s="226" t="str">
        <f t="shared" si="46"/>
        <v xml:space="preserve"> </v>
      </c>
      <c r="Q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9" s="226" t="str">
        <f t="shared" si="47"/>
        <v xml:space="preserve"> </v>
      </c>
      <c r="S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9" s="226" t="str">
        <f t="shared" si="48"/>
        <v xml:space="preserve"> </v>
      </c>
      <c r="U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59" s="226" t="str">
        <f t="shared" si="49"/>
        <v xml:space="preserve"> </v>
      </c>
      <c r="X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9" s="226" t="str">
        <f t="shared" si="50"/>
        <v xml:space="preserve"> </v>
      </c>
      <c r="Z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9" s="226" t="str">
        <f t="shared" si="51"/>
        <v xml:space="preserve"> </v>
      </c>
      <c r="AB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0" spans="1:28" s="135" customFormat="1" ht="12.75" hidden="1">
      <c r="A460" s="182" t="str">
        <f t="shared" si="52"/>
        <v>71080300000001</v>
      </c>
      <c r="B460" s="183" t="s">
        <v>439</v>
      </c>
      <c r="C460" s="132" t="s">
        <v>185</v>
      </c>
      <c r="D460" s="131" t="s">
        <v>442</v>
      </c>
      <c r="E460" s="130" t="s">
        <v>441</v>
      </c>
      <c r="F460" s="184" t="s">
        <v>441</v>
      </c>
      <c r="G460" s="185" t="s">
        <v>96</v>
      </c>
      <c r="H460" s="23"/>
      <c r="I460" s="16"/>
      <c r="J460" s="17"/>
      <c r="K460" s="17"/>
      <c r="L460" s="28" t="s">
        <v>110</v>
      </c>
      <c r="M460" s="29"/>
      <c r="N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0" s="225" t="str">
        <f t="shared" si="46"/>
        <v xml:space="preserve"> </v>
      </c>
      <c r="Q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0" s="225" t="str">
        <f t="shared" si="47"/>
        <v xml:space="preserve"> </v>
      </c>
      <c r="S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0" s="225" t="str">
        <f t="shared" si="48"/>
        <v xml:space="preserve"> </v>
      </c>
      <c r="U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0" s="225" t="str">
        <f t="shared" si="49"/>
        <v xml:space="preserve"> </v>
      </c>
      <c r="X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0" s="225" t="str">
        <f t="shared" si="50"/>
        <v xml:space="preserve"> </v>
      </c>
      <c r="Z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0" s="225" t="str">
        <f t="shared" si="51"/>
        <v xml:space="preserve"> </v>
      </c>
      <c r="AB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1" spans="1:28" s="191" customFormat="1" ht="12.75" hidden="1">
      <c r="A461" s="182" t="str">
        <f t="shared" si="52"/>
        <v>71080301000000</v>
      </c>
      <c r="B461" s="183" t="s">
        <v>439</v>
      </c>
      <c r="C461" s="132" t="s">
        <v>185</v>
      </c>
      <c r="D461" s="131" t="s">
        <v>442</v>
      </c>
      <c r="E461" s="130" t="s">
        <v>106</v>
      </c>
      <c r="F461" s="184" t="s">
        <v>441</v>
      </c>
      <c r="G461" s="185" t="s">
        <v>440</v>
      </c>
      <c r="H461" s="149" t="s">
        <v>310</v>
      </c>
      <c r="I461" s="150" t="s">
        <v>185</v>
      </c>
      <c r="J461" s="151">
        <v>3</v>
      </c>
      <c r="K461" s="151">
        <v>1</v>
      </c>
      <c r="L461" s="152" t="s">
        <v>311</v>
      </c>
      <c r="M461" s="153"/>
      <c r="N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1" s="227" t="str">
        <f t="shared" si="46"/>
        <v xml:space="preserve"> </v>
      </c>
      <c r="Q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1" s="227" t="str">
        <f t="shared" si="47"/>
        <v xml:space="preserve"> </v>
      </c>
      <c r="S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1" s="227" t="str">
        <f t="shared" si="48"/>
        <v xml:space="preserve"> </v>
      </c>
      <c r="U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1" s="227" t="str">
        <f t="shared" si="49"/>
        <v xml:space="preserve"> </v>
      </c>
      <c r="X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1" s="227" t="str">
        <f t="shared" si="50"/>
        <v xml:space="preserve"> </v>
      </c>
      <c r="Z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1" s="227" t="str">
        <f t="shared" si="51"/>
        <v xml:space="preserve"> </v>
      </c>
      <c r="AB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2" spans="1:28" s="135" customFormat="1" ht="12.75" hidden="1">
      <c r="A462" s="182" t="str">
        <f t="shared" si="52"/>
        <v>71080301000001</v>
      </c>
      <c r="B462" s="183" t="s">
        <v>439</v>
      </c>
      <c r="C462" s="132" t="s">
        <v>185</v>
      </c>
      <c r="D462" s="131" t="s">
        <v>442</v>
      </c>
      <c r="E462" s="130" t="s">
        <v>106</v>
      </c>
      <c r="F462" s="184" t="s">
        <v>441</v>
      </c>
      <c r="G462" s="185" t="s">
        <v>96</v>
      </c>
      <c r="H462" s="23"/>
      <c r="I462" s="23"/>
      <c r="J462" s="24"/>
      <c r="K462" s="24"/>
      <c r="L462" s="28" t="s">
        <v>108</v>
      </c>
      <c r="M462" s="29"/>
      <c r="N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2" s="225" t="str">
        <f t="shared" si="46"/>
        <v xml:space="preserve"> </v>
      </c>
      <c r="Q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2" s="225" t="str">
        <f t="shared" si="47"/>
        <v xml:space="preserve"> </v>
      </c>
      <c r="S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2" s="225" t="str">
        <f t="shared" si="48"/>
        <v xml:space="preserve"> </v>
      </c>
      <c r="U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2" s="225" t="str">
        <f t="shared" si="49"/>
        <v xml:space="preserve"> </v>
      </c>
      <c r="X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2" s="225" t="str">
        <f t="shared" si="50"/>
        <v xml:space="preserve"> </v>
      </c>
      <c r="Z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2" s="225" t="str">
        <f t="shared" si="51"/>
        <v xml:space="preserve"> </v>
      </c>
      <c r="AB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3" spans="1:28" s="196" customFormat="1" ht="13.5" hidden="1">
      <c r="A463" s="182" t="str">
        <f t="shared" si="52"/>
        <v>71080301010000</v>
      </c>
      <c r="B463" s="183" t="s">
        <v>439</v>
      </c>
      <c r="C463" s="132" t="s">
        <v>185</v>
      </c>
      <c r="D463" s="131" t="s">
        <v>442</v>
      </c>
      <c r="E463" s="130" t="s">
        <v>106</v>
      </c>
      <c r="F463" s="184" t="s">
        <v>106</v>
      </c>
      <c r="G463" s="185" t="s">
        <v>440</v>
      </c>
      <c r="H463" s="144"/>
      <c r="I463" s="145"/>
      <c r="J463" s="146"/>
      <c r="K463" s="146"/>
      <c r="L463" s="25" t="s">
        <v>312</v>
      </c>
      <c r="M463" s="26"/>
      <c r="N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3" s="228" t="str">
        <f t="shared" si="46"/>
        <v xml:space="preserve"> </v>
      </c>
      <c r="Q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3" s="228" t="str">
        <f t="shared" si="47"/>
        <v xml:space="preserve"> </v>
      </c>
      <c r="S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3" s="228" t="str">
        <f t="shared" si="48"/>
        <v xml:space="preserve"> </v>
      </c>
      <c r="U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3" s="228" t="str">
        <f t="shared" si="49"/>
        <v xml:space="preserve"> </v>
      </c>
      <c r="X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3" s="228" t="str">
        <f t="shared" si="50"/>
        <v xml:space="preserve"> </v>
      </c>
      <c r="Z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3" s="228" t="str">
        <f t="shared" si="51"/>
        <v xml:space="preserve"> </v>
      </c>
      <c r="AB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4" spans="1:28" s="135" customFormat="1" hidden="1">
      <c r="A464" s="182" t="str">
        <f t="shared" si="52"/>
        <v>71080301014241</v>
      </c>
      <c r="B464" s="183" t="s">
        <v>439</v>
      </c>
      <c r="C464" s="132" t="s">
        <v>185</v>
      </c>
      <c r="D464" s="131" t="s">
        <v>442</v>
      </c>
      <c r="E464" s="130" t="s">
        <v>106</v>
      </c>
      <c r="F464" s="184" t="s">
        <v>106</v>
      </c>
      <c r="G464" s="129">
        <v>4241</v>
      </c>
      <c r="H464" s="23"/>
      <c r="I464" s="23"/>
      <c r="J464" s="24"/>
      <c r="K464" s="24"/>
      <c r="L464" s="27" t="s">
        <v>126</v>
      </c>
      <c r="M464" s="10">
        <v>4241</v>
      </c>
      <c r="N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4" s="229" t="str">
        <f t="shared" ref="P464:P527" si="53">IFERROR(Q464/O464, " ")</f>
        <v xml:space="preserve"> </v>
      </c>
      <c r="Q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4" s="229" t="str">
        <f t="shared" ref="R464:R527" si="54">IFERROR(S464/O464, " ")</f>
        <v xml:space="preserve"> </v>
      </c>
      <c r="S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4" s="229" t="str">
        <f t="shared" ref="T464:T527" si="55">IFERROR(U464/O464, " ")</f>
        <v xml:space="preserve"> </v>
      </c>
      <c r="U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4" s="229" t="str">
        <f t="shared" ref="W464:W527" si="56">IFERROR(X464/V464, " ")</f>
        <v xml:space="preserve"> </v>
      </c>
      <c r="X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4" s="229" t="str">
        <f t="shared" ref="Y464:Y527" si="57">IFERROR(Z464/V464, " ")</f>
        <v xml:space="preserve"> </v>
      </c>
      <c r="Z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4" s="229" t="str">
        <f t="shared" ref="AA464:AA527" si="58">IFERROR(AB464/V464, " ")</f>
        <v xml:space="preserve"> </v>
      </c>
      <c r="AB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5" spans="1:28" s="187" customFormat="1" ht="13.5" hidden="1">
      <c r="A465" s="182" t="str">
        <f t="shared" si="52"/>
        <v>71080400000000</v>
      </c>
      <c r="B465" s="183" t="s">
        <v>439</v>
      </c>
      <c r="C465" s="132" t="s">
        <v>185</v>
      </c>
      <c r="D465" s="131" t="s">
        <v>155</v>
      </c>
      <c r="E465" s="130" t="s">
        <v>441</v>
      </c>
      <c r="F465" s="184" t="s">
        <v>441</v>
      </c>
      <c r="G465" s="185" t="s">
        <v>440</v>
      </c>
      <c r="H465" s="173">
        <v>2840</v>
      </c>
      <c r="I465" s="164" t="s">
        <v>185</v>
      </c>
      <c r="J465" s="165">
        <v>4</v>
      </c>
      <c r="K465" s="165">
        <v>0</v>
      </c>
      <c r="L465" s="166" t="s">
        <v>313</v>
      </c>
      <c r="M465" s="174"/>
      <c r="N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5" s="226" t="str">
        <f t="shared" si="53"/>
        <v xml:space="preserve"> </v>
      </c>
      <c r="Q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5" s="226" t="str">
        <f t="shared" si="54"/>
        <v xml:space="preserve"> </v>
      </c>
      <c r="S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5" s="226" t="str">
        <f t="shared" si="55"/>
        <v xml:space="preserve"> </v>
      </c>
      <c r="U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5" s="226" t="str">
        <f t="shared" si="56"/>
        <v xml:space="preserve"> </v>
      </c>
      <c r="X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5" s="226" t="str">
        <f t="shared" si="57"/>
        <v xml:space="preserve"> </v>
      </c>
      <c r="Z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5" s="226" t="str">
        <f t="shared" si="58"/>
        <v xml:space="preserve"> </v>
      </c>
      <c r="AB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6" spans="1:28" s="135" customFormat="1" ht="12.75" hidden="1">
      <c r="A466" s="182" t="str">
        <f t="shared" si="52"/>
        <v>71080400000001</v>
      </c>
      <c r="B466" s="183" t="s">
        <v>439</v>
      </c>
      <c r="C466" s="132" t="s">
        <v>185</v>
      </c>
      <c r="D466" s="131" t="s">
        <v>155</v>
      </c>
      <c r="E466" s="130" t="s">
        <v>441</v>
      </c>
      <c r="F466" s="184" t="s">
        <v>441</v>
      </c>
      <c r="G466" s="185" t="s">
        <v>96</v>
      </c>
      <c r="H466" s="23"/>
      <c r="I466" s="16"/>
      <c r="J466" s="17"/>
      <c r="K466" s="17"/>
      <c r="L466" s="28" t="s">
        <v>110</v>
      </c>
      <c r="M466" s="29"/>
      <c r="N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6" s="225" t="str">
        <f t="shared" si="53"/>
        <v xml:space="preserve"> </v>
      </c>
      <c r="Q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6" s="225" t="str">
        <f t="shared" si="54"/>
        <v xml:space="preserve"> </v>
      </c>
      <c r="S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6" s="225" t="str">
        <f t="shared" si="55"/>
        <v xml:space="preserve"> </v>
      </c>
      <c r="U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6" s="225" t="str">
        <f t="shared" si="56"/>
        <v xml:space="preserve"> </v>
      </c>
      <c r="X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6" s="225" t="str">
        <f t="shared" si="57"/>
        <v xml:space="preserve"> </v>
      </c>
      <c r="Z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6" s="225" t="str">
        <f t="shared" si="58"/>
        <v xml:space="preserve"> </v>
      </c>
      <c r="AB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7" spans="1:28" s="191" customFormat="1" ht="12.75" hidden="1">
      <c r="A467" s="182" t="str">
        <f t="shared" si="52"/>
        <v>71080403000000</v>
      </c>
      <c r="B467" s="183" t="s">
        <v>439</v>
      </c>
      <c r="C467" s="132" t="s">
        <v>185</v>
      </c>
      <c r="D467" s="131" t="s">
        <v>155</v>
      </c>
      <c r="E467" s="130" t="s">
        <v>442</v>
      </c>
      <c r="F467" s="184" t="s">
        <v>441</v>
      </c>
      <c r="G467" s="185" t="s">
        <v>440</v>
      </c>
      <c r="H467" s="149">
        <v>2843</v>
      </c>
      <c r="I467" s="150" t="s">
        <v>185</v>
      </c>
      <c r="J467" s="151">
        <v>4</v>
      </c>
      <c r="K467" s="151">
        <v>3</v>
      </c>
      <c r="L467" s="152" t="s">
        <v>313</v>
      </c>
      <c r="M467" s="153"/>
      <c r="N467" s="190" t="e">
        <f>+'havelvac 7.2'!N476+'havelvac 7.3'!N476+'havelvac 7.4'!N476+'havelvac 7.5'!N476+'havelvac 7.6'!N476+'havelvac 7.7'!N476+'havelvac 7.9'!N476+'havelvac 7.8'!N476+'havelvac 7.10'!N476+'havelvac 7.11'!N476+'havelvac 7.12'!N476+'havelvac 7.13'!#REF!</f>
        <v>#REF!</v>
      </c>
      <c r="O467" s="190" t="e">
        <f>+'havelvac 7.2'!O476+'havelvac 7.3'!O476+'havelvac 7.4'!O476+'havelvac 7.5'!O476+'havelvac 7.6'!O476+'havelvac 7.7'!O476+'havelvac 7.9'!O476+'havelvac 7.8'!O476+'havelvac 7.10'!O476+'havelvac 7.11'!O476+'havelvac 7.12'!O476+'havelvac 7.13'!#REF!</f>
        <v>#REF!</v>
      </c>
      <c r="P467" s="227" t="str">
        <f t="shared" si="53"/>
        <v xml:space="preserve"> </v>
      </c>
      <c r="Q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7" s="227" t="str">
        <f t="shared" si="54"/>
        <v xml:space="preserve"> </v>
      </c>
      <c r="S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7" s="227" t="str">
        <f t="shared" si="55"/>
        <v xml:space="preserve"> </v>
      </c>
      <c r="U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7" s="190" t="e">
        <f>+'havelvac 7.2'!P476+'havelvac 7.3'!P476+'havelvac 7.4'!P476+'havelvac 7.5'!P476+'havelvac 7.6'!P476+'havelvac 7.7'!P476+'havelvac 7.9'!P476+'havelvac 7.8'!P476+'havelvac 7.10'!P476+'havelvac 7.11'!P476+'havelvac 7.12'!P476+'havelvac 7.13'!#REF!</f>
        <v>#REF!</v>
      </c>
      <c r="W467" s="227" t="str">
        <f t="shared" si="56"/>
        <v xml:space="preserve"> </v>
      </c>
      <c r="X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7" s="227" t="str">
        <f t="shared" si="57"/>
        <v xml:space="preserve"> </v>
      </c>
      <c r="Z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7" s="227" t="str">
        <f t="shared" si="58"/>
        <v xml:space="preserve"> </v>
      </c>
      <c r="AB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8" spans="1:28" s="135" customFormat="1" ht="12.75" hidden="1">
      <c r="A468" s="182" t="str">
        <f t="shared" si="52"/>
        <v>71080403000001</v>
      </c>
      <c r="B468" s="183" t="s">
        <v>439</v>
      </c>
      <c r="C468" s="132" t="s">
        <v>185</v>
      </c>
      <c r="D468" s="131" t="s">
        <v>155</v>
      </c>
      <c r="E468" s="130" t="s">
        <v>442</v>
      </c>
      <c r="F468" s="184" t="s">
        <v>441</v>
      </c>
      <c r="G468" s="185" t="s">
        <v>96</v>
      </c>
      <c r="H468" s="23"/>
      <c r="I468" s="23"/>
      <c r="J468" s="24"/>
      <c r="K468" s="24"/>
      <c r="L468" s="28" t="s">
        <v>108</v>
      </c>
      <c r="M468" s="29"/>
      <c r="N468" s="188" t="e">
        <f>+'havelvac 7.2'!N477+'havelvac 7.3'!N477+'havelvac 7.4'!N477+'havelvac 7.5'!N477+'havelvac 7.6'!N477+'havelvac 7.7'!N477+'havelvac 7.9'!N477+'havelvac 7.8'!N477+'havelvac 7.10'!N477+'havelvac 7.11'!N477+'havelvac 7.12'!N477+'havelvac 7.13'!#REF!</f>
        <v>#REF!</v>
      </c>
      <c r="O468" s="188" t="e">
        <f>+'havelvac 7.2'!O477+'havelvac 7.3'!O477+'havelvac 7.4'!O477+'havelvac 7.5'!O477+'havelvac 7.6'!O477+'havelvac 7.7'!O477+'havelvac 7.9'!O477+'havelvac 7.8'!O477+'havelvac 7.10'!O477+'havelvac 7.11'!O477+'havelvac 7.12'!O477+'havelvac 7.13'!#REF!</f>
        <v>#REF!</v>
      </c>
      <c r="P468" s="225" t="str">
        <f t="shared" si="53"/>
        <v xml:space="preserve"> </v>
      </c>
      <c r="Q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8" s="225" t="str">
        <f t="shared" si="54"/>
        <v xml:space="preserve"> </v>
      </c>
      <c r="S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8" s="225" t="str">
        <f t="shared" si="55"/>
        <v xml:space="preserve"> </v>
      </c>
      <c r="U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8" s="188" t="e">
        <f>+'havelvac 7.2'!P477+'havelvac 7.3'!P477+'havelvac 7.4'!P477+'havelvac 7.5'!P477+'havelvac 7.6'!P477+'havelvac 7.7'!P477+'havelvac 7.9'!P477+'havelvac 7.8'!P477+'havelvac 7.10'!P477+'havelvac 7.11'!P477+'havelvac 7.12'!P477+'havelvac 7.13'!#REF!</f>
        <v>#REF!</v>
      </c>
      <c r="W468" s="225" t="str">
        <f t="shared" si="56"/>
        <v xml:space="preserve"> </v>
      </c>
      <c r="X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8" s="225" t="str">
        <f t="shared" si="57"/>
        <v xml:space="preserve"> </v>
      </c>
      <c r="Z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8" s="225" t="str">
        <f t="shared" si="58"/>
        <v xml:space="preserve"> </v>
      </c>
      <c r="AB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9" spans="1:28" s="196" customFormat="1" ht="13.5" hidden="1">
      <c r="A469" s="182" t="str">
        <f t="shared" si="52"/>
        <v>71080403010000</v>
      </c>
      <c r="B469" s="183" t="s">
        <v>439</v>
      </c>
      <c r="C469" s="132" t="s">
        <v>185</v>
      </c>
      <c r="D469" s="131" t="s">
        <v>155</v>
      </c>
      <c r="E469" s="130" t="s">
        <v>442</v>
      </c>
      <c r="F469" s="184" t="s">
        <v>106</v>
      </c>
      <c r="G469" s="185" t="s">
        <v>440</v>
      </c>
      <c r="H469" s="144"/>
      <c r="I469" s="145"/>
      <c r="J469" s="146"/>
      <c r="K469" s="146"/>
      <c r="L469" s="25" t="s">
        <v>314</v>
      </c>
      <c r="M469" s="26"/>
      <c r="N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7.13'!N476</f>
        <v>#REF!</v>
      </c>
      <c r="O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7.13'!O476</f>
        <v>#REF!</v>
      </c>
      <c r="P469" s="228" t="str">
        <f t="shared" si="53"/>
        <v xml:space="preserve"> </v>
      </c>
      <c r="Q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9" s="228" t="str">
        <f t="shared" si="54"/>
        <v xml:space="preserve"> </v>
      </c>
      <c r="S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9" s="228" t="str">
        <f t="shared" si="55"/>
        <v xml:space="preserve"> </v>
      </c>
      <c r="U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7.13'!P476</f>
        <v>#REF!</v>
      </c>
      <c r="W469" s="228" t="str">
        <f t="shared" si="56"/>
        <v xml:space="preserve"> </v>
      </c>
      <c r="X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9" s="228" t="str">
        <f t="shared" si="57"/>
        <v xml:space="preserve"> </v>
      </c>
      <c r="Z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9" s="228" t="str">
        <f t="shared" si="58"/>
        <v xml:space="preserve"> </v>
      </c>
      <c r="AB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0" spans="1:28" s="135" customFormat="1" ht="25.5" hidden="1">
      <c r="A470" s="182" t="str">
        <f t="shared" si="52"/>
        <v>71080403014819</v>
      </c>
      <c r="B470" s="183" t="s">
        <v>439</v>
      </c>
      <c r="C470" s="132" t="s">
        <v>185</v>
      </c>
      <c r="D470" s="131" t="s">
        <v>155</v>
      </c>
      <c r="E470" s="130" t="s">
        <v>442</v>
      </c>
      <c r="F470" s="184" t="s">
        <v>106</v>
      </c>
      <c r="G470" s="129">
        <v>4819</v>
      </c>
      <c r="H470" s="23"/>
      <c r="I470" s="23"/>
      <c r="J470" s="24"/>
      <c r="K470" s="24"/>
      <c r="L470" s="28" t="s">
        <v>219</v>
      </c>
      <c r="M470" s="29">
        <v>4819</v>
      </c>
      <c r="N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7.13'!N477</f>
        <v>#REF!</v>
      </c>
      <c r="O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7.13'!O477</f>
        <v>#REF!</v>
      </c>
      <c r="P470" s="229" t="str">
        <f t="shared" si="53"/>
        <v xml:space="preserve"> </v>
      </c>
      <c r="Q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0" s="229" t="str">
        <f t="shared" si="54"/>
        <v xml:space="preserve"> </v>
      </c>
      <c r="S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0" s="229" t="str">
        <f t="shared" si="55"/>
        <v xml:space="preserve"> </v>
      </c>
      <c r="U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7.13'!P477</f>
        <v>#REF!</v>
      </c>
      <c r="W470" s="229" t="str">
        <f t="shared" si="56"/>
        <v xml:space="preserve"> </v>
      </c>
      <c r="X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0" s="229" t="str">
        <f t="shared" si="57"/>
        <v xml:space="preserve"> </v>
      </c>
      <c r="Z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0" s="229" t="str">
        <f t="shared" si="58"/>
        <v xml:space="preserve"> </v>
      </c>
      <c r="AB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1" spans="1:28" s="162" customFormat="1">
      <c r="A471" s="120" t="str">
        <f t="shared" si="52"/>
        <v>71090000000000</v>
      </c>
      <c r="B471" s="122" t="s">
        <v>439</v>
      </c>
      <c r="C471" s="115" t="s">
        <v>187</v>
      </c>
      <c r="D471" s="116" t="s">
        <v>441</v>
      </c>
      <c r="E471" s="125" t="s">
        <v>441</v>
      </c>
      <c r="F471" s="126" t="s">
        <v>441</v>
      </c>
      <c r="G471" s="127" t="s">
        <v>440</v>
      </c>
      <c r="H471" s="171">
        <v>2900</v>
      </c>
      <c r="I471" s="210" t="s">
        <v>187</v>
      </c>
      <c r="J471" s="211">
        <v>0</v>
      </c>
      <c r="K471" s="211">
        <v>0</v>
      </c>
      <c r="L471" s="160" t="s">
        <v>315</v>
      </c>
      <c r="M471" s="172"/>
      <c r="N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1" s="224" t="str">
        <f t="shared" si="53"/>
        <v xml:space="preserve"> </v>
      </c>
      <c r="Q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1" s="224" t="str">
        <f t="shared" si="54"/>
        <v xml:space="preserve"> </v>
      </c>
      <c r="S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1" s="224" t="str">
        <f t="shared" si="55"/>
        <v xml:space="preserve"> </v>
      </c>
      <c r="U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1" s="224" t="str">
        <f t="shared" si="56"/>
        <v xml:space="preserve"> </v>
      </c>
      <c r="X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1" s="224" t="str">
        <f t="shared" si="57"/>
        <v xml:space="preserve"> </v>
      </c>
      <c r="Z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1" s="224" t="str">
        <f t="shared" si="58"/>
        <v xml:space="preserve"> </v>
      </c>
      <c r="AB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2" spans="1:28">
      <c r="A472" s="120" t="str">
        <f t="shared" si="52"/>
        <v>71090000000001</v>
      </c>
      <c r="B472" s="122" t="s">
        <v>439</v>
      </c>
      <c r="C472" s="115" t="s">
        <v>187</v>
      </c>
      <c r="D472" s="116" t="s">
        <v>441</v>
      </c>
      <c r="E472" s="117" t="s">
        <v>441</v>
      </c>
      <c r="F472" s="118" t="s">
        <v>441</v>
      </c>
      <c r="G472" s="127" t="s">
        <v>96</v>
      </c>
      <c r="H472" s="23"/>
      <c r="I472" s="16"/>
      <c r="J472" s="17"/>
      <c r="K472" s="17"/>
      <c r="L472" s="28" t="s">
        <v>108</v>
      </c>
      <c r="M472" s="29"/>
      <c r="N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2" s="231" t="str">
        <f t="shared" si="53"/>
        <v xml:space="preserve"> </v>
      </c>
      <c r="Q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2" s="231" t="str">
        <f t="shared" si="54"/>
        <v xml:space="preserve"> </v>
      </c>
      <c r="S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2" s="231" t="str">
        <f t="shared" si="55"/>
        <v xml:space="preserve"> </v>
      </c>
      <c r="U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2" s="231" t="str">
        <f t="shared" si="56"/>
        <v xml:space="preserve"> </v>
      </c>
      <c r="X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2" s="231" t="str">
        <f t="shared" si="57"/>
        <v xml:space="preserve"> </v>
      </c>
      <c r="Z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2" s="231" t="str">
        <f t="shared" si="58"/>
        <v xml:space="preserve"> </v>
      </c>
      <c r="AB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3" spans="1:28" s="187" customFormat="1" ht="13.5">
      <c r="A473" s="182" t="str">
        <f t="shared" si="52"/>
        <v>71090100000000</v>
      </c>
      <c r="B473" s="183" t="s">
        <v>439</v>
      </c>
      <c r="C473" s="132" t="s">
        <v>187</v>
      </c>
      <c r="D473" s="131" t="s">
        <v>106</v>
      </c>
      <c r="E473" s="130" t="s">
        <v>441</v>
      </c>
      <c r="F473" s="184" t="s">
        <v>441</v>
      </c>
      <c r="G473" s="185" t="s">
        <v>440</v>
      </c>
      <c r="H473" s="173">
        <v>2910</v>
      </c>
      <c r="I473" s="164" t="s">
        <v>187</v>
      </c>
      <c r="J473" s="165">
        <v>1</v>
      </c>
      <c r="K473" s="165">
        <v>0</v>
      </c>
      <c r="L473" s="166" t="s">
        <v>316</v>
      </c>
      <c r="M473" s="174"/>
      <c r="N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3" s="226" t="str">
        <f t="shared" si="53"/>
        <v xml:space="preserve"> </v>
      </c>
      <c r="Q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3" s="226" t="str">
        <f t="shared" si="54"/>
        <v xml:space="preserve"> </v>
      </c>
      <c r="S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3" s="226" t="str">
        <f t="shared" si="55"/>
        <v xml:space="preserve"> </v>
      </c>
      <c r="U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3" s="226" t="str">
        <f t="shared" si="56"/>
        <v xml:space="preserve"> </v>
      </c>
      <c r="X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3" s="226" t="str">
        <f t="shared" si="57"/>
        <v xml:space="preserve"> </v>
      </c>
      <c r="Z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3" s="226" t="str">
        <f t="shared" si="58"/>
        <v xml:space="preserve"> </v>
      </c>
      <c r="AB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4" spans="1:28" s="135" customFormat="1" ht="12.75">
      <c r="A474" s="182" t="str">
        <f t="shared" si="52"/>
        <v>71090100000001</v>
      </c>
      <c r="B474" s="183" t="s">
        <v>439</v>
      </c>
      <c r="C474" s="132" t="s">
        <v>187</v>
      </c>
      <c r="D474" s="131" t="s">
        <v>106</v>
      </c>
      <c r="E474" s="130" t="s">
        <v>441</v>
      </c>
      <c r="F474" s="184" t="s">
        <v>441</v>
      </c>
      <c r="G474" s="185" t="s">
        <v>96</v>
      </c>
      <c r="H474" s="23"/>
      <c r="I474" s="16"/>
      <c r="J474" s="17"/>
      <c r="K474" s="17"/>
      <c r="L474" s="28" t="s">
        <v>110</v>
      </c>
      <c r="M474" s="29"/>
      <c r="N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4" s="225" t="str">
        <f t="shared" si="53"/>
        <v xml:space="preserve"> </v>
      </c>
      <c r="Q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4" s="225" t="str">
        <f t="shared" si="54"/>
        <v xml:space="preserve"> </v>
      </c>
      <c r="S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4" s="225" t="str">
        <f t="shared" si="55"/>
        <v xml:space="preserve"> </v>
      </c>
      <c r="U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4" s="225" t="str">
        <f t="shared" si="56"/>
        <v xml:space="preserve"> </v>
      </c>
      <c r="X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4" s="225" t="str">
        <f t="shared" si="57"/>
        <v xml:space="preserve"> </v>
      </c>
      <c r="Z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4" s="225" t="str">
        <f t="shared" si="58"/>
        <v xml:space="preserve"> </v>
      </c>
      <c r="AB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5" spans="1:28" s="191" customFormat="1" ht="12.75">
      <c r="A475" s="182" t="str">
        <f t="shared" si="52"/>
        <v>71090101000000</v>
      </c>
      <c r="B475" s="183" t="s">
        <v>439</v>
      </c>
      <c r="C475" s="132" t="s">
        <v>187</v>
      </c>
      <c r="D475" s="131" t="s">
        <v>106</v>
      </c>
      <c r="E475" s="130" t="s">
        <v>106</v>
      </c>
      <c r="F475" s="184" t="s">
        <v>441</v>
      </c>
      <c r="G475" s="185" t="s">
        <v>440</v>
      </c>
      <c r="H475" s="149">
        <v>2911</v>
      </c>
      <c r="I475" s="150" t="s">
        <v>187</v>
      </c>
      <c r="J475" s="151">
        <v>1</v>
      </c>
      <c r="K475" s="151">
        <v>1</v>
      </c>
      <c r="L475" s="152" t="s">
        <v>317</v>
      </c>
      <c r="M475" s="153"/>
      <c r="N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5" s="227" t="str">
        <f t="shared" si="53"/>
        <v xml:space="preserve"> </v>
      </c>
      <c r="Q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5" s="227" t="str">
        <f t="shared" si="54"/>
        <v xml:space="preserve"> </v>
      </c>
      <c r="S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5" s="227" t="str">
        <f t="shared" si="55"/>
        <v xml:space="preserve"> </v>
      </c>
      <c r="U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5" s="227" t="str">
        <f t="shared" si="56"/>
        <v xml:space="preserve"> </v>
      </c>
      <c r="X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5" s="227" t="str">
        <f t="shared" si="57"/>
        <v xml:space="preserve"> </v>
      </c>
      <c r="Z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5" s="227" t="str">
        <f t="shared" si="58"/>
        <v xml:space="preserve"> </v>
      </c>
      <c r="AB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6" spans="1:28" s="135" customFormat="1" ht="12.75">
      <c r="A476" s="182" t="str">
        <f t="shared" si="52"/>
        <v>71090101000001</v>
      </c>
      <c r="B476" s="183" t="s">
        <v>439</v>
      </c>
      <c r="C476" s="132" t="s">
        <v>187</v>
      </c>
      <c r="D476" s="131" t="s">
        <v>106</v>
      </c>
      <c r="E476" s="130" t="s">
        <v>106</v>
      </c>
      <c r="F476" s="184" t="s">
        <v>441</v>
      </c>
      <c r="G476" s="185" t="s">
        <v>96</v>
      </c>
      <c r="H476" s="23"/>
      <c r="I476" s="23"/>
      <c r="J476" s="24"/>
      <c r="K476" s="24"/>
      <c r="L476" s="28" t="s">
        <v>108</v>
      </c>
      <c r="M476" s="29"/>
      <c r="N476" s="188" t="e">
        <f>+'havelvac 7.2'!N478+'havelvac 7.3'!N478+'havelvac 7.4'!N478+'havelvac 7.5'!N478+'havelvac 7.6'!N478+'havelvac 7.7'!N478+'havelvac 7.9'!N478+'havelvac 7.8'!N478+'havelvac 7.10'!N478+'havelvac 7.11'!N478+'havelvac 7.12'!N478+'havelvac 7.13'!#REF!</f>
        <v>#REF!</v>
      </c>
      <c r="O476" s="188" t="e">
        <f>+'havelvac 7.2'!O478+'havelvac 7.3'!O478+'havelvac 7.4'!O478+'havelvac 7.5'!O478+'havelvac 7.6'!O478+'havelvac 7.7'!O478+'havelvac 7.9'!O478+'havelvac 7.8'!O478+'havelvac 7.10'!O478+'havelvac 7.11'!O478+'havelvac 7.12'!O478+'havelvac 7.13'!#REF!</f>
        <v>#REF!</v>
      </c>
      <c r="P476" s="225" t="str">
        <f t="shared" si="53"/>
        <v xml:space="preserve"> </v>
      </c>
      <c r="Q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6" s="225" t="str">
        <f t="shared" si="54"/>
        <v xml:space="preserve"> </v>
      </c>
      <c r="S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6" s="225" t="str">
        <f t="shared" si="55"/>
        <v xml:space="preserve"> </v>
      </c>
      <c r="U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6" s="188" t="e">
        <f>+'havelvac 7.2'!P478+'havelvac 7.3'!P478+'havelvac 7.4'!P478+'havelvac 7.5'!P478+'havelvac 7.6'!P478+'havelvac 7.7'!P478+'havelvac 7.9'!P478+'havelvac 7.8'!P478+'havelvac 7.10'!P478+'havelvac 7.11'!P478+'havelvac 7.12'!P478+'havelvac 7.13'!#REF!</f>
        <v>#REF!</v>
      </c>
      <c r="W476" s="225" t="str">
        <f t="shared" si="56"/>
        <v xml:space="preserve"> </v>
      </c>
      <c r="X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6" s="225" t="str">
        <f t="shared" si="57"/>
        <v xml:space="preserve"> </v>
      </c>
      <c r="Z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6" s="225" t="str">
        <f t="shared" si="58"/>
        <v xml:space="preserve"> </v>
      </c>
      <c r="AB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7" spans="1:28" s="196" customFormat="1" ht="13.5">
      <c r="A477" s="182" t="str">
        <f t="shared" si="52"/>
        <v>71090101010000</v>
      </c>
      <c r="B477" s="183" t="s">
        <v>439</v>
      </c>
      <c r="C477" s="132" t="s">
        <v>187</v>
      </c>
      <c r="D477" s="131" t="s">
        <v>106</v>
      </c>
      <c r="E477" s="130" t="s">
        <v>106</v>
      </c>
      <c r="F477" s="184" t="s">
        <v>106</v>
      </c>
      <c r="G477" s="185" t="s">
        <v>440</v>
      </c>
      <c r="H477" s="144"/>
      <c r="I477" s="145"/>
      <c r="J477" s="146"/>
      <c r="K477" s="146"/>
      <c r="L477" s="25" t="s">
        <v>318</v>
      </c>
      <c r="M477" s="26"/>
      <c r="N477" s="195" t="e">
        <f>+'havelvac 7.2'!N479+'havelvac 7.3'!N479+'havelvac 7.4'!N479+'havelvac 7.5'!N479+'havelvac 7.6'!N479+'havelvac 7.7'!N479+'havelvac 7.9'!N479+'havelvac 7.8'!N479+'havelvac 7.10'!N479+'havelvac 7.11'!N479+'havelvac 7.12'!N479+'havelvac 7.13'!#REF!</f>
        <v>#REF!</v>
      </c>
      <c r="O477" s="195" t="e">
        <f>+'havelvac 7.2'!O479+'havelvac 7.3'!O479+'havelvac 7.4'!O479+'havelvac 7.5'!O479+'havelvac 7.6'!O479+'havelvac 7.7'!O479+'havelvac 7.9'!O479+'havelvac 7.8'!O479+'havelvac 7.10'!O479+'havelvac 7.11'!O479+'havelvac 7.12'!O479+'havelvac 7.13'!#REF!</f>
        <v>#REF!</v>
      </c>
      <c r="P477" s="228" t="str">
        <f t="shared" si="53"/>
        <v xml:space="preserve"> </v>
      </c>
      <c r="Q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7" s="228" t="str">
        <f t="shared" si="54"/>
        <v xml:space="preserve"> </v>
      </c>
      <c r="S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7" s="228" t="str">
        <f t="shared" si="55"/>
        <v xml:space="preserve"> </v>
      </c>
      <c r="U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7" s="195" t="e">
        <f>+'havelvac 7.2'!P479+'havelvac 7.3'!P479+'havelvac 7.4'!P479+'havelvac 7.5'!P479+'havelvac 7.6'!P479+'havelvac 7.7'!P479+'havelvac 7.9'!P479+'havelvac 7.8'!P479+'havelvac 7.10'!P479+'havelvac 7.11'!P479+'havelvac 7.12'!P479+'havelvac 7.13'!#REF!</f>
        <v>#REF!</v>
      </c>
      <c r="W477" s="228" t="str">
        <f t="shared" si="56"/>
        <v xml:space="preserve"> </v>
      </c>
      <c r="X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7" s="228" t="str">
        <f t="shared" si="57"/>
        <v xml:space="preserve"> </v>
      </c>
      <c r="Z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7" s="228" t="str">
        <f t="shared" si="58"/>
        <v xml:space="preserve"> </v>
      </c>
      <c r="AB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8" spans="1:28" s="135" customFormat="1" hidden="1">
      <c r="A478" s="182" t="str">
        <f t="shared" si="52"/>
        <v>71090101014239</v>
      </c>
      <c r="B478" s="183" t="s">
        <v>439</v>
      </c>
      <c r="C478" s="132" t="s">
        <v>187</v>
      </c>
      <c r="D478" s="131" t="s">
        <v>106</v>
      </c>
      <c r="E478" s="130" t="s">
        <v>106</v>
      </c>
      <c r="F478" s="184" t="s">
        <v>106</v>
      </c>
      <c r="G478" s="129">
        <v>4239</v>
      </c>
      <c r="H478" s="23"/>
      <c r="I478" s="16"/>
      <c r="J478" s="17"/>
      <c r="K478" s="17"/>
      <c r="L478" s="27" t="s">
        <v>125</v>
      </c>
      <c r="M478" s="10">
        <v>4239</v>
      </c>
      <c r="N478" s="181">
        <f>+'havelvac 7.2'!N480+'havelvac 7.3'!N480+'havelvac 7.4'!N480+'havelvac 7.5'!N480+'havelvac 7.6'!N480+'havelvac 7.7'!N480+'havelvac 7.9'!N480+'havelvac 7.8'!N480+'havelvac 7.10'!N480+'havelvac 7.11'!N480+'havelvac 7.12'!N480+'havelvac 7.13'!N478</f>
        <v>0</v>
      </c>
      <c r="O478" s="181">
        <f>+'havelvac 7.2'!O480+'havelvac 7.3'!O480+'havelvac 7.4'!O480+'havelvac 7.5'!O480+'havelvac 7.6'!O480+'havelvac 7.7'!O480+'havelvac 7.9'!O480+'havelvac 7.8'!O480+'havelvac 7.10'!O480+'havelvac 7.11'!O480+'havelvac 7.12'!O480+'havelvac 7.13'!O478</f>
        <v>0</v>
      </c>
      <c r="P478" s="229" t="str">
        <f t="shared" si="53"/>
        <v xml:space="preserve"> </v>
      </c>
      <c r="Q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8" s="229" t="str">
        <f t="shared" si="54"/>
        <v xml:space="preserve"> </v>
      </c>
      <c r="S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8" s="229" t="str">
        <f t="shared" si="55"/>
        <v xml:space="preserve"> </v>
      </c>
      <c r="U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8" s="181">
        <f>+'havelvac 7.2'!P480+'havelvac 7.3'!P480+'havelvac 7.4'!P480+'havelvac 7.5'!P480+'havelvac 7.6'!P480+'havelvac 7.7'!P480+'havelvac 7.9'!P480+'havelvac 7.8'!P480+'havelvac 7.10'!P480+'havelvac 7.11'!P480+'havelvac 7.12'!P480+'havelvac 7.13'!P478</f>
        <v>0</v>
      </c>
      <c r="W478" s="229" t="str">
        <f t="shared" si="56"/>
        <v xml:space="preserve"> </v>
      </c>
      <c r="X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8" s="229" t="str">
        <f t="shared" si="57"/>
        <v xml:space="preserve"> </v>
      </c>
      <c r="Z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8" s="229" t="str">
        <f t="shared" si="58"/>
        <v xml:space="preserve"> </v>
      </c>
      <c r="AB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9" spans="1:28" s="135" customFormat="1" ht="25.5">
      <c r="A479" s="182" t="str">
        <f t="shared" si="52"/>
        <v>71090101014511</v>
      </c>
      <c r="B479" s="183" t="s">
        <v>439</v>
      </c>
      <c r="C479" s="132" t="s">
        <v>187</v>
      </c>
      <c r="D479" s="131" t="s">
        <v>106</v>
      </c>
      <c r="E479" s="130" t="s">
        <v>106</v>
      </c>
      <c r="F479" s="184" t="s">
        <v>106</v>
      </c>
      <c r="G479" s="129">
        <v>4511</v>
      </c>
      <c r="H479" s="23"/>
      <c r="I479" s="16"/>
      <c r="J479" s="17"/>
      <c r="K479" s="17"/>
      <c r="L479" s="27" t="s">
        <v>217</v>
      </c>
      <c r="M479" s="10">
        <v>4511</v>
      </c>
      <c r="N479" s="181">
        <f>+'havelvac 7.2'!N481+'havelvac 7.3'!N481+'havelvac 7.4'!N481+'havelvac 7.5'!N481+'havelvac 7.6'!N481+'havelvac 7.7'!N481+'havelvac 7.9'!N481+'havelvac 7.8'!N481+'havelvac 7.10'!N481+'havelvac 7.11'!N481+'havelvac 7.12'!N481+'havelvac 7.13'!N479</f>
        <v>0</v>
      </c>
      <c r="O479" s="181">
        <f>+'havelvac 7.2'!O481+'havelvac 7.3'!O481+'havelvac 7.4'!O481+'havelvac 7.5'!O481+'havelvac 7.6'!O481+'havelvac 7.7'!O481+'havelvac 7.9'!O481+'havelvac 7.8'!O481+'havelvac 7.10'!O481+'havelvac 7.11'!O481+'havelvac 7.12'!O481+'havelvac 7.13'!O479</f>
        <v>0</v>
      </c>
      <c r="P479" s="229" t="str">
        <f t="shared" si="53"/>
        <v xml:space="preserve"> </v>
      </c>
      <c r="Q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9" s="229" t="str">
        <f t="shared" si="54"/>
        <v xml:space="preserve"> </v>
      </c>
      <c r="S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9" s="229" t="str">
        <f t="shared" si="55"/>
        <v xml:space="preserve"> </v>
      </c>
      <c r="U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9" s="181">
        <f>+'havelvac 7.2'!P481+'havelvac 7.3'!P481+'havelvac 7.4'!P481+'havelvac 7.5'!P481+'havelvac 7.6'!P481+'havelvac 7.7'!P481+'havelvac 7.9'!P481+'havelvac 7.8'!P481+'havelvac 7.10'!P481+'havelvac 7.11'!P481+'havelvac 7.12'!P481+'havelvac 7.13'!P479</f>
        <v>0</v>
      </c>
      <c r="W479" s="229" t="str">
        <f t="shared" si="56"/>
        <v xml:space="preserve"> </v>
      </c>
      <c r="X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9" s="229" t="str">
        <f t="shared" si="57"/>
        <v xml:space="preserve"> </v>
      </c>
      <c r="Z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9" s="229" t="str">
        <f t="shared" si="58"/>
        <v xml:space="preserve"> </v>
      </c>
      <c r="AB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0" spans="1:28" s="196" customFormat="1" ht="27" hidden="1">
      <c r="A480" s="182" t="str">
        <f t="shared" si="52"/>
        <v>71090101020000</v>
      </c>
      <c r="B480" s="183" t="s">
        <v>439</v>
      </c>
      <c r="C480" s="132" t="s">
        <v>187</v>
      </c>
      <c r="D480" s="131" t="s">
        <v>106</v>
      </c>
      <c r="E480" s="130" t="s">
        <v>106</v>
      </c>
      <c r="F480" s="184" t="s">
        <v>140</v>
      </c>
      <c r="G480" s="185" t="s">
        <v>440</v>
      </c>
      <c r="H480" s="144"/>
      <c r="I480" s="145"/>
      <c r="J480" s="146"/>
      <c r="K480" s="146"/>
      <c r="L480" s="25" t="s">
        <v>319</v>
      </c>
      <c r="M480" s="26"/>
      <c r="N480" s="195">
        <f>+'havelvac 7.2'!N482+'havelvac 7.3'!N482+'havelvac 7.4'!N482+'havelvac 7.5'!N482+'havelvac 7.6'!N482+'havelvac 7.7'!N482+'havelvac 7.9'!N482+'havelvac 7.8'!N482+'havelvac 7.10'!N482+'havelvac 7.11'!N482+'havelvac 7.12'!N482+'havelvac 7.13'!N480</f>
        <v>0</v>
      </c>
      <c r="O480" s="195">
        <f>+'havelvac 7.2'!O482+'havelvac 7.3'!O482+'havelvac 7.4'!O482+'havelvac 7.5'!O482+'havelvac 7.6'!O482+'havelvac 7.7'!O482+'havelvac 7.9'!O482+'havelvac 7.8'!O482+'havelvac 7.10'!O482+'havelvac 7.11'!O482+'havelvac 7.12'!O482+'havelvac 7.13'!O480</f>
        <v>0</v>
      </c>
      <c r="P480" s="228" t="str">
        <f t="shared" si="53"/>
        <v xml:space="preserve"> </v>
      </c>
      <c r="Q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0" s="228" t="str">
        <f t="shared" si="54"/>
        <v xml:space="preserve"> </v>
      </c>
      <c r="S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0" s="228" t="str">
        <f t="shared" si="55"/>
        <v xml:space="preserve"> </v>
      </c>
      <c r="U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0" s="195">
        <f>+'havelvac 7.2'!P482+'havelvac 7.3'!P482+'havelvac 7.4'!P482+'havelvac 7.5'!P482+'havelvac 7.6'!P482+'havelvac 7.7'!P482+'havelvac 7.9'!P482+'havelvac 7.8'!P482+'havelvac 7.10'!P482+'havelvac 7.11'!P482+'havelvac 7.12'!P482+'havelvac 7.13'!P480</f>
        <v>0</v>
      </c>
      <c r="W480" s="228" t="str">
        <f t="shared" si="56"/>
        <v xml:space="preserve"> </v>
      </c>
      <c r="X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0" s="228" t="str">
        <f t="shared" si="57"/>
        <v xml:space="preserve"> </v>
      </c>
      <c r="Z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0" s="228" t="str">
        <f t="shared" si="58"/>
        <v xml:space="preserve"> </v>
      </c>
      <c r="AB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1" spans="1:255" s="135" customFormat="1" hidden="1">
      <c r="A481" s="182" t="str">
        <f t="shared" ref="A481:A544" si="59">CONCATENATE(B481,C481,D481,E481,F481,G481)</f>
        <v>71090101025129</v>
      </c>
      <c r="B481" s="183" t="s">
        <v>439</v>
      </c>
      <c r="C481" s="132" t="s">
        <v>187</v>
      </c>
      <c r="D481" s="131" t="s">
        <v>106</v>
      </c>
      <c r="E481" s="130" t="s">
        <v>106</v>
      </c>
      <c r="F481" s="184" t="s">
        <v>140</v>
      </c>
      <c r="G481" s="129">
        <v>5129</v>
      </c>
      <c r="H481" s="23"/>
      <c r="I481" s="23"/>
      <c r="J481" s="24"/>
      <c r="K481" s="24"/>
      <c r="L481" s="27" t="s">
        <v>137</v>
      </c>
      <c r="M481" s="10">
        <v>5129</v>
      </c>
      <c r="N481" s="181">
        <f>+'havelvac 7.2'!N483+'havelvac 7.3'!N483+'havelvac 7.4'!N483+'havelvac 7.5'!N483+'havelvac 7.6'!N483+'havelvac 7.7'!N483+'havelvac 7.9'!N483+'havelvac 7.8'!N483+'havelvac 7.10'!N483+'havelvac 7.11'!N483+'havelvac 7.12'!N483+'havelvac 7.13'!N481</f>
        <v>0</v>
      </c>
      <c r="O481" s="181">
        <f>+'havelvac 7.2'!O483+'havelvac 7.3'!O483+'havelvac 7.4'!O483+'havelvac 7.5'!O483+'havelvac 7.6'!O483+'havelvac 7.7'!O483+'havelvac 7.9'!O483+'havelvac 7.8'!O483+'havelvac 7.10'!O483+'havelvac 7.11'!O483+'havelvac 7.12'!O483+'havelvac 7.13'!O481</f>
        <v>0</v>
      </c>
      <c r="P481" s="229" t="str">
        <f t="shared" si="53"/>
        <v xml:space="preserve"> </v>
      </c>
      <c r="Q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1" s="229" t="str">
        <f t="shared" si="54"/>
        <v xml:space="preserve"> </v>
      </c>
      <c r="S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1" s="229" t="str">
        <f t="shared" si="55"/>
        <v xml:space="preserve"> </v>
      </c>
      <c r="U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1" s="181">
        <f>+'havelvac 7.2'!P483+'havelvac 7.3'!P483+'havelvac 7.4'!P483+'havelvac 7.5'!P483+'havelvac 7.6'!P483+'havelvac 7.7'!P483+'havelvac 7.9'!P483+'havelvac 7.8'!P483+'havelvac 7.10'!P483+'havelvac 7.11'!P483+'havelvac 7.12'!P483+'havelvac 7.13'!P481</f>
        <v>0</v>
      </c>
      <c r="W481" s="229" t="str">
        <f t="shared" si="56"/>
        <v xml:space="preserve"> </v>
      </c>
      <c r="X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1" s="229" t="str">
        <f t="shared" si="57"/>
        <v xml:space="preserve"> </v>
      </c>
      <c r="Z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1" s="229" t="str">
        <f t="shared" si="58"/>
        <v xml:space="preserve"> </v>
      </c>
      <c r="AB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2" spans="1:255" s="196" customFormat="1" ht="27" hidden="1">
      <c r="A482" s="182" t="str">
        <f t="shared" si="59"/>
        <v>71090101030000</v>
      </c>
      <c r="B482" s="183" t="s">
        <v>439</v>
      </c>
      <c r="C482" s="132" t="s">
        <v>187</v>
      </c>
      <c r="D482" s="131" t="s">
        <v>106</v>
      </c>
      <c r="E482" s="130" t="s">
        <v>106</v>
      </c>
      <c r="F482" s="184" t="s">
        <v>442</v>
      </c>
      <c r="G482" s="185" t="s">
        <v>440</v>
      </c>
      <c r="H482" s="144"/>
      <c r="I482" s="145"/>
      <c r="J482" s="146"/>
      <c r="K482" s="146"/>
      <c r="L482" s="25" t="s">
        <v>320</v>
      </c>
      <c r="M482" s="26"/>
      <c r="N482" s="195">
        <f>+'havelvac 7.2'!N484+'havelvac 7.3'!N484+'havelvac 7.4'!N484+'havelvac 7.5'!N484+'havelvac 7.6'!N484+'havelvac 7.7'!N484+'havelvac 7.9'!N484+'havelvac 7.8'!N484+'havelvac 7.10'!N484+'havelvac 7.11'!N484+'havelvac 7.12'!N484+'havelvac 7.13'!N482</f>
        <v>0</v>
      </c>
      <c r="O482" s="195">
        <f>+'havelvac 7.2'!O484+'havelvac 7.3'!O484+'havelvac 7.4'!O484+'havelvac 7.5'!O484+'havelvac 7.6'!O484+'havelvac 7.7'!O484+'havelvac 7.9'!O484+'havelvac 7.8'!O484+'havelvac 7.10'!O484+'havelvac 7.11'!O484+'havelvac 7.12'!O484+'havelvac 7.13'!O482</f>
        <v>0</v>
      </c>
      <c r="P482" s="228" t="str">
        <f t="shared" si="53"/>
        <v xml:space="preserve"> </v>
      </c>
      <c r="Q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2" s="228" t="str">
        <f t="shared" si="54"/>
        <v xml:space="preserve"> </v>
      </c>
      <c r="S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2" s="228" t="str">
        <f t="shared" si="55"/>
        <v xml:space="preserve"> </v>
      </c>
      <c r="U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2" s="195">
        <f>+'havelvac 7.2'!P484+'havelvac 7.3'!P484+'havelvac 7.4'!P484+'havelvac 7.5'!P484+'havelvac 7.6'!P484+'havelvac 7.7'!P484+'havelvac 7.9'!P484+'havelvac 7.8'!P484+'havelvac 7.10'!P484+'havelvac 7.11'!P484+'havelvac 7.12'!P484+'havelvac 7.13'!P482</f>
        <v>0</v>
      </c>
      <c r="W482" s="228" t="str">
        <f t="shared" si="56"/>
        <v xml:space="preserve"> </v>
      </c>
      <c r="X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2" s="228" t="str">
        <f t="shared" si="57"/>
        <v xml:space="preserve"> </v>
      </c>
      <c r="Z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2" s="228" t="str">
        <f t="shared" si="58"/>
        <v xml:space="preserve"> </v>
      </c>
      <c r="AB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3" spans="1:255" s="135" customFormat="1" hidden="1">
      <c r="A483" s="182" t="str">
        <f t="shared" si="59"/>
        <v>71090101034239</v>
      </c>
      <c r="B483" s="183" t="s">
        <v>439</v>
      </c>
      <c r="C483" s="132" t="s">
        <v>187</v>
      </c>
      <c r="D483" s="131" t="s">
        <v>106</v>
      </c>
      <c r="E483" s="130" t="s">
        <v>106</v>
      </c>
      <c r="F483" s="184" t="s">
        <v>442</v>
      </c>
      <c r="G483" s="129">
        <v>4239</v>
      </c>
      <c r="H483" s="23"/>
      <c r="I483" s="23"/>
      <c r="J483" s="24"/>
      <c r="K483" s="24"/>
      <c r="L483" s="27" t="s">
        <v>125</v>
      </c>
      <c r="M483" s="10">
        <v>4239</v>
      </c>
      <c r="N483" s="181">
        <f>+'havelvac 7.2'!N485+'havelvac 7.3'!N485+'havelvac 7.4'!N485+'havelvac 7.5'!N485+'havelvac 7.6'!N485+'havelvac 7.7'!N485+'havelvac 7.9'!N485+'havelvac 7.8'!N485+'havelvac 7.10'!N485+'havelvac 7.11'!N485+'havelvac 7.12'!N485+'havelvac 7.13'!N483</f>
        <v>0</v>
      </c>
      <c r="O483" s="181">
        <f>+'havelvac 7.2'!O485+'havelvac 7.3'!O485+'havelvac 7.4'!O485+'havelvac 7.5'!O485+'havelvac 7.6'!O485+'havelvac 7.7'!O485+'havelvac 7.9'!O485+'havelvac 7.8'!O485+'havelvac 7.10'!O485+'havelvac 7.11'!O485+'havelvac 7.12'!O485+'havelvac 7.13'!O483</f>
        <v>0</v>
      </c>
      <c r="P483" s="229" t="str">
        <f t="shared" si="53"/>
        <v xml:space="preserve"> </v>
      </c>
      <c r="Q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3" s="229" t="str">
        <f t="shared" si="54"/>
        <v xml:space="preserve"> </v>
      </c>
      <c r="S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3" s="229" t="str">
        <f t="shared" si="55"/>
        <v xml:space="preserve"> </v>
      </c>
      <c r="U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3" s="181">
        <f>+'havelvac 7.2'!P485+'havelvac 7.3'!P485+'havelvac 7.4'!P485+'havelvac 7.5'!P485+'havelvac 7.6'!P485+'havelvac 7.7'!P485+'havelvac 7.9'!P485+'havelvac 7.8'!P485+'havelvac 7.10'!P485+'havelvac 7.11'!P485+'havelvac 7.12'!P485+'havelvac 7.13'!P483</f>
        <v>0</v>
      </c>
      <c r="W483" s="229" t="str">
        <f t="shared" si="56"/>
        <v xml:space="preserve"> </v>
      </c>
      <c r="X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3" s="229" t="str">
        <f t="shared" si="57"/>
        <v xml:space="preserve"> </v>
      </c>
      <c r="Z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3" s="229" t="str">
        <f t="shared" si="58"/>
        <v xml:space="preserve"> </v>
      </c>
      <c r="AB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4" spans="1:255" s="197" customFormat="1" ht="25.5" hidden="1">
      <c r="A484" s="182" t="str">
        <f t="shared" si="59"/>
        <v>71090101034511</v>
      </c>
      <c r="B484" s="183" t="s">
        <v>439</v>
      </c>
      <c r="C484" s="132" t="s">
        <v>187</v>
      </c>
      <c r="D484" s="131" t="s">
        <v>106</v>
      </c>
      <c r="E484" s="130" t="s">
        <v>106</v>
      </c>
      <c r="F484" s="184" t="s">
        <v>442</v>
      </c>
      <c r="G484" s="185" t="s">
        <v>83</v>
      </c>
      <c r="H484" s="192"/>
      <c r="I484" s="192"/>
      <c r="J484" s="193"/>
      <c r="K484" s="194"/>
      <c r="L484" s="34" t="s">
        <v>217</v>
      </c>
      <c r="M484" s="10" t="s">
        <v>83</v>
      </c>
      <c r="N484" s="181">
        <f>+'havelvac 7.2'!N486+'havelvac 7.3'!N486+'havelvac 7.4'!N486+'havelvac 7.5'!N486+'havelvac 7.6'!N486+'havelvac 7.7'!N486+'havelvac 7.9'!N486+'havelvac 7.8'!N486+'havelvac 7.10'!N486+'havelvac 7.11'!N486+'havelvac 7.12'!N486+'havelvac 7.13'!N484</f>
        <v>0</v>
      </c>
      <c r="O484" s="181">
        <f>+'havelvac 7.2'!O486+'havelvac 7.3'!O486+'havelvac 7.4'!O486+'havelvac 7.5'!O486+'havelvac 7.6'!O486+'havelvac 7.7'!O486+'havelvac 7.9'!O486+'havelvac 7.8'!O486+'havelvac 7.10'!O486+'havelvac 7.11'!O486+'havelvac 7.12'!O486+'havelvac 7.13'!O484</f>
        <v>0</v>
      </c>
      <c r="P484" s="229" t="str">
        <f t="shared" si="53"/>
        <v xml:space="preserve"> </v>
      </c>
      <c r="Q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4" s="229" t="str">
        <f t="shared" si="54"/>
        <v xml:space="preserve"> </v>
      </c>
      <c r="S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4" s="229" t="str">
        <f t="shared" si="55"/>
        <v xml:space="preserve"> </v>
      </c>
      <c r="U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4" s="181">
        <f>+'havelvac 7.2'!P486+'havelvac 7.3'!P486+'havelvac 7.4'!P486+'havelvac 7.5'!P486+'havelvac 7.6'!P486+'havelvac 7.7'!P486+'havelvac 7.9'!P486+'havelvac 7.8'!P486+'havelvac 7.10'!P486+'havelvac 7.11'!P486+'havelvac 7.12'!P486+'havelvac 7.13'!P484</f>
        <v>0</v>
      </c>
      <c r="W484" s="229" t="str">
        <f t="shared" si="56"/>
        <v xml:space="preserve"> </v>
      </c>
      <c r="X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4" s="229" t="str">
        <f t="shared" si="57"/>
        <v xml:space="preserve"> </v>
      </c>
      <c r="Z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4" s="229" t="str">
        <f t="shared" si="58"/>
        <v xml:space="preserve"> </v>
      </c>
      <c r="AB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C484" s="135"/>
      <c r="AD484" s="135"/>
      <c r="AE484" s="135"/>
      <c r="AF484" s="135"/>
      <c r="AG484" s="135"/>
      <c r="AH484" s="135"/>
      <c r="AI484" s="135"/>
      <c r="AJ484" s="135"/>
      <c r="AK484" s="135"/>
      <c r="AL484" s="135"/>
      <c r="AM484" s="135"/>
      <c r="AN484" s="135"/>
      <c r="AO484" s="135"/>
      <c r="AP484" s="135"/>
      <c r="AQ484" s="135"/>
      <c r="AR484" s="135"/>
      <c r="AS484" s="135"/>
      <c r="AT484" s="135"/>
      <c r="AU484" s="135"/>
      <c r="AV484" s="135"/>
      <c r="AW484" s="135"/>
      <c r="AX484" s="135"/>
      <c r="AY484" s="135"/>
      <c r="AZ484" s="135"/>
      <c r="BA484" s="135"/>
      <c r="BB484" s="135"/>
      <c r="BC484" s="135"/>
      <c r="BD484" s="135"/>
      <c r="BE484" s="135"/>
      <c r="BF484" s="135"/>
      <c r="BG484" s="135"/>
      <c r="BH484" s="135"/>
      <c r="BI484" s="135"/>
      <c r="BJ484" s="135"/>
      <c r="BK484" s="135"/>
      <c r="BL484" s="135"/>
      <c r="BM484" s="135"/>
      <c r="BN484" s="135"/>
      <c r="BO484" s="135"/>
      <c r="BP484" s="135"/>
      <c r="BQ484" s="135"/>
      <c r="BR484" s="135"/>
      <c r="BS484" s="135"/>
      <c r="BT484" s="135"/>
      <c r="BU484" s="135"/>
      <c r="BV484" s="135"/>
      <c r="BW484" s="135"/>
      <c r="BX484" s="135"/>
      <c r="BY484" s="135"/>
      <c r="BZ484" s="135"/>
      <c r="CA484" s="135"/>
      <c r="CB484" s="135"/>
      <c r="CC484" s="135"/>
      <c r="CD484" s="135"/>
      <c r="CE484" s="135"/>
      <c r="CF484" s="135"/>
      <c r="CG484" s="135"/>
      <c r="CH484" s="135"/>
      <c r="CI484" s="135"/>
      <c r="CJ484" s="135"/>
      <c r="CK484" s="135"/>
      <c r="CL484" s="135"/>
      <c r="CM484" s="135"/>
      <c r="CN484" s="135"/>
      <c r="CO484" s="135"/>
      <c r="CP484" s="135"/>
      <c r="CQ484" s="135"/>
      <c r="CR484" s="135"/>
      <c r="CS484" s="135"/>
      <c r="CT484" s="135"/>
      <c r="CU484" s="135"/>
      <c r="CV484" s="135"/>
      <c r="CW484" s="135"/>
      <c r="CX484" s="135"/>
      <c r="CY484" s="135"/>
      <c r="CZ484" s="135"/>
      <c r="DA484" s="135"/>
      <c r="DB484" s="135"/>
      <c r="DC484" s="135"/>
      <c r="DD484" s="135"/>
      <c r="DE484" s="135"/>
      <c r="DF484" s="135"/>
      <c r="DG484" s="135"/>
      <c r="DH484" s="135"/>
      <c r="DI484" s="135"/>
      <c r="DJ484" s="135"/>
      <c r="DK484" s="135"/>
      <c r="DL484" s="135"/>
      <c r="DM484" s="135"/>
      <c r="DN484" s="135"/>
      <c r="DO484" s="135"/>
      <c r="DP484" s="135"/>
      <c r="DQ484" s="135"/>
      <c r="DR484" s="135"/>
      <c r="DS484" s="135"/>
      <c r="DT484" s="135"/>
      <c r="DU484" s="135"/>
      <c r="DV484" s="135"/>
      <c r="DW484" s="135"/>
      <c r="DX484" s="135"/>
      <c r="DY484" s="135"/>
      <c r="DZ484" s="135"/>
      <c r="EA484" s="135"/>
      <c r="EB484" s="135"/>
      <c r="EC484" s="135"/>
      <c r="ED484" s="135"/>
      <c r="EE484" s="135"/>
      <c r="EF484" s="135"/>
      <c r="EG484" s="135"/>
      <c r="EH484" s="135"/>
      <c r="EI484" s="135"/>
      <c r="EJ484" s="135"/>
      <c r="EK484" s="135"/>
      <c r="EL484" s="135"/>
      <c r="EM484" s="135"/>
      <c r="EN484" s="135"/>
      <c r="EO484" s="135"/>
      <c r="EP484" s="135"/>
      <c r="EQ484" s="135"/>
      <c r="ER484" s="135"/>
      <c r="ES484" s="135"/>
      <c r="ET484" s="135"/>
      <c r="EU484" s="135"/>
      <c r="EV484" s="135"/>
      <c r="EW484" s="135"/>
      <c r="EX484" s="135"/>
      <c r="EY484" s="135"/>
      <c r="EZ484" s="135"/>
      <c r="FA484" s="135"/>
      <c r="FB484" s="135"/>
      <c r="FC484" s="135"/>
      <c r="FD484" s="135"/>
      <c r="FE484" s="135"/>
      <c r="FF484" s="135"/>
      <c r="FG484" s="135"/>
      <c r="FH484" s="135"/>
      <c r="FI484" s="135"/>
      <c r="FJ484" s="135"/>
      <c r="FK484" s="135"/>
      <c r="FL484" s="135"/>
      <c r="FM484" s="135"/>
      <c r="FN484" s="135"/>
      <c r="FO484" s="135"/>
      <c r="FP484" s="135"/>
      <c r="FQ484" s="135"/>
      <c r="FR484" s="135"/>
      <c r="FS484" s="135"/>
      <c r="FT484" s="135"/>
      <c r="FU484" s="135"/>
      <c r="FV484" s="135"/>
      <c r="FW484" s="135"/>
      <c r="FX484" s="135"/>
      <c r="FY484" s="135"/>
      <c r="FZ484" s="135"/>
      <c r="GA484" s="135"/>
      <c r="GB484" s="135"/>
      <c r="GC484" s="135"/>
      <c r="GD484" s="135"/>
      <c r="GE484" s="135"/>
      <c r="GF484" s="135"/>
      <c r="GG484" s="135"/>
      <c r="GH484" s="135"/>
      <c r="GI484" s="135"/>
      <c r="GJ484" s="135"/>
      <c r="GK484" s="135"/>
      <c r="GL484" s="135"/>
      <c r="GM484" s="135"/>
      <c r="GN484" s="135"/>
      <c r="GO484" s="135"/>
      <c r="GP484" s="135"/>
      <c r="GQ484" s="135"/>
      <c r="GR484" s="135"/>
      <c r="GS484" s="135"/>
      <c r="GT484" s="135"/>
      <c r="GU484" s="135"/>
      <c r="GV484" s="135"/>
      <c r="GW484" s="135"/>
      <c r="GX484" s="135"/>
      <c r="GY484" s="135"/>
      <c r="GZ484" s="135"/>
      <c r="HA484" s="135"/>
      <c r="HB484" s="135"/>
      <c r="HC484" s="135"/>
      <c r="HD484" s="135"/>
      <c r="HE484" s="135"/>
      <c r="HF484" s="135"/>
      <c r="HG484" s="135"/>
      <c r="HH484" s="135"/>
      <c r="HI484" s="135"/>
      <c r="HJ484" s="135"/>
      <c r="HK484" s="135"/>
      <c r="HL484" s="135"/>
      <c r="HM484" s="135"/>
      <c r="HN484" s="135"/>
      <c r="HO484" s="135"/>
      <c r="HP484" s="135"/>
      <c r="HQ484" s="135"/>
      <c r="HR484" s="135"/>
      <c r="HS484" s="135"/>
      <c r="HT484" s="135"/>
      <c r="HU484" s="135"/>
      <c r="HV484" s="135"/>
      <c r="HW484" s="135"/>
      <c r="HX484" s="135"/>
      <c r="HY484" s="135"/>
      <c r="HZ484" s="135"/>
      <c r="IA484" s="135"/>
      <c r="IB484" s="135"/>
      <c r="IC484" s="135"/>
      <c r="ID484" s="135"/>
      <c r="IE484" s="135"/>
      <c r="IF484" s="135"/>
      <c r="IG484" s="135"/>
      <c r="IH484" s="135"/>
      <c r="II484" s="135"/>
      <c r="IJ484" s="135"/>
      <c r="IK484" s="135"/>
      <c r="IL484" s="135"/>
      <c r="IM484" s="135"/>
      <c r="IN484" s="135"/>
      <c r="IO484" s="135"/>
      <c r="IP484" s="135"/>
      <c r="IQ484" s="135"/>
      <c r="IR484" s="135"/>
      <c r="IS484" s="135"/>
      <c r="IT484" s="135"/>
      <c r="IU484" s="135"/>
    </row>
    <row r="485" spans="1:255" s="191" customFormat="1" ht="25.5" hidden="1">
      <c r="A485" s="182" t="str">
        <f t="shared" si="59"/>
        <v>71090102000000</v>
      </c>
      <c r="B485" s="183" t="s">
        <v>439</v>
      </c>
      <c r="C485" s="132" t="s">
        <v>187</v>
      </c>
      <c r="D485" s="131" t="s">
        <v>106</v>
      </c>
      <c r="E485" s="130" t="s">
        <v>140</v>
      </c>
      <c r="F485" s="184" t="s">
        <v>441</v>
      </c>
      <c r="G485" s="185" t="s">
        <v>440</v>
      </c>
      <c r="H485" s="149">
        <v>2911</v>
      </c>
      <c r="I485" s="150" t="s">
        <v>187</v>
      </c>
      <c r="J485" s="151">
        <v>1</v>
      </c>
      <c r="K485" s="151">
        <v>2</v>
      </c>
      <c r="L485" s="152" t="s">
        <v>321</v>
      </c>
      <c r="M485" s="153"/>
      <c r="N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7.13'!N485</f>
        <v>#REF!</v>
      </c>
      <c r="O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7.13'!O485</f>
        <v>#REF!</v>
      </c>
      <c r="P485" s="227" t="str">
        <f t="shared" si="53"/>
        <v xml:space="preserve"> </v>
      </c>
      <c r="Q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5" s="227" t="str">
        <f t="shared" si="54"/>
        <v xml:space="preserve"> </v>
      </c>
      <c r="S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5" s="227" t="str">
        <f t="shared" si="55"/>
        <v xml:space="preserve"> </v>
      </c>
      <c r="U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7.13'!P485</f>
        <v>#REF!</v>
      </c>
      <c r="W485" s="227" t="str">
        <f t="shared" si="56"/>
        <v xml:space="preserve"> </v>
      </c>
      <c r="X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5" s="227" t="str">
        <f t="shared" si="57"/>
        <v xml:space="preserve"> </v>
      </c>
      <c r="Z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5" s="227" t="str">
        <f t="shared" si="58"/>
        <v xml:space="preserve"> </v>
      </c>
      <c r="AB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6" spans="1:255" s="135" customFormat="1" ht="12.75" hidden="1">
      <c r="A486" s="182" t="str">
        <f t="shared" si="59"/>
        <v>71090102000001</v>
      </c>
      <c r="B486" s="183" t="s">
        <v>439</v>
      </c>
      <c r="C486" s="132" t="s">
        <v>187</v>
      </c>
      <c r="D486" s="131" t="s">
        <v>106</v>
      </c>
      <c r="E486" s="130" t="s">
        <v>140</v>
      </c>
      <c r="F486" s="184" t="s">
        <v>441</v>
      </c>
      <c r="G486" s="185" t="s">
        <v>96</v>
      </c>
      <c r="H486" s="23"/>
      <c r="I486" s="23"/>
      <c r="J486" s="24"/>
      <c r="K486" s="24"/>
      <c r="L486" s="28" t="s">
        <v>108</v>
      </c>
      <c r="M486" s="29"/>
      <c r="N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7.13'!N486</f>
        <v>#REF!</v>
      </c>
      <c r="O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7.13'!O486</f>
        <v>#REF!</v>
      </c>
      <c r="P486" s="225" t="str">
        <f t="shared" si="53"/>
        <v xml:space="preserve"> </v>
      </c>
      <c r="Q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6" s="225" t="str">
        <f t="shared" si="54"/>
        <v xml:space="preserve"> </v>
      </c>
      <c r="S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6" s="225" t="str">
        <f t="shared" si="55"/>
        <v xml:space="preserve"> </v>
      </c>
      <c r="U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7.13'!P486</f>
        <v>#REF!</v>
      </c>
      <c r="W486" s="225" t="str">
        <f t="shared" si="56"/>
        <v xml:space="preserve"> </v>
      </c>
      <c r="X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6" s="225" t="str">
        <f t="shared" si="57"/>
        <v xml:space="preserve"> </v>
      </c>
      <c r="Z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6" s="225" t="str">
        <f t="shared" si="58"/>
        <v xml:space="preserve"> </v>
      </c>
      <c r="AB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7" spans="1:255" s="196" customFormat="1" ht="13.5" hidden="1">
      <c r="A487" s="182" t="str">
        <f t="shared" si="59"/>
        <v>71090102010000</v>
      </c>
      <c r="B487" s="183" t="s">
        <v>439</v>
      </c>
      <c r="C487" s="132" t="s">
        <v>187</v>
      </c>
      <c r="D487" s="131" t="s">
        <v>106</v>
      </c>
      <c r="E487" s="130" t="s">
        <v>140</v>
      </c>
      <c r="F487" s="184" t="s">
        <v>106</v>
      </c>
      <c r="G487" s="185" t="s">
        <v>440</v>
      </c>
      <c r="H487" s="144"/>
      <c r="I487" s="145"/>
      <c r="J487" s="146"/>
      <c r="K487" s="146"/>
      <c r="L487" s="25" t="s">
        <v>322</v>
      </c>
      <c r="M487" s="26"/>
      <c r="N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7" s="228" t="str">
        <f t="shared" si="53"/>
        <v xml:space="preserve"> </v>
      </c>
      <c r="Q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7" s="228" t="str">
        <f t="shared" si="54"/>
        <v xml:space="preserve"> </v>
      </c>
      <c r="S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7" s="228" t="str">
        <f t="shared" si="55"/>
        <v xml:space="preserve"> </v>
      </c>
      <c r="U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7" s="228" t="str">
        <f t="shared" si="56"/>
        <v xml:space="preserve"> </v>
      </c>
      <c r="X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7" s="228" t="str">
        <f t="shared" si="57"/>
        <v xml:space="preserve"> </v>
      </c>
      <c r="Z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7" s="228" t="str">
        <f t="shared" si="58"/>
        <v xml:space="preserve"> </v>
      </c>
      <c r="AB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8" spans="1:255" s="135" customFormat="1" hidden="1">
      <c r="A488" s="182" t="str">
        <f t="shared" si="59"/>
        <v>71090102014239</v>
      </c>
      <c r="B488" s="183" t="s">
        <v>439</v>
      </c>
      <c r="C488" s="132" t="s">
        <v>187</v>
      </c>
      <c r="D488" s="131" t="s">
        <v>106</v>
      </c>
      <c r="E488" s="130" t="s">
        <v>140</v>
      </c>
      <c r="F488" s="184" t="s">
        <v>106</v>
      </c>
      <c r="G488" s="129">
        <v>4239</v>
      </c>
      <c r="H488" s="23"/>
      <c r="I488" s="16"/>
      <c r="J488" s="17"/>
      <c r="K488" s="17"/>
      <c r="L488" s="27" t="s">
        <v>125</v>
      </c>
      <c r="M488" s="10">
        <v>4239</v>
      </c>
      <c r="N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8" s="229" t="str">
        <f t="shared" si="53"/>
        <v xml:space="preserve"> </v>
      </c>
      <c r="Q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8" s="229" t="str">
        <f t="shared" si="54"/>
        <v xml:space="preserve"> </v>
      </c>
      <c r="S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8" s="229" t="str">
        <f t="shared" si="55"/>
        <v xml:space="preserve"> </v>
      </c>
      <c r="U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8" s="229" t="str">
        <f t="shared" si="56"/>
        <v xml:space="preserve"> </v>
      </c>
      <c r="X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8" s="229" t="str">
        <f t="shared" si="57"/>
        <v xml:space="preserve"> </v>
      </c>
      <c r="Z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8" s="229" t="str">
        <f t="shared" si="58"/>
        <v xml:space="preserve"> </v>
      </c>
      <c r="AB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9" spans="1:255" s="135" customFormat="1" ht="25.5" hidden="1">
      <c r="A489" s="182" t="str">
        <f t="shared" si="59"/>
        <v>71090102014511</v>
      </c>
      <c r="B489" s="198" t="s">
        <v>439</v>
      </c>
      <c r="C489" s="132" t="s">
        <v>187</v>
      </c>
      <c r="D489" s="131" t="s">
        <v>106</v>
      </c>
      <c r="E489" s="130" t="s">
        <v>140</v>
      </c>
      <c r="F489" s="184" t="s">
        <v>106</v>
      </c>
      <c r="G489" s="129">
        <v>4511</v>
      </c>
      <c r="H489" s="189"/>
      <c r="I489" s="192"/>
      <c r="J489" s="199"/>
      <c r="K489" s="200"/>
      <c r="L489" s="201" t="s">
        <v>217</v>
      </c>
      <c r="M489" s="11">
        <v>4511</v>
      </c>
      <c r="N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9" s="229" t="str">
        <f t="shared" si="53"/>
        <v xml:space="preserve"> </v>
      </c>
      <c r="Q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9" s="229" t="str">
        <f t="shared" si="54"/>
        <v xml:space="preserve"> </v>
      </c>
      <c r="S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9" s="229" t="str">
        <f t="shared" si="55"/>
        <v xml:space="preserve"> </v>
      </c>
      <c r="U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9" s="229" t="str">
        <f t="shared" si="56"/>
        <v xml:space="preserve"> </v>
      </c>
      <c r="X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9" s="229" t="str">
        <f t="shared" si="57"/>
        <v xml:space="preserve"> </v>
      </c>
      <c r="Z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9" s="229" t="str">
        <f t="shared" si="58"/>
        <v xml:space="preserve"> </v>
      </c>
      <c r="AB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0" spans="1:255" s="196" customFormat="1" ht="13.5" hidden="1">
      <c r="A490" s="182" t="str">
        <f t="shared" si="59"/>
        <v>71090102020000</v>
      </c>
      <c r="B490" s="183" t="s">
        <v>439</v>
      </c>
      <c r="C490" s="132" t="s">
        <v>187</v>
      </c>
      <c r="D490" s="131" t="s">
        <v>106</v>
      </c>
      <c r="E490" s="130" t="s">
        <v>140</v>
      </c>
      <c r="F490" s="184" t="s">
        <v>140</v>
      </c>
      <c r="G490" s="185" t="s">
        <v>440</v>
      </c>
      <c r="H490" s="144"/>
      <c r="I490" s="145"/>
      <c r="J490" s="146"/>
      <c r="K490" s="146"/>
      <c r="L490" s="25" t="s">
        <v>323</v>
      </c>
      <c r="M490" s="26"/>
      <c r="N490" s="195" t="e">
        <f>+'havelvac 7.2'!N489+'havelvac 7.3'!N489+'havelvac 7.4'!N489+'havelvac 7.5'!N489+'havelvac 7.6'!N489+'havelvac 7.7'!N489+'havelvac 7.9'!N489+'havelvac 7.8'!N489+'havelvac 7.10'!N489+'havelvac 7.11'!N489+'havelvac 7.12'!N489+'havelvac 7.13'!#REF!</f>
        <v>#REF!</v>
      </c>
      <c r="O490" s="195" t="e">
        <f>+'havelvac 7.2'!O489+'havelvac 7.3'!O489+'havelvac 7.4'!O489+'havelvac 7.5'!O489+'havelvac 7.6'!O489+'havelvac 7.7'!O489+'havelvac 7.9'!O489+'havelvac 7.8'!O489+'havelvac 7.10'!O489+'havelvac 7.11'!O489+'havelvac 7.12'!O489+'havelvac 7.13'!#REF!</f>
        <v>#REF!</v>
      </c>
      <c r="P490" s="228" t="str">
        <f t="shared" si="53"/>
        <v xml:space="preserve"> </v>
      </c>
      <c r="Q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0" s="228" t="str">
        <f t="shared" si="54"/>
        <v xml:space="preserve"> </v>
      </c>
      <c r="S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0" s="228" t="str">
        <f t="shared" si="55"/>
        <v xml:space="preserve"> </v>
      </c>
      <c r="U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0" s="195" t="e">
        <f>+'havelvac 7.2'!P489+'havelvac 7.3'!P489+'havelvac 7.4'!P489+'havelvac 7.5'!P489+'havelvac 7.6'!P489+'havelvac 7.7'!P489+'havelvac 7.9'!P489+'havelvac 7.8'!P489+'havelvac 7.10'!P489+'havelvac 7.11'!P489+'havelvac 7.12'!P489+'havelvac 7.13'!#REF!</f>
        <v>#REF!</v>
      </c>
      <c r="W490" s="228" t="str">
        <f t="shared" si="56"/>
        <v xml:space="preserve"> </v>
      </c>
      <c r="X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0" s="228" t="str">
        <f t="shared" si="57"/>
        <v xml:space="preserve"> </v>
      </c>
      <c r="Z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0" s="228" t="str">
        <f t="shared" si="58"/>
        <v xml:space="preserve"> </v>
      </c>
      <c r="AB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1" spans="1:255" s="135" customFormat="1" hidden="1">
      <c r="A491" s="182" t="str">
        <f t="shared" si="59"/>
        <v>71090102024239</v>
      </c>
      <c r="B491" s="183" t="s">
        <v>439</v>
      </c>
      <c r="C491" s="132" t="s">
        <v>187</v>
      </c>
      <c r="D491" s="131" t="s">
        <v>106</v>
      </c>
      <c r="E491" s="130" t="s">
        <v>140</v>
      </c>
      <c r="F491" s="184" t="s">
        <v>140</v>
      </c>
      <c r="G491" s="129">
        <v>4239</v>
      </c>
      <c r="H491" s="23"/>
      <c r="I491" s="16"/>
      <c r="J491" s="17"/>
      <c r="K491" s="17"/>
      <c r="L491" s="27" t="s">
        <v>125</v>
      </c>
      <c r="M491" s="10">
        <v>4239</v>
      </c>
      <c r="N491" s="181" t="e">
        <f>+'havelvac 7.2'!N490+'havelvac 7.3'!N490+'havelvac 7.4'!N490+'havelvac 7.5'!N490+'havelvac 7.6'!N490+'havelvac 7.7'!N490+'havelvac 7.9'!N490+'havelvac 7.8'!N490+'havelvac 7.10'!N490+'havelvac 7.11'!N490+'havelvac 7.12'!N490+'havelvac 7.13'!#REF!</f>
        <v>#REF!</v>
      </c>
      <c r="O491" s="181" t="e">
        <f>+'havelvac 7.2'!O490+'havelvac 7.3'!O490+'havelvac 7.4'!O490+'havelvac 7.5'!O490+'havelvac 7.6'!O490+'havelvac 7.7'!O490+'havelvac 7.9'!O490+'havelvac 7.8'!O490+'havelvac 7.10'!O490+'havelvac 7.11'!O490+'havelvac 7.12'!O490+'havelvac 7.13'!#REF!</f>
        <v>#REF!</v>
      </c>
      <c r="P491" s="229" t="str">
        <f t="shared" si="53"/>
        <v xml:space="preserve"> </v>
      </c>
      <c r="Q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1" s="229" t="str">
        <f t="shared" si="54"/>
        <v xml:space="preserve"> </v>
      </c>
      <c r="S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1" s="229" t="str">
        <f t="shared" si="55"/>
        <v xml:space="preserve"> </v>
      </c>
      <c r="U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1" s="181" t="e">
        <f>+'havelvac 7.2'!P490+'havelvac 7.3'!P490+'havelvac 7.4'!P490+'havelvac 7.5'!P490+'havelvac 7.6'!P490+'havelvac 7.7'!P490+'havelvac 7.9'!P490+'havelvac 7.8'!P490+'havelvac 7.10'!P490+'havelvac 7.11'!P490+'havelvac 7.12'!P490+'havelvac 7.13'!#REF!</f>
        <v>#REF!</v>
      </c>
      <c r="W491" s="229" t="str">
        <f t="shared" si="56"/>
        <v xml:space="preserve"> </v>
      </c>
      <c r="X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1" s="229" t="str">
        <f t="shared" si="57"/>
        <v xml:space="preserve"> </v>
      </c>
      <c r="Z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1" s="229" t="str">
        <f t="shared" si="58"/>
        <v xml:space="preserve"> </v>
      </c>
      <c r="AB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2" spans="1:255" s="135" customFormat="1" ht="25.5" hidden="1">
      <c r="A492" s="182" t="str">
        <f t="shared" si="59"/>
        <v>71090102024511</v>
      </c>
      <c r="B492" s="198" t="s">
        <v>439</v>
      </c>
      <c r="C492" s="132" t="s">
        <v>187</v>
      </c>
      <c r="D492" s="131" t="s">
        <v>106</v>
      </c>
      <c r="E492" s="130" t="s">
        <v>140</v>
      </c>
      <c r="F492" s="184" t="s">
        <v>140</v>
      </c>
      <c r="G492" s="129">
        <v>4511</v>
      </c>
      <c r="H492" s="189"/>
      <c r="I492" s="192"/>
      <c r="J492" s="199"/>
      <c r="K492" s="200"/>
      <c r="L492" s="201" t="s">
        <v>217</v>
      </c>
      <c r="M492" s="11">
        <v>4511</v>
      </c>
      <c r="N492" s="181">
        <f>+'havelvac 7.2'!N491+'havelvac 7.3'!N491+'havelvac 7.4'!N491+'havelvac 7.5'!N491+'havelvac 7.6'!N491+'havelvac 7.7'!N491+'havelvac 7.9'!N491+'havelvac 7.8'!N491+'havelvac 7.10'!N491+'havelvac 7.11'!N491+'havelvac 7.12'!N491+'havelvac 7.13'!N489</f>
        <v>0</v>
      </c>
      <c r="O492" s="181">
        <f>+'havelvac 7.2'!O491+'havelvac 7.3'!O491+'havelvac 7.4'!O491+'havelvac 7.5'!O491+'havelvac 7.6'!O491+'havelvac 7.7'!O491+'havelvac 7.9'!O491+'havelvac 7.8'!O491+'havelvac 7.10'!O491+'havelvac 7.11'!O491+'havelvac 7.12'!O491+'havelvac 7.13'!O489</f>
        <v>0</v>
      </c>
      <c r="P492" s="229" t="str">
        <f t="shared" si="53"/>
        <v xml:space="preserve"> </v>
      </c>
      <c r="Q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2" s="229" t="str">
        <f t="shared" si="54"/>
        <v xml:space="preserve"> </v>
      </c>
      <c r="S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2" s="229" t="str">
        <f t="shared" si="55"/>
        <v xml:space="preserve"> </v>
      </c>
      <c r="U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2" s="181">
        <f>+'havelvac 7.2'!P491+'havelvac 7.3'!P491+'havelvac 7.4'!P491+'havelvac 7.5'!P491+'havelvac 7.6'!P491+'havelvac 7.7'!P491+'havelvac 7.9'!P491+'havelvac 7.8'!P491+'havelvac 7.10'!P491+'havelvac 7.11'!P491+'havelvac 7.12'!P491+'havelvac 7.13'!P489</f>
        <v>0</v>
      </c>
      <c r="W492" s="229" t="str">
        <f t="shared" si="56"/>
        <v xml:space="preserve"> </v>
      </c>
      <c r="X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2" s="229" t="str">
        <f t="shared" si="57"/>
        <v xml:space="preserve"> </v>
      </c>
      <c r="Z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2" s="229" t="str">
        <f t="shared" si="58"/>
        <v xml:space="preserve"> </v>
      </c>
      <c r="AB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3" spans="1:255" s="196" customFormat="1" ht="13.5" hidden="1">
      <c r="A493" s="182" t="str">
        <f t="shared" si="59"/>
        <v>71090102030000</v>
      </c>
      <c r="B493" s="183" t="s">
        <v>439</v>
      </c>
      <c r="C493" s="132" t="s">
        <v>187</v>
      </c>
      <c r="D493" s="131" t="s">
        <v>106</v>
      </c>
      <c r="E493" s="130" t="s">
        <v>140</v>
      </c>
      <c r="F493" s="184" t="s">
        <v>442</v>
      </c>
      <c r="G493" s="185" t="s">
        <v>440</v>
      </c>
      <c r="H493" s="144"/>
      <c r="I493" s="145"/>
      <c r="J493" s="146"/>
      <c r="K493" s="146"/>
      <c r="L493" s="25" t="s">
        <v>324</v>
      </c>
      <c r="M493" s="26"/>
      <c r="N493" s="195">
        <f>+'havelvac 7.2'!N492+'havelvac 7.3'!N492+'havelvac 7.4'!N492+'havelvac 7.5'!N492+'havelvac 7.6'!N492+'havelvac 7.7'!N492+'havelvac 7.9'!N492+'havelvac 7.8'!N492+'havelvac 7.10'!N492+'havelvac 7.11'!N492+'havelvac 7.12'!N492+'havelvac 7.13'!N490</f>
        <v>0</v>
      </c>
      <c r="O493" s="195">
        <f>+'havelvac 7.2'!O492+'havelvac 7.3'!O492+'havelvac 7.4'!O492+'havelvac 7.5'!O492+'havelvac 7.6'!O492+'havelvac 7.7'!O492+'havelvac 7.9'!O492+'havelvac 7.8'!O492+'havelvac 7.10'!O492+'havelvac 7.11'!O492+'havelvac 7.12'!O492+'havelvac 7.13'!O490</f>
        <v>0</v>
      </c>
      <c r="P493" s="228" t="str">
        <f t="shared" si="53"/>
        <v xml:space="preserve"> </v>
      </c>
      <c r="Q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3" s="228" t="str">
        <f t="shared" si="54"/>
        <v xml:space="preserve"> </v>
      </c>
      <c r="S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3" s="228" t="str">
        <f t="shared" si="55"/>
        <v xml:space="preserve"> </v>
      </c>
      <c r="U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3" s="195">
        <f>+'havelvac 7.2'!P492+'havelvac 7.3'!P492+'havelvac 7.4'!P492+'havelvac 7.5'!P492+'havelvac 7.6'!P492+'havelvac 7.7'!P492+'havelvac 7.9'!P492+'havelvac 7.8'!P492+'havelvac 7.10'!P492+'havelvac 7.11'!P492+'havelvac 7.12'!P492+'havelvac 7.13'!P490</f>
        <v>0</v>
      </c>
      <c r="W493" s="228" t="str">
        <f t="shared" si="56"/>
        <v xml:space="preserve"> </v>
      </c>
      <c r="X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3" s="228" t="str">
        <f t="shared" si="57"/>
        <v xml:space="preserve"> </v>
      </c>
      <c r="Z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3" s="228" t="str">
        <f t="shared" si="58"/>
        <v xml:space="preserve"> </v>
      </c>
      <c r="AB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4" spans="1:255" s="135" customFormat="1" hidden="1">
      <c r="A494" s="182" t="str">
        <f t="shared" si="59"/>
        <v>71090102034239</v>
      </c>
      <c r="B494" s="183" t="s">
        <v>439</v>
      </c>
      <c r="C494" s="132" t="s">
        <v>187</v>
      </c>
      <c r="D494" s="131" t="s">
        <v>106</v>
      </c>
      <c r="E494" s="130" t="s">
        <v>140</v>
      </c>
      <c r="F494" s="184" t="s">
        <v>442</v>
      </c>
      <c r="G494" s="129">
        <v>4239</v>
      </c>
      <c r="H494" s="23"/>
      <c r="I494" s="16"/>
      <c r="J494" s="17"/>
      <c r="K494" s="17"/>
      <c r="L494" s="27" t="s">
        <v>125</v>
      </c>
      <c r="M494" s="10">
        <v>4239</v>
      </c>
      <c r="N494" s="181">
        <f>+'havelvac 7.2'!N493+'havelvac 7.3'!N493+'havelvac 7.4'!N493+'havelvac 7.5'!N493+'havelvac 7.6'!N493+'havelvac 7.7'!N493+'havelvac 7.9'!N493+'havelvac 7.8'!N493+'havelvac 7.10'!N493+'havelvac 7.11'!N493+'havelvac 7.12'!N493+'havelvac 7.13'!N491</f>
        <v>0</v>
      </c>
      <c r="O494" s="181">
        <f>+'havelvac 7.2'!O493+'havelvac 7.3'!O493+'havelvac 7.4'!O493+'havelvac 7.5'!O493+'havelvac 7.6'!O493+'havelvac 7.7'!O493+'havelvac 7.9'!O493+'havelvac 7.8'!O493+'havelvac 7.10'!O493+'havelvac 7.11'!O493+'havelvac 7.12'!O493+'havelvac 7.13'!O491</f>
        <v>0</v>
      </c>
      <c r="P494" s="229" t="str">
        <f t="shared" si="53"/>
        <v xml:space="preserve"> </v>
      </c>
      <c r="Q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4" s="229" t="str">
        <f t="shared" si="54"/>
        <v xml:space="preserve"> </v>
      </c>
      <c r="S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4" s="229" t="str">
        <f t="shared" si="55"/>
        <v xml:space="preserve"> </v>
      </c>
      <c r="U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4" s="181">
        <f>+'havelvac 7.2'!P493+'havelvac 7.3'!P493+'havelvac 7.4'!P493+'havelvac 7.5'!P493+'havelvac 7.6'!P493+'havelvac 7.7'!P493+'havelvac 7.9'!P493+'havelvac 7.8'!P493+'havelvac 7.10'!P493+'havelvac 7.11'!P493+'havelvac 7.12'!P493+'havelvac 7.13'!P491</f>
        <v>0</v>
      </c>
      <c r="W494" s="229" t="str">
        <f t="shared" si="56"/>
        <v xml:space="preserve"> </v>
      </c>
      <c r="X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4" s="229" t="str">
        <f t="shared" si="57"/>
        <v xml:space="preserve"> </v>
      </c>
      <c r="Z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4" s="229" t="str">
        <f t="shared" si="58"/>
        <v xml:space="preserve"> </v>
      </c>
      <c r="AB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5" spans="1:255" s="135" customFormat="1" ht="25.5" hidden="1">
      <c r="A495" s="182" t="str">
        <f t="shared" si="59"/>
        <v>71090102034511</v>
      </c>
      <c r="B495" s="198" t="s">
        <v>439</v>
      </c>
      <c r="C495" s="132" t="s">
        <v>187</v>
      </c>
      <c r="D495" s="131" t="s">
        <v>106</v>
      </c>
      <c r="E495" s="130" t="s">
        <v>140</v>
      </c>
      <c r="F495" s="184" t="s">
        <v>442</v>
      </c>
      <c r="G495" s="129">
        <v>4511</v>
      </c>
      <c r="H495" s="189"/>
      <c r="I495" s="192"/>
      <c r="J495" s="199"/>
      <c r="K495" s="200"/>
      <c r="L495" s="201" t="s">
        <v>217</v>
      </c>
      <c r="M495" s="11">
        <v>4511</v>
      </c>
      <c r="N495" s="181">
        <f>+'havelvac 7.2'!N494+'havelvac 7.3'!N494+'havelvac 7.4'!N494+'havelvac 7.5'!N494+'havelvac 7.6'!N494+'havelvac 7.7'!N494+'havelvac 7.9'!N494+'havelvac 7.8'!N494+'havelvac 7.10'!N494+'havelvac 7.11'!N494+'havelvac 7.12'!N494+'havelvac 7.13'!N492</f>
        <v>0</v>
      </c>
      <c r="O495" s="181">
        <f>+'havelvac 7.2'!O494+'havelvac 7.3'!O494+'havelvac 7.4'!O494+'havelvac 7.5'!O494+'havelvac 7.6'!O494+'havelvac 7.7'!O494+'havelvac 7.9'!O494+'havelvac 7.8'!O494+'havelvac 7.10'!O494+'havelvac 7.11'!O494+'havelvac 7.12'!O494+'havelvac 7.13'!O492</f>
        <v>0</v>
      </c>
      <c r="P495" s="229" t="str">
        <f t="shared" si="53"/>
        <v xml:space="preserve"> </v>
      </c>
      <c r="Q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5" s="229" t="str">
        <f t="shared" si="54"/>
        <v xml:space="preserve"> </v>
      </c>
      <c r="S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5" s="229" t="str">
        <f t="shared" si="55"/>
        <v xml:space="preserve"> </v>
      </c>
      <c r="U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5" s="181">
        <f>+'havelvac 7.2'!P494+'havelvac 7.3'!P494+'havelvac 7.4'!P494+'havelvac 7.5'!P494+'havelvac 7.6'!P494+'havelvac 7.7'!P494+'havelvac 7.9'!P494+'havelvac 7.8'!P494+'havelvac 7.10'!P494+'havelvac 7.11'!P494+'havelvac 7.12'!P494+'havelvac 7.13'!P492</f>
        <v>0</v>
      </c>
      <c r="W495" s="229" t="str">
        <f t="shared" si="56"/>
        <v xml:space="preserve"> </v>
      </c>
      <c r="X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5" s="229" t="str">
        <f t="shared" si="57"/>
        <v xml:space="preserve"> </v>
      </c>
      <c r="Z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5" s="229" t="str">
        <f t="shared" si="58"/>
        <v xml:space="preserve"> </v>
      </c>
      <c r="AB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6" spans="1:255" s="187" customFormat="1" ht="13.5" hidden="1">
      <c r="A496" s="182" t="str">
        <f t="shared" si="59"/>
        <v>71090200000000</v>
      </c>
      <c r="B496" s="183" t="s">
        <v>439</v>
      </c>
      <c r="C496" s="132" t="s">
        <v>187</v>
      </c>
      <c r="D496" s="131" t="s">
        <v>140</v>
      </c>
      <c r="E496" s="130" t="s">
        <v>441</v>
      </c>
      <c r="F496" s="184" t="s">
        <v>441</v>
      </c>
      <c r="G496" s="185" t="s">
        <v>440</v>
      </c>
      <c r="H496" s="173">
        <v>2920</v>
      </c>
      <c r="I496" s="164" t="s">
        <v>187</v>
      </c>
      <c r="J496" s="165">
        <v>2</v>
      </c>
      <c r="K496" s="165">
        <v>0</v>
      </c>
      <c r="L496" s="166" t="s">
        <v>325</v>
      </c>
      <c r="M496" s="174"/>
      <c r="N496" s="186">
        <f>+'havelvac 7.2'!N495+'havelvac 7.3'!N495+'havelvac 7.4'!N495+'havelvac 7.5'!N495+'havelvac 7.6'!N495+'havelvac 7.7'!N495+'havelvac 7.9'!N495+'havelvac 7.8'!N495+'havelvac 7.10'!N495+'havelvac 7.11'!N495+'havelvac 7.12'!N495+'havelvac 7.13'!N493</f>
        <v>0</v>
      </c>
      <c r="O496" s="186">
        <f>+'havelvac 7.2'!O495+'havelvac 7.3'!O495+'havelvac 7.4'!O495+'havelvac 7.5'!O495+'havelvac 7.6'!O495+'havelvac 7.7'!O495+'havelvac 7.9'!O495+'havelvac 7.8'!O495+'havelvac 7.10'!O495+'havelvac 7.11'!O495+'havelvac 7.12'!O495+'havelvac 7.13'!O493</f>
        <v>0</v>
      </c>
      <c r="P496" s="226" t="str">
        <f t="shared" si="53"/>
        <v xml:space="preserve"> </v>
      </c>
      <c r="Q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6" s="226" t="str">
        <f t="shared" si="54"/>
        <v xml:space="preserve"> </v>
      </c>
      <c r="S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6" s="226" t="str">
        <f t="shared" si="55"/>
        <v xml:space="preserve"> </v>
      </c>
      <c r="U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6" s="186">
        <f>+'havelvac 7.2'!P495+'havelvac 7.3'!P495+'havelvac 7.4'!P495+'havelvac 7.5'!P495+'havelvac 7.6'!P495+'havelvac 7.7'!P495+'havelvac 7.9'!P495+'havelvac 7.8'!P495+'havelvac 7.10'!P495+'havelvac 7.11'!P495+'havelvac 7.12'!P495+'havelvac 7.13'!P493</f>
        <v>0</v>
      </c>
      <c r="W496" s="226" t="str">
        <f t="shared" si="56"/>
        <v xml:space="preserve"> </v>
      </c>
      <c r="X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6" s="226" t="str">
        <f t="shared" si="57"/>
        <v xml:space="preserve"> </v>
      </c>
      <c r="Z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6" s="226" t="str">
        <f t="shared" si="58"/>
        <v xml:space="preserve"> </v>
      </c>
      <c r="AB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7" spans="1:28" s="135" customFormat="1" ht="12.75" hidden="1">
      <c r="A497" s="182" t="str">
        <f t="shared" si="59"/>
        <v>71090200000001</v>
      </c>
      <c r="B497" s="183" t="s">
        <v>439</v>
      </c>
      <c r="C497" s="132" t="s">
        <v>187</v>
      </c>
      <c r="D497" s="131" t="s">
        <v>140</v>
      </c>
      <c r="E497" s="130" t="s">
        <v>441</v>
      </c>
      <c r="F497" s="184" t="s">
        <v>441</v>
      </c>
      <c r="G497" s="185" t="s">
        <v>96</v>
      </c>
      <c r="H497" s="23"/>
      <c r="I497" s="16"/>
      <c r="J497" s="17"/>
      <c r="K497" s="17"/>
      <c r="L497" s="28" t="s">
        <v>110</v>
      </c>
      <c r="M497" s="29"/>
      <c r="N497" s="188">
        <f>+'havelvac 7.2'!N496+'havelvac 7.3'!N496+'havelvac 7.4'!N496+'havelvac 7.5'!N496+'havelvac 7.6'!N496+'havelvac 7.7'!N496+'havelvac 7.9'!N496+'havelvac 7.8'!N496+'havelvac 7.10'!N496+'havelvac 7.11'!N496+'havelvac 7.12'!N496+'havelvac 7.13'!N494</f>
        <v>0</v>
      </c>
      <c r="O497" s="188">
        <f>+'havelvac 7.2'!O496+'havelvac 7.3'!O496+'havelvac 7.4'!O496+'havelvac 7.5'!O496+'havelvac 7.6'!O496+'havelvac 7.7'!O496+'havelvac 7.9'!O496+'havelvac 7.8'!O496+'havelvac 7.10'!O496+'havelvac 7.11'!O496+'havelvac 7.12'!O496+'havelvac 7.13'!O494</f>
        <v>0</v>
      </c>
      <c r="P497" s="225" t="str">
        <f t="shared" si="53"/>
        <v xml:space="preserve"> </v>
      </c>
      <c r="Q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7" s="225" t="str">
        <f t="shared" si="54"/>
        <v xml:space="preserve"> </v>
      </c>
      <c r="S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7" s="225" t="str">
        <f t="shared" si="55"/>
        <v xml:space="preserve"> </v>
      </c>
      <c r="U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7" s="188">
        <f>+'havelvac 7.2'!P496+'havelvac 7.3'!P496+'havelvac 7.4'!P496+'havelvac 7.5'!P496+'havelvac 7.6'!P496+'havelvac 7.7'!P496+'havelvac 7.9'!P496+'havelvac 7.8'!P496+'havelvac 7.10'!P496+'havelvac 7.11'!P496+'havelvac 7.12'!P496+'havelvac 7.13'!P494</f>
        <v>0</v>
      </c>
      <c r="W497" s="225" t="str">
        <f t="shared" si="56"/>
        <v xml:space="preserve"> </v>
      </c>
      <c r="X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7" s="225" t="str">
        <f t="shared" si="57"/>
        <v xml:space="preserve"> </v>
      </c>
      <c r="Z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7" s="225" t="str">
        <f t="shared" si="58"/>
        <v xml:space="preserve"> </v>
      </c>
      <c r="AB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8" spans="1:28" s="191" customFormat="1" ht="25.5" hidden="1">
      <c r="A498" s="182" t="str">
        <f t="shared" si="59"/>
        <v>71090201000000</v>
      </c>
      <c r="B498" s="183" t="s">
        <v>439</v>
      </c>
      <c r="C498" s="132" t="s">
        <v>187</v>
      </c>
      <c r="D498" s="131" t="s">
        <v>140</v>
      </c>
      <c r="E498" s="130" t="s">
        <v>106</v>
      </c>
      <c r="F498" s="184" t="s">
        <v>441</v>
      </c>
      <c r="G498" s="185" t="s">
        <v>440</v>
      </c>
      <c r="H498" s="149">
        <v>2921</v>
      </c>
      <c r="I498" s="150" t="s">
        <v>187</v>
      </c>
      <c r="J498" s="151">
        <v>2</v>
      </c>
      <c r="K498" s="151">
        <v>1</v>
      </c>
      <c r="L498" s="152" t="s">
        <v>326</v>
      </c>
      <c r="M498" s="153"/>
      <c r="N498" s="190">
        <f>+'havelvac 7.2'!N497+'havelvac 7.3'!N497+'havelvac 7.4'!N497+'havelvac 7.5'!N497+'havelvac 7.6'!N497+'havelvac 7.7'!N497+'havelvac 7.9'!N497+'havelvac 7.8'!N497+'havelvac 7.10'!N497+'havelvac 7.11'!N497+'havelvac 7.12'!N497+'havelvac 7.13'!N495</f>
        <v>0</v>
      </c>
      <c r="O498" s="190">
        <f>+'havelvac 7.2'!O497+'havelvac 7.3'!O497+'havelvac 7.4'!O497+'havelvac 7.5'!O497+'havelvac 7.6'!O497+'havelvac 7.7'!O497+'havelvac 7.9'!O497+'havelvac 7.8'!O497+'havelvac 7.10'!O497+'havelvac 7.11'!O497+'havelvac 7.12'!O497+'havelvac 7.13'!O495</f>
        <v>0</v>
      </c>
      <c r="P498" s="227" t="str">
        <f t="shared" si="53"/>
        <v xml:space="preserve"> </v>
      </c>
      <c r="Q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8" s="227" t="str">
        <f t="shared" si="54"/>
        <v xml:space="preserve"> </v>
      </c>
      <c r="S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8" s="227" t="str">
        <f t="shared" si="55"/>
        <v xml:space="preserve"> </v>
      </c>
      <c r="U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8" s="190">
        <f>+'havelvac 7.2'!P497+'havelvac 7.3'!P497+'havelvac 7.4'!P497+'havelvac 7.5'!P497+'havelvac 7.6'!P497+'havelvac 7.7'!P497+'havelvac 7.9'!P497+'havelvac 7.8'!P497+'havelvac 7.10'!P497+'havelvac 7.11'!P497+'havelvac 7.12'!P497+'havelvac 7.13'!P495</f>
        <v>0</v>
      </c>
      <c r="W498" s="227" t="str">
        <f t="shared" si="56"/>
        <v xml:space="preserve"> </v>
      </c>
      <c r="X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8" s="227" t="str">
        <f t="shared" si="57"/>
        <v xml:space="preserve"> </v>
      </c>
      <c r="Z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8" s="227" t="str">
        <f t="shared" si="58"/>
        <v xml:space="preserve"> </v>
      </c>
      <c r="AB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9" spans="1:28" s="135" customFormat="1" ht="12.75" hidden="1">
      <c r="A499" s="182" t="str">
        <f t="shared" si="59"/>
        <v>71090201000001</v>
      </c>
      <c r="B499" s="183" t="s">
        <v>439</v>
      </c>
      <c r="C499" s="132" t="s">
        <v>187</v>
      </c>
      <c r="D499" s="131" t="s">
        <v>140</v>
      </c>
      <c r="E499" s="130" t="s">
        <v>106</v>
      </c>
      <c r="F499" s="184" t="s">
        <v>441</v>
      </c>
      <c r="G499" s="185" t="s">
        <v>96</v>
      </c>
      <c r="H499" s="23"/>
      <c r="I499" s="23"/>
      <c r="J499" s="24"/>
      <c r="K499" s="24"/>
      <c r="L499" s="28" t="s">
        <v>108</v>
      </c>
      <c r="M499" s="29"/>
      <c r="N499" s="188">
        <f>+'havelvac 7.2'!N500+'havelvac 7.3'!N500+'havelvac 7.4'!N500+'havelvac 7.5'!N500+'havelvac 7.6'!N500+'havelvac 7.7'!N500+'havelvac 7.9'!N500+'havelvac 7.8'!N500+'havelvac 7.10'!N500+'havelvac 7.11'!N500+'havelvac 7.12'!N500+'havelvac 7.13'!N496</f>
        <v>0</v>
      </c>
      <c r="O499" s="188">
        <f>+'havelvac 7.2'!O500+'havelvac 7.3'!O500+'havelvac 7.4'!O500+'havelvac 7.5'!O500+'havelvac 7.6'!O500+'havelvac 7.7'!O500+'havelvac 7.9'!O500+'havelvac 7.8'!O500+'havelvac 7.10'!O500+'havelvac 7.11'!O500+'havelvac 7.12'!O500+'havelvac 7.13'!O496</f>
        <v>0</v>
      </c>
      <c r="P499" s="225" t="str">
        <f t="shared" si="53"/>
        <v xml:space="preserve"> </v>
      </c>
      <c r="Q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9" s="225" t="str">
        <f t="shared" si="54"/>
        <v xml:space="preserve"> </v>
      </c>
      <c r="S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9" s="225" t="str">
        <f t="shared" si="55"/>
        <v xml:space="preserve"> </v>
      </c>
      <c r="U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9" s="188">
        <f>+'havelvac 7.2'!P500+'havelvac 7.3'!P500+'havelvac 7.4'!P500+'havelvac 7.5'!P500+'havelvac 7.6'!P500+'havelvac 7.7'!P500+'havelvac 7.9'!P500+'havelvac 7.8'!P500+'havelvac 7.10'!P500+'havelvac 7.11'!P500+'havelvac 7.12'!P500+'havelvac 7.13'!P496</f>
        <v>0</v>
      </c>
      <c r="W499" s="225" t="str">
        <f t="shared" si="56"/>
        <v xml:space="preserve"> </v>
      </c>
      <c r="X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9" s="225" t="str">
        <f t="shared" si="57"/>
        <v xml:space="preserve"> </v>
      </c>
      <c r="Z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9" s="225" t="str">
        <f t="shared" si="58"/>
        <v xml:space="preserve"> </v>
      </c>
      <c r="AB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0" spans="1:28" s="196" customFormat="1" ht="13.5" hidden="1">
      <c r="A500" s="182" t="str">
        <f t="shared" si="59"/>
        <v>71090201010000</v>
      </c>
      <c r="B500" s="183" t="s">
        <v>439</v>
      </c>
      <c r="C500" s="132" t="s">
        <v>187</v>
      </c>
      <c r="D500" s="131" t="s">
        <v>140</v>
      </c>
      <c r="E500" s="130" t="s">
        <v>106</v>
      </c>
      <c r="F500" s="184" t="s">
        <v>106</v>
      </c>
      <c r="G500" s="185" t="s">
        <v>440</v>
      </c>
      <c r="H500" s="144"/>
      <c r="I500" s="145"/>
      <c r="J500" s="146"/>
      <c r="K500" s="146"/>
      <c r="L500" s="25" t="s">
        <v>322</v>
      </c>
      <c r="M500" s="26"/>
      <c r="N500" s="195">
        <f>+'havelvac 7.2'!N501+'havelvac 7.3'!N501+'havelvac 7.4'!N501+'havelvac 7.5'!N501+'havelvac 7.6'!N501+'havelvac 7.7'!N501+'havelvac 7.9'!N501+'havelvac 7.8'!N501+'havelvac 7.10'!N501+'havelvac 7.11'!N501+'havelvac 7.12'!N501+'havelvac 7.13'!N497</f>
        <v>0</v>
      </c>
      <c r="O500" s="195">
        <f>+'havelvac 7.2'!O501+'havelvac 7.3'!O501+'havelvac 7.4'!O501+'havelvac 7.5'!O501+'havelvac 7.6'!O501+'havelvac 7.7'!O501+'havelvac 7.9'!O501+'havelvac 7.8'!O501+'havelvac 7.10'!O501+'havelvac 7.11'!O501+'havelvac 7.12'!O501+'havelvac 7.13'!O497</f>
        <v>0</v>
      </c>
      <c r="P500" s="228" t="str">
        <f t="shared" si="53"/>
        <v xml:space="preserve"> </v>
      </c>
      <c r="Q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0" s="228" t="str">
        <f t="shared" si="54"/>
        <v xml:space="preserve"> </v>
      </c>
      <c r="S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0" s="228" t="str">
        <f t="shared" si="55"/>
        <v xml:space="preserve"> </v>
      </c>
      <c r="U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0" s="195">
        <f>+'havelvac 7.2'!P501+'havelvac 7.3'!P501+'havelvac 7.4'!P501+'havelvac 7.5'!P501+'havelvac 7.6'!P501+'havelvac 7.7'!P501+'havelvac 7.9'!P501+'havelvac 7.8'!P501+'havelvac 7.10'!P501+'havelvac 7.11'!P501+'havelvac 7.12'!P501+'havelvac 7.13'!P497</f>
        <v>0</v>
      </c>
      <c r="W500" s="228" t="str">
        <f t="shared" si="56"/>
        <v xml:space="preserve"> </v>
      </c>
      <c r="X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0" s="228" t="str">
        <f t="shared" si="57"/>
        <v xml:space="preserve"> </v>
      </c>
      <c r="Z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0" s="228" t="str">
        <f t="shared" si="58"/>
        <v xml:space="preserve"> </v>
      </c>
      <c r="AB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1" spans="1:28" s="135" customFormat="1" hidden="1">
      <c r="A501" s="182" t="str">
        <f t="shared" si="59"/>
        <v>71090201014239</v>
      </c>
      <c r="B501" s="183" t="s">
        <v>439</v>
      </c>
      <c r="C501" s="132" t="s">
        <v>187</v>
      </c>
      <c r="D501" s="131" t="s">
        <v>140</v>
      </c>
      <c r="E501" s="130" t="s">
        <v>106</v>
      </c>
      <c r="F501" s="184" t="s">
        <v>106</v>
      </c>
      <c r="G501" s="129">
        <v>4239</v>
      </c>
      <c r="H501" s="23"/>
      <c r="I501" s="16"/>
      <c r="J501" s="17"/>
      <c r="K501" s="17"/>
      <c r="L501" s="27" t="s">
        <v>125</v>
      </c>
      <c r="M501" s="10">
        <v>4239</v>
      </c>
      <c r="N501" s="181">
        <f>+'havelvac 7.2'!N502+'havelvac 7.3'!N502+'havelvac 7.4'!N502+'havelvac 7.5'!N502+'havelvac 7.6'!N502+'havelvac 7.7'!N502+'havelvac 7.9'!N502+'havelvac 7.8'!N502+'havelvac 7.10'!N502+'havelvac 7.11'!N502+'havelvac 7.12'!N502+'havelvac 7.13'!N500</f>
        <v>0</v>
      </c>
      <c r="O501" s="181">
        <f>+'havelvac 7.2'!O502+'havelvac 7.3'!O502+'havelvac 7.4'!O502+'havelvac 7.5'!O502+'havelvac 7.6'!O502+'havelvac 7.7'!O502+'havelvac 7.9'!O502+'havelvac 7.8'!O502+'havelvac 7.10'!O502+'havelvac 7.11'!O502+'havelvac 7.12'!O502+'havelvac 7.13'!O500</f>
        <v>0</v>
      </c>
      <c r="P501" s="229" t="str">
        <f t="shared" si="53"/>
        <v xml:space="preserve"> </v>
      </c>
      <c r="Q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1" s="229" t="str">
        <f t="shared" si="54"/>
        <v xml:space="preserve"> </v>
      </c>
      <c r="S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1" s="229" t="str">
        <f t="shared" si="55"/>
        <v xml:space="preserve"> </v>
      </c>
      <c r="U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1" s="181">
        <f>+'havelvac 7.2'!P502+'havelvac 7.3'!P502+'havelvac 7.4'!P502+'havelvac 7.5'!P502+'havelvac 7.6'!P502+'havelvac 7.7'!P502+'havelvac 7.9'!P502+'havelvac 7.8'!P502+'havelvac 7.10'!P502+'havelvac 7.11'!P502+'havelvac 7.12'!P502+'havelvac 7.13'!P500</f>
        <v>0</v>
      </c>
      <c r="W501" s="229" t="str">
        <f t="shared" si="56"/>
        <v xml:space="preserve"> </v>
      </c>
      <c r="X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1" s="229" t="str">
        <f t="shared" si="57"/>
        <v xml:space="preserve"> </v>
      </c>
      <c r="Z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1" s="229" t="str">
        <f t="shared" si="58"/>
        <v xml:space="preserve"> </v>
      </c>
      <c r="AB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2" spans="1:28" s="135" customFormat="1" ht="25.5" hidden="1">
      <c r="A502" s="182" t="str">
        <f t="shared" si="59"/>
        <v>71090201014511</v>
      </c>
      <c r="B502" s="198" t="s">
        <v>439</v>
      </c>
      <c r="C502" s="132" t="s">
        <v>187</v>
      </c>
      <c r="D502" s="131" t="s">
        <v>140</v>
      </c>
      <c r="E502" s="130" t="s">
        <v>106</v>
      </c>
      <c r="F502" s="184" t="s">
        <v>106</v>
      </c>
      <c r="G502" s="129">
        <v>4511</v>
      </c>
      <c r="H502" s="189"/>
      <c r="I502" s="192"/>
      <c r="J502" s="199"/>
      <c r="K502" s="200"/>
      <c r="L502" s="201" t="s">
        <v>217</v>
      </c>
      <c r="M502" s="11">
        <v>4511</v>
      </c>
      <c r="N502" s="181">
        <f>+'havelvac 7.2'!N503+'havelvac 7.3'!N503+'havelvac 7.4'!N503+'havelvac 7.5'!N503+'havelvac 7.6'!N503+'havelvac 7.7'!N503+'havelvac 7.9'!N503+'havelvac 7.8'!N503+'havelvac 7.10'!N503+'havelvac 7.11'!N503+'havelvac 7.12'!N503+'havelvac 7.13'!N501</f>
        <v>0</v>
      </c>
      <c r="O502" s="181">
        <f>+'havelvac 7.2'!O503+'havelvac 7.3'!O503+'havelvac 7.4'!O503+'havelvac 7.5'!O503+'havelvac 7.6'!O503+'havelvac 7.7'!O503+'havelvac 7.9'!O503+'havelvac 7.8'!O503+'havelvac 7.10'!O503+'havelvac 7.11'!O503+'havelvac 7.12'!O503+'havelvac 7.13'!O501</f>
        <v>0</v>
      </c>
      <c r="P502" s="229" t="str">
        <f t="shared" si="53"/>
        <v xml:space="preserve"> </v>
      </c>
      <c r="Q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2" s="229" t="str">
        <f t="shared" si="54"/>
        <v xml:space="preserve"> </v>
      </c>
      <c r="S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2" s="229" t="str">
        <f t="shared" si="55"/>
        <v xml:space="preserve"> </v>
      </c>
      <c r="U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2" s="181">
        <f>+'havelvac 7.2'!P503+'havelvac 7.3'!P503+'havelvac 7.4'!P503+'havelvac 7.5'!P503+'havelvac 7.6'!P503+'havelvac 7.7'!P503+'havelvac 7.9'!P503+'havelvac 7.8'!P503+'havelvac 7.10'!P503+'havelvac 7.11'!P503+'havelvac 7.12'!P503+'havelvac 7.13'!P501</f>
        <v>0</v>
      </c>
      <c r="W502" s="229" t="str">
        <f t="shared" si="56"/>
        <v xml:space="preserve"> </v>
      </c>
      <c r="X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2" s="229" t="str">
        <f t="shared" si="57"/>
        <v xml:space="preserve"> </v>
      </c>
      <c r="Z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2" s="229" t="str">
        <f t="shared" si="58"/>
        <v xml:space="preserve"> </v>
      </c>
      <c r="AB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3" spans="1:28" s="196" customFormat="1" ht="13.5" hidden="1">
      <c r="A503" s="182" t="str">
        <f t="shared" si="59"/>
        <v>71090201020000</v>
      </c>
      <c r="B503" s="183" t="s">
        <v>439</v>
      </c>
      <c r="C503" s="132" t="s">
        <v>187</v>
      </c>
      <c r="D503" s="131" t="s">
        <v>140</v>
      </c>
      <c r="E503" s="130" t="s">
        <v>106</v>
      </c>
      <c r="F503" s="184" t="s">
        <v>140</v>
      </c>
      <c r="G503" s="185" t="s">
        <v>440</v>
      </c>
      <c r="H503" s="144"/>
      <c r="I503" s="145"/>
      <c r="J503" s="146"/>
      <c r="K503" s="146"/>
      <c r="L503" s="25" t="s">
        <v>323</v>
      </c>
      <c r="M503" s="26"/>
      <c r="N503" s="195">
        <f>+'havelvac 7.2'!N504+'havelvac 7.3'!N504+'havelvac 7.4'!N504+'havelvac 7.5'!N504+'havelvac 7.6'!N504+'havelvac 7.7'!N504+'havelvac 7.9'!N504+'havelvac 7.8'!N504+'havelvac 7.10'!N504+'havelvac 7.11'!N504+'havelvac 7.12'!N504+'havelvac 7.13'!N502</f>
        <v>0</v>
      </c>
      <c r="O503" s="195">
        <f>+'havelvac 7.2'!O504+'havelvac 7.3'!O504+'havelvac 7.4'!O504+'havelvac 7.5'!O504+'havelvac 7.6'!O504+'havelvac 7.7'!O504+'havelvac 7.9'!O504+'havelvac 7.8'!O504+'havelvac 7.10'!O504+'havelvac 7.11'!O504+'havelvac 7.12'!O504+'havelvac 7.13'!O502</f>
        <v>0</v>
      </c>
      <c r="P503" s="228" t="str">
        <f t="shared" si="53"/>
        <v xml:space="preserve"> </v>
      </c>
      <c r="Q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3" s="228" t="str">
        <f t="shared" si="54"/>
        <v xml:space="preserve"> </v>
      </c>
      <c r="S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3" s="228" t="str">
        <f t="shared" si="55"/>
        <v xml:space="preserve"> </v>
      </c>
      <c r="U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3" s="195">
        <f>+'havelvac 7.2'!P504+'havelvac 7.3'!P504+'havelvac 7.4'!P504+'havelvac 7.5'!P504+'havelvac 7.6'!P504+'havelvac 7.7'!P504+'havelvac 7.9'!P504+'havelvac 7.8'!P504+'havelvac 7.10'!P504+'havelvac 7.11'!P504+'havelvac 7.12'!P504+'havelvac 7.13'!P502</f>
        <v>0</v>
      </c>
      <c r="W503" s="228" t="str">
        <f t="shared" si="56"/>
        <v xml:space="preserve"> </v>
      </c>
      <c r="X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3" s="228" t="str">
        <f t="shared" si="57"/>
        <v xml:space="preserve"> </v>
      </c>
      <c r="Z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3" s="228" t="str">
        <f t="shared" si="58"/>
        <v xml:space="preserve"> </v>
      </c>
      <c r="AB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4" spans="1:28" s="135" customFormat="1" hidden="1">
      <c r="A504" s="182" t="str">
        <f t="shared" si="59"/>
        <v>71090201024239</v>
      </c>
      <c r="B504" s="183" t="s">
        <v>439</v>
      </c>
      <c r="C504" s="132" t="s">
        <v>187</v>
      </c>
      <c r="D504" s="131" t="s">
        <v>140</v>
      </c>
      <c r="E504" s="130" t="s">
        <v>106</v>
      </c>
      <c r="F504" s="184" t="s">
        <v>140</v>
      </c>
      <c r="G504" s="129">
        <v>4239</v>
      </c>
      <c r="H504" s="23"/>
      <c r="I504" s="16"/>
      <c r="J504" s="17"/>
      <c r="K504" s="17"/>
      <c r="L504" s="27" t="s">
        <v>125</v>
      </c>
      <c r="M504" s="10">
        <v>4239</v>
      </c>
      <c r="N504" s="181">
        <f>+'havelvac 7.2'!N505+'havelvac 7.3'!N505+'havelvac 7.4'!N505+'havelvac 7.5'!N505+'havelvac 7.6'!N505+'havelvac 7.7'!N505+'havelvac 7.9'!N505+'havelvac 7.8'!N505+'havelvac 7.10'!N505+'havelvac 7.11'!N505+'havelvac 7.12'!N505+'havelvac 7.13'!N503</f>
        <v>0</v>
      </c>
      <c r="O504" s="181">
        <f>+'havelvac 7.2'!O505+'havelvac 7.3'!O505+'havelvac 7.4'!O505+'havelvac 7.5'!O505+'havelvac 7.6'!O505+'havelvac 7.7'!O505+'havelvac 7.9'!O505+'havelvac 7.8'!O505+'havelvac 7.10'!O505+'havelvac 7.11'!O505+'havelvac 7.12'!O505+'havelvac 7.13'!O503</f>
        <v>0</v>
      </c>
      <c r="P504" s="229" t="str">
        <f t="shared" si="53"/>
        <v xml:space="preserve"> </v>
      </c>
      <c r="Q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4" s="229" t="str">
        <f t="shared" si="54"/>
        <v xml:space="preserve"> </v>
      </c>
      <c r="S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4" s="229" t="str">
        <f t="shared" si="55"/>
        <v xml:space="preserve"> </v>
      </c>
      <c r="U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4" s="181">
        <f>+'havelvac 7.2'!P505+'havelvac 7.3'!P505+'havelvac 7.4'!P505+'havelvac 7.5'!P505+'havelvac 7.6'!P505+'havelvac 7.7'!P505+'havelvac 7.9'!P505+'havelvac 7.8'!P505+'havelvac 7.10'!P505+'havelvac 7.11'!P505+'havelvac 7.12'!P505+'havelvac 7.13'!P503</f>
        <v>0</v>
      </c>
      <c r="W504" s="229" t="str">
        <f t="shared" si="56"/>
        <v xml:space="preserve"> </v>
      </c>
      <c r="X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4" s="229" t="str">
        <f t="shared" si="57"/>
        <v xml:space="preserve"> </v>
      </c>
      <c r="Z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4" s="229" t="str">
        <f t="shared" si="58"/>
        <v xml:space="preserve"> </v>
      </c>
      <c r="AB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5" spans="1:28" s="135" customFormat="1" ht="25.5" hidden="1">
      <c r="A505" s="182" t="str">
        <f t="shared" si="59"/>
        <v>71090201024511</v>
      </c>
      <c r="B505" s="198" t="s">
        <v>439</v>
      </c>
      <c r="C505" s="132" t="s">
        <v>187</v>
      </c>
      <c r="D505" s="131" t="s">
        <v>140</v>
      </c>
      <c r="E505" s="130" t="s">
        <v>106</v>
      </c>
      <c r="F505" s="184" t="s">
        <v>140</v>
      </c>
      <c r="G505" s="129">
        <v>4511</v>
      </c>
      <c r="H505" s="189"/>
      <c r="I505" s="192"/>
      <c r="J505" s="199"/>
      <c r="K505" s="200"/>
      <c r="L505" s="201" t="s">
        <v>217</v>
      </c>
      <c r="M505" s="11">
        <v>4511</v>
      </c>
      <c r="N505" s="181">
        <f>+'havelvac 7.2'!N506+'havelvac 7.3'!N506+'havelvac 7.4'!N506+'havelvac 7.5'!N506+'havelvac 7.6'!N506+'havelvac 7.7'!N506+'havelvac 7.9'!N506+'havelvac 7.8'!N506+'havelvac 7.10'!N506+'havelvac 7.11'!N506+'havelvac 7.12'!N506+'havelvac 7.13'!N504</f>
        <v>0</v>
      </c>
      <c r="O505" s="181">
        <f>+'havelvac 7.2'!O506+'havelvac 7.3'!O506+'havelvac 7.4'!O506+'havelvac 7.5'!O506+'havelvac 7.6'!O506+'havelvac 7.7'!O506+'havelvac 7.9'!O506+'havelvac 7.8'!O506+'havelvac 7.10'!O506+'havelvac 7.11'!O506+'havelvac 7.12'!O506+'havelvac 7.13'!O504</f>
        <v>0</v>
      </c>
      <c r="P505" s="229" t="str">
        <f t="shared" si="53"/>
        <v xml:space="preserve"> </v>
      </c>
      <c r="Q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5" s="229" t="str">
        <f t="shared" si="54"/>
        <v xml:space="preserve"> </v>
      </c>
      <c r="S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5" s="229" t="str">
        <f t="shared" si="55"/>
        <v xml:space="preserve"> </v>
      </c>
      <c r="U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5" s="181">
        <f>+'havelvac 7.2'!P506+'havelvac 7.3'!P506+'havelvac 7.4'!P506+'havelvac 7.5'!P506+'havelvac 7.6'!P506+'havelvac 7.7'!P506+'havelvac 7.9'!P506+'havelvac 7.8'!P506+'havelvac 7.10'!P506+'havelvac 7.11'!P506+'havelvac 7.12'!P506+'havelvac 7.13'!P504</f>
        <v>0</v>
      </c>
      <c r="W505" s="229" t="str">
        <f t="shared" si="56"/>
        <v xml:space="preserve"> </v>
      </c>
      <c r="X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5" s="229" t="str">
        <f t="shared" si="57"/>
        <v xml:space="preserve"> </v>
      </c>
      <c r="Z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5" s="229" t="str">
        <f t="shared" si="58"/>
        <v xml:space="preserve"> </v>
      </c>
      <c r="AB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6" spans="1:28" s="196" customFormat="1" ht="13.5" hidden="1">
      <c r="A506" s="182" t="str">
        <f t="shared" si="59"/>
        <v>71090201030000</v>
      </c>
      <c r="B506" s="183" t="s">
        <v>439</v>
      </c>
      <c r="C506" s="132" t="s">
        <v>187</v>
      </c>
      <c r="D506" s="131" t="s">
        <v>140</v>
      </c>
      <c r="E506" s="130" t="s">
        <v>106</v>
      </c>
      <c r="F506" s="184" t="s">
        <v>442</v>
      </c>
      <c r="G506" s="185" t="s">
        <v>440</v>
      </c>
      <c r="H506" s="144"/>
      <c r="I506" s="145"/>
      <c r="J506" s="146"/>
      <c r="K506" s="146"/>
      <c r="L506" s="25" t="s">
        <v>324</v>
      </c>
      <c r="M506" s="26"/>
      <c r="N506" s="195">
        <f>+'havelvac 7.2'!N507+'havelvac 7.3'!N507+'havelvac 7.4'!N507+'havelvac 7.5'!N507+'havelvac 7.6'!N507+'havelvac 7.7'!N507+'havelvac 7.9'!N507+'havelvac 7.8'!N507+'havelvac 7.10'!N507+'havelvac 7.11'!N507+'havelvac 7.12'!N507+'havelvac 7.13'!N505</f>
        <v>0</v>
      </c>
      <c r="O506" s="195">
        <f>+'havelvac 7.2'!O507+'havelvac 7.3'!O507+'havelvac 7.4'!O507+'havelvac 7.5'!O507+'havelvac 7.6'!O507+'havelvac 7.7'!O507+'havelvac 7.9'!O507+'havelvac 7.8'!O507+'havelvac 7.10'!O507+'havelvac 7.11'!O507+'havelvac 7.12'!O507+'havelvac 7.13'!O505</f>
        <v>0</v>
      </c>
      <c r="P506" s="228" t="str">
        <f t="shared" si="53"/>
        <v xml:space="preserve"> </v>
      </c>
      <c r="Q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6" s="228" t="str">
        <f t="shared" si="54"/>
        <v xml:space="preserve"> </v>
      </c>
      <c r="S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6" s="228" t="str">
        <f t="shared" si="55"/>
        <v xml:space="preserve"> </v>
      </c>
      <c r="U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6" s="195">
        <f>+'havelvac 7.2'!P507+'havelvac 7.3'!P507+'havelvac 7.4'!P507+'havelvac 7.5'!P507+'havelvac 7.6'!P507+'havelvac 7.7'!P507+'havelvac 7.9'!P507+'havelvac 7.8'!P507+'havelvac 7.10'!P507+'havelvac 7.11'!P507+'havelvac 7.12'!P507+'havelvac 7.13'!P505</f>
        <v>0</v>
      </c>
      <c r="W506" s="228" t="str">
        <f t="shared" si="56"/>
        <v xml:space="preserve"> </v>
      </c>
      <c r="X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6" s="228" t="str">
        <f t="shared" si="57"/>
        <v xml:space="preserve"> </v>
      </c>
      <c r="Z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6" s="228" t="str">
        <f t="shared" si="58"/>
        <v xml:space="preserve"> </v>
      </c>
      <c r="AB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7" spans="1:28" s="135" customFormat="1" hidden="1">
      <c r="A507" s="182" t="str">
        <f t="shared" si="59"/>
        <v>71090201034239</v>
      </c>
      <c r="B507" s="183" t="s">
        <v>439</v>
      </c>
      <c r="C507" s="132" t="s">
        <v>187</v>
      </c>
      <c r="D507" s="131" t="s">
        <v>140</v>
      </c>
      <c r="E507" s="130" t="s">
        <v>106</v>
      </c>
      <c r="F507" s="184" t="s">
        <v>442</v>
      </c>
      <c r="G507" s="129">
        <v>4239</v>
      </c>
      <c r="H507" s="23"/>
      <c r="I507" s="16"/>
      <c r="J507" s="17"/>
      <c r="K507" s="17"/>
      <c r="L507" s="27" t="s">
        <v>125</v>
      </c>
      <c r="M507" s="10">
        <v>4239</v>
      </c>
      <c r="N507" s="181">
        <f>+'havelvac 7.2'!N508+'havelvac 7.3'!N508+'havelvac 7.4'!N508+'havelvac 7.5'!N508+'havelvac 7.6'!N508+'havelvac 7.7'!N508+'havelvac 7.9'!N508+'havelvac 7.8'!N508+'havelvac 7.10'!N508+'havelvac 7.11'!N508+'havelvac 7.12'!N508+'havelvac 7.13'!N506</f>
        <v>0</v>
      </c>
      <c r="O507" s="181">
        <f>+'havelvac 7.2'!O508+'havelvac 7.3'!O508+'havelvac 7.4'!O508+'havelvac 7.5'!O508+'havelvac 7.6'!O508+'havelvac 7.7'!O508+'havelvac 7.9'!O508+'havelvac 7.8'!O508+'havelvac 7.10'!O508+'havelvac 7.11'!O508+'havelvac 7.12'!O508+'havelvac 7.13'!O506</f>
        <v>0</v>
      </c>
      <c r="P507" s="229" t="str">
        <f t="shared" si="53"/>
        <v xml:space="preserve"> </v>
      </c>
      <c r="Q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7" s="229" t="str">
        <f t="shared" si="54"/>
        <v xml:space="preserve"> </v>
      </c>
      <c r="S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7" s="229" t="str">
        <f t="shared" si="55"/>
        <v xml:space="preserve"> </v>
      </c>
      <c r="U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7" s="181">
        <f>+'havelvac 7.2'!P508+'havelvac 7.3'!P508+'havelvac 7.4'!P508+'havelvac 7.5'!P508+'havelvac 7.6'!P508+'havelvac 7.7'!P508+'havelvac 7.9'!P508+'havelvac 7.8'!P508+'havelvac 7.10'!P508+'havelvac 7.11'!P508+'havelvac 7.12'!P508+'havelvac 7.13'!P506</f>
        <v>0</v>
      </c>
      <c r="W507" s="229" t="str">
        <f t="shared" si="56"/>
        <v xml:space="preserve"> </v>
      </c>
      <c r="X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7" s="229" t="str">
        <f t="shared" si="57"/>
        <v xml:space="preserve"> </v>
      </c>
      <c r="Z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7" s="229" t="str">
        <f t="shared" si="58"/>
        <v xml:space="preserve"> </v>
      </c>
      <c r="AB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8" spans="1:28" s="135" customFormat="1" ht="25.5" hidden="1">
      <c r="A508" s="182" t="str">
        <f t="shared" si="59"/>
        <v>71090201034511</v>
      </c>
      <c r="B508" s="198" t="s">
        <v>439</v>
      </c>
      <c r="C508" s="132" t="s">
        <v>187</v>
      </c>
      <c r="D508" s="131" t="s">
        <v>140</v>
      </c>
      <c r="E508" s="130" t="s">
        <v>106</v>
      </c>
      <c r="F508" s="184" t="s">
        <v>442</v>
      </c>
      <c r="G508" s="129">
        <v>4511</v>
      </c>
      <c r="H508" s="189"/>
      <c r="I508" s="192"/>
      <c r="J508" s="199"/>
      <c r="K508" s="200"/>
      <c r="L508" s="201" t="s">
        <v>217</v>
      </c>
      <c r="M508" s="11">
        <v>4511</v>
      </c>
      <c r="N508" s="181">
        <f>+'havelvac 7.2'!N509+'havelvac 7.3'!N509+'havelvac 7.4'!N509+'havelvac 7.5'!N509+'havelvac 7.6'!N509+'havelvac 7.7'!N509+'havelvac 7.9'!N509+'havelvac 7.8'!N509+'havelvac 7.10'!N509+'havelvac 7.11'!N509+'havelvac 7.12'!N509+'havelvac 7.13'!N507</f>
        <v>0</v>
      </c>
      <c r="O508" s="181">
        <f>+'havelvac 7.2'!O509+'havelvac 7.3'!O509+'havelvac 7.4'!O509+'havelvac 7.5'!O509+'havelvac 7.6'!O509+'havelvac 7.7'!O509+'havelvac 7.9'!O509+'havelvac 7.8'!O509+'havelvac 7.10'!O509+'havelvac 7.11'!O509+'havelvac 7.12'!O509+'havelvac 7.13'!O507</f>
        <v>0</v>
      </c>
      <c r="P508" s="229" t="str">
        <f t="shared" si="53"/>
        <v xml:space="preserve"> </v>
      </c>
      <c r="Q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8" s="229" t="str">
        <f t="shared" si="54"/>
        <v xml:space="preserve"> </v>
      </c>
      <c r="S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8" s="229" t="str">
        <f t="shared" si="55"/>
        <v xml:space="preserve"> </v>
      </c>
      <c r="U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8" s="181">
        <f>+'havelvac 7.2'!P509+'havelvac 7.3'!P509+'havelvac 7.4'!P509+'havelvac 7.5'!P509+'havelvac 7.6'!P509+'havelvac 7.7'!P509+'havelvac 7.9'!P509+'havelvac 7.8'!P509+'havelvac 7.10'!P509+'havelvac 7.11'!P509+'havelvac 7.12'!P509+'havelvac 7.13'!P507</f>
        <v>0</v>
      </c>
      <c r="W508" s="229" t="str">
        <f t="shared" si="56"/>
        <v xml:space="preserve"> </v>
      </c>
      <c r="X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8" s="229" t="str">
        <f t="shared" si="57"/>
        <v xml:space="preserve"> </v>
      </c>
      <c r="Z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8" s="229" t="str">
        <f t="shared" si="58"/>
        <v xml:space="preserve"> </v>
      </c>
      <c r="AB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9" spans="1:28" s="196" customFormat="1" ht="13.5" hidden="1">
      <c r="A509" s="182" t="str">
        <f t="shared" si="59"/>
        <v>71090201040000</v>
      </c>
      <c r="B509" s="183" t="s">
        <v>439</v>
      </c>
      <c r="C509" s="132" t="s">
        <v>187</v>
      </c>
      <c r="D509" s="131" t="s">
        <v>140</v>
      </c>
      <c r="E509" s="130" t="s">
        <v>106</v>
      </c>
      <c r="F509" s="184" t="s">
        <v>155</v>
      </c>
      <c r="G509" s="185" t="s">
        <v>440</v>
      </c>
      <c r="H509" s="144"/>
      <c r="I509" s="145"/>
      <c r="J509" s="146"/>
      <c r="K509" s="146"/>
      <c r="L509" s="25" t="s">
        <v>327</v>
      </c>
      <c r="M509" s="26"/>
      <c r="N509" s="195">
        <f>+'havelvac 7.2'!N510+'havelvac 7.3'!N510+'havelvac 7.4'!N510+'havelvac 7.5'!N510+'havelvac 7.6'!N510+'havelvac 7.7'!N510+'havelvac 7.9'!N510+'havelvac 7.8'!N510+'havelvac 7.10'!N510+'havelvac 7.11'!N510+'havelvac 7.12'!N510+'havelvac 7.13'!N508</f>
        <v>0</v>
      </c>
      <c r="O509" s="195">
        <f>+'havelvac 7.2'!O510+'havelvac 7.3'!O510+'havelvac 7.4'!O510+'havelvac 7.5'!O510+'havelvac 7.6'!O510+'havelvac 7.7'!O510+'havelvac 7.9'!O510+'havelvac 7.8'!O510+'havelvac 7.10'!O510+'havelvac 7.11'!O510+'havelvac 7.12'!O510+'havelvac 7.13'!O508</f>
        <v>0</v>
      </c>
      <c r="P509" s="228" t="str">
        <f t="shared" si="53"/>
        <v xml:space="preserve"> </v>
      </c>
      <c r="Q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9" s="228" t="str">
        <f t="shared" si="54"/>
        <v xml:space="preserve"> </v>
      </c>
      <c r="S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9" s="228" t="str">
        <f t="shared" si="55"/>
        <v xml:space="preserve"> </v>
      </c>
      <c r="U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9" s="195">
        <f>+'havelvac 7.2'!P510+'havelvac 7.3'!P510+'havelvac 7.4'!P510+'havelvac 7.5'!P510+'havelvac 7.6'!P510+'havelvac 7.7'!P510+'havelvac 7.9'!P510+'havelvac 7.8'!P510+'havelvac 7.10'!P510+'havelvac 7.11'!P510+'havelvac 7.12'!P510+'havelvac 7.13'!P508</f>
        <v>0</v>
      </c>
      <c r="W509" s="228" t="str">
        <f t="shared" si="56"/>
        <v xml:space="preserve"> </v>
      </c>
      <c r="X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9" s="228" t="str">
        <f t="shared" si="57"/>
        <v xml:space="preserve"> </v>
      </c>
      <c r="Z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9" s="228" t="str">
        <f t="shared" si="58"/>
        <v xml:space="preserve"> </v>
      </c>
      <c r="AB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0" spans="1:28" s="135" customFormat="1" hidden="1">
      <c r="A510" s="182" t="str">
        <f t="shared" si="59"/>
        <v>71090201044239</v>
      </c>
      <c r="B510" s="183" t="s">
        <v>439</v>
      </c>
      <c r="C510" s="132" t="s">
        <v>187</v>
      </c>
      <c r="D510" s="131" t="s">
        <v>140</v>
      </c>
      <c r="E510" s="130" t="s">
        <v>106</v>
      </c>
      <c r="F510" s="184" t="s">
        <v>155</v>
      </c>
      <c r="G510" s="129">
        <v>4239</v>
      </c>
      <c r="H510" s="23"/>
      <c r="I510" s="16"/>
      <c r="J510" s="17"/>
      <c r="K510" s="17"/>
      <c r="L510" s="27" t="s">
        <v>125</v>
      </c>
      <c r="M510" s="10">
        <v>4239</v>
      </c>
      <c r="N510" s="181">
        <f>+'havelvac 7.2'!N511+'havelvac 7.3'!N511+'havelvac 7.4'!N511+'havelvac 7.5'!N511+'havelvac 7.6'!N511+'havelvac 7.7'!N511+'havelvac 7.9'!N511+'havelvac 7.8'!N511+'havelvac 7.10'!N511+'havelvac 7.11'!N511+'havelvac 7.12'!N511+'havelvac 7.13'!N509</f>
        <v>0</v>
      </c>
      <c r="O510" s="181">
        <f>+'havelvac 7.2'!O511+'havelvac 7.3'!O511+'havelvac 7.4'!O511+'havelvac 7.5'!O511+'havelvac 7.6'!O511+'havelvac 7.7'!O511+'havelvac 7.9'!O511+'havelvac 7.8'!O511+'havelvac 7.10'!O511+'havelvac 7.11'!O511+'havelvac 7.12'!O511+'havelvac 7.13'!O509</f>
        <v>0</v>
      </c>
      <c r="P510" s="229" t="str">
        <f t="shared" si="53"/>
        <v xml:space="preserve"> </v>
      </c>
      <c r="Q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0" s="229" t="str">
        <f t="shared" si="54"/>
        <v xml:space="preserve"> </v>
      </c>
      <c r="S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0" s="229" t="str">
        <f t="shared" si="55"/>
        <v xml:space="preserve"> </v>
      </c>
      <c r="U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0" s="181">
        <f>+'havelvac 7.2'!P511+'havelvac 7.3'!P511+'havelvac 7.4'!P511+'havelvac 7.5'!P511+'havelvac 7.6'!P511+'havelvac 7.7'!P511+'havelvac 7.9'!P511+'havelvac 7.8'!P511+'havelvac 7.10'!P511+'havelvac 7.11'!P511+'havelvac 7.12'!P511+'havelvac 7.13'!P509</f>
        <v>0</v>
      </c>
      <c r="W510" s="229" t="str">
        <f t="shared" si="56"/>
        <v xml:space="preserve"> </v>
      </c>
      <c r="X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0" s="229" t="str">
        <f t="shared" si="57"/>
        <v xml:space="preserve"> </v>
      </c>
      <c r="Z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0" s="229" t="str">
        <f t="shared" si="58"/>
        <v xml:space="preserve"> </v>
      </c>
      <c r="AB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1" spans="1:28" s="135" customFormat="1" ht="25.5" hidden="1">
      <c r="A511" s="182" t="str">
        <f t="shared" si="59"/>
        <v>71090201044511</v>
      </c>
      <c r="B511" s="198" t="s">
        <v>439</v>
      </c>
      <c r="C511" s="132" t="s">
        <v>187</v>
      </c>
      <c r="D511" s="131" t="s">
        <v>140</v>
      </c>
      <c r="E511" s="130" t="s">
        <v>106</v>
      </c>
      <c r="F511" s="184" t="s">
        <v>155</v>
      </c>
      <c r="G511" s="129">
        <v>4511</v>
      </c>
      <c r="H511" s="189"/>
      <c r="I511" s="192"/>
      <c r="J511" s="199"/>
      <c r="K511" s="200"/>
      <c r="L511" s="201" t="s">
        <v>217</v>
      </c>
      <c r="M511" s="11">
        <v>4511</v>
      </c>
      <c r="N511" s="181">
        <f>+'havelvac 7.2'!N512+'havelvac 7.3'!N512+'havelvac 7.4'!N512+'havelvac 7.5'!N512+'havelvac 7.6'!N512+'havelvac 7.7'!N512+'havelvac 7.9'!N512+'havelvac 7.8'!N512+'havelvac 7.10'!N512+'havelvac 7.11'!N512+'havelvac 7.12'!N512+'havelvac 7.13'!N510</f>
        <v>0</v>
      </c>
      <c r="O511" s="181">
        <f>+'havelvac 7.2'!O512+'havelvac 7.3'!O512+'havelvac 7.4'!O512+'havelvac 7.5'!O512+'havelvac 7.6'!O512+'havelvac 7.7'!O512+'havelvac 7.9'!O512+'havelvac 7.8'!O512+'havelvac 7.10'!O512+'havelvac 7.11'!O512+'havelvac 7.12'!O512+'havelvac 7.13'!O510</f>
        <v>0</v>
      </c>
      <c r="P511" s="229" t="str">
        <f t="shared" si="53"/>
        <v xml:space="preserve"> </v>
      </c>
      <c r="Q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1" s="229" t="str">
        <f t="shared" si="54"/>
        <v xml:space="preserve"> </v>
      </c>
      <c r="S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1" s="229" t="str">
        <f t="shared" si="55"/>
        <v xml:space="preserve"> </v>
      </c>
      <c r="U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1" s="181">
        <f>+'havelvac 7.2'!P512+'havelvac 7.3'!P512+'havelvac 7.4'!P512+'havelvac 7.5'!P512+'havelvac 7.6'!P512+'havelvac 7.7'!P512+'havelvac 7.9'!P512+'havelvac 7.8'!P512+'havelvac 7.10'!P512+'havelvac 7.11'!P512+'havelvac 7.12'!P512+'havelvac 7.13'!P510</f>
        <v>0</v>
      </c>
      <c r="W511" s="229" t="str">
        <f t="shared" si="56"/>
        <v xml:space="preserve"> </v>
      </c>
      <c r="X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1" s="229" t="str">
        <f t="shared" si="57"/>
        <v xml:space="preserve"> </v>
      </c>
      <c r="Z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1" s="229" t="str">
        <f t="shared" si="58"/>
        <v xml:space="preserve"> </v>
      </c>
      <c r="AB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2" spans="1:28" s="191" customFormat="1" ht="25.5" hidden="1">
      <c r="A512" s="182" t="str">
        <f t="shared" si="59"/>
        <v>71090202000000</v>
      </c>
      <c r="B512" s="183" t="s">
        <v>439</v>
      </c>
      <c r="C512" s="132" t="s">
        <v>187</v>
      </c>
      <c r="D512" s="131" t="s">
        <v>140</v>
      </c>
      <c r="E512" s="130" t="s">
        <v>140</v>
      </c>
      <c r="F512" s="184" t="s">
        <v>441</v>
      </c>
      <c r="G512" s="185" t="s">
        <v>440</v>
      </c>
      <c r="H512" s="149">
        <v>2922</v>
      </c>
      <c r="I512" s="150" t="s">
        <v>187</v>
      </c>
      <c r="J512" s="151">
        <v>2</v>
      </c>
      <c r="K512" s="151">
        <v>2</v>
      </c>
      <c r="L512" s="152" t="s">
        <v>328</v>
      </c>
      <c r="M512" s="153"/>
      <c r="N512" s="190">
        <f>+'havelvac 7.2'!N513+'havelvac 7.3'!N513+'havelvac 7.4'!N513+'havelvac 7.5'!N513+'havelvac 7.6'!N513+'havelvac 7.7'!N513+'havelvac 7.9'!N513+'havelvac 7.8'!N513+'havelvac 7.10'!N513+'havelvac 7.11'!N513+'havelvac 7.12'!N513+'havelvac 7.13'!N511</f>
        <v>0</v>
      </c>
      <c r="O512" s="190">
        <f>+'havelvac 7.2'!O513+'havelvac 7.3'!O513+'havelvac 7.4'!O513+'havelvac 7.5'!O513+'havelvac 7.6'!O513+'havelvac 7.7'!O513+'havelvac 7.9'!O513+'havelvac 7.8'!O513+'havelvac 7.10'!O513+'havelvac 7.11'!O513+'havelvac 7.12'!O513+'havelvac 7.13'!O511</f>
        <v>0</v>
      </c>
      <c r="P512" s="227" t="str">
        <f t="shared" si="53"/>
        <v xml:space="preserve"> </v>
      </c>
      <c r="Q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2" s="227" t="str">
        <f t="shared" si="54"/>
        <v xml:space="preserve"> </v>
      </c>
      <c r="S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2" s="227" t="str">
        <f t="shared" si="55"/>
        <v xml:space="preserve"> </v>
      </c>
      <c r="U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2" s="190">
        <f>+'havelvac 7.2'!P513+'havelvac 7.3'!P513+'havelvac 7.4'!P513+'havelvac 7.5'!P513+'havelvac 7.6'!P513+'havelvac 7.7'!P513+'havelvac 7.9'!P513+'havelvac 7.8'!P513+'havelvac 7.10'!P513+'havelvac 7.11'!P513+'havelvac 7.12'!P513+'havelvac 7.13'!P511</f>
        <v>0</v>
      </c>
      <c r="W512" s="227" t="str">
        <f t="shared" si="56"/>
        <v xml:space="preserve"> </v>
      </c>
      <c r="X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2" s="227" t="str">
        <f t="shared" si="57"/>
        <v xml:space="preserve"> </v>
      </c>
      <c r="Z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2" s="227" t="str">
        <f t="shared" si="58"/>
        <v xml:space="preserve"> </v>
      </c>
      <c r="AB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3" spans="1:28" s="135" customFormat="1" ht="12.75" hidden="1">
      <c r="A513" s="182" t="str">
        <f t="shared" si="59"/>
        <v>71090202000001</v>
      </c>
      <c r="B513" s="183" t="s">
        <v>439</v>
      </c>
      <c r="C513" s="132" t="s">
        <v>187</v>
      </c>
      <c r="D513" s="131" t="s">
        <v>140</v>
      </c>
      <c r="E513" s="130" t="s">
        <v>140</v>
      </c>
      <c r="F513" s="184" t="s">
        <v>441</v>
      </c>
      <c r="G513" s="185" t="s">
        <v>96</v>
      </c>
      <c r="H513" s="23"/>
      <c r="I513" s="23"/>
      <c r="J513" s="24"/>
      <c r="K513" s="24"/>
      <c r="L513" s="28" t="s">
        <v>108</v>
      </c>
      <c r="M513" s="29"/>
      <c r="N513" s="188">
        <f>+'havelvac 7.2'!N514+'havelvac 7.3'!N514+'havelvac 7.4'!N514+'havelvac 7.5'!N514+'havelvac 7.6'!N514+'havelvac 7.7'!N514+'havelvac 7.9'!N514+'havelvac 7.8'!N514+'havelvac 7.10'!N514+'havelvac 7.11'!N514+'havelvac 7.12'!N514+'havelvac 7.13'!N512</f>
        <v>0</v>
      </c>
      <c r="O513" s="188">
        <f>+'havelvac 7.2'!O514+'havelvac 7.3'!O514+'havelvac 7.4'!O514+'havelvac 7.5'!O514+'havelvac 7.6'!O514+'havelvac 7.7'!O514+'havelvac 7.9'!O514+'havelvac 7.8'!O514+'havelvac 7.10'!O514+'havelvac 7.11'!O514+'havelvac 7.12'!O514+'havelvac 7.13'!O512</f>
        <v>0</v>
      </c>
      <c r="P513" s="225" t="str">
        <f t="shared" si="53"/>
        <v xml:space="preserve"> </v>
      </c>
      <c r="Q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3" s="225" t="str">
        <f t="shared" si="54"/>
        <v xml:space="preserve"> </v>
      </c>
      <c r="S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3" s="225" t="str">
        <f t="shared" si="55"/>
        <v xml:space="preserve"> </v>
      </c>
      <c r="U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3" s="188">
        <f>+'havelvac 7.2'!P514+'havelvac 7.3'!P514+'havelvac 7.4'!P514+'havelvac 7.5'!P514+'havelvac 7.6'!P514+'havelvac 7.7'!P514+'havelvac 7.9'!P514+'havelvac 7.8'!P514+'havelvac 7.10'!P514+'havelvac 7.11'!P514+'havelvac 7.12'!P514+'havelvac 7.13'!P512</f>
        <v>0</v>
      </c>
      <c r="W513" s="225" t="str">
        <f t="shared" si="56"/>
        <v xml:space="preserve"> </v>
      </c>
      <c r="X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3" s="225" t="str">
        <f t="shared" si="57"/>
        <v xml:space="preserve"> </v>
      </c>
      <c r="Z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3" s="225" t="str">
        <f t="shared" si="58"/>
        <v xml:space="preserve"> </v>
      </c>
      <c r="AB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4" spans="1:28" s="196" customFormat="1" ht="13.5" hidden="1">
      <c r="A514" s="182" t="str">
        <f t="shared" si="59"/>
        <v>71090202010000</v>
      </c>
      <c r="B514" s="183" t="s">
        <v>439</v>
      </c>
      <c r="C514" s="132" t="s">
        <v>187</v>
      </c>
      <c r="D514" s="131" t="s">
        <v>140</v>
      </c>
      <c r="E514" s="130" t="s">
        <v>140</v>
      </c>
      <c r="F514" s="184" t="s">
        <v>106</v>
      </c>
      <c r="G514" s="185" t="s">
        <v>440</v>
      </c>
      <c r="H514" s="144"/>
      <c r="I514" s="145"/>
      <c r="J514" s="146"/>
      <c r="K514" s="146"/>
      <c r="L514" s="25" t="s">
        <v>322</v>
      </c>
      <c r="M514" s="26"/>
      <c r="N514" s="195">
        <f>+'havelvac 7.2'!N515+'havelvac 7.3'!N515+'havelvac 7.4'!N515+'havelvac 7.5'!N515+'havelvac 7.6'!N515+'havelvac 7.7'!N515+'havelvac 7.9'!N515+'havelvac 7.8'!N515+'havelvac 7.10'!N515+'havelvac 7.11'!N515+'havelvac 7.12'!N515+'havelvac 7.13'!N513</f>
        <v>0</v>
      </c>
      <c r="O514" s="195">
        <f>+'havelvac 7.2'!O515+'havelvac 7.3'!O515+'havelvac 7.4'!O515+'havelvac 7.5'!O515+'havelvac 7.6'!O515+'havelvac 7.7'!O515+'havelvac 7.9'!O515+'havelvac 7.8'!O515+'havelvac 7.10'!O515+'havelvac 7.11'!O515+'havelvac 7.12'!O515+'havelvac 7.13'!O513</f>
        <v>0</v>
      </c>
      <c r="P514" s="228" t="str">
        <f t="shared" si="53"/>
        <v xml:space="preserve"> </v>
      </c>
      <c r="Q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4" s="228" t="str">
        <f t="shared" si="54"/>
        <v xml:space="preserve"> </v>
      </c>
      <c r="S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4" s="228" t="str">
        <f t="shared" si="55"/>
        <v xml:space="preserve"> </v>
      </c>
      <c r="U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4" s="195">
        <f>+'havelvac 7.2'!P515+'havelvac 7.3'!P515+'havelvac 7.4'!P515+'havelvac 7.5'!P515+'havelvac 7.6'!P515+'havelvac 7.7'!P515+'havelvac 7.9'!P515+'havelvac 7.8'!P515+'havelvac 7.10'!P515+'havelvac 7.11'!P515+'havelvac 7.12'!P515+'havelvac 7.13'!P513</f>
        <v>0</v>
      </c>
      <c r="W514" s="228" t="str">
        <f t="shared" si="56"/>
        <v xml:space="preserve"> </v>
      </c>
      <c r="X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4" s="228" t="str">
        <f t="shared" si="57"/>
        <v xml:space="preserve"> </v>
      </c>
      <c r="Z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4" s="228" t="str">
        <f t="shared" si="58"/>
        <v xml:space="preserve"> </v>
      </c>
      <c r="AB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5" spans="1:28" s="135" customFormat="1" hidden="1">
      <c r="A515" s="182" t="str">
        <f t="shared" si="59"/>
        <v>71090202014239</v>
      </c>
      <c r="B515" s="183" t="s">
        <v>439</v>
      </c>
      <c r="C515" s="132" t="s">
        <v>187</v>
      </c>
      <c r="D515" s="131" t="s">
        <v>140</v>
      </c>
      <c r="E515" s="130" t="s">
        <v>140</v>
      </c>
      <c r="F515" s="184" t="s">
        <v>106</v>
      </c>
      <c r="G515" s="129">
        <v>4239</v>
      </c>
      <c r="H515" s="23"/>
      <c r="I515" s="16"/>
      <c r="J515" s="17"/>
      <c r="K515" s="17"/>
      <c r="L515" s="27" t="s">
        <v>125</v>
      </c>
      <c r="M515" s="10">
        <v>4239</v>
      </c>
      <c r="N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7.13'!N514</f>
        <v>#REF!</v>
      </c>
      <c r="O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7.13'!O514</f>
        <v>#REF!</v>
      </c>
      <c r="P515" s="229" t="str">
        <f t="shared" si="53"/>
        <v xml:space="preserve"> </v>
      </c>
      <c r="Q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5" s="229" t="str">
        <f t="shared" si="54"/>
        <v xml:space="preserve"> </v>
      </c>
      <c r="S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5" s="229" t="str">
        <f t="shared" si="55"/>
        <v xml:space="preserve"> </v>
      </c>
      <c r="U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7.13'!P514</f>
        <v>#REF!</v>
      </c>
      <c r="W515" s="229" t="str">
        <f t="shared" si="56"/>
        <v xml:space="preserve"> </v>
      </c>
      <c r="X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5" s="229" t="str">
        <f t="shared" si="57"/>
        <v xml:space="preserve"> </v>
      </c>
      <c r="Z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5" s="229" t="str">
        <f t="shared" si="58"/>
        <v xml:space="preserve"> </v>
      </c>
      <c r="AB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6" spans="1:28" s="135" customFormat="1" ht="25.5" hidden="1">
      <c r="A516" s="182" t="str">
        <f t="shared" si="59"/>
        <v>71090202014511</v>
      </c>
      <c r="B516" s="198" t="s">
        <v>439</v>
      </c>
      <c r="C516" s="132" t="s">
        <v>187</v>
      </c>
      <c r="D516" s="131" t="s">
        <v>140</v>
      </c>
      <c r="E516" s="130" t="s">
        <v>140</v>
      </c>
      <c r="F516" s="184" t="s">
        <v>106</v>
      </c>
      <c r="G516" s="129">
        <v>4511</v>
      </c>
      <c r="H516" s="189"/>
      <c r="I516" s="192"/>
      <c r="J516" s="199"/>
      <c r="K516" s="200"/>
      <c r="L516" s="201" t="s">
        <v>217</v>
      </c>
      <c r="M516" s="11">
        <v>4511</v>
      </c>
      <c r="N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7.13'!N515</f>
        <v>#REF!</v>
      </c>
      <c r="O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7.13'!O515</f>
        <v>#REF!</v>
      </c>
      <c r="P516" s="229" t="str">
        <f t="shared" si="53"/>
        <v xml:space="preserve"> </v>
      </c>
      <c r="Q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6" s="229" t="str">
        <f t="shared" si="54"/>
        <v xml:space="preserve"> </v>
      </c>
      <c r="S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6" s="229" t="str">
        <f t="shared" si="55"/>
        <v xml:space="preserve"> </v>
      </c>
      <c r="U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7.13'!P515</f>
        <v>#REF!</v>
      </c>
      <c r="W516" s="229" t="str">
        <f t="shared" si="56"/>
        <v xml:space="preserve"> </v>
      </c>
      <c r="X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6" s="229" t="str">
        <f t="shared" si="57"/>
        <v xml:space="preserve"> </v>
      </c>
      <c r="Z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6" s="229" t="str">
        <f t="shared" si="58"/>
        <v xml:space="preserve"> </v>
      </c>
      <c r="AB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7" spans="1:28" s="196" customFormat="1" ht="13.5" hidden="1">
      <c r="A517" s="182" t="str">
        <f t="shared" si="59"/>
        <v>71090202020000</v>
      </c>
      <c r="B517" s="183" t="s">
        <v>439</v>
      </c>
      <c r="C517" s="132" t="s">
        <v>187</v>
      </c>
      <c r="D517" s="131" t="s">
        <v>140</v>
      </c>
      <c r="E517" s="130" t="s">
        <v>140</v>
      </c>
      <c r="F517" s="184" t="s">
        <v>140</v>
      </c>
      <c r="G517" s="185" t="s">
        <v>440</v>
      </c>
      <c r="H517" s="144"/>
      <c r="I517" s="145"/>
      <c r="J517" s="146"/>
      <c r="K517" s="146"/>
      <c r="L517" s="25" t="s">
        <v>323</v>
      </c>
      <c r="M517" s="26"/>
      <c r="N517" s="195" t="e">
        <f>+'havelvac 7.2'!N516+'havelvac 7.3'!N516+'havelvac 7.4'!N516+'havelvac 7.5'!N516+'havelvac 7.6'!N516+'havelvac 7.7'!N516+'havelvac 7.9'!N516+'havelvac 7.8'!N516+'havelvac 7.10'!N516+'havelvac 7.11'!N516+'havelvac 7.12'!N516+'havelvac 7.13'!#REF!</f>
        <v>#REF!</v>
      </c>
      <c r="O517" s="195" t="e">
        <f>+'havelvac 7.2'!O516+'havelvac 7.3'!O516+'havelvac 7.4'!O516+'havelvac 7.5'!O516+'havelvac 7.6'!O516+'havelvac 7.7'!O516+'havelvac 7.9'!O516+'havelvac 7.8'!O516+'havelvac 7.10'!O516+'havelvac 7.11'!O516+'havelvac 7.12'!O516+'havelvac 7.13'!#REF!</f>
        <v>#REF!</v>
      </c>
      <c r="P517" s="228" t="str">
        <f t="shared" si="53"/>
        <v xml:space="preserve"> </v>
      </c>
      <c r="Q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7" s="228" t="str">
        <f t="shared" si="54"/>
        <v xml:space="preserve"> </v>
      </c>
      <c r="S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7" s="228" t="str">
        <f t="shared" si="55"/>
        <v xml:space="preserve"> </v>
      </c>
      <c r="U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7" s="195" t="e">
        <f>+'havelvac 7.2'!P516+'havelvac 7.3'!P516+'havelvac 7.4'!P516+'havelvac 7.5'!P516+'havelvac 7.6'!P516+'havelvac 7.7'!P516+'havelvac 7.9'!P516+'havelvac 7.8'!P516+'havelvac 7.10'!P516+'havelvac 7.11'!P516+'havelvac 7.12'!P516+'havelvac 7.13'!#REF!</f>
        <v>#REF!</v>
      </c>
      <c r="W517" s="228" t="str">
        <f t="shared" si="56"/>
        <v xml:space="preserve"> </v>
      </c>
      <c r="X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7" s="228" t="str">
        <f t="shared" si="57"/>
        <v xml:space="preserve"> </v>
      </c>
      <c r="Z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7" s="228" t="str">
        <f t="shared" si="58"/>
        <v xml:space="preserve"> </v>
      </c>
      <c r="AB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8" spans="1:28" s="135" customFormat="1" hidden="1">
      <c r="A518" s="182" t="str">
        <f t="shared" si="59"/>
        <v>71090202024239</v>
      </c>
      <c r="B518" s="183" t="s">
        <v>439</v>
      </c>
      <c r="C518" s="132" t="s">
        <v>187</v>
      </c>
      <c r="D518" s="131" t="s">
        <v>140</v>
      </c>
      <c r="E518" s="130" t="s">
        <v>140</v>
      </c>
      <c r="F518" s="184" t="s">
        <v>140</v>
      </c>
      <c r="G518" s="129">
        <v>4239</v>
      </c>
      <c r="H518" s="23"/>
      <c r="I518" s="16"/>
      <c r="J518" s="17"/>
      <c r="K518" s="17"/>
      <c r="L518" s="27" t="s">
        <v>125</v>
      </c>
      <c r="M518" s="10">
        <v>4239</v>
      </c>
      <c r="N518" s="181" t="e">
        <f>+'havelvac 7.2'!N517+'havelvac 7.3'!N517+'havelvac 7.4'!N517+'havelvac 7.5'!N517+'havelvac 7.6'!N517+'havelvac 7.7'!N517+'havelvac 7.9'!N517+'havelvac 7.8'!N517+'havelvac 7.10'!N517+'havelvac 7.11'!N517+'havelvac 7.12'!N517+'havelvac 7.13'!#REF!</f>
        <v>#REF!</v>
      </c>
      <c r="O518" s="181" t="e">
        <f>+'havelvac 7.2'!O517+'havelvac 7.3'!O517+'havelvac 7.4'!O517+'havelvac 7.5'!O517+'havelvac 7.6'!O517+'havelvac 7.7'!O517+'havelvac 7.9'!O517+'havelvac 7.8'!O517+'havelvac 7.10'!O517+'havelvac 7.11'!O517+'havelvac 7.12'!O517+'havelvac 7.13'!#REF!</f>
        <v>#REF!</v>
      </c>
      <c r="P518" s="229" t="str">
        <f t="shared" si="53"/>
        <v xml:space="preserve"> </v>
      </c>
      <c r="Q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8" s="229" t="str">
        <f t="shared" si="54"/>
        <v xml:space="preserve"> </v>
      </c>
      <c r="S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8" s="229" t="str">
        <f t="shared" si="55"/>
        <v xml:space="preserve"> </v>
      </c>
      <c r="U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8" s="181" t="e">
        <f>+'havelvac 7.2'!P517+'havelvac 7.3'!P517+'havelvac 7.4'!P517+'havelvac 7.5'!P517+'havelvac 7.6'!P517+'havelvac 7.7'!P517+'havelvac 7.9'!P517+'havelvac 7.8'!P517+'havelvac 7.10'!P517+'havelvac 7.11'!P517+'havelvac 7.12'!P517+'havelvac 7.13'!#REF!</f>
        <v>#REF!</v>
      </c>
      <c r="W518" s="229" t="str">
        <f t="shared" si="56"/>
        <v xml:space="preserve"> </v>
      </c>
      <c r="X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8" s="229" t="str">
        <f t="shared" si="57"/>
        <v xml:space="preserve"> </v>
      </c>
      <c r="Z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8" s="229" t="str">
        <f t="shared" si="58"/>
        <v xml:space="preserve"> </v>
      </c>
      <c r="AB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9" spans="1:28" s="135" customFormat="1" ht="25.5" hidden="1">
      <c r="A519" s="182" t="str">
        <f t="shared" si="59"/>
        <v>71090202024511</v>
      </c>
      <c r="B519" s="198" t="s">
        <v>439</v>
      </c>
      <c r="C519" s="132" t="s">
        <v>187</v>
      </c>
      <c r="D519" s="131" t="s">
        <v>140</v>
      </c>
      <c r="E519" s="130" t="s">
        <v>140</v>
      </c>
      <c r="F519" s="184" t="s">
        <v>140</v>
      </c>
      <c r="G519" s="129">
        <v>4511</v>
      </c>
      <c r="H519" s="189"/>
      <c r="I519" s="192"/>
      <c r="J519" s="199"/>
      <c r="K519" s="200"/>
      <c r="L519" s="201" t="s">
        <v>217</v>
      </c>
      <c r="M519" s="11">
        <v>4511</v>
      </c>
      <c r="N519" s="181">
        <f>+'havelvac 7.2'!N518+'havelvac 7.3'!N518+'havelvac 7.4'!N518+'havelvac 7.5'!N518+'havelvac 7.6'!N518+'havelvac 7.7'!N518+'havelvac 7.9'!N518+'havelvac 7.8'!N518+'havelvac 7.10'!N518+'havelvac 7.11'!N518+'havelvac 7.12'!N518+'havelvac 7.13'!N516</f>
        <v>0</v>
      </c>
      <c r="O519" s="181">
        <f>+'havelvac 7.2'!O518+'havelvac 7.3'!O518+'havelvac 7.4'!O518+'havelvac 7.5'!O518+'havelvac 7.6'!O518+'havelvac 7.7'!O518+'havelvac 7.9'!O518+'havelvac 7.8'!O518+'havelvac 7.10'!O518+'havelvac 7.11'!O518+'havelvac 7.12'!O518+'havelvac 7.13'!O516</f>
        <v>0</v>
      </c>
      <c r="P519" s="229" t="str">
        <f t="shared" si="53"/>
        <v xml:space="preserve"> </v>
      </c>
      <c r="Q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9" s="229" t="str">
        <f t="shared" si="54"/>
        <v xml:space="preserve"> </v>
      </c>
      <c r="S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9" s="229" t="str">
        <f t="shared" si="55"/>
        <v xml:space="preserve"> </v>
      </c>
      <c r="U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9" s="181">
        <f>+'havelvac 7.2'!P518+'havelvac 7.3'!P518+'havelvac 7.4'!P518+'havelvac 7.5'!P518+'havelvac 7.6'!P518+'havelvac 7.7'!P518+'havelvac 7.9'!P518+'havelvac 7.8'!P518+'havelvac 7.10'!P518+'havelvac 7.11'!P518+'havelvac 7.12'!P518+'havelvac 7.13'!P516</f>
        <v>0</v>
      </c>
      <c r="W519" s="229" t="str">
        <f t="shared" si="56"/>
        <v xml:space="preserve"> </v>
      </c>
      <c r="X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9" s="229" t="str">
        <f t="shared" si="57"/>
        <v xml:space="preserve"> </v>
      </c>
      <c r="Z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9" s="229" t="str">
        <f t="shared" si="58"/>
        <v xml:space="preserve"> </v>
      </c>
      <c r="AB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0" spans="1:28" s="196" customFormat="1" ht="13.5" hidden="1">
      <c r="A520" s="182" t="str">
        <f t="shared" si="59"/>
        <v>71090202030000</v>
      </c>
      <c r="B520" s="183" t="s">
        <v>439</v>
      </c>
      <c r="C520" s="132" t="s">
        <v>187</v>
      </c>
      <c r="D520" s="131" t="s">
        <v>140</v>
      </c>
      <c r="E520" s="130" t="s">
        <v>140</v>
      </c>
      <c r="F520" s="184" t="s">
        <v>442</v>
      </c>
      <c r="G520" s="185" t="s">
        <v>440</v>
      </c>
      <c r="H520" s="144"/>
      <c r="I520" s="145"/>
      <c r="J520" s="146"/>
      <c r="K520" s="146"/>
      <c r="L520" s="25" t="s">
        <v>324</v>
      </c>
      <c r="M520" s="26"/>
      <c r="N520" s="195">
        <f>+'havelvac 7.2'!N519+'havelvac 7.3'!N519+'havelvac 7.4'!N519+'havelvac 7.5'!N519+'havelvac 7.6'!N519+'havelvac 7.7'!N519+'havelvac 7.9'!N519+'havelvac 7.8'!N519+'havelvac 7.10'!N519+'havelvac 7.11'!N519+'havelvac 7.12'!N519+'havelvac 7.13'!N517</f>
        <v>0</v>
      </c>
      <c r="O520" s="195">
        <f>+'havelvac 7.2'!O519+'havelvac 7.3'!O519+'havelvac 7.4'!O519+'havelvac 7.5'!O519+'havelvac 7.6'!O519+'havelvac 7.7'!O519+'havelvac 7.9'!O519+'havelvac 7.8'!O519+'havelvac 7.10'!O519+'havelvac 7.11'!O519+'havelvac 7.12'!O519+'havelvac 7.13'!O517</f>
        <v>0</v>
      </c>
      <c r="P520" s="228" t="str">
        <f t="shared" si="53"/>
        <v xml:space="preserve"> </v>
      </c>
      <c r="Q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0" s="228" t="str">
        <f t="shared" si="54"/>
        <v xml:space="preserve"> </v>
      </c>
      <c r="S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0" s="228" t="str">
        <f t="shared" si="55"/>
        <v xml:space="preserve"> </v>
      </c>
      <c r="U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0" s="195">
        <f>+'havelvac 7.2'!P519+'havelvac 7.3'!P519+'havelvac 7.4'!P519+'havelvac 7.5'!P519+'havelvac 7.6'!P519+'havelvac 7.7'!P519+'havelvac 7.9'!P519+'havelvac 7.8'!P519+'havelvac 7.10'!P519+'havelvac 7.11'!P519+'havelvac 7.12'!P519+'havelvac 7.13'!P517</f>
        <v>0</v>
      </c>
      <c r="W520" s="228" t="str">
        <f t="shared" si="56"/>
        <v xml:space="preserve"> </v>
      </c>
      <c r="X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0" s="228" t="str">
        <f t="shared" si="57"/>
        <v xml:space="preserve"> </v>
      </c>
      <c r="Z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0" s="228" t="str">
        <f t="shared" si="58"/>
        <v xml:space="preserve"> </v>
      </c>
      <c r="AB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1" spans="1:28" s="135" customFormat="1" hidden="1">
      <c r="A521" s="182" t="str">
        <f t="shared" si="59"/>
        <v>71090202034239</v>
      </c>
      <c r="B521" s="183" t="s">
        <v>439</v>
      </c>
      <c r="C521" s="132" t="s">
        <v>187</v>
      </c>
      <c r="D521" s="131" t="s">
        <v>140</v>
      </c>
      <c r="E521" s="130" t="s">
        <v>140</v>
      </c>
      <c r="F521" s="184" t="s">
        <v>442</v>
      </c>
      <c r="G521" s="129">
        <v>4239</v>
      </c>
      <c r="H521" s="23"/>
      <c r="I521" s="16"/>
      <c r="J521" s="17"/>
      <c r="K521" s="17"/>
      <c r="L521" s="27" t="s">
        <v>125</v>
      </c>
      <c r="M521" s="10">
        <v>4239</v>
      </c>
      <c r="N521" s="181">
        <f>+'havelvac 7.2'!N520+'havelvac 7.3'!N520+'havelvac 7.4'!N520+'havelvac 7.5'!N520+'havelvac 7.6'!N520+'havelvac 7.7'!N520+'havelvac 7.9'!N520+'havelvac 7.8'!N520+'havelvac 7.10'!N520+'havelvac 7.11'!N520+'havelvac 7.12'!N520+'havelvac 7.13'!N518</f>
        <v>0</v>
      </c>
      <c r="O521" s="181">
        <f>+'havelvac 7.2'!O520+'havelvac 7.3'!O520+'havelvac 7.4'!O520+'havelvac 7.5'!O520+'havelvac 7.6'!O520+'havelvac 7.7'!O520+'havelvac 7.9'!O520+'havelvac 7.8'!O520+'havelvac 7.10'!O520+'havelvac 7.11'!O520+'havelvac 7.12'!O520+'havelvac 7.13'!O518</f>
        <v>0</v>
      </c>
      <c r="P521" s="229" t="str">
        <f t="shared" si="53"/>
        <v xml:space="preserve"> </v>
      </c>
      <c r="Q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1" s="229" t="str">
        <f t="shared" si="54"/>
        <v xml:space="preserve"> </v>
      </c>
      <c r="S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1" s="229" t="str">
        <f t="shared" si="55"/>
        <v xml:space="preserve"> </v>
      </c>
      <c r="U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1" s="181">
        <f>+'havelvac 7.2'!P520+'havelvac 7.3'!P520+'havelvac 7.4'!P520+'havelvac 7.5'!P520+'havelvac 7.6'!P520+'havelvac 7.7'!P520+'havelvac 7.9'!P520+'havelvac 7.8'!P520+'havelvac 7.10'!P520+'havelvac 7.11'!P520+'havelvac 7.12'!P520+'havelvac 7.13'!P518</f>
        <v>0</v>
      </c>
      <c r="W521" s="229" t="str">
        <f t="shared" si="56"/>
        <v xml:space="preserve"> </v>
      </c>
      <c r="X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1" s="229" t="str">
        <f t="shared" si="57"/>
        <v xml:space="preserve"> </v>
      </c>
      <c r="Z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1" s="229" t="str">
        <f t="shared" si="58"/>
        <v xml:space="preserve"> </v>
      </c>
      <c r="AB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2" spans="1:28" s="135" customFormat="1" ht="25.5" hidden="1">
      <c r="A522" s="182" t="str">
        <f t="shared" si="59"/>
        <v>71090202034511</v>
      </c>
      <c r="B522" s="198" t="s">
        <v>439</v>
      </c>
      <c r="C522" s="132" t="s">
        <v>187</v>
      </c>
      <c r="D522" s="131" t="s">
        <v>140</v>
      </c>
      <c r="E522" s="130" t="s">
        <v>140</v>
      </c>
      <c r="F522" s="184" t="s">
        <v>442</v>
      </c>
      <c r="G522" s="129">
        <v>4511</v>
      </c>
      <c r="H522" s="189"/>
      <c r="I522" s="192"/>
      <c r="J522" s="199"/>
      <c r="K522" s="200"/>
      <c r="L522" s="201" t="s">
        <v>217</v>
      </c>
      <c r="M522" s="11">
        <v>4511</v>
      </c>
      <c r="N522" s="181">
        <f>+'havelvac 7.2'!N521+'havelvac 7.3'!N521+'havelvac 7.4'!N521+'havelvac 7.5'!N521+'havelvac 7.6'!N521+'havelvac 7.7'!N521+'havelvac 7.9'!N521+'havelvac 7.8'!N521+'havelvac 7.10'!N521+'havelvac 7.11'!N521+'havelvac 7.12'!N521+'havelvac 7.13'!N519</f>
        <v>0</v>
      </c>
      <c r="O522" s="181">
        <f>+'havelvac 7.2'!O521+'havelvac 7.3'!O521+'havelvac 7.4'!O521+'havelvac 7.5'!O521+'havelvac 7.6'!O521+'havelvac 7.7'!O521+'havelvac 7.9'!O521+'havelvac 7.8'!O521+'havelvac 7.10'!O521+'havelvac 7.11'!O521+'havelvac 7.12'!O521+'havelvac 7.13'!O519</f>
        <v>0</v>
      </c>
      <c r="P522" s="229" t="str">
        <f t="shared" si="53"/>
        <v xml:space="preserve"> </v>
      </c>
      <c r="Q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2" s="229" t="str">
        <f t="shared" si="54"/>
        <v xml:space="preserve"> </v>
      </c>
      <c r="S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2" s="229" t="str">
        <f t="shared" si="55"/>
        <v xml:space="preserve"> </v>
      </c>
      <c r="U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2" s="181">
        <f>+'havelvac 7.2'!P521+'havelvac 7.3'!P521+'havelvac 7.4'!P521+'havelvac 7.5'!P521+'havelvac 7.6'!P521+'havelvac 7.7'!P521+'havelvac 7.9'!P521+'havelvac 7.8'!P521+'havelvac 7.10'!P521+'havelvac 7.11'!P521+'havelvac 7.12'!P521+'havelvac 7.13'!P519</f>
        <v>0</v>
      </c>
      <c r="W522" s="229" t="str">
        <f t="shared" si="56"/>
        <v xml:space="preserve"> </v>
      </c>
      <c r="X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2" s="229" t="str">
        <f t="shared" si="57"/>
        <v xml:space="preserve"> </v>
      </c>
      <c r="Z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2" s="229" t="str">
        <f t="shared" si="58"/>
        <v xml:space="preserve"> </v>
      </c>
      <c r="AB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3" spans="1:28" s="196" customFormat="1" ht="13.5" hidden="1">
      <c r="A523" s="182" t="str">
        <f t="shared" si="59"/>
        <v>71090202040000</v>
      </c>
      <c r="B523" s="183" t="s">
        <v>439</v>
      </c>
      <c r="C523" s="132" t="s">
        <v>187</v>
      </c>
      <c r="D523" s="131" t="s">
        <v>140</v>
      </c>
      <c r="E523" s="130" t="s">
        <v>140</v>
      </c>
      <c r="F523" s="184" t="s">
        <v>155</v>
      </c>
      <c r="G523" s="185" t="s">
        <v>440</v>
      </c>
      <c r="H523" s="144"/>
      <c r="I523" s="145"/>
      <c r="J523" s="146"/>
      <c r="K523" s="146"/>
      <c r="L523" s="25" t="s">
        <v>327</v>
      </c>
      <c r="M523" s="26"/>
      <c r="N523" s="195">
        <f>+'havelvac 7.2'!N522+'havelvac 7.3'!N522+'havelvac 7.4'!N522+'havelvac 7.5'!N522+'havelvac 7.6'!N522+'havelvac 7.7'!N522+'havelvac 7.9'!N522+'havelvac 7.8'!N522+'havelvac 7.10'!N522+'havelvac 7.11'!N522+'havelvac 7.12'!N522+'havelvac 7.13'!N520</f>
        <v>0</v>
      </c>
      <c r="O523" s="195">
        <f>+'havelvac 7.2'!O522+'havelvac 7.3'!O522+'havelvac 7.4'!O522+'havelvac 7.5'!O522+'havelvac 7.6'!O522+'havelvac 7.7'!O522+'havelvac 7.9'!O522+'havelvac 7.8'!O522+'havelvac 7.10'!O522+'havelvac 7.11'!O522+'havelvac 7.12'!O522+'havelvac 7.13'!O520</f>
        <v>0</v>
      </c>
      <c r="P523" s="228" t="str">
        <f t="shared" si="53"/>
        <v xml:space="preserve"> </v>
      </c>
      <c r="Q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3" s="228" t="str">
        <f t="shared" si="54"/>
        <v xml:space="preserve"> </v>
      </c>
      <c r="S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3" s="228" t="str">
        <f t="shared" si="55"/>
        <v xml:space="preserve"> </v>
      </c>
      <c r="U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3" s="195">
        <f>+'havelvac 7.2'!P522+'havelvac 7.3'!P522+'havelvac 7.4'!P522+'havelvac 7.5'!P522+'havelvac 7.6'!P522+'havelvac 7.7'!P522+'havelvac 7.9'!P522+'havelvac 7.8'!P522+'havelvac 7.10'!P522+'havelvac 7.11'!P522+'havelvac 7.12'!P522+'havelvac 7.13'!P520</f>
        <v>0</v>
      </c>
      <c r="W523" s="228" t="str">
        <f t="shared" si="56"/>
        <v xml:space="preserve"> </v>
      </c>
      <c r="X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3" s="228" t="str">
        <f t="shared" si="57"/>
        <v xml:space="preserve"> </v>
      </c>
      <c r="Z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3" s="228" t="str">
        <f t="shared" si="58"/>
        <v xml:space="preserve"> </v>
      </c>
      <c r="AB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4" spans="1:28" s="135" customFormat="1" hidden="1">
      <c r="A524" s="182" t="str">
        <f t="shared" si="59"/>
        <v>71090202044239</v>
      </c>
      <c r="B524" s="183" t="s">
        <v>439</v>
      </c>
      <c r="C524" s="132" t="s">
        <v>187</v>
      </c>
      <c r="D524" s="131" t="s">
        <v>140</v>
      </c>
      <c r="E524" s="130" t="s">
        <v>140</v>
      </c>
      <c r="F524" s="184" t="s">
        <v>155</v>
      </c>
      <c r="G524" s="129">
        <v>4239</v>
      </c>
      <c r="H524" s="23"/>
      <c r="I524" s="16"/>
      <c r="J524" s="17"/>
      <c r="K524" s="17"/>
      <c r="L524" s="27" t="s">
        <v>125</v>
      </c>
      <c r="M524" s="10">
        <v>4239</v>
      </c>
      <c r="N524" s="181">
        <f>+'havelvac 7.2'!N523+'havelvac 7.3'!N523+'havelvac 7.4'!N523+'havelvac 7.5'!N523+'havelvac 7.6'!N523+'havelvac 7.7'!N523+'havelvac 7.9'!N523+'havelvac 7.8'!N523+'havelvac 7.10'!N523+'havelvac 7.11'!N523+'havelvac 7.12'!N523+'havelvac 7.13'!N521</f>
        <v>0</v>
      </c>
      <c r="O524" s="181">
        <f>+'havelvac 7.2'!O523+'havelvac 7.3'!O523+'havelvac 7.4'!O523+'havelvac 7.5'!O523+'havelvac 7.6'!O523+'havelvac 7.7'!O523+'havelvac 7.9'!O523+'havelvac 7.8'!O523+'havelvac 7.10'!O523+'havelvac 7.11'!O523+'havelvac 7.12'!O523+'havelvac 7.13'!O521</f>
        <v>0</v>
      </c>
      <c r="P524" s="229" t="str">
        <f t="shared" si="53"/>
        <v xml:space="preserve"> </v>
      </c>
      <c r="Q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4" s="229" t="str">
        <f t="shared" si="54"/>
        <v xml:space="preserve"> </v>
      </c>
      <c r="S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4" s="229" t="str">
        <f t="shared" si="55"/>
        <v xml:space="preserve"> </v>
      </c>
      <c r="U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4" s="181">
        <f>+'havelvac 7.2'!P523+'havelvac 7.3'!P523+'havelvac 7.4'!P523+'havelvac 7.5'!P523+'havelvac 7.6'!P523+'havelvac 7.7'!P523+'havelvac 7.9'!P523+'havelvac 7.8'!P523+'havelvac 7.10'!P523+'havelvac 7.11'!P523+'havelvac 7.12'!P523+'havelvac 7.13'!P521</f>
        <v>0</v>
      </c>
      <c r="W524" s="229" t="str">
        <f t="shared" si="56"/>
        <v xml:space="preserve"> </v>
      </c>
      <c r="X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4" s="229" t="str">
        <f t="shared" si="57"/>
        <v xml:space="preserve"> </v>
      </c>
      <c r="Z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4" s="229" t="str">
        <f t="shared" si="58"/>
        <v xml:space="preserve"> </v>
      </c>
      <c r="AB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5" spans="1:28" s="135" customFormat="1" ht="25.5" hidden="1">
      <c r="A525" s="182" t="str">
        <f t="shared" si="59"/>
        <v>71090202044511</v>
      </c>
      <c r="B525" s="198" t="s">
        <v>439</v>
      </c>
      <c r="C525" s="132" t="s">
        <v>187</v>
      </c>
      <c r="D525" s="131" t="s">
        <v>140</v>
      </c>
      <c r="E525" s="130" t="s">
        <v>140</v>
      </c>
      <c r="F525" s="184" t="s">
        <v>155</v>
      </c>
      <c r="G525" s="129">
        <v>4511</v>
      </c>
      <c r="H525" s="189"/>
      <c r="I525" s="192"/>
      <c r="J525" s="199"/>
      <c r="K525" s="200"/>
      <c r="L525" s="201" t="s">
        <v>217</v>
      </c>
      <c r="M525" s="11">
        <v>4511</v>
      </c>
      <c r="N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7.13'!N522</f>
        <v>#REF!</v>
      </c>
      <c r="O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7.13'!O522</f>
        <v>#REF!</v>
      </c>
      <c r="P525" s="229" t="str">
        <f t="shared" si="53"/>
        <v xml:space="preserve"> </v>
      </c>
      <c r="Q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5" s="229" t="str">
        <f t="shared" si="54"/>
        <v xml:space="preserve"> </v>
      </c>
      <c r="S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5" s="229" t="str">
        <f t="shared" si="55"/>
        <v xml:space="preserve"> </v>
      </c>
      <c r="U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7.13'!P522</f>
        <v>#REF!</v>
      </c>
      <c r="W525" s="229" t="str">
        <f t="shared" si="56"/>
        <v xml:space="preserve"> </v>
      </c>
      <c r="X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5" s="229" t="str">
        <f t="shared" si="57"/>
        <v xml:space="preserve"> </v>
      </c>
      <c r="Z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5" s="229" t="str">
        <f t="shared" si="58"/>
        <v xml:space="preserve"> </v>
      </c>
      <c r="AB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6" spans="1:28" s="187" customFormat="1" ht="13.5">
      <c r="A526" s="182" t="str">
        <f t="shared" si="59"/>
        <v>71090500000000</v>
      </c>
      <c r="B526" s="183" t="s">
        <v>439</v>
      </c>
      <c r="C526" s="132" t="s">
        <v>187</v>
      </c>
      <c r="D526" s="131" t="s">
        <v>149</v>
      </c>
      <c r="E526" s="130" t="s">
        <v>441</v>
      </c>
      <c r="F526" s="184" t="s">
        <v>441</v>
      </c>
      <c r="G526" s="185" t="s">
        <v>440</v>
      </c>
      <c r="H526" s="173">
        <v>2950</v>
      </c>
      <c r="I526" s="164" t="s">
        <v>187</v>
      </c>
      <c r="J526" s="165">
        <v>5</v>
      </c>
      <c r="K526" s="165">
        <v>0</v>
      </c>
      <c r="L526" s="166" t="s">
        <v>329</v>
      </c>
      <c r="M526" s="174"/>
      <c r="N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7.13'!N523</f>
        <v>#REF!</v>
      </c>
      <c r="O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7.13'!O523</f>
        <v>#REF!</v>
      </c>
      <c r="P526" s="226" t="str">
        <f t="shared" si="53"/>
        <v xml:space="preserve"> </v>
      </c>
      <c r="Q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6" s="226" t="str">
        <f t="shared" si="54"/>
        <v xml:space="preserve"> </v>
      </c>
      <c r="S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6" s="226" t="str">
        <f t="shared" si="55"/>
        <v xml:space="preserve"> </v>
      </c>
      <c r="U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7.13'!P523</f>
        <v>#REF!</v>
      </c>
      <c r="W526" s="226" t="str">
        <f t="shared" si="56"/>
        <v xml:space="preserve"> </v>
      </c>
      <c r="X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6" s="226" t="str">
        <f t="shared" si="57"/>
        <v xml:space="preserve"> </v>
      </c>
      <c r="Z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6" s="226" t="str">
        <f t="shared" si="58"/>
        <v xml:space="preserve"> </v>
      </c>
      <c r="AB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7" spans="1:28" s="135" customFormat="1" ht="12.75">
      <c r="A527" s="182" t="str">
        <f t="shared" si="59"/>
        <v>71090500000001</v>
      </c>
      <c r="B527" s="183" t="s">
        <v>439</v>
      </c>
      <c r="C527" s="132" t="s">
        <v>187</v>
      </c>
      <c r="D527" s="131" t="s">
        <v>149</v>
      </c>
      <c r="E527" s="130" t="s">
        <v>441</v>
      </c>
      <c r="F527" s="184" t="s">
        <v>441</v>
      </c>
      <c r="G527" s="185" t="s">
        <v>96</v>
      </c>
      <c r="H527" s="23"/>
      <c r="I527" s="16"/>
      <c r="J527" s="17"/>
      <c r="K527" s="17"/>
      <c r="L527" s="28" t="s">
        <v>110</v>
      </c>
      <c r="M527" s="29"/>
      <c r="N527" s="188" t="e">
        <f>+'havelvac 7.2'!N524+'havelvac 7.3'!N524+'havelvac 7.4'!N524+'havelvac 7.5'!N524+'havelvac 7.6'!N524+'havelvac 7.7'!N524+'havelvac 7.9'!N524+'havelvac 7.8'!N524+'havelvac 7.10'!N524+'havelvac 7.11'!N524+'havelvac 7.12'!N524+'havelvac 7.13'!#REF!</f>
        <v>#REF!</v>
      </c>
      <c r="O527" s="188" t="e">
        <f>+'havelvac 7.2'!O524+'havelvac 7.3'!O524+'havelvac 7.4'!O524+'havelvac 7.5'!O524+'havelvac 7.6'!O524+'havelvac 7.7'!O524+'havelvac 7.9'!O524+'havelvac 7.8'!O524+'havelvac 7.10'!O524+'havelvac 7.11'!O524+'havelvac 7.12'!O524+'havelvac 7.13'!#REF!</f>
        <v>#REF!</v>
      </c>
      <c r="P527" s="225" t="str">
        <f t="shared" si="53"/>
        <v xml:space="preserve"> </v>
      </c>
      <c r="Q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7" s="225" t="str">
        <f t="shared" si="54"/>
        <v xml:space="preserve"> </v>
      </c>
      <c r="S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7" s="225" t="str">
        <f t="shared" si="55"/>
        <v xml:space="preserve"> </v>
      </c>
      <c r="U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7" s="188" t="e">
        <f>+'havelvac 7.2'!P524+'havelvac 7.3'!P524+'havelvac 7.4'!P524+'havelvac 7.5'!P524+'havelvac 7.6'!P524+'havelvac 7.7'!P524+'havelvac 7.9'!P524+'havelvac 7.8'!P524+'havelvac 7.10'!P524+'havelvac 7.11'!P524+'havelvac 7.12'!P524+'havelvac 7.13'!#REF!</f>
        <v>#REF!</v>
      </c>
      <c r="W527" s="225" t="str">
        <f t="shared" si="56"/>
        <v xml:space="preserve"> </v>
      </c>
      <c r="X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7" s="225" t="str">
        <f t="shared" si="57"/>
        <v xml:space="preserve"> </v>
      </c>
      <c r="Z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7" s="225" t="str">
        <f t="shared" si="58"/>
        <v xml:space="preserve"> </v>
      </c>
      <c r="AB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8" spans="1:28" s="191" customFormat="1" ht="12.75">
      <c r="A528" s="182" t="str">
        <f t="shared" si="59"/>
        <v>71090501000000</v>
      </c>
      <c r="B528" s="183" t="s">
        <v>439</v>
      </c>
      <c r="C528" s="132" t="s">
        <v>187</v>
      </c>
      <c r="D528" s="131" t="s">
        <v>149</v>
      </c>
      <c r="E528" s="130" t="s">
        <v>106</v>
      </c>
      <c r="F528" s="184" t="s">
        <v>441</v>
      </c>
      <c r="G528" s="185" t="s">
        <v>440</v>
      </c>
      <c r="H528" s="149">
        <v>2951</v>
      </c>
      <c r="I528" s="150" t="s">
        <v>187</v>
      </c>
      <c r="J528" s="151">
        <v>5</v>
      </c>
      <c r="K528" s="151">
        <v>1</v>
      </c>
      <c r="L528" s="152" t="s">
        <v>330</v>
      </c>
      <c r="M528" s="153"/>
      <c r="N528" s="190" t="e">
        <f>+'havelvac 7.2'!N525+'havelvac 7.3'!N525+'havelvac 7.4'!N525+'havelvac 7.5'!N525+'havelvac 7.6'!N525+'havelvac 7.7'!N525+'havelvac 7.9'!N525+'havelvac 7.8'!N525+'havelvac 7.10'!N525+'havelvac 7.11'!N525+'havelvac 7.12'!N525+'havelvac 7.13'!#REF!</f>
        <v>#REF!</v>
      </c>
      <c r="O528" s="190" t="e">
        <f>+'havelvac 7.2'!O525+'havelvac 7.3'!O525+'havelvac 7.4'!O525+'havelvac 7.5'!O525+'havelvac 7.6'!O525+'havelvac 7.7'!O525+'havelvac 7.9'!O525+'havelvac 7.8'!O525+'havelvac 7.10'!O525+'havelvac 7.11'!O525+'havelvac 7.12'!O525+'havelvac 7.13'!#REF!</f>
        <v>#REF!</v>
      </c>
      <c r="P528" s="227" t="str">
        <f t="shared" ref="P528:P591" si="60">IFERROR(Q528/O528, " ")</f>
        <v xml:space="preserve"> </v>
      </c>
      <c r="Q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8" s="227" t="str">
        <f t="shared" ref="R528:R591" si="61">IFERROR(S528/O528, " ")</f>
        <v xml:space="preserve"> </v>
      </c>
      <c r="S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8" s="227" t="str">
        <f t="shared" ref="T528:T591" si="62">IFERROR(U528/O528, " ")</f>
        <v xml:space="preserve"> </v>
      </c>
      <c r="U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8" s="190" t="e">
        <f>+'havelvac 7.2'!P525+'havelvac 7.3'!P525+'havelvac 7.4'!P525+'havelvac 7.5'!P525+'havelvac 7.6'!P525+'havelvac 7.7'!P525+'havelvac 7.9'!P525+'havelvac 7.8'!P525+'havelvac 7.10'!P525+'havelvac 7.11'!P525+'havelvac 7.12'!P525+'havelvac 7.13'!#REF!</f>
        <v>#REF!</v>
      </c>
      <c r="W528" s="227" t="str">
        <f t="shared" ref="W528:W591" si="63">IFERROR(X528/V528, " ")</f>
        <v xml:space="preserve"> </v>
      </c>
      <c r="X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8" s="227" t="str">
        <f t="shared" ref="Y528:Y591" si="64">IFERROR(Z528/V528, " ")</f>
        <v xml:space="preserve"> </v>
      </c>
      <c r="Z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8" s="227" t="str">
        <f t="shared" ref="AA528:AA591" si="65">IFERROR(AB528/V528, " ")</f>
        <v xml:space="preserve"> </v>
      </c>
      <c r="AB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9" spans="1:28" s="135" customFormat="1" ht="12.75">
      <c r="A529" s="182" t="str">
        <f t="shared" si="59"/>
        <v>71090501000001</v>
      </c>
      <c r="B529" s="183" t="s">
        <v>439</v>
      </c>
      <c r="C529" s="132" t="s">
        <v>187</v>
      </c>
      <c r="D529" s="131" t="s">
        <v>149</v>
      </c>
      <c r="E529" s="130" t="s">
        <v>106</v>
      </c>
      <c r="F529" s="184" t="s">
        <v>441</v>
      </c>
      <c r="G529" s="185" t="s">
        <v>96</v>
      </c>
      <c r="H529" s="23"/>
      <c r="I529" s="23"/>
      <c r="J529" s="24"/>
      <c r="K529" s="24"/>
      <c r="L529" s="28" t="s">
        <v>108</v>
      </c>
      <c r="M529" s="29"/>
      <c r="N529" s="188">
        <f>+'havelvac 7.2'!N526+'havelvac 7.3'!N526+'havelvac 7.4'!N526+'havelvac 7.5'!N526+'havelvac 7.6'!N526+'havelvac 7.7'!N526+'havelvac 7.9'!N526+'havelvac 7.8'!N526+'havelvac 7.10'!N526+'havelvac 7.11'!N526+'havelvac 7.12'!N526+'havelvac 7.13'!N524</f>
        <v>0</v>
      </c>
      <c r="O529" s="188">
        <f>+'havelvac 7.2'!O526+'havelvac 7.3'!O526+'havelvac 7.4'!O526+'havelvac 7.5'!O526+'havelvac 7.6'!O526+'havelvac 7.7'!O526+'havelvac 7.9'!O526+'havelvac 7.8'!O526+'havelvac 7.10'!O526+'havelvac 7.11'!O526+'havelvac 7.12'!O526+'havelvac 7.13'!O524</f>
        <v>0</v>
      </c>
      <c r="P529" s="225" t="str">
        <f t="shared" si="60"/>
        <v xml:space="preserve"> </v>
      </c>
      <c r="Q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9" s="225" t="str">
        <f t="shared" si="61"/>
        <v xml:space="preserve"> </v>
      </c>
      <c r="S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9" s="225" t="str">
        <f t="shared" si="62"/>
        <v xml:space="preserve"> </v>
      </c>
      <c r="U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9" s="188">
        <f>+'havelvac 7.2'!P526+'havelvac 7.3'!P526+'havelvac 7.4'!P526+'havelvac 7.5'!P526+'havelvac 7.6'!P526+'havelvac 7.7'!P526+'havelvac 7.9'!P526+'havelvac 7.8'!P526+'havelvac 7.10'!P526+'havelvac 7.11'!P526+'havelvac 7.12'!P526+'havelvac 7.13'!P524</f>
        <v>0</v>
      </c>
      <c r="W529" s="225" t="str">
        <f t="shared" si="63"/>
        <v xml:space="preserve"> </v>
      </c>
      <c r="X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9" s="225" t="str">
        <f t="shared" si="64"/>
        <v xml:space="preserve"> </v>
      </c>
      <c r="Z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9" s="225" t="str">
        <f t="shared" si="65"/>
        <v xml:space="preserve"> </v>
      </c>
      <c r="AB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0" spans="1:28" s="196" customFormat="1" ht="13.5">
      <c r="A530" s="182" t="str">
        <f t="shared" si="59"/>
        <v>71090501010000</v>
      </c>
      <c r="B530" s="183" t="s">
        <v>439</v>
      </c>
      <c r="C530" s="132" t="s">
        <v>187</v>
      </c>
      <c r="D530" s="131" t="s">
        <v>149</v>
      </c>
      <c r="E530" s="130" t="s">
        <v>106</v>
      </c>
      <c r="F530" s="184" t="s">
        <v>106</v>
      </c>
      <c r="G530" s="185" t="s">
        <v>440</v>
      </c>
      <c r="H530" s="144"/>
      <c r="I530" s="145"/>
      <c r="J530" s="146"/>
      <c r="K530" s="146"/>
      <c r="L530" s="25" t="s">
        <v>331</v>
      </c>
      <c r="M530" s="26"/>
      <c r="N530" s="195">
        <f>+'havelvac 7.2'!N527+'havelvac 7.3'!N527+'havelvac 7.4'!N527+'havelvac 7.5'!N527+'havelvac 7.6'!N527+'havelvac 7.7'!N527+'havelvac 7.9'!N527+'havelvac 7.8'!N527+'havelvac 7.10'!N527+'havelvac 7.11'!N527+'havelvac 7.12'!N527+'havelvac 7.13'!N525</f>
        <v>0</v>
      </c>
      <c r="O530" s="195">
        <f>+'havelvac 7.2'!O527+'havelvac 7.3'!O527+'havelvac 7.4'!O527+'havelvac 7.5'!O527+'havelvac 7.6'!O527+'havelvac 7.7'!O527+'havelvac 7.9'!O527+'havelvac 7.8'!O527+'havelvac 7.10'!O527+'havelvac 7.11'!O527+'havelvac 7.12'!O527+'havelvac 7.13'!O525</f>
        <v>0</v>
      </c>
      <c r="P530" s="228" t="str">
        <f t="shared" si="60"/>
        <v xml:space="preserve"> </v>
      </c>
      <c r="Q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0" s="228" t="str">
        <f t="shared" si="61"/>
        <v xml:space="preserve"> </v>
      </c>
      <c r="S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0" s="228" t="str">
        <f t="shared" si="62"/>
        <v xml:space="preserve"> </v>
      </c>
      <c r="U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0" s="195">
        <f>+'havelvac 7.2'!P527+'havelvac 7.3'!P527+'havelvac 7.4'!P527+'havelvac 7.5'!P527+'havelvac 7.6'!P527+'havelvac 7.7'!P527+'havelvac 7.9'!P527+'havelvac 7.8'!P527+'havelvac 7.10'!P527+'havelvac 7.11'!P527+'havelvac 7.12'!P527+'havelvac 7.13'!P525</f>
        <v>0</v>
      </c>
      <c r="W530" s="228" t="str">
        <f t="shared" si="63"/>
        <v xml:space="preserve"> </v>
      </c>
      <c r="X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0" s="228" t="str">
        <f t="shared" si="64"/>
        <v xml:space="preserve"> </v>
      </c>
      <c r="Z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0" s="228" t="str">
        <f t="shared" si="65"/>
        <v xml:space="preserve"> </v>
      </c>
      <c r="AB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1" spans="1:28" s="135" customFormat="1" hidden="1">
      <c r="A531" s="182" t="str">
        <f t="shared" si="59"/>
        <v>71090501014239</v>
      </c>
      <c r="B531" s="183" t="s">
        <v>439</v>
      </c>
      <c r="C531" s="132" t="s">
        <v>187</v>
      </c>
      <c r="D531" s="131" t="s">
        <v>149</v>
      </c>
      <c r="E531" s="130" t="s">
        <v>106</v>
      </c>
      <c r="F531" s="184" t="s">
        <v>106</v>
      </c>
      <c r="G531" s="129">
        <v>4239</v>
      </c>
      <c r="H531" s="23"/>
      <c r="I531" s="16"/>
      <c r="J531" s="17"/>
      <c r="K531" s="17"/>
      <c r="L531" s="27" t="s">
        <v>125</v>
      </c>
      <c r="M531" s="10">
        <v>4239</v>
      </c>
      <c r="N531" s="181">
        <f>+'havelvac 7.2'!N528+'havelvac 7.3'!N528+'havelvac 7.4'!N528+'havelvac 7.5'!N528+'havelvac 7.6'!N528+'havelvac 7.7'!N528+'havelvac 7.9'!N528+'havelvac 7.8'!N528+'havelvac 7.10'!N528+'havelvac 7.11'!N528+'havelvac 7.12'!N528+'havelvac 7.13'!N526</f>
        <v>0</v>
      </c>
      <c r="O531" s="181">
        <f>+'havelvac 7.2'!O528+'havelvac 7.3'!O528+'havelvac 7.4'!O528+'havelvac 7.5'!O528+'havelvac 7.6'!O528+'havelvac 7.7'!O528+'havelvac 7.9'!O528+'havelvac 7.8'!O528+'havelvac 7.10'!O528+'havelvac 7.11'!O528+'havelvac 7.12'!O528+'havelvac 7.13'!O526</f>
        <v>0</v>
      </c>
      <c r="P531" s="229" t="str">
        <f t="shared" si="60"/>
        <v xml:space="preserve"> </v>
      </c>
      <c r="Q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1" s="229" t="str">
        <f t="shared" si="61"/>
        <v xml:space="preserve"> </v>
      </c>
      <c r="S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1" s="229" t="str">
        <f t="shared" si="62"/>
        <v xml:space="preserve"> </v>
      </c>
      <c r="U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1" s="181">
        <f>+'havelvac 7.2'!P528+'havelvac 7.3'!P528+'havelvac 7.4'!P528+'havelvac 7.5'!P528+'havelvac 7.6'!P528+'havelvac 7.7'!P528+'havelvac 7.9'!P528+'havelvac 7.8'!P528+'havelvac 7.10'!P528+'havelvac 7.11'!P528+'havelvac 7.12'!P528+'havelvac 7.13'!P526</f>
        <v>0</v>
      </c>
      <c r="W531" s="229" t="str">
        <f t="shared" si="63"/>
        <v xml:space="preserve"> </v>
      </c>
      <c r="X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1" s="229" t="str">
        <f t="shared" si="64"/>
        <v xml:space="preserve"> </v>
      </c>
      <c r="Z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1" s="229" t="str">
        <f t="shared" si="65"/>
        <v xml:space="preserve"> </v>
      </c>
      <c r="AB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2" spans="1:28" s="135" customFormat="1" ht="25.5">
      <c r="A532" s="182" t="str">
        <f t="shared" si="59"/>
        <v>71090501014511</v>
      </c>
      <c r="B532" s="183" t="s">
        <v>439</v>
      </c>
      <c r="C532" s="132" t="s">
        <v>187</v>
      </c>
      <c r="D532" s="131" t="s">
        <v>149</v>
      </c>
      <c r="E532" s="130" t="s">
        <v>106</v>
      </c>
      <c r="F532" s="184" t="s">
        <v>106</v>
      </c>
      <c r="G532" s="129">
        <v>4511</v>
      </c>
      <c r="H532" s="23"/>
      <c r="I532" s="16"/>
      <c r="J532" s="17"/>
      <c r="K532" s="17"/>
      <c r="L532" s="27" t="s">
        <v>131</v>
      </c>
      <c r="M532" s="10">
        <v>4511</v>
      </c>
      <c r="N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7.13'!N527</f>
        <v>#REF!</v>
      </c>
      <c r="O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7.13'!O527</f>
        <v>#REF!</v>
      </c>
      <c r="P532" s="229" t="str">
        <f t="shared" si="60"/>
        <v xml:space="preserve"> </v>
      </c>
      <c r="Q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2" s="229" t="str">
        <f t="shared" si="61"/>
        <v xml:space="preserve"> </v>
      </c>
      <c r="S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2" s="229" t="str">
        <f t="shared" si="62"/>
        <v xml:space="preserve"> </v>
      </c>
      <c r="U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7.13'!P527</f>
        <v>#REF!</v>
      </c>
      <c r="W532" s="229" t="str">
        <f t="shared" si="63"/>
        <v xml:space="preserve"> </v>
      </c>
      <c r="X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2" s="229" t="str">
        <f t="shared" si="64"/>
        <v xml:space="preserve"> </v>
      </c>
      <c r="Z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2" s="229" t="str">
        <f t="shared" si="65"/>
        <v xml:space="preserve"> </v>
      </c>
      <c r="AB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3" spans="1:28" s="135" customFormat="1" ht="25.5" hidden="1">
      <c r="A533" s="182" t="str">
        <f t="shared" si="59"/>
        <v>71090501014819</v>
      </c>
      <c r="B533" s="198" t="s">
        <v>439</v>
      </c>
      <c r="C533" s="132" t="s">
        <v>187</v>
      </c>
      <c r="D533" s="131" t="s">
        <v>149</v>
      </c>
      <c r="E533" s="130" t="s">
        <v>106</v>
      </c>
      <c r="F533" s="184" t="s">
        <v>106</v>
      </c>
      <c r="G533" s="129">
        <v>4819</v>
      </c>
      <c r="H533" s="189"/>
      <c r="I533" s="192"/>
      <c r="J533" s="199"/>
      <c r="K533" s="200"/>
      <c r="L533" s="201" t="s">
        <v>219</v>
      </c>
      <c r="M533" s="11">
        <v>4819</v>
      </c>
      <c r="N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7.13'!N528</f>
        <v>#REF!</v>
      </c>
      <c r="O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7.13'!O528</f>
        <v>#REF!</v>
      </c>
      <c r="P533" s="229" t="str">
        <f t="shared" si="60"/>
        <v xml:space="preserve"> </v>
      </c>
      <c r="Q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3" s="229" t="str">
        <f t="shared" si="61"/>
        <v xml:space="preserve"> </v>
      </c>
      <c r="S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3" s="229" t="str">
        <f t="shared" si="62"/>
        <v xml:space="preserve"> </v>
      </c>
      <c r="U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7.13'!P528</f>
        <v>#REF!</v>
      </c>
      <c r="W533" s="229" t="str">
        <f t="shared" si="63"/>
        <v xml:space="preserve"> </v>
      </c>
      <c r="X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3" s="229" t="str">
        <f t="shared" si="64"/>
        <v xml:space="preserve"> </v>
      </c>
      <c r="Z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3" s="229" t="str">
        <f t="shared" si="65"/>
        <v xml:space="preserve"> </v>
      </c>
      <c r="AB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4" spans="1:28" s="135" customFormat="1" hidden="1">
      <c r="A534" s="182" t="str">
        <f t="shared" si="59"/>
        <v>71090501015122</v>
      </c>
      <c r="B534" s="183" t="s">
        <v>439</v>
      </c>
      <c r="C534" s="132" t="s">
        <v>187</v>
      </c>
      <c r="D534" s="131" t="s">
        <v>149</v>
      </c>
      <c r="E534" s="130" t="s">
        <v>106</v>
      </c>
      <c r="F534" s="184" t="s">
        <v>106</v>
      </c>
      <c r="G534" s="129">
        <v>5122</v>
      </c>
      <c r="H534" s="15"/>
      <c r="I534" s="23"/>
      <c r="J534" s="24"/>
      <c r="K534" s="24"/>
      <c r="L534" s="30" t="s">
        <v>332</v>
      </c>
      <c r="M534" s="31">
        <v>5122</v>
      </c>
      <c r="N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4" s="229" t="str">
        <f t="shared" si="60"/>
        <v xml:space="preserve"> </v>
      </c>
      <c r="Q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4" s="229" t="str">
        <f t="shared" si="61"/>
        <v xml:space="preserve"> </v>
      </c>
      <c r="S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4" s="229" t="str">
        <f t="shared" si="62"/>
        <v xml:space="preserve"> </v>
      </c>
      <c r="U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4" s="229" t="str">
        <f t="shared" si="63"/>
        <v xml:space="preserve"> </v>
      </c>
      <c r="X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4" s="229" t="str">
        <f t="shared" si="64"/>
        <v xml:space="preserve"> </v>
      </c>
      <c r="Z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4" s="229" t="str">
        <f t="shared" si="65"/>
        <v xml:space="preserve"> </v>
      </c>
      <c r="AB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5" spans="1:28" s="196" customFormat="1" ht="27" hidden="1">
      <c r="A535" s="182" t="str">
        <f t="shared" si="59"/>
        <v>71090501020000</v>
      </c>
      <c r="B535" s="183" t="s">
        <v>439</v>
      </c>
      <c r="C535" s="132" t="s">
        <v>187</v>
      </c>
      <c r="D535" s="131" t="s">
        <v>149</v>
      </c>
      <c r="E535" s="130" t="s">
        <v>106</v>
      </c>
      <c r="F535" s="184" t="s">
        <v>140</v>
      </c>
      <c r="G535" s="185" t="s">
        <v>440</v>
      </c>
      <c r="H535" s="144"/>
      <c r="I535" s="145"/>
      <c r="J535" s="146"/>
      <c r="K535" s="146"/>
      <c r="L535" s="25" t="s">
        <v>333</v>
      </c>
      <c r="M535" s="26"/>
      <c r="N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5" s="228" t="str">
        <f t="shared" si="60"/>
        <v xml:space="preserve"> </v>
      </c>
      <c r="Q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5" s="228" t="str">
        <f t="shared" si="61"/>
        <v xml:space="preserve"> </v>
      </c>
      <c r="S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5" s="228" t="str">
        <f t="shared" si="62"/>
        <v xml:space="preserve"> </v>
      </c>
      <c r="U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5" s="228" t="str">
        <f t="shared" si="63"/>
        <v xml:space="preserve"> </v>
      </c>
      <c r="X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5" s="228" t="str">
        <f t="shared" si="64"/>
        <v xml:space="preserve"> </v>
      </c>
      <c r="Z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5" s="228" t="str">
        <f t="shared" si="65"/>
        <v xml:space="preserve"> </v>
      </c>
      <c r="AB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6" spans="1:28" s="135" customFormat="1" hidden="1">
      <c r="A536" s="182" t="str">
        <f t="shared" si="59"/>
        <v>71090501025113</v>
      </c>
      <c r="B536" s="183" t="s">
        <v>439</v>
      </c>
      <c r="C536" s="132" t="s">
        <v>187</v>
      </c>
      <c r="D536" s="131" t="s">
        <v>149</v>
      </c>
      <c r="E536" s="130" t="s">
        <v>106</v>
      </c>
      <c r="F536" s="184" t="s">
        <v>140</v>
      </c>
      <c r="G536" s="129">
        <v>5113</v>
      </c>
      <c r="H536" s="23"/>
      <c r="I536" s="16"/>
      <c r="J536" s="17"/>
      <c r="K536" s="17"/>
      <c r="L536" s="30" t="s">
        <v>143</v>
      </c>
      <c r="M536" s="46">
        <v>5113</v>
      </c>
      <c r="N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6" s="229" t="str">
        <f t="shared" si="60"/>
        <v xml:space="preserve"> </v>
      </c>
      <c r="Q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6" s="229" t="str">
        <f t="shared" si="61"/>
        <v xml:space="preserve"> </v>
      </c>
      <c r="S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6" s="229" t="str">
        <f t="shared" si="62"/>
        <v xml:space="preserve"> </v>
      </c>
      <c r="U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6" s="229" t="str">
        <f t="shared" si="63"/>
        <v xml:space="preserve"> </v>
      </c>
      <c r="X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6" s="229" t="str">
        <f t="shared" si="64"/>
        <v xml:space="preserve"> </v>
      </c>
      <c r="Z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6" s="229" t="str">
        <f t="shared" si="65"/>
        <v xml:space="preserve"> </v>
      </c>
      <c r="AB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7" spans="1:28" s="196" customFormat="1" ht="40.5" hidden="1">
      <c r="A537" s="182" t="str">
        <f t="shared" si="59"/>
        <v>71090501030000</v>
      </c>
      <c r="B537" s="183" t="s">
        <v>439</v>
      </c>
      <c r="C537" s="132" t="s">
        <v>187</v>
      </c>
      <c r="D537" s="131" t="s">
        <v>149</v>
      </c>
      <c r="E537" s="130" t="s">
        <v>106</v>
      </c>
      <c r="F537" s="184" t="s">
        <v>442</v>
      </c>
      <c r="G537" s="185" t="s">
        <v>440</v>
      </c>
      <c r="H537" s="144"/>
      <c r="I537" s="145"/>
      <c r="J537" s="146"/>
      <c r="K537" s="146"/>
      <c r="L537" s="25" t="s">
        <v>334</v>
      </c>
      <c r="M537" s="26"/>
      <c r="N537" s="195" t="e">
        <f>+'havelvac 7.2'!N530+'havelvac 7.3'!N530+'havelvac 7.4'!N530+'havelvac 7.5'!N530+'havelvac 7.6'!N530+'havelvac 7.7'!N530+'havelvac 7.9'!N530+'havelvac 7.8'!N530+'havelvac 7.10'!N530+'havelvac 7.11'!N530+'havelvac 7.12'!N530+'havelvac 7.13'!#REF!</f>
        <v>#REF!</v>
      </c>
      <c r="O537" s="195" t="e">
        <f>+'havelvac 7.2'!O530+'havelvac 7.3'!O530+'havelvac 7.4'!O530+'havelvac 7.5'!O530+'havelvac 7.6'!O530+'havelvac 7.7'!O530+'havelvac 7.9'!O530+'havelvac 7.8'!O530+'havelvac 7.10'!O530+'havelvac 7.11'!O530+'havelvac 7.12'!O530+'havelvac 7.13'!#REF!</f>
        <v>#REF!</v>
      </c>
      <c r="P537" s="228" t="str">
        <f t="shared" si="60"/>
        <v xml:space="preserve"> </v>
      </c>
      <c r="Q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7" s="228" t="str">
        <f t="shared" si="61"/>
        <v xml:space="preserve"> </v>
      </c>
      <c r="S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7" s="228" t="str">
        <f t="shared" si="62"/>
        <v xml:space="preserve"> </v>
      </c>
      <c r="U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7" s="195" t="e">
        <f>+'havelvac 7.2'!P530+'havelvac 7.3'!P530+'havelvac 7.4'!P530+'havelvac 7.5'!P530+'havelvac 7.6'!P530+'havelvac 7.7'!P530+'havelvac 7.9'!P530+'havelvac 7.8'!P530+'havelvac 7.10'!P530+'havelvac 7.11'!P530+'havelvac 7.12'!P530+'havelvac 7.13'!#REF!</f>
        <v>#REF!</v>
      </c>
      <c r="W537" s="228" t="str">
        <f t="shared" si="63"/>
        <v xml:space="preserve"> </v>
      </c>
      <c r="X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7" s="228" t="str">
        <f t="shared" si="64"/>
        <v xml:space="preserve"> </v>
      </c>
      <c r="Z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7" s="228" t="str">
        <f t="shared" si="65"/>
        <v xml:space="preserve"> </v>
      </c>
      <c r="AB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8" spans="1:28" s="135" customFormat="1" hidden="1">
      <c r="A538" s="182" t="str">
        <f t="shared" si="59"/>
        <v>71090501034239</v>
      </c>
      <c r="B538" s="183" t="s">
        <v>439</v>
      </c>
      <c r="C538" s="132" t="s">
        <v>187</v>
      </c>
      <c r="D538" s="131" t="s">
        <v>149</v>
      </c>
      <c r="E538" s="130" t="s">
        <v>106</v>
      </c>
      <c r="F538" s="184" t="s">
        <v>442</v>
      </c>
      <c r="G538" s="129">
        <v>4239</v>
      </c>
      <c r="H538" s="23"/>
      <c r="I538" s="16"/>
      <c r="J538" s="17"/>
      <c r="K538" s="17"/>
      <c r="L538" s="27" t="s">
        <v>125</v>
      </c>
      <c r="M538" s="10">
        <v>4239</v>
      </c>
      <c r="N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7.13'!N529</f>
        <v>#REF!</v>
      </c>
      <c r="O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7.13'!O529</f>
        <v>#REF!</v>
      </c>
      <c r="P538" s="229" t="str">
        <f t="shared" si="60"/>
        <v xml:space="preserve"> </v>
      </c>
      <c r="Q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8" s="229" t="str">
        <f t="shared" si="61"/>
        <v xml:space="preserve"> </v>
      </c>
      <c r="S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8" s="229" t="str">
        <f t="shared" si="62"/>
        <v xml:space="preserve"> </v>
      </c>
      <c r="U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7.13'!P529</f>
        <v>#REF!</v>
      </c>
      <c r="W538" s="229" t="str">
        <f t="shared" si="63"/>
        <v xml:space="preserve"> </v>
      </c>
      <c r="X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8" s="229" t="str">
        <f t="shared" si="64"/>
        <v xml:space="preserve"> </v>
      </c>
      <c r="Z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8" s="229" t="str">
        <f t="shared" si="65"/>
        <v xml:space="preserve"> </v>
      </c>
      <c r="AB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9" spans="1:28" s="135" customFormat="1" ht="25.5" hidden="1">
      <c r="A539" s="182" t="str">
        <f t="shared" si="59"/>
        <v>71090501034511</v>
      </c>
      <c r="B539" s="198" t="s">
        <v>439</v>
      </c>
      <c r="C539" s="132" t="s">
        <v>187</v>
      </c>
      <c r="D539" s="131" t="s">
        <v>149</v>
      </c>
      <c r="E539" s="130" t="s">
        <v>106</v>
      </c>
      <c r="F539" s="184" t="s">
        <v>442</v>
      </c>
      <c r="G539" s="129">
        <v>4511</v>
      </c>
      <c r="H539" s="189"/>
      <c r="I539" s="192"/>
      <c r="J539" s="199"/>
      <c r="K539" s="200"/>
      <c r="L539" s="201" t="s">
        <v>217</v>
      </c>
      <c r="M539" s="11">
        <v>4511</v>
      </c>
      <c r="N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7.13'!N530</f>
        <v>#REF!</v>
      </c>
      <c r="O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7.13'!O530</f>
        <v>#REF!</v>
      </c>
      <c r="P539" s="229" t="str">
        <f t="shared" si="60"/>
        <v xml:space="preserve"> </v>
      </c>
      <c r="Q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9" s="229" t="str">
        <f t="shared" si="61"/>
        <v xml:space="preserve"> </v>
      </c>
      <c r="S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9" s="229" t="str">
        <f t="shared" si="62"/>
        <v xml:space="preserve"> </v>
      </c>
      <c r="U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7.13'!P530</f>
        <v>#REF!</v>
      </c>
      <c r="W539" s="229" t="str">
        <f t="shared" si="63"/>
        <v xml:space="preserve"> </v>
      </c>
      <c r="X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9" s="229" t="str">
        <f t="shared" si="64"/>
        <v xml:space="preserve"> </v>
      </c>
      <c r="Z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9" s="229" t="str">
        <f t="shared" si="65"/>
        <v xml:space="preserve"> </v>
      </c>
      <c r="AB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0" spans="1:28" s="196" customFormat="1" ht="27" hidden="1">
      <c r="A540" s="182" t="str">
        <f t="shared" si="59"/>
        <v>71090501040000</v>
      </c>
      <c r="B540" s="183" t="s">
        <v>439</v>
      </c>
      <c r="C540" s="132" t="s">
        <v>187</v>
      </c>
      <c r="D540" s="131" t="s">
        <v>149</v>
      </c>
      <c r="E540" s="130" t="s">
        <v>106</v>
      </c>
      <c r="F540" s="184" t="s">
        <v>155</v>
      </c>
      <c r="G540" s="185" t="s">
        <v>440</v>
      </c>
      <c r="H540" s="144"/>
      <c r="I540" s="145"/>
      <c r="J540" s="146"/>
      <c r="K540" s="146"/>
      <c r="L540" s="25" t="s">
        <v>335</v>
      </c>
      <c r="M540" s="26"/>
      <c r="N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0" s="228" t="str">
        <f t="shared" si="60"/>
        <v xml:space="preserve"> </v>
      </c>
      <c r="Q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0" s="228" t="str">
        <f t="shared" si="61"/>
        <v xml:space="preserve"> </v>
      </c>
      <c r="S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0" s="228" t="str">
        <f t="shared" si="62"/>
        <v xml:space="preserve"> </v>
      </c>
      <c r="U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0" s="228" t="str">
        <f t="shared" si="63"/>
        <v xml:space="preserve"> </v>
      </c>
      <c r="X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0" s="228" t="str">
        <f t="shared" si="64"/>
        <v xml:space="preserve"> </v>
      </c>
      <c r="Z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0" s="228" t="str">
        <f t="shared" si="65"/>
        <v xml:space="preserve"> </v>
      </c>
      <c r="AB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1" spans="1:28" s="135" customFormat="1" hidden="1">
      <c r="A541" s="182" t="str">
        <f t="shared" si="59"/>
        <v>71090501044239</v>
      </c>
      <c r="B541" s="183" t="s">
        <v>439</v>
      </c>
      <c r="C541" s="132" t="s">
        <v>187</v>
      </c>
      <c r="D541" s="131" t="s">
        <v>149</v>
      </c>
      <c r="E541" s="130" t="s">
        <v>106</v>
      </c>
      <c r="F541" s="184" t="s">
        <v>155</v>
      </c>
      <c r="G541" s="129">
        <v>4239</v>
      </c>
      <c r="H541" s="23"/>
      <c r="I541" s="16"/>
      <c r="J541" s="17"/>
      <c r="K541" s="17"/>
      <c r="L541" s="27" t="s">
        <v>125</v>
      </c>
      <c r="M541" s="10">
        <v>4239</v>
      </c>
      <c r="N541" s="181" t="e">
        <f>+'havelvac 7.2'!N531+'havelvac 7.3'!N531+'havelvac 7.4'!N531+'havelvac 7.5'!N531+'havelvac 7.6'!N531+'havelvac 7.7'!N531+'havelvac 7.9'!N531+'havelvac 7.8'!N531+'havelvac 7.10'!N531+'havelvac 7.11'!N531+'havelvac 7.12'!N531+'havelvac 7.13'!#REF!</f>
        <v>#REF!</v>
      </c>
      <c r="O541" s="181" t="e">
        <f>+'havelvac 7.2'!O531+'havelvac 7.3'!O531+'havelvac 7.4'!O531+'havelvac 7.5'!O531+'havelvac 7.6'!O531+'havelvac 7.7'!O531+'havelvac 7.9'!O531+'havelvac 7.8'!O531+'havelvac 7.10'!O531+'havelvac 7.11'!O531+'havelvac 7.12'!O531+'havelvac 7.13'!#REF!</f>
        <v>#REF!</v>
      </c>
      <c r="P541" s="229" t="str">
        <f t="shared" si="60"/>
        <v xml:space="preserve"> </v>
      </c>
      <c r="Q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1" s="229" t="str">
        <f t="shared" si="61"/>
        <v xml:space="preserve"> </v>
      </c>
      <c r="S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1" s="229" t="str">
        <f t="shared" si="62"/>
        <v xml:space="preserve"> </v>
      </c>
      <c r="U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1" s="181" t="e">
        <f>+'havelvac 7.2'!P531+'havelvac 7.3'!P531+'havelvac 7.4'!P531+'havelvac 7.5'!P531+'havelvac 7.6'!P531+'havelvac 7.7'!P531+'havelvac 7.9'!P531+'havelvac 7.8'!P531+'havelvac 7.10'!P531+'havelvac 7.11'!P531+'havelvac 7.12'!P531+'havelvac 7.13'!#REF!</f>
        <v>#REF!</v>
      </c>
      <c r="W541" s="229" t="str">
        <f t="shared" si="63"/>
        <v xml:space="preserve"> </v>
      </c>
      <c r="X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1" s="229" t="str">
        <f t="shared" si="64"/>
        <v xml:space="preserve"> </v>
      </c>
      <c r="Z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1" s="229" t="str">
        <f t="shared" si="65"/>
        <v xml:space="preserve"> </v>
      </c>
      <c r="AB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2" spans="1:28" s="196" customFormat="1" ht="27" hidden="1">
      <c r="A542" s="182" t="str">
        <f t="shared" si="59"/>
        <v>71090501050000</v>
      </c>
      <c r="B542" s="183" t="s">
        <v>439</v>
      </c>
      <c r="C542" s="132" t="s">
        <v>187</v>
      </c>
      <c r="D542" s="131" t="s">
        <v>149</v>
      </c>
      <c r="E542" s="130" t="s">
        <v>106</v>
      </c>
      <c r="F542" s="184" t="s">
        <v>149</v>
      </c>
      <c r="G542" s="185" t="s">
        <v>440</v>
      </c>
      <c r="H542" s="144"/>
      <c r="I542" s="145"/>
      <c r="J542" s="146"/>
      <c r="K542" s="146"/>
      <c r="L542" s="25" t="s">
        <v>336</v>
      </c>
      <c r="M542" s="26"/>
      <c r="N542" s="195" t="e">
        <f>+'havelvac 7.2'!N532+'havelvac 7.3'!N532+'havelvac 7.4'!N532+'havelvac 7.5'!N532+'havelvac 7.6'!N532+'havelvac 7.7'!N532+'havelvac 7.9'!N532+'havelvac 7.8'!N532+'havelvac 7.10'!N532+'havelvac 7.11'!N532+'havelvac 7.12'!N532+'havelvac 7.13'!#REF!</f>
        <v>#REF!</v>
      </c>
      <c r="O542" s="195" t="e">
        <f>+'havelvac 7.2'!O532+'havelvac 7.3'!O532+'havelvac 7.4'!O532+'havelvac 7.5'!O532+'havelvac 7.6'!O532+'havelvac 7.7'!O532+'havelvac 7.9'!O532+'havelvac 7.8'!O532+'havelvac 7.10'!O532+'havelvac 7.11'!O532+'havelvac 7.12'!O532+'havelvac 7.13'!#REF!</f>
        <v>#REF!</v>
      </c>
      <c r="P542" s="228" t="str">
        <f t="shared" si="60"/>
        <v xml:space="preserve"> </v>
      </c>
      <c r="Q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2" s="228" t="str">
        <f t="shared" si="61"/>
        <v xml:space="preserve"> </v>
      </c>
      <c r="S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2" s="228" t="str">
        <f t="shared" si="62"/>
        <v xml:space="preserve"> </v>
      </c>
      <c r="U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2" s="195" t="e">
        <f>+'havelvac 7.2'!P532+'havelvac 7.3'!P532+'havelvac 7.4'!P532+'havelvac 7.5'!P532+'havelvac 7.6'!P532+'havelvac 7.7'!P532+'havelvac 7.9'!P532+'havelvac 7.8'!P532+'havelvac 7.10'!P532+'havelvac 7.11'!P532+'havelvac 7.12'!P532+'havelvac 7.13'!#REF!</f>
        <v>#REF!</v>
      </c>
      <c r="W542" s="228" t="str">
        <f t="shared" si="63"/>
        <v xml:space="preserve"> </v>
      </c>
      <c r="X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2" s="228" t="str">
        <f t="shared" si="64"/>
        <v xml:space="preserve"> </v>
      </c>
      <c r="Z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2" s="228" t="str">
        <f t="shared" si="65"/>
        <v xml:space="preserve"> </v>
      </c>
      <c r="AB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3" spans="1:28" s="135" customFormat="1" ht="25.5" hidden="1">
      <c r="A543" s="182" t="str">
        <f t="shared" si="59"/>
        <v>71090501054819</v>
      </c>
      <c r="B543" s="183" t="s">
        <v>439</v>
      </c>
      <c r="C543" s="132" t="s">
        <v>187</v>
      </c>
      <c r="D543" s="131" t="s">
        <v>149</v>
      </c>
      <c r="E543" s="130" t="s">
        <v>106</v>
      </c>
      <c r="F543" s="184" t="s">
        <v>149</v>
      </c>
      <c r="G543" s="129">
        <v>4819</v>
      </c>
      <c r="H543" s="23"/>
      <c r="I543" s="16"/>
      <c r="J543" s="17"/>
      <c r="K543" s="17"/>
      <c r="L543" s="27" t="s">
        <v>219</v>
      </c>
      <c r="M543" s="42">
        <v>4819</v>
      </c>
      <c r="N543" s="181">
        <f>+'havelvac 7.2'!N533+'havelvac 7.3'!N533+'havelvac 7.4'!N533+'havelvac 7.5'!N533+'havelvac 7.6'!N533+'havelvac 7.7'!N533+'havelvac 7.9'!N533+'havelvac 7.8'!N533+'havelvac 7.10'!N533+'havelvac 7.11'!N533+'havelvac 7.12'!N533+'havelvac 7.13'!N531</f>
        <v>0</v>
      </c>
      <c r="O543" s="181">
        <f>+'havelvac 7.2'!O533+'havelvac 7.3'!O533+'havelvac 7.4'!O533+'havelvac 7.5'!O533+'havelvac 7.6'!O533+'havelvac 7.7'!O533+'havelvac 7.9'!O533+'havelvac 7.8'!O533+'havelvac 7.10'!O533+'havelvac 7.11'!O533+'havelvac 7.12'!O533+'havelvac 7.13'!O531</f>
        <v>0</v>
      </c>
      <c r="P543" s="229" t="str">
        <f t="shared" si="60"/>
        <v xml:space="preserve"> </v>
      </c>
      <c r="Q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3" s="229" t="str">
        <f t="shared" si="61"/>
        <v xml:space="preserve"> </v>
      </c>
      <c r="S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3" s="229" t="str">
        <f t="shared" si="62"/>
        <v xml:space="preserve"> </v>
      </c>
      <c r="U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3" s="181">
        <f>+'havelvac 7.2'!P533+'havelvac 7.3'!P533+'havelvac 7.4'!P533+'havelvac 7.5'!P533+'havelvac 7.6'!P533+'havelvac 7.7'!P533+'havelvac 7.9'!P533+'havelvac 7.8'!P533+'havelvac 7.10'!P533+'havelvac 7.11'!P533+'havelvac 7.12'!P533+'havelvac 7.13'!P531</f>
        <v>0</v>
      </c>
      <c r="W543" s="229" t="str">
        <f t="shared" si="63"/>
        <v xml:space="preserve"> </v>
      </c>
      <c r="X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3" s="229" t="str">
        <f t="shared" si="64"/>
        <v xml:space="preserve"> </v>
      </c>
      <c r="Z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3" s="229" t="str">
        <f t="shared" si="65"/>
        <v xml:space="preserve"> </v>
      </c>
      <c r="AB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4" spans="1:28" s="135" customFormat="1" hidden="1">
      <c r="A544" s="182" t="str">
        <f t="shared" si="59"/>
        <v>71090501055129</v>
      </c>
      <c r="B544" s="183" t="s">
        <v>439</v>
      </c>
      <c r="C544" s="132" t="s">
        <v>187</v>
      </c>
      <c r="D544" s="131" t="s">
        <v>149</v>
      </c>
      <c r="E544" s="130" t="s">
        <v>106</v>
      </c>
      <c r="F544" s="184" t="s">
        <v>149</v>
      </c>
      <c r="G544" s="129">
        <v>5129</v>
      </c>
      <c r="H544" s="23"/>
      <c r="I544" s="16"/>
      <c r="J544" s="17"/>
      <c r="K544" s="17"/>
      <c r="L544" s="27" t="s">
        <v>137</v>
      </c>
      <c r="M544" s="10">
        <v>5129</v>
      </c>
      <c r="N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4" s="229" t="str">
        <f t="shared" si="60"/>
        <v xml:space="preserve"> </v>
      </c>
      <c r="Q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4" s="229" t="str">
        <f t="shared" si="61"/>
        <v xml:space="preserve"> </v>
      </c>
      <c r="S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4" s="229" t="str">
        <f t="shared" si="62"/>
        <v xml:space="preserve"> </v>
      </c>
      <c r="U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4" s="229" t="str">
        <f t="shared" si="63"/>
        <v xml:space="preserve"> </v>
      </c>
      <c r="X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4" s="229" t="str">
        <f t="shared" si="64"/>
        <v xml:space="preserve"> </v>
      </c>
      <c r="Z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4" s="229" t="str">
        <f t="shared" si="65"/>
        <v xml:space="preserve"> </v>
      </c>
      <c r="AB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5" spans="1:28" s="187" customFormat="1" ht="13.5">
      <c r="A545" s="182" t="str">
        <f t="shared" ref="A545:A608" si="66">CONCATENATE(B545,C545,D545,E545,F545,G545)</f>
        <v>71090600000000</v>
      </c>
      <c r="B545" s="183" t="s">
        <v>439</v>
      </c>
      <c r="C545" s="132" t="s">
        <v>187</v>
      </c>
      <c r="D545" s="131" t="s">
        <v>157</v>
      </c>
      <c r="E545" s="130" t="s">
        <v>441</v>
      </c>
      <c r="F545" s="184" t="s">
        <v>441</v>
      </c>
      <c r="G545" s="185" t="s">
        <v>440</v>
      </c>
      <c r="H545" s="173">
        <v>2960</v>
      </c>
      <c r="I545" s="164" t="s">
        <v>187</v>
      </c>
      <c r="J545" s="165">
        <v>6</v>
      </c>
      <c r="K545" s="165">
        <v>0</v>
      </c>
      <c r="L545" s="166" t="s">
        <v>337</v>
      </c>
      <c r="M545" s="174"/>
      <c r="N545" s="186">
        <f>+'havelvac 7.2'!N534+'havelvac 7.3'!N534+'havelvac 7.4'!N534+'havelvac 7.5'!N534+'havelvac 7.6'!N534+'havelvac 7.7'!N534+'havelvac 7.9'!N534+'havelvac 7.8'!N534+'havelvac 7.10'!N534+'havelvac 7.11'!N534+'havelvac 7.12'!N534+'havelvac 7.13'!N532</f>
        <v>0</v>
      </c>
      <c r="O545" s="186">
        <f>+'havelvac 7.2'!O534+'havelvac 7.3'!O534+'havelvac 7.4'!O534+'havelvac 7.5'!O534+'havelvac 7.6'!O534+'havelvac 7.7'!O534+'havelvac 7.9'!O534+'havelvac 7.8'!O534+'havelvac 7.10'!O534+'havelvac 7.11'!O534+'havelvac 7.12'!O534+'havelvac 7.13'!O532</f>
        <v>0</v>
      </c>
      <c r="P545" s="226" t="str">
        <f t="shared" si="60"/>
        <v xml:space="preserve"> </v>
      </c>
      <c r="Q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5" s="226" t="str">
        <f t="shared" si="61"/>
        <v xml:space="preserve"> </v>
      </c>
      <c r="S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5" s="226" t="str">
        <f t="shared" si="62"/>
        <v xml:space="preserve"> </v>
      </c>
      <c r="U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5" s="186">
        <f>+'havelvac 7.2'!P534+'havelvac 7.3'!P534+'havelvac 7.4'!P534+'havelvac 7.5'!P534+'havelvac 7.6'!P534+'havelvac 7.7'!P534+'havelvac 7.9'!P534+'havelvac 7.8'!P534+'havelvac 7.10'!P534+'havelvac 7.11'!P534+'havelvac 7.12'!P534+'havelvac 7.13'!P532</f>
        <v>0</v>
      </c>
      <c r="W545" s="226" t="str">
        <f t="shared" si="63"/>
        <v xml:space="preserve"> </v>
      </c>
      <c r="X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5" s="226" t="str">
        <f t="shared" si="64"/>
        <v xml:space="preserve"> </v>
      </c>
      <c r="Z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5" s="226" t="str">
        <f t="shared" si="65"/>
        <v xml:space="preserve"> </v>
      </c>
      <c r="AB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6" spans="1:28" s="135" customFormat="1" ht="12.75">
      <c r="A546" s="182" t="str">
        <f t="shared" si="66"/>
        <v>71090600000001</v>
      </c>
      <c r="B546" s="183" t="s">
        <v>439</v>
      </c>
      <c r="C546" s="132" t="s">
        <v>187</v>
      </c>
      <c r="D546" s="131" t="s">
        <v>157</v>
      </c>
      <c r="E546" s="130" t="s">
        <v>441</v>
      </c>
      <c r="F546" s="184" t="s">
        <v>441</v>
      </c>
      <c r="G546" s="185" t="s">
        <v>96</v>
      </c>
      <c r="H546" s="23"/>
      <c r="I546" s="16"/>
      <c r="J546" s="17"/>
      <c r="K546" s="17"/>
      <c r="L546" s="28" t="s">
        <v>110</v>
      </c>
      <c r="M546" s="29"/>
      <c r="N546" s="188">
        <f>+'havelvac 7.2'!N535+'havelvac 7.3'!N535+'havelvac 7.4'!N535+'havelvac 7.5'!N535+'havelvac 7.6'!N535+'havelvac 7.7'!N535+'havelvac 7.9'!N535+'havelvac 7.8'!N535+'havelvac 7.10'!N535+'havelvac 7.11'!N535+'havelvac 7.12'!N535+'havelvac 7.13'!N533</f>
        <v>0</v>
      </c>
      <c r="O546" s="188">
        <f>+'havelvac 7.2'!O535+'havelvac 7.3'!O535+'havelvac 7.4'!O535+'havelvac 7.5'!O535+'havelvac 7.6'!O535+'havelvac 7.7'!O535+'havelvac 7.9'!O535+'havelvac 7.8'!O535+'havelvac 7.10'!O535+'havelvac 7.11'!O535+'havelvac 7.12'!O535+'havelvac 7.13'!O533</f>
        <v>0</v>
      </c>
      <c r="P546" s="225" t="str">
        <f t="shared" si="60"/>
        <v xml:space="preserve"> </v>
      </c>
      <c r="Q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6" s="225" t="str">
        <f t="shared" si="61"/>
        <v xml:space="preserve"> </v>
      </c>
      <c r="S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6" s="225" t="str">
        <f t="shared" si="62"/>
        <v xml:space="preserve"> </v>
      </c>
      <c r="U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6" s="188">
        <f>+'havelvac 7.2'!P535+'havelvac 7.3'!P535+'havelvac 7.4'!P535+'havelvac 7.5'!P535+'havelvac 7.6'!P535+'havelvac 7.7'!P535+'havelvac 7.9'!P535+'havelvac 7.8'!P535+'havelvac 7.10'!P535+'havelvac 7.11'!P535+'havelvac 7.12'!P535+'havelvac 7.13'!P533</f>
        <v>0</v>
      </c>
      <c r="W546" s="225" t="str">
        <f t="shared" si="63"/>
        <v xml:space="preserve"> </v>
      </c>
      <c r="X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6" s="225" t="str">
        <f t="shared" si="64"/>
        <v xml:space="preserve"> </v>
      </c>
      <c r="Z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6" s="225" t="str">
        <f t="shared" si="65"/>
        <v xml:space="preserve"> </v>
      </c>
      <c r="AB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7" spans="1:28" s="191" customFormat="1" ht="12.75">
      <c r="A547" s="182" t="str">
        <f t="shared" si="66"/>
        <v>71090601000000</v>
      </c>
      <c r="B547" s="183" t="s">
        <v>439</v>
      </c>
      <c r="C547" s="132" t="s">
        <v>187</v>
      </c>
      <c r="D547" s="131" t="s">
        <v>157</v>
      </c>
      <c r="E547" s="130" t="s">
        <v>106</v>
      </c>
      <c r="F547" s="184" t="s">
        <v>441</v>
      </c>
      <c r="G547" s="185" t="s">
        <v>440</v>
      </c>
      <c r="H547" s="149">
        <v>2961</v>
      </c>
      <c r="I547" s="150" t="s">
        <v>187</v>
      </c>
      <c r="J547" s="151">
        <v>6</v>
      </c>
      <c r="K547" s="151">
        <v>1</v>
      </c>
      <c r="L547" s="152" t="s">
        <v>337</v>
      </c>
      <c r="M547" s="153"/>
      <c r="N547" s="190">
        <f>+'havelvac 7.2'!N537+'havelvac 7.3'!N537+'havelvac 7.4'!N537+'havelvac 7.5'!N537+'havelvac 7.6'!N537+'havelvac 7.7'!N537+'havelvac 7.9'!N537+'havelvac 7.8'!N537+'havelvac 7.10'!N537+'havelvac 7.11'!N537+'havelvac 7.12'!N537+'havelvac 7.13'!N534</f>
        <v>0</v>
      </c>
      <c r="O547" s="190">
        <f>+'havelvac 7.2'!O537+'havelvac 7.3'!O537+'havelvac 7.4'!O537+'havelvac 7.5'!O537+'havelvac 7.6'!O537+'havelvac 7.7'!O537+'havelvac 7.9'!O537+'havelvac 7.8'!O537+'havelvac 7.10'!O537+'havelvac 7.11'!O537+'havelvac 7.12'!O537+'havelvac 7.13'!O534</f>
        <v>0</v>
      </c>
      <c r="P547" s="227" t="str">
        <f t="shared" si="60"/>
        <v xml:space="preserve"> </v>
      </c>
      <c r="Q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7" s="227" t="str">
        <f t="shared" si="61"/>
        <v xml:space="preserve"> </v>
      </c>
      <c r="S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7" s="227" t="str">
        <f t="shared" si="62"/>
        <v xml:space="preserve"> </v>
      </c>
      <c r="U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7" s="190">
        <f>+'havelvac 7.2'!P537+'havelvac 7.3'!P537+'havelvac 7.4'!P537+'havelvac 7.5'!P537+'havelvac 7.6'!P537+'havelvac 7.7'!P537+'havelvac 7.9'!P537+'havelvac 7.8'!P537+'havelvac 7.10'!P537+'havelvac 7.11'!P537+'havelvac 7.12'!P537+'havelvac 7.13'!P534</f>
        <v>0</v>
      </c>
      <c r="W547" s="227" t="str">
        <f t="shared" si="63"/>
        <v xml:space="preserve"> </v>
      </c>
      <c r="X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7" s="227" t="str">
        <f t="shared" si="64"/>
        <v xml:space="preserve"> </v>
      </c>
      <c r="Z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7" s="227" t="str">
        <f t="shared" si="65"/>
        <v xml:space="preserve"> </v>
      </c>
      <c r="AB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8" spans="1:28" s="135" customFormat="1" ht="12.75">
      <c r="A548" s="182" t="str">
        <f t="shared" si="66"/>
        <v>71090601000001</v>
      </c>
      <c r="B548" s="183" t="s">
        <v>439</v>
      </c>
      <c r="C548" s="132" t="s">
        <v>187</v>
      </c>
      <c r="D548" s="131" t="s">
        <v>157</v>
      </c>
      <c r="E548" s="130" t="s">
        <v>106</v>
      </c>
      <c r="F548" s="184" t="s">
        <v>441</v>
      </c>
      <c r="G548" s="185" t="s">
        <v>96</v>
      </c>
      <c r="H548" s="23"/>
      <c r="I548" s="23"/>
      <c r="J548" s="24"/>
      <c r="K548" s="24"/>
      <c r="L548" s="28" t="s">
        <v>108</v>
      </c>
      <c r="M548" s="29"/>
      <c r="N548" s="188">
        <f>+'havelvac 7.2'!N538+'havelvac 7.3'!N538+'havelvac 7.4'!N538+'havelvac 7.5'!N538+'havelvac 7.6'!N538+'havelvac 7.7'!N538+'havelvac 7.9'!N538+'havelvac 7.8'!N538+'havelvac 7.10'!N538+'havelvac 7.11'!N538+'havelvac 7.12'!N538+'havelvac 7.13'!N535</f>
        <v>0</v>
      </c>
      <c r="O548" s="188">
        <f>+'havelvac 7.2'!O538+'havelvac 7.3'!O538+'havelvac 7.4'!O538+'havelvac 7.5'!O538+'havelvac 7.6'!O538+'havelvac 7.7'!O538+'havelvac 7.9'!O538+'havelvac 7.8'!O538+'havelvac 7.10'!O538+'havelvac 7.11'!O538+'havelvac 7.12'!O538+'havelvac 7.13'!O535</f>
        <v>0</v>
      </c>
      <c r="P548" s="225" t="str">
        <f t="shared" si="60"/>
        <v xml:space="preserve"> </v>
      </c>
      <c r="Q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8" s="225" t="str">
        <f t="shared" si="61"/>
        <v xml:space="preserve"> </v>
      </c>
      <c r="S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8" s="225" t="str">
        <f t="shared" si="62"/>
        <v xml:space="preserve"> </v>
      </c>
      <c r="U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8" s="188">
        <f>+'havelvac 7.2'!P538+'havelvac 7.3'!P538+'havelvac 7.4'!P538+'havelvac 7.5'!P538+'havelvac 7.6'!P538+'havelvac 7.7'!P538+'havelvac 7.9'!P538+'havelvac 7.8'!P538+'havelvac 7.10'!P538+'havelvac 7.11'!P538+'havelvac 7.12'!P538+'havelvac 7.13'!P535</f>
        <v>0</v>
      </c>
      <c r="W548" s="225" t="str">
        <f t="shared" si="63"/>
        <v xml:space="preserve"> </v>
      </c>
      <c r="X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8" s="225" t="str">
        <f t="shared" si="64"/>
        <v xml:space="preserve"> </v>
      </c>
      <c r="Z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8" s="225" t="str">
        <f t="shared" si="65"/>
        <v xml:space="preserve"> </v>
      </c>
      <c r="AB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9" spans="1:28" s="196" customFormat="1" ht="27">
      <c r="A549" s="182" t="str">
        <f t="shared" si="66"/>
        <v>71090601010000</v>
      </c>
      <c r="B549" s="183" t="s">
        <v>439</v>
      </c>
      <c r="C549" s="132" t="s">
        <v>187</v>
      </c>
      <c r="D549" s="131" t="s">
        <v>157</v>
      </c>
      <c r="E549" s="130" t="s">
        <v>106</v>
      </c>
      <c r="F549" s="184" t="s">
        <v>106</v>
      </c>
      <c r="G549" s="185" t="s">
        <v>440</v>
      </c>
      <c r="H549" s="144"/>
      <c r="I549" s="145"/>
      <c r="J549" s="146"/>
      <c r="K549" s="146"/>
      <c r="L549" s="25" t="s">
        <v>338</v>
      </c>
      <c r="M549" s="26"/>
      <c r="N549" s="195">
        <f>+'havelvac 7.2'!N539+'havelvac 7.3'!N539+'havelvac 7.4'!N539+'havelvac 7.5'!N539+'havelvac 7.6'!N539+'havelvac 7.7'!N539+'havelvac 7.9'!N539+'havelvac 7.8'!N539+'havelvac 7.10'!N539+'havelvac 7.11'!N539+'havelvac 7.12'!N539+'havelvac 7.13'!N537</f>
        <v>0</v>
      </c>
      <c r="O549" s="195">
        <f>+'havelvac 7.2'!O539+'havelvac 7.3'!O539+'havelvac 7.4'!O539+'havelvac 7.5'!O539+'havelvac 7.6'!O539+'havelvac 7.7'!O539+'havelvac 7.9'!O539+'havelvac 7.8'!O539+'havelvac 7.10'!O539+'havelvac 7.11'!O539+'havelvac 7.12'!O539+'havelvac 7.13'!O537</f>
        <v>0</v>
      </c>
      <c r="P549" s="228" t="str">
        <f t="shared" si="60"/>
        <v xml:space="preserve"> </v>
      </c>
      <c r="Q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9" s="228" t="str">
        <f t="shared" si="61"/>
        <v xml:space="preserve"> </v>
      </c>
      <c r="S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9" s="228" t="str">
        <f t="shared" si="62"/>
        <v xml:space="preserve"> </v>
      </c>
      <c r="U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9" s="195">
        <f>+'havelvac 7.2'!P539+'havelvac 7.3'!P539+'havelvac 7.4'!P539+'havelvac 7.5'!P539+'havelvac 7.6'!P539+'havelvac 7.7'!P539+'havelvac 7.9'!P539+'havelvac 7.8'!P539+'havelvac 7.10'!P539+'havelvac 7.11'!P539+'havelvac 7.12'!P539+'havelvac 7.13'!P537</f>
        <v>0</v>
      </c>
      <c r="W549" s="228" t="str">
        <f t="shared" si="63"/>
        <v xml:space="preserve"> </v>
      </c>
      <c r="X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9" s="228" t="str">
        <f t="shared" si="64"/>
        <v xml:space="preserve"> </v>
      </c>
      <c r="Z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9" s="228" t="str">
        <f t="shared" si="65"/>
        <v xml:space="preserve"> </v>
      </c>
      <c r="AB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0" spans="1:28" s="135" customFormat="1" ht="25.5">
      <c r="A550" s="182" t="str">
        <f t="shared" si="66"/>
        <v>71090601014251</v>
      </c>
      <c r="B550" s="183" t="s">
        <v>439</v>
      </c>
      <c r="C550" s="132" t="s">
        <v>187</v>
      </c>
      <c r="D550" s="131" t="s">
        <v>157</v>
      </c>
      <c r="E550" s="130" t="s">
        <v>106</v>
      </c>
      <c r="F550" s="184" t="s">
        <v>106</v>
      </c>
      <c r="G550" s="129">
        <v>4251</v>
      </c>
      <c r="H550" s="15"/>
      <c r="I550" s="23"/>
      <c r="J550" s="24"/>
      <c r="K550" s="24"/>
      <c r="L550" s="28" t="s">
        <v>142</v>
      </c>
      <c r="M550" s="11">
        <v>4251</v>
      </c>
      <c r="N550" s="181">
        <f>+'havelvac 7.2'!N540+'havelvac 7.3'!N540+'havelvac 7.4'!N540+'havelvac 7.5'!N540+'havelvac 7.6'!N540+'havelvac 7.7'!N540+'havelvac 7.9'!N540+'havelvac 7.8'!N540+'havelvac 7.10'!N540+'havelvac 7.11'!N540+'havelvac 7.12'!N540+'havelvac 7.13'!N538</f>
        <v>0</v>
      </c>
      <c r="O550" s="181">
        <f>+'havelvac 7.2'!O540+'havelvac 7.3'!O540+'havelvac 7.4'!O540+'havelvac 7.5'!O540+'havelvac 7.6'!O540+'havelvac 7.7'!O540+'havelvac 7.9'!O540+'havelvac 7.8'!O540+'havelvac 7.10'!O540+'havelvac 7.11'!O540+'havelvac 7.12'!O540+'havelvac 7.13'!O538</f>
        <v>0</v>
      </c>
      <c r="P550" s="229" t="str">
        <f t="shared" si="60"/>
        <v xml:space="preserve"> </v>
      </c>
      <c r="Q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0" s="229" t="str">
        <f t="shared" si="61"/>
        <v xml:space="preserve"> </v>
      </c>
      <c r="S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0" s="229" t="str">
        <f t="shared" si="62"/>
        <v xml:space="preserve"> </v>
      </c>
      <c r="U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0" s="181">
        <f>+'havelvac 7.2'!P540+'havelvac 7.3'!P540+'havelvac 7.4'!P540+'havelvac 7.5'!P540+'havelvac 7.6'!P540+'havelvac 7.7'!P540+'havelvac 7.9'!P540+'havelvac 7.8'!P540+'havelvac 7.10'!P540+'havelvac 7.11'!P540+'havelvac 7.12'!P540+'havelvac 7.13'!P538</f>
        <v>0</v>
      </c>
      <c r="W550" s="229" t="str">
        <f t="shared" si="63"/>
        <v xml:space="preserve"> </v>
      </c>
      <c r="X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0" s="229" t="str">
        <f t="shared" si="64"/>
        <v xml:space="preserve"> </v>
      </c>
      <c r="Z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0" s="229" t="str">
        <f t="shared" si="65"/>
        <v xml:space="preserve"> </v>
      </c>
      <c r="AB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1" spans="1:28" s="135" customFormat="1" hidden="1">
      <c r="A551" s="182" t="str">
        <f t="shared" si="66"/>
        <v>71090601015113</v>
      </c>
      <c r="B551" s="183" t="s">
        <v>439</v>
      </c>
      <c r="C551" s="132" t="s">
        <v>187</v>
      </c>
      <c r="D551" s="131" t="s">
        <v>157</v>
      </c>
      <c r="E551" s="130" t="s">
        <v>106</v>
      </c>
      <c r="F551" s="184" t="s">
        <v>106</v>
      </c>
      <c r="G551" s="129">
        <v>5113</v>
      </c>
      <c r="H551" s="23"/>
      <c r="I551" s="23"/>
      <c r="J551" s="24"/>
      <c r="K551" s="24"/>
      <c r="L551" s="30" t="s">
        <v>143</v>
      </c>
      <c r="M551" s="46">
        <v>5113</v>
      </c>
      <c r="N551" s="181">
        <f>+'havelvac 7.2'!N541+'havelvac 7.3'!N541+'havelvac 7.4'!N541+'havelvac 7.5'!N541+'havelvac 7.6'!N541+'havelvac 7.7'!N541+'havelvac 7.9'!N541+'havelvac 7.8'!N541+'havelvac 7.10'!N541+'havelvac 7.11'!N541+'havelvac 7.12'!N541+'havelvac 7.13'!N539</f>
        <v>0</v>
      </c>
      <c r="O551" s="181">
        <f>+'havelvac 7.2'!O541+'havelvac 7.3'!O541+'havelvac 7.4'!O541+'havelvac 7.5'!O541+'havelvac 7.6'!O541+'havelvac 7.7'!O541+'havelvac 7.9'!O541+'havelvac 7.8'!O541+'havelvac 7.10'!O541+'havelvac 7.11'!O541+'havelvac 7.12'!O541+'havelvac 7.13'!O539</f>
        <v>0</v>
      </c>
      <c r="P551" s="229" t="str">
        <f t="shared" si="60"/>
        <v xml:space="preserve"> </v>
      </c>
      <c r="Q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1" s="229" t="str">
        <f t="shared" si="61"/>
        <v xml:space="preserve"> </v>
      </c>
      <c r="S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1" s="229" t="str">
        <f t="shared" si="62"/>
        <v xml:space="preserve"> </v>
      </c>
      <c r="U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1" s="181">
        <f>+'havelvac 7.2'!P541+'havelvac 7.3'!P541+'havelvac 7.4'!P541+'havelvac 7.5'!P541+'havelvac 7.6'!P541+'havelvac 7.7'!P541+'havelvac 7.9'!P541+'havelvac 7.8'!P541+'havelvac 7.10'!P541+'havelvac 7.11'!P541+'havelvac 7.12'!P541+'havelvac 7.13'!P539</f>
        <v>0</v>
      </c>
      <c r="W551" s="229" t="str">
        <f t="shared" si="63"/>
        <v xml:space="preserve"> </v>
      </c>
      <c r="X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1" s="229" t="str">
        <f t="shared" si="64"/>
        <v xml:space="preserve"> </v>
      </c>
      <c r="Z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1" s="229" t="str">
        <f t="shared" si="65"/>
        <v xml:space="preserve"> </v>
      </c>
      <c r="AB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2" spans="1:28" s="196" customFormat="1" ht="27" hidden="1">
      <c r="A552" s="182" t="str">
        <f t="shared" si="66"/>
        <v>71090601020000</v>
      </c>
      <c r="B552" s="183" t="s">
        <v>439</v>
      </c>
      <c r="C552" s="132" t="s">
        <v>187</v>
      </c>
      <c r="D552" s="131" t="s">
        <v>157</v>
      </c>
      <c r="E552" s="130" t="s">
        <v>106</v>
      </c>
      <c r="F552" s="184" t="s">
        <v>140</v>
      </c>
      <c r="G552" s="185" t="s">
        <v>440</v>
      </c>
      <c r="H552" s="144"/>
      <c r="I552" s="145"/>
      <c r="J552" s="146"/>
      <c r="K552" s="146"/>
      <c r="L552" s="25" t="s">
        <v>339</v>
      </c>
      <c r="M552" s="26"/>
      <c r="N552" s="195">
        <f>+'havelvac 7.2'!N543+'havelvac 7.3'!N543+'havelvac 7.4'!N543+'havelvac 7.5'!N543+'havelvac 7.6'!N543+'havelvac 7.7'!N543+'havelvac 7.9'!N543+'havelvac 7.8'!N543+'havelvac 7.10'!N543+'havelvac 7.11'!N543+'havelvac 7.12'!N543+'havelvac 7.13'!N540</f>
        <v>0</v>
      </c>
      <c r="O552" s="195">
        <f>+'havelvac 7.2'!O543+'havelvac 7.3'!O543+'havelvac 7.4'!O543+'havelvac 7.5'!O543+'havelvac 7.6'!O543+'havelvac 7.7'!O543+'havelvac 7.9'!O543+'havelvac 7.8'!O543+'havelvac 7.10'!O543+'havelvac 7.11'!O543+'havelvac 7.12'!O543+'havelvac 7.13'!O540</f>
        <v>0</v>
      </c>
      <c r="P552" s="228" t="str">
        <f t="shared" si="60"/>
        <v xml:space="preserve"> </v>
      </c>
      <c r="Q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2" s="228" t="str">
        <f t="shared" si="61"/>
        <v xml:space="preserve"> </v>
      </c>
      <c r="S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2" s="228" t="str">
        <f t="shared" si="62"/>
        <v xml:space="preserve"> </v>
      </c>
      <c r="U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2" s="195">
        <f>+'havelvac 7.2'!P543+'havelvac 7.3'!P543+'havelvac 7.4'!P543+'havelvac 7.5'!P543+'havelvac 7.6'!P543+'havelvac 7.7'!P543+'havelvac 7.9'!P543+'havelvac 7.8'!P543+'havelvac 7.10'!P543+'havelvac 7.11'!P543+'havelvac 7.12'!P543+'havelvac 7.13'!P540</f>
        <v>0</v>
      </c>
      <c r="W552" s="228" t="str">
        <f t="shared" si="63"/>
        <v xml:space="preserve"> </v>
      </c>
      <c r="X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2" s="228" t="str">
        <f t="shared" si="64"/>
        <v xml:space="preserve"> </v>
      </c>
      <c r="Z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2" s="228" t="str">
        <f t="shared" si="65"/>
        <v xml:space="preserve"> </v>
      </c>
      <c r="AB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3" spans="1:28" s="135" customFormat="1" hidden="1">
      <c r="A553" s="182" t="str">
        <f t="shared" si="66"/>
        <v>71090601024639</v>
      </c>
      <c r="B553" s="183" t="s">
        <v>439</v>
      </c>
      <c r="C553" s="132" t="s">
        <v>187</v>
      </c>
      <c r="D553" s="131" t="s">
        <v>157</v>
      </c>
      <c r="E553" s="130" t="s">
        <v>106</v>
      </c>
      <c r="F553" s="184" t="s">
        <v>140</v>
      </c>
      <c r="G553" s="129">
        <v>4639</v>
      </c>
      <c r="H553" s="23"/>
      <c r="I553" s="23"/>
      <c r="J553" s="24"/>
      <c r="K553" s="24"/>
      <c r="L553" s="27" t="s">
        <v>167</v>
      </c>
      <c r="M553" s="10">
        <v>4639</v>
      </c>
      <c r="N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7.13'!N541</f>
        <v>#REF!</v>
      </c>
      <c r="O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7.13'!O541</f>
        <v>#REF!</v>
      </c>
      <c r="P553" s="229" t="str">
        <f t="shared" si="60"/>
        <v xml:space="preserve"> </v>
      </c>
      <c r="Q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3" s="229" t="str">
        <f t="shared" si="61"/>
        <v xml:space="preserve"> </v>
      </c>
      <c r="S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3" s="229" t="str">
        <f t="shared" si="62"/>
        <v xml:space="preserve"> </v>
      </c>
      <c r="U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7.13'!P541</f>
        <v>#REF!</v>
      </c>
      <c r="W553" s="229" t="str">
        <f t="shared" si="63"/>
        <v xml:space="preserve"> </v>
      </c>
      <c r="X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3" s="229" t="str">
        <f t="shared" si="64"/>
        <v xml:space="preserve"> </v>
      </c>
      <c r="Z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3" s="229" t="str">
        <f t="shared" si="65"/>
        <v xml:space="preserve"> </v>
      </c>
      <c r="AB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4" spans="1:28" s="196" customFormat="1" ht="40.5" hidden="1">
      <c r="A554" s="182" t="str">
        <f t="shared" si="66"/>
        <v>71090601030000</v>
      </c>
      <c r="B554" s="183" t="s">
        <v>439</v>
      </c>
      <c r="C554" s="132" t="s">
        <v>187</v>
      </c>
      <c r="D554" s="131" t="s">
        <v>157</v>
      </c>
      <c r="E554" s="130" t="s">
        <v>106</v>
      </c>
      <c r="F554" s="184" t="s">
        <v>442</v>
      </c>
      <c r="G554" s="185" t="s">
        <v>440</v>
      </c>
      <c r="H554" s="144"/>
      <c r="I554" s="145"/>
      <c r="J554" s="146"/>
      <c r="K554" s="146"/>
      <c r="L554" s="25" t="s">
        <v>340</v>
      </c>
      <c r="M554" s="26"/>
      <c r="N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7.13'!N543</f>
        <v>#REF!</v>
      </c>
      <c r="O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7.13'!O543</f>
        <v>#REF!</v>
      </c>
      <c r="P554" s="228" t="str">
        <f t="shared" si="60"/>
        <v xml:space="preserve"> </v>
      </c>
      <c r="Q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4" s="228" t="str">
        <f t="shared" si="61"/>
        <v xml:space="preserve"> </v>
      </c>
      <c r="S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4" s="228" t="str">
        <f t="shared" si="62"/>
        <v xml:space="preserve"> </v>
      </c>
      <c r="U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7.13'!P543</f>
        <v>#REF!</v>
      </c>
      <c r="W554" s="228" t="str">
        <f t="shared" si="63"/>
        <v xml:space="preserve"> </v>
      </c>
      <c r="X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4" s="228" t="str">
        <f t="shared" si="64"/>
        <v xml:space="preserve"> </v>
      </c>
      <c r="Z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4" s="228" t="str">
        <f t="shared" si="65"/>
        <v xml:space="preserve"> </v>
      </c>
      <c r="AB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5" spans="1:28" s="135" customFormat="1" hidden="1">
      <c r="A555" s="182" t="str">
        <f t="shared" si="66"/>
        <v>71090601034639</v>
      </c>
      <c r="B555" s="183" t="s">
        <v>439</v>
      </c>
      <c r="C555" s="132" t="s">
        <v>187</v>
      </c>
      <c r="D555" s="131" t="s">
        <v>157</v>
      </c>
      <c r="E555" s="130" t="s">
        <v>106</v>
      </c>
      <c r="F555" s="184" t="s">
        <v>442</v>
      </c>
      <c r="G555" s="129">
        <v>4639</v>
      </c>
      <c r="H555" s="23"/>
      <c r="I555" s="23"/>
      <c r="J555" s="24"/>
      <c r="K555" s="24"/>
      <c r="L555" s="27" t="s">
        <v>167</v>
      </c>
      <c r="M555" s="10">
        <v>4639</v>
      </c>
      <c r="N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5" s="229" t="str">
        <f t="shared" si="60"/>
        <v xml:space="preserve"> </v>
      </c>
      <c r="Q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5" s="229" t="str">
        <f t="shared" si="61"/>
        <v xml:space="preserve"> </v>
      </c>
      <c r="S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5" s="229" t="str">
        <f t="shared" si="62"/>
        <v xml:space="preserve"> </v>
      </c>
      <c r="U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5" s="229" t="str">
        <f t="shared" si="63"/>
        <v xml:space="preserve"> </v>
      </c>
      <c r="X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5" s="229" t="str">
        <f t="shared" si="64"/>
        <v xml:space="preserve"> </v>
      </c>
      <c r="Z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5" s="229" t="str">
        <f t="shared" si="65"/>
        <v xml:space="preserve"> </v>
      </c>
      <c r="AB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6" spans="1:28" s="196" customFormat="1" ht="13.5" hidden="1">
      <c r="A556" s="182" t="str">
        <f t="shared" si="66"/>
        <v>71090601040000</v>
      </c>
      <c r="B556" s="183" t="s">
        <v>439</v>
      </c>
      <c r="C556" s="132" t="s">
        <v>187</v>
      </c>
      <c r="D556" s="131" t="s">
        <v>157</v>
      </c>
      <c r="E556" s="130" t="s">
        <v>106</v>
      </c>
      <c r="F556" s="184" t="s">
        <v>155</v>
      </c>
      <c r="G556" s="185" t="s">
        <v>440</v>
      </c>
      <c r="H556" s="145"/>
      <c r="I556" s="145"/>
      <c r="J556" s="146"/>
      <c r="K556" s="146"/>
      <c r="L556" s="25" t="s">
        <v>341</v>
      </c>
      <c r="M556" s="26"/>
      <c r="N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6" s="228" t="str">
        <f t="shared" si="60"/>
        <v xml:space="preserve"> </v>
      </c>
      <c r="Q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6" s="228" t="str">
        <f t="shared" si="61"/>
        <v xml:space="preserve"> </v>
      </c>
      <c r="S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6" s="228" t="str">
        <f t="shared" si="62"/>
        <v xml:space="preserve"> </v>
      </c>
      <c r="U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6" s="228" t="str">
        <f t="shared" si="63"/>
        <v xml:space="preserve"> </v>
      </c>
      <c r="X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6" s="228" t="str">
        <f t="shared" si="64"/>
        <v xml:space="preserve"> </v>
      </c>
      <c r="Z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6" s="228" t="str">
        <f t="shared" si="65"/>
        <v xml:space="preserve"> </v>
      </c>
      <c r="AB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7" spans="1:28" s="135" customFormat="1" hidden="1">
      <c r="A557" s="182" t="str">
        <f t="shared" si="66"/>
        <v>71090601045113</v>
      </c>
      <c r="B557" s="183" t="s">
        <v>439</v>
      </c>
      <c r="C557" s="132" t="s">
        <v>187</v>
      </c>
      <c r="D557" s="131" t="s">
        <v>157</v>
      </c>
      <c r="E557" s="130" t="s">
        <v>106</v>
      </c>
      <c r="F557" s="184" t="s">
        <v>155</v>
      </c>
      <c r="G557" s="129">
        <v>5113</v>
      </c>
      <c r="H557" s="23"/>
      <c r="I557" s="23"/>
      <c r="J557" s="24"/>
      <c r="K557" s="24"/>
      <c r="L557" s="30" t="s">
        <v>143</v>
      </c>
      <c r="M557" s="46">
        <v>5113</v>
      </c>
      <c r="N557" s="181" t="e">
        <f>+'havelvac 7.2'!N546+'havelvac 7.3'!N546+'havelvac 7.4'!N546+'havelvac 7.5'!N546+'havelvac 7.6'!N546+'havelvac 7.7'!N546+'havelvac 7.9'!N546+'havelvac 7.8'!N546+'havelvac 7.10'!N546+'havelvac 7.11'!N546+'havelvac 7.12'!N546+'havelvac 7.13'!#REF!</f>
        <v>#REF!</v>
      </c>
      <c r="O557" s="181" t="e">
        <f>+'havelvac 7.2'!O546+'havelvac 7.3'!O546+'havelvac 7.4'!O546+'havelvac 7.5'!O546+'havelvac 7.6'!O546+'havelvac 7.7'!O546+'havelvac 7.9'!O546+'havelvac 7.8'!O546+'havelvac 7.10'!O546+'havelvac 7.11'!O546+'havelvac 7.12'!O546+'havelvac 7.13'!#REF!</f>
        <v>#REF!</v>
      </c>
      <c r="P557" s="229" t="str">
        <f t="shared" si="60"/>
        <v xml:space="preserve"> </v>
      </c>
      <c r="Q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7" s="229" t="str">
        <f t="shared" si="61"/>
        <v xml:space="preserve"> </v>
      </c>
      <c r="S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7" s="229" t="str">
        <f t="shared" si="62"/>
        <v xml:space="preserve"> </v>
      </c>
      <c r="U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7" s="181" t="e">
        <f>+'havelvac 7.2'!P546+'havelvac 7.3'!P546+'havelvac 7.4'!P546+'havelvac 7.5'!P546+'havelvac 7.6'!P546+'havelvac 7.7'!P546+'havelvac 7.9'!P546+'havelvac 7.8'!P546+'havelvac 7.10'!P546+'havelvac 7.11'!P546+'havelvac 7.12'!P546+'havelvac 7.13'!#REF!</f>
        <v>#REF!</v>
      </c>
      <c r="W557" s="229" t="str">
        <f t="shared" si="63"/>
        <v xml:space="preserve"> </v>
      </c>
      <c r="X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7" s="229" t="str">
        <f t="shared" si="64"/>
        <v xml:space="preserve"> </v>
      </c>
      <c r="Z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7" s="229" t="str">
        <f t="shared" si="65"/>
        <v xml:space="preserve"> </v>
      </c>
      <c r="AB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8" spans="1:28" s="196" customFormat="1" ht="40.5" hidden="1">
      <c r="A558" s="182" t="str">
        <f t="shared" si="66"/>
        <v>71090601050000</v>
      </c>
      <c r="B558" s="183" t="s">
        <v>439</v>
      </c>
      <c r="C558" s="132" t="s">
        <v>187</v>
      </c>
      <c r="D558" s="131" t="s">
        <v>157</v>
      </c>
      <c r="E558" s="130" t="s">
        <v>106</v>
      </c>
      <c r="F558" s="184" t="s">
        <v>149</v>
      </c>
      <c r="G558" s="185" t="s">
        <v>440</v>
      </c>
      <c r="H558" s="145"/>
      <c r="I558" s="145"/>
      <c r="J558" s="146"/>
      <c r="K558" s="146"/>
      <c r="L558" s="25" t="s">
        <v>342</v>
      </c>
      <c r="M558" s="26"/>
      <c r="N558" s="195" t="e">
        <f>+'havelvac 7.2'!N547+'havelvac 7.3'!N547+'havelvac 7.4'!N547+'havelvac 7.5'!N547+'havelvac 7.6'!N547+'havelvac 7.7'!N547+'havelvac 7.9'!N547+'havelvac 7.8'!N547+'havelvac 7.10'!N547+'havelvac 7.11'!N547+'havelvac 7.12'!N547+'havelvac 7.13'!#REF!</f>
        <v>#REF!</v>
      </c>
      <c r="O558" s="195" t="e">
        <f>+'havelvac 7.2'!O547+'havelvac 7.3'!O547+'havelvac 7.4'!O547+'havelvac 7.5'!O547+'havelvac 7.6'!O547+'havelvac 7.7'!O547+'havelvac 7.9'!O547+'havelvac 7.8'!O547+'havelvac 7.10'!O547+'havelvac 7.11'!O547+'havelvac 7.12'!O547+'havelvac 7.13'!#REF!</f>
        <v>#REF!</v>
      </c>
      <c r="P558" s="228" t="str">
        <f t="shared" si="60"/>
        <v xml:space="preserve"> </v>
      </c>
      <c r="Q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8" s="228" t="str">
        <f t="shared" si="61"/>
        <v xml:space="preserve"> </v>
      </c>
      <c r="S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8" s="228" t="str">
        <f t="shared" si="62"/>
        <v xml:space="preserve"> </v>
      </c>
      <c r="U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8" s="195" t="e">
        <f>+'havelvac 7.2'!P547+'havelvac 7.3'!P547+'havelvac 7.4'!P547+'havelvac 7.5'!P547+'havelvac 7.6'!P547+'havelvac 7.7'!P547+'havelvac 7.9'!P547+'havelvac 7.8'!P547+'havelvac 7.10'!P547+'havelvac 7.11'!P547+'havelvac 7.12'!P547+'havelvac 7.13'!#REF!</f>
        <v>#REF!</v>
      </c>
      <c r="W558" s="228" t="str">
        <f t="shared" si="63"/>
        <v xml:space="preserve"> </v>
      </c>
      <c r="X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8" s="228" t="str">
        <f t="shared" si="64"/>
        <v xml:space="preserve"> </v>
      </c>
      <c r="Z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8" s="228" t="str">
        <f t="shared" si="65"/>
        <v xml:space="preserve"> </v>
      </c>
      <c r="AB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9" spans="1:28" s="135" customFormat="1" hidden="1">
      <c r="A559" s="182" t="str">
        <f t="shared" si="66"/>
        <v>71090601054239</v>
      </c>
      <c r="B559" s="183" t="s">
        <v>439</v>
      </c>
      <c r="C559" s="132" t="s">
        <v>187</v>
      </c>
      <c r="D559" s="131" t="s">
        <v>157</v>
      </c>
      <c r="E559" s="130" t="s">
        <v>106</v>
      </c>
      <c r="F559" s="184" t="s">
        <v>149</v>
      </c>
      <c r="G559" s="185">
        <v>4239</v>
      </c>
      <c r="H559" s="23"/>
      <c r="I559" s="23"/>
      <c r="J559" s="24"/>
      <c r="K559" s="24"/>
      <c r="L559" s="27" t="s">
        <v>125</v>
      </c>
      <c r="M559" s="10">
        <v>4239</v>
      </c>
      <c r="N559" s="181">
        <f>+'havelvac 7.2'!N549+'havelvac 7.3'!N549+'havelvac 7.4'!N549+'havelvac 7.5'!N549+'havelvac 7.6'!N549+'havelvac 7.7'!N549+'havelvac 7.9'!N549+'havelvac 7.8'!N549+'havelvac 7.10'!N549+'havelvac 7.11'!N549+'havelvac 7.12'!N549+'havelvac 7.13'!N546</f>
        <v>0</v>
      </c>
      <c r="O559" s="181">
        <f>+'havelvac 7.2'!O549+'havelvac 7.3'!O549+'havelvac 7.4'!O549+'havelvac 7.5'!O549+'havelvac 7.6'!O549+'havelvac 7.7'!O549+'havelvac 7.9'!O549+'havelvac 7.8'!O549+'havelvac 7.10'!O549+'havelvac 7.11'!O549+'havelvac 7.12'!O549+'havelvac 7.13'!O546</f>
        <v>0</v>
      </c>
      <c r="P559" s="229" t="str">
        <f t="shared" si="60"/>
        <v xml:space="preserve"> </v>
      </c>
      <c r="Q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9" s="229" t="str">
        <f t="shared" si="61"/>
        <v xml:space="preserve"> </v>
      </c>
      <c r="S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9" s="229" t="str">
        <f t="shared" si="62"/>
        <v xml:space="preserve"> </v>
      </c>
      <c r="U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9" s="181">
        <f>+'havelvac 7.2'!P549+'havelvac 7.3'!P549+'havelvac 7.4'!P549+'havelvac 7.5'!P549+'havelvac 7.6'!P549+'havelvac 7.7'!P549+'havelvac 7.9'!P549+'havelvac 7.8'!P549+'havelvac 7.10'!P549+'havelvac 7.11'!P549+'havelvac 7.12'!P549+'havelvac 7.13'!P546</f>
        <v>0</v>
      </c>
      <c r="W559" s="229" t="str">
        <f t="shared" si="63"/>
        <v xml:space="preserve"> </v>
      </c>
      <c r="X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9" s="229" t="str">
        <f t="shared" si="64"/>
        <v xml:space="preserve"> </v>
      </c>
      <c r="Z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9" s="229" t="str">
        <f t="shared" si="65"/>
        <v xml:space="preserve"> </v>
      </c>
      <c r="AB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0" spans="1:28" s="135" customFormat="1" ht="25.5" hidden="1">
      <c r="A560" s="182" t="str">
        <f t="shared" si="66"/>
        <v>71090601054637</v>
      </c>
      <c r="B560" s="198" t="s">
        <v>439</v>
      </c>
      <c r="C560" s="132" t="s">
        <v>187</v>
      </c>
      <c r="D560" s="131" t="s">
        <v>157</v>
      </c>
      <c r="E560" s="130" t="s">
        <v>106</v>
      </c>
      <c r="F560" s="184" t="s">
        <v>149</v>
      </c>
      <c r="G560" s="129">
        <v>4637</v>
      </c>
      <c r="H560" s="189"/>
      <c r="I560" s="192"/>
      <c r="J560" s="199"/>
      <c r="K560" s="200"/>
      <c r="L560" s="201" t="s">
        <v>215</v>
      </c>
      <c r="M560" s="11">
        <v>4637</v>
      </c>
      <c r="N560" s="181">
        <f>+'havelvac 7.2'!N550+'havelvac 7.3'!N550+'havelvac 7.4'!N550+'havelvac 7.5'!N550+'havelvac 7.6'!N550+'havelvac 7.7'!N550+'havelvac 7.9'!N550+'havelvac 7.8'!N550+'havelvac 7.10'!N550+'havelvac 7.11'!N550+'havelvac 7.12'!N550+'havelvac 7.13'!N547</f>
        <v>0</v>
      </c>
      <c r="O560" s="181">
        <f>+'havelvac 7.2'!O550+'havelvac 7.3'!O550+'havelvac 7.4'!O550+'havelvac 7.5'!O550+'havelvac 7.6'!O550+'havelvac 7.7'!O550+'havelvac 7.9'!O550+'havelvac 7.8'!O550+'havelvac 7.10'!O550+'havelvac 7.11'!O550+'havelvac 7.12'!O550+'havelvac 7.13'!O547</f>
        <v>0</v>
      </c>
      <c r="P560" s="229" t="str">
        <f t="shared" si="60"/>
        <v xml:space="preserve"> </v>
      </c>
      <c r="Q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0" s="229" t="str">
        <f t="shared" si="61"/>
        <v xml:space="preserve"> </v>
      </c>
      <c r="S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0" s="229" t="str">
        <f t="shared" si="62"/>
        <v xml:space="preserve"> </v>
      </c>
      <c r="U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0" s="181">
        <f>+'havelvac 7.2'!P550+'havelvac 7.3'!P550+'havelvac 7.4'!P550+'havelvac 7.5'!P550+'havelvac 7.6'!P550+'havelvac 7.7'!P550+'havelvac 7.9'!P550+'havelvac 7.8'!P550+'havelvac 7.10'!P550+'havelvac 7.11'!P550+'havelvac 7.12'!P550+'havelvac 7.13'!P547</f>
        <v>0</v>
      </c>
      <c r="W560" s="229" t="str">
        <f t="shared" si="63"/>
        <v xml:space="preserve"> </v>
      </c>
      <c r="X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0" s="229" t="str">
        <f t="shared" si="64"/>
        <v xml:space="preserve"> </v>
      </c>
      <c r="Z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0" s="229" t="str">
        <f t="shared" si="65"/>
        <v xml:space="preserve"> </v>
      </c>
      <c r="AB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1" spans="1:28" s="162" customFormat="1">
      <c r="A561" s="120" t="str">
        <f t="shared" si="66"/>
        <v>71100000000000</v>
      </c>
      <c r="B561" s="122" t="s">
        <v>439</v>
      </c>
      <c r="C561" s="115" t="s">
        <v>189</v>
      </c>
      <c r="D561" s="116" t="s">
        <v>441</v>
      </c>
      <c r="E561" s="125" t="s">
        <v>441</v>
      </c>
      <c r="F561" s="126" t="s">
        <v>441</v>
      </c>
      <c r="G561" s="127" t="s">
        <v>440</v>
      </c>
      <c r="H561" s="171">
        <v>3000</v>
      </c>
      <c r="I561" s="210" t="s">
        <v>189</v>
      </c>
      <c r="J561" s="211">
        <v>0</v>
      </c>
      <c r="K561" s="211">
        <v>0</v>
      </c>
      <c r="L561" s="160" t="s">
        <v>343</v>
      </c>
      <c r="M561" s="172"/>
      <c r="N561" s="161">
        <f>+'havelvac 7.2'!N551+'havelvac 7.3'!N551+'havelvac 7.4'!N551+'havelvac 7.5'!N551+'havelvac 7.6'!N551+'havelvac 7.7'!N551+'havelvac 7.9'!N551+'havelvac 7.8'!N551+'havelvac 7.10'!N551+'havelvac 7.11'!N551+'havelvac 7.12'!N551+'havelvac 7.13'!N549</f>
        <v>0</v>
      </c>
      <c r="O561" s="161">
        <f>+'havelvac 7.2'!O551+'havelvac 7.3'!O551+'havelvac 7.4'!O551+'havelvac 7.5'!O551+'havelvac 7.6'!O551+'havelvac 7.7'!O551+'havelvac 7.9'!O551+'havelvac 7.8'!O551+'havelvac 7.10'!O551+'havelvac 7.11'!O551+'havelvac 7.12'!O551+'havelvac 7.13'!O549</f>
        <v>0</v>
      </c>
      <c r="P561" s="224" t="str">
        <f t="shared" si="60"/>
        <v xml:space="preserve"> </v>
      </c>
      <c r="Q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1" s="224" t="str">
        <f t="shared" si="61"/>
        <v xml:space="preserve"> </v>
      </c>
      <c r="S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1" s="224" t="str">
        <f t="shared" si="62"/>
        <v xml:space="preserve"> </v>
      </c>
      <c r="U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1" s="161">
        <f>+'havelvac 7.2'!P551+'havelvac 7.3'!P551+'havelvac 7.4'!P551+'havelvac 7.5'!P551+'havelvac 7.6'!P551+'havelvac 7.7'!P551+'havelvac 7.9'!P551+'havelvac 7.8'!P551+'havelvac 7.10'!P551+'havelvac 7.11'!P551+'havelvac 7.12'!P551+'havelvac 7.13'!P549</f>
        <v>0</v>
      </c>
      <c r="W561" s="224" t="str">
        <f t="shared" si="63"/>
        <v xml:space="preserve"> </v>
      </c>
      <c r="X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1" s="224" t="str">
        <f t="shared" si="64"/>
        <v xml:space="preserve"> </v>
      </c>
      <c r="Z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1" s="224" t="str">
        <f t="shared" si="65"/>
        <v xml:space="preserve"> </v>
      </c>
      <c r="AB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2" spans="1:28" s="135" customFormat="1" ht="12.75">
      <c r="A562" s="182" t="str">
        <f t="shared" si="66"/>
        <v>71100000000001</v>
      </c>
      <c r="B562" s="183" t="s">
        <v>439</v>
      </c>
      <c r="C562" s="132" t="s">
        <v>189</v>
      </c>
      <c r="D562" s="131" t="s">
        <v>441</v>
      </c>
      <c r="E562" s="130" t="s">
        <v>441</v>
      </c>
      <c r="F562" s="184" t="s">
        <v>441</v>
      </c>
      <c r="G562" s="185" t="s">
        <v>96</v>
      </c>
      <c r="H562" s="23"/>
      <c r="I562" s="16"/>
      <c r="J562" s="17"/>
      <c r="K562" s="17"/>
      <c r="L562" s="28" t="s">
        <v>108</v>
      </c>
      <c r="M562" s="29"/>
      <c r="N562" s="188">
        <f>+'havelvac 7.2'!N552+'havelvac 7.3'!N552+'havelvac 7.4'!N552+'havelvac 7.5'!N552+'havelvac 7.6'!N552+'havelvac 7.7'!N552+'havelvac 7.9'!N552+'havelvac 7.8'!N552+'havelvac 7.10'!N552+'havelvac 7.11'!N552+'havelvac 7.12'!N552+'havelvac 7.13'!N550</f>
        <v>0</v>
      </c>
      <c r="O562" s="188">
        <f>+'havelvac 7.2'!O552+'havelvac 7.3'!O552+'havelvac 7.4'!O552+'havelvac 7.5'!O552+'havelvac 7.6'!O552+'havelvac 7.7'!O552+'havelvac 7.9'!O552+'havelvac 7.8'!O552+'havelvac 7.10'!O552+'havelvac 7.11'!O552+'havelvac 7.12'!O552+'havelvac 7.13'!O550</f>
        <v>0</v>
      </c>
      <c r="P562" s="225" t="str">
        <f t="shared" si="60"/>
        <v xml:space="preserve"> </v>
      </c>
      <c r="Q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2" s="225" t="str">
        <f t="shared" si="61"/>
        <v xml:space="preserve"> </v>
      </c>
      <c r="S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2" s="225" t="str">
        <f t="shared" si="62"/>
        <v xml:space="preserve"> </v>
      </c>
      <c r="U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2" s="188">
        <f>+'havelvac 7.2'!P552+'havelvac 7.3'!P552+'havelvac 7.4'!P552+'havelvac 7.5'!P552+'havelvac 7.6'!P552+'havelvac 7.7'!P552+'havelvac 7.9'!P552+'havelvac 7.8'!P552+'havelvac 7.10'!P552+'havelvac 7.11'!P552+'havelvac 7.12'!P552+'havelvac 7.13'!P550</f>
        <v>0</v>
      </c>
      <c r="W562" s="225" t="str">
        <f t="shared" si="63"/>
        <v xml:space="preserve"> </v>
      </c>
      <c r="X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2" s="225" t="str">
        <f t="shared" si="64"/>
        <v xml:space="preserve"> </v>
      </c>
      <c r="Z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2" s="225" t="str">
        <f t="shared" si="65"/>
        <v xml:space="preserve"> </v>
      </c>
      <c r="AB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3" spans="1:28" s="187" customFormat="1" ht="27">
      <c r="A563" s="182" t="str">
        <f t="shared" si="66"/>
        <v>71100700000000</v>
      </c>
      <c r="B563" s="183" t="s">
        <v>439</v>
      </c>
      <c r="C563" s="132" t="s">
        <v>189</v>
      </c>
      <c r="D563" s="131" t="s">
        <v>183</v>
      </c>
      <c r="E563" s="130" t="s">
        <v>441</v>
      </c>
      <c r="F563" s="184" t="s">
        <v>441</v>
      </c>
      <c r="G563" s="185" t="s">
        <v>440</v>
      </c>
      <c r="H563" s="173">
        <v>3070</v>
      </c>
      <c r="I563" s="164" t="s">
        <v>189</v>
      </c>
      <c r="J563" s="165">
        <v>7</v>
      </c>
      <c r="K563" s="165">
        <v>0</v>
      </c>
      <c r="L563" s="166" t="s">
        <v>344</v>
      </c>
      <c r="M563" s="174"/>
      <c r="N563" s="186">
        <f>+'havelvac 7.2'!N553+'havelvac 7.3'!N553+'havelvac 7.4'!N553+'havelvac 7.5'!N553+'havelvac 7.6'!N553+'havelvac 7.7'!N553+'havelvac 7.9'!N553+'havelvac 7.8'!N553+'havelvac 7.10'!N553+'havelvac 7.11'!N553+'havelvac 7.12'!N553+'havelvac 7.13'!N551</f>
        <v>0</v>
      </c>
      <c r="O563" s="186">
        <f>+'havelvac 7.2'!O553+'havelvac 7.3'!O553+'havelvac 7.4'!O553+'havelvac 7.5'!O553+'havelvac 7.6'!O553+'havelvac 7.7'!O553+'havelvac 7.9'!O553+'havelvac 7.8'!O553+'havelvac 7.10'!O553+'havelvac 7.11'!O553+'havelvac 7.12'!O553+'havelvac 7.13'!O551</f>
        <v>0</v>
      </c>
      <c r="P563" s="226" t="str">
        <f t="shared" si="60"/>
        <v xml:space="preserve"> </v>
      </c>
      <c r="Q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3" s="226" t="str">
        <f t="shared" si="61"/>
        <v xml:space="preserve"> </v>
      </c>
      <c r="S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3" s="226" t="str">
        <f t="shared" si="62"/>
        <v xml:space="preserve"> </v>
      </c>
      <c r="U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3" s="186">
        <f>+'havelvac 7.2'!P553+'havelvac 7.3'!P553+'havelvac 7.4'!P553+'havelvac 7.5'!P553+'havelvac 7.6'!P553+'havelvac 7.7'!P553+'havelvac 7.9'!P553+'havelvac 7.8'!P553+'havelvac 7.10'!P553+'havelvac 7.11'!P553+'havelvac 7.12'!P553+'havelvac 7.13'!P551</f>
        <v>0</v>
      </c>
      <c r="W563" s="226" t="str">
        <f t="shared" si="63"/>
        <v xml:space="preserve"> </v>
      </c>
      <c r="X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3" s="226" t="str">
        <f t="shared" si="64"/>
        <v xml:space="preserve"> </v>
      </c>
      <c r="Z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3" s="226" t="str">
        <f t="shared" si="65"/>
        <v xml:space="preserve"> </v>
      </c>
      <c r="AB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4" spans="1:28" s="135" customFormat="1" ht="12.75">
      <c r="A564" s="182" t="str">
        <f t="shared" si="66"/>
        <v>71100700000001</v>
      </c>
      <c r="B564" s="183" t="s">
        <v>439</v>
      </c>
      <c r="C564" s="132" t="s">
        <v>189</v>
      </c>
      <c r="D564" s="131" t="s">
        <v>183</v>
      </c>
      <c r="E564" s="130" t="s">
        <v>441</v>
      </c>
      <c r="F564" s="184" t="s">
        <v>441</v>
      </c>
      <c r="G564" s="185" t="s">
        <v>96</v>
      </c>
      <c r="H564" s="23"/>
      <c r="I564" s="16"/>
      <c r="J564" s="17"/>
      <c r="K564" s="17"/>
      <c r="L564" s="28" t="s">
        <v>110</v>
      </c>
      <c r="M564" s="29"/>
      <c r="N564" s="188">
        <f>+'havelvac 7.2'!N554+'havelvac 7.3'!N554+'havelvac 7.4'!N554+'havelvac 7.5'!N554+'havelvac 7.6'!N554+'havelvac 7.7'!N554+'havelvac 7.9'!N554+'havelvac 7.8'!N554+'havelvac 7.10'!N554+'havelvac 7.11'!N554+'havelvac 7.12'!N554+'havelvac 7.13'!N552</f>
        <v>0</v>
      </c>
      <c r="O564" s="188">
        <f>+'havelvac 7.2'!O554+'havelvac 7.3'!O554+'havelvac 7.4'!O554+'havelvac 7.5'!O554+'havelvac 7.6'!O554+'havelvac 7.7'!O554+'havelvac 7.9'!O554+'havelvac 7.8'!O554+'havelvac 7.10'!O554+'havelvac 7.11'!O554+'havelvac 7.12'!O554+'havelvac 7.13'!O552</f>
        <v>0</v>
      </c>
      <c r="P564" s="225" t="str">
        <f t="shared" si="60"/>
        <v xml:space="preserve"> </v>
      </c>
      <c r="Q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4" s="225" t="str">
        <f t="shared" si="61"/>
        <v xml:space="preserve"> </v>
      </c>
      <c r="S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4" s="225" t="str">
        <f t="shared" si="62"/>
        <v xml:space="preserve"> </v>
      </c>
      <c r="U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4" s="188">
        <f>+'havelvac 7.2'!P554+'havelvac 7.3'!P554+'havelvac 7.4'!P554+'havelvac 7.5'!P554+'havelvac 7.6'!P554+'havelvac 7.7'!P554+'havelvac 7.9'!P554+'havelvac 7.8'!P554+'havelvac 7.10'!P554+'havelvac 7.11'!P554+'havelvac 7.12'!P554+'havelvac 7.13'!P552</f>
        <v>0</v>
      </c>
      <c r="W564" s="225" t="str">
        <f t="shared" si="63"/>
        <v xml:space="preserve"> </v>
      </c>
      <c r="X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4" s="225" t="str">
        <f t="shared" si="64"/>
        <v xml:space="preserve"> </v>
      </c>
      <c r="Z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4" s="225" t="str">
        <f t="shared" si="65"/>
        <v xml:space="preserve"> </v>
      </c>
      <c r="AB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5" spans="1:28" s="191" customFormat="1" ht="25.5">
      <c r="A565" s="182" t="str">
        <f t="shared" si="66"/>
        <v>71100701000000</v>
      </c>
      <c r="B565" s="183" t="s">
        <v>439</v>
      </c>
      <c r="C565" s="132" t="s">
        <v>189</v>
      </c>
      <c r="D565" s="131" t="s">
        <v>183</v>
      </c>
      <c r="E565" s="130" t="s">
        <v>106</v>
      </c>
      <c r="F565" s="184" t="s">
        <v>441</v>
      </c>
      <c r="G565" s="185" t="s">
        <v>440</v>
      </c>
      <c r="H565" s="149">
        <v>3071</v>
      </c>
      <c r="I565" s="150" t="s">
        <v>189</v>
      </c>
      <c r="J565" s="151">
        <v>7</v>
      </c>
      <c r="K565" s="151">
        <v>1</v>
      </c>
      <c r="L565" s="152" t="s">
        <v>344</v>
      </c>
      <c r="M565" s="153"/>
      <c r="N565" s="190">
        <f>+'havelvac 7.2'!N555+'havelvac 7.3'!N555+'havelvac 7.4'!N555+'havelvac 7.5'!N555+'havelvac 7.6'!N555+'havelvac 7.7'!N555+'havelvac 7.9'!N555+'havelvac 7.8'!N555+'havelvac 7.10'!N555+'havelvac 7.11'!N555+'havelvac 7.12'!N555+'havelvac 7.13'!N553</f>
        <v>0</v>
      </c>
      <c r="O565" s="190">
        <f>+'havelvac 7.2'!O555+'havelvac 7.3'!O555+'havelvac 7.4'!O555+'havelvac 7.5'!O555+'havelvac 7.6'!O555+'havelvac 7.7'!O555+'havelvac 7.9'!O555+'havelvac 7.8'!O555+'havelvac 7.10'!O555+'havelvac 7.11'!O555+'havelvac 7.12'!O555+'havelvac 7.13'!O553</f>
        <v>0</v>
      </c>
      <c r="P565" s="227" t="str">
        <f t="shared" si="60"/>
        <v xml:space="preserve"> </v>
      </c>
      <c r="Q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5" s="227" t="str">
        <f t="shared" si="61"/>
        <v xml:space="preserve"> </v>
      </c>
      <c r="S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5" s="227" t="str">
        <f t="shared" si="62"/>
        <v xml:space="preserve"> </v>
      </c>
      <c r="U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5" s="190">
        <f>+'havelvac 7.2'!P555+'havelvac 7.3'!P555+'havelvac 7.4'!P555+'havelvac 7.5'!P555+'havelvac 7.6'!P555+'havelvac 7.7'!P555+'havelvac 7.9'!P555+'havelvac 7.8'!P555+'havelvac 7.10'!P555+'havelvac 7.11'!P555+'havelvac 7.12'!P555+'havelvac 7.13'!P553</f>
        <v>0</v>
      </c>
      <c r="W565" s="227" t="str">
        <f t="shared" si="63"/>
        <v xml:space="preserve"> </v>
      </c>
      <c r="X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5" s="227" t="str">
        <f t="shared" si="64"/>
        <v xml:space="preserve"> </v>
      </c>
      <c r="Z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5" s="227" t="str">
        <f t="shared" si="65"/>
        <v xml:space="preserve"> </v>
      </c>
      <c r="AB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6" spans="1:28" s="135" customFormat="1" ht="12.75">
      <c r="A566" s="182" t="str">
        <f t="shared" si="66"/>
        <v>71100701000001</v>
      </c>
      <c r="B566" s="183" t="s">
        <v>439</v>
      </c>
      <c r="C566" s="132" t="s">
        <v>189</v>
      </c>
      <c r="D566" s="131" t="s">
        <v>183</v>
      </c>
      <c r="E566" s="130" t="s">
        <v>106</v>
      </c>
      <c r="F566" s="184" t="s">
        <v>441</v>
      </c>
      <c r="G566" s="185" t="s">
        <v>96</v>
      </c>
      <c r="H566" s="23"/>
      <c r="I566" s="23"/>
      <c r="J566" s="24"/>
      <c r="K566" s="24"/>
      <c r="L566" s="28" t="s">
        <v>108</v>
      </c>
      <c r="M566" s="29"/>
      <c r="N566" s="188">
        <f>+'havelvac 7.2'!N556+'havelvac 7.3'!N556+'havelvac 7.4'!N556+'havelvac 7.5'!N556+'havelvac 7.6'!N556+'havelvac 7.7'!N556+'havelvac 7.9'!N556+'havelvac 7.8'!N556+'havelvac 7.10'!N556+'havelvac 7.11'!N556+'havelvac 7.12'!N556+'havelvac 7.13'!N554</f>
        <v>0</v>
      </c>
      <c r="O566" s="188">
        <f>+'havelvac 7.2'!O556+'havelvac 7.3'!O556+'havelvac 7.4'!O556+'havelvac 7.5'!O556+'havelvac 7.6'!O556+'havelvac 7.7'!O556+'havelvac 7.9'!O556+'havelvac 7.8'!O556+'havelvac 7.10'!O556+'havelvac 7.11'!O556+'havelvac 7.12'!O556+'havelvac 7.13'!O554</f>
        <v>0</v>
      </c>
      <c r="P566" s="225" t="str">
        <f t="shared" si="60"/>
        <v xml:space="preserve"> </v>
      </c>
      <c r="Q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6" s="225" t="str">
        <f t="shared" si="61"/>
        <v xml:space="preserve"> </v>
      </c>
      <c r="S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6" s="225" t="str">
        <f t="shared" si="62"/>
        <v xml:space="preserve"> </v>
      </c>
      <c r="U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6" s="188">
        <f>+'havelvac 7.2'!P556+'havelvac 7.3'!P556+'havelvac 7.4'!P556+'havelvac 7.5'!P556+'havelvac 7.6'!P556+'havelvac 7.7'!P556+'havelvac 7.9'!P556+'havelvac 7.8'!P556+'havelvac 7.10'!P556+'havelvac 7.11'!P556+'havelvac 7.12'!P556+'havelvac 7.13'!P554</f>
        <v>0</v>
      </c>
      <c r="W566" s="225" t="str">
        <f t="shared" si="63"/>
        <v xml:space="preserve"> </v>
      </c>
      <c r="X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6" s="225" t="str">
        <f t="shared" si="64"/>
        <v xml:space="preserve"> </v>
      </c>
      <c r="Z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6" s="225" t="str">
        <f t="shared" si="65"/>
        <v xml:space="preserve"> </v>
      </c>
      <c r="AB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7" spans="1:28" s="196" customFormat="1" ht="27">
      <c r="A567" s="182" t="str">
        <f t="shared" si="66"/>
        <v>71100701010000</v>
      </c>
      <c r="B567" s="183" t="s">
        <v>439</v>
      </c>
      <c r="C567" s="132" t="s">
        <v>189</v>
      </c>
      <c r="D567" s="131" t="s">
        <v>183</v>
      </c>
      <c r="E567" s="130" t="s">
        <v>106</v>
      </c>
      <c r="F567" s="184" t="s">
        <v>106</v>
      </c>
      <c r="G567" s="185" t="s">
        <v>440</v>
      </c>
      <c r="H567" s="144"/>
      <c r="I567" s="145"/>
      <c r="J567" s="146"/>
      <c r="K567" s="146"/>
      <c r="L567" s="25" t="s">
        <v>345</v>
      </c>
      <c r="M567" s="26"/>
      <c r="N567" s="195">
        <f>+'havelvac 7.2'!N557+'havelvac 7.3'!N557+'havelvac 7.4'!N557+'havelvac 7.5'!N557+'havelvac 7.6'!N557+'havelvac 7.7'!N557+'havelvac 7.9'!N557+'havelvac 7.8'!N557+'havelvac 7.10'!N557+'havelvac 7.11'!N557+'havelvac 7.12'!N557+'havelvac 7.13'!N555</f>
        <v>0</v>
      </c>
      <c r="O567" s="195">
        <f>+'havelvac 7.2'!O557+'havelvac 7.3'!O557+'havelvac 7.4'!O557+'havelvac 7.5'!O557+'havelvac 7.6'!O557+'havelvac 7.7'!O557+'havelvac 7.9'!O557+'havelvac 7.8'!O557+'havelvac 7.10'!O557+'havelvac 7.11'!O557+'havelvac 7.12'!O557+'havelvac 7.13'!O555</f>
        <v>0</v>
      </c>
      <c r="P567" s="228" t="str">
        <f t="shared" si="60"/>
        <v xml:space="preserve"> </v>
      </c>
      <c r="Q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7" s="228" t="str">
        <f t="shared" si="61"/>
        <v xml:space="preserve"> </v>
      </c>
      <c r="S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7" s="228" t="str">
        <f t="shared" si="62"/>
        <v xml:space="preserve"> </v>
      </c>
      <c r="U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7" s="195">
        <f>+'havelvac 7.2'!P557+'havelvac 7.3'!P557+'havelvac 7.4'!P557+'havelvac 7.5'!P557+'havelvac 7.6'!P557+'havelvac 7.7'!P557+'havelvac 7.9'!P557+'havelvac 7.8'!P557+'havelvac 7.10'!P557+'havelvac 7.11'!P557+'havelvac 7.12'!P557+'havelvac 7.13'!P555</f>
        <v>0</v>
      </c>
      <c r="W567" s="228" t="str">
        <f t="shared" si="63"/>
        <v xml:space="preserve"> </v>
      </c>
      <c r="X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7" s="228" t="str">
        <f t="shared" si="64"/>
        <v xml:space="preserve"> </v>
      </c>
      <c r="Z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7" s="228" t="str">
        <f t="shared" si="65"/>
        <v xml:space="preserve"> </v>
      </c>
      <c r="AB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8" spans="1:28" s="135" customFormat="1">
      <c r="A568" s="182" t="str">
        <f t="shared" si="66"/>
        <v>71100701014216</v>
      </c>
      <c r="B568" s="183" t="s">
        <v>439</v>
      </c>
      <c r="C568" s="132" t="s">
        <v>189</v>
      </c>
      <c r="D568" s="131" t="s">
        <v>183</v>
      </c>
      <c r="E568" s="130" t="s">
        <v>106</v>
      </c>
      <c r="F568" s="184" t="s">
        <v>106</v>
      </c>
      <c r="G568" s="129">
        <v>4216</v>
      </c>
      <c r="H568" s="15"/>
      <c r="I568" s="23"/>
      <c r="J568" s="24"/>
      <c r="K568" s="24"/>
      <c r="L568" s="27" t="s">
        <v>118</v>
      </c>
      <c r="M568" s="11">
        <v>4216</v>
      </c>
      <c r="N568" s="181">
        <f>+'havelvac 7.2'!N558+'havelvac 7.3'!N558+'havelvac 7.4'!N558+'havelvac 7.5'!N558+'havelvac 7.6'!N558+'havelvac 7.7'!N558+'havelvac 7.9'!N558+'havelvac 7.8'!N558+'havelvac 7.10'!N558+'havelvac 7.11'!N558+'havelvac 7.12'!N558+'havelvac 7.13'!N556</f>
        <v>0</v>
      </c>
      <c r="O568" s="181">
        <f>+'havelvac 7.2'!O558+'havelvac 7.3'!O558+'havelvac 7.4'!O558+'havelvac 7.5'!O558+'havelvac 7.6'!O558+'havelvac 7.7'!O558+'havelvac 7.9'!O558+'havelvac 7.8'!O558+'havelvac 7.10'!O558+'havelvac 7.11'!O558+'havelvac 7.12'!O558+'havelvac 7.13'!O556</f>
        <v>0</v>
      </c>
      <c r="P568" s="229" t="str">
        <f t="shared" si="60"/>
        <v xml:space="preserve"> </v>
      </c>
      <c r="Q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8" s="229" t="str">
        <f t="shared" si="61"/>
        <v xml:space="preserve"> </v>
      </c>
      <c r="S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8" s="229" t="str">
        <f t="shared" si="62"/>
        <v xml:space="preserve"> </v>
      </c>
      <c r="U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8" s="181">
        <f>+'havelvac 7.2'!P558+'havelvac 7.3'!P558+'havelvac 7.4'!P558+'havelvac 7.5'!P558+'havelvac 7.6'!P558+'havelvac 7.7'!P558+'havelvac 7.9'!P558+'havelvac 7.8'!P558+'havelvac 7.10'!P558+'havelvac 7.11'!P558+'havelvac 7.12'!P558+'havelvac 7.13'!P556</f>
        <v>0</v>
      </c>
      <c r="W568" s="229" t="str">
        <f t="shared" si="63"/>
        <v xml:space="preserve"> </v>
      </c>
      <c r="X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8" s="229" t="str">
        <f t="shared" si="64"/>
        <v xml:space="preserve"> </v>
      </c>
      <c r="Z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8" s="229" t="str">
        <f t="shared" si="65"/>
        <v xml:space="preserve"> </v>
      </c>
      <c r="AB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9" spans="1:28" s="135" customFormat="1">
      <c r="A569" s="182" t="str">
        <f t="shared" si="66"/>
        <v>71100701014239</v>
      </c>
      <c r="B569" s="183" t="s">
        <v>439</v>
      </c>
      <c r="C569" s="132" t="s">
        <v>189</v>
      </c>
      <c r="D569" s="131" t="s">
        <v>183</v>
      </c>
      <c r="E569" s="130" t="s">
        <v>106</v>
      </c>
      <c r="F569" s="184" t="s">
        <v>106</v>
      </c>
      <c r="G569" s="129">
        <v>4239</v>
      </c>
      <c r="H569" s="15"/>
      <c r="I569" s="23"/>
      <c r="J569" s="24"/>
      <c r="K569" s="24"/>
      <c r="L569" s="27" t="s">
        <v>125</v>
      </c>
      <c r="M569" s="42">
        <v>4239</v>
      </c>
      <c r="N569" s="181">
        <f>+'havelvac 7.2'!N559+'havelvac 7.3'!N559+'havelvac 7.4'!N559+'havelvac 7.5'!N559+'havelvac 7.6'!N559+'havelvac 7.7'!N559+'havelvac 7.9'!N559+'havelvac 7.8'!N559+'havelvac 7.10'!N559+'havelvac 7.11'!N559+'havelvac 7.12'!N559+'havelvac 7.13'!N557</f>
        <v>0</v>
      </c>
      <c r="O569" s="181">
        <f>+'havelvac 7.2'!O559+'havelvac 7.3'!O559+'havelvac 7.4'!O559+'havelvac 7.5'!O559+'havelvac 7.6'!O559+'havelvac 7.7'!O559+'havelvac 7.9'!O559+'havelvac 7.8'!O559+'havelvac 7.10'!O559+'havelvac 7.11'!O559+'havelvac 7.12'!O559+'havelvac 7.13'!O557</f>
        <v>0</v>
      </c>
      <c r="P569" s="229" t="str">
        <f t="shared" si="60"/>
        <v xml:space="preserve"> </v>
      </c>
      <c r="Q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9" s="229" t="str">
        <f t="shared" si="61"/>
        <v xml:space="preserve"> </v>
      </c>
      <c r="S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9" s="229" t="str">
        <f t="shared" si="62"/>
        <v xml:space="preserve"> </v>
      </c>
      <c r="U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9" s="181">
        <f>+'havelvac 7.2'!P559+'havelvac 7.3'!P559+'havelvac 7.4'!P559+'havelvac 7.5'!P559+'havelvac 7.6'!P559+'havelvac 7.7'!P559+'havelvac 7.9'!P559+'havelvac 7.8'!P559+'havelvac 7.10'!P559+'havelvac 7.11'!P559+'havelvac 7.12'!P559+'havelvac 7.13'!P557</f>
        <v>0</v>
      </c>
      <c r="W569" s="229" t="str">
        <f t="shared" si="63"/>
        <v xml:space="preserve"> </v>
      </c>
      <c r="X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9" s="229" t="str">
        <f t="shared" si="64"/>
        <v xml:space="preserve"> </v>
      </c>
      <c r="Z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9" s="229" t="str">
        <f t="shared" si="65"/>
        <v xml:space="preserve"> </v>
      </c>
      <c r="AB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0" spans="1:28" s="135" customFormat="1">
      <c r="A570" s="182" t="str">
        <f t="shared" si="66"/>
        <v>71100701014639</v>
      </c>
      <c r="B570" s="183" t="s">
        <v>439</v>
      </c>
      <c r="C570" s="132" t="s">
        <v>189</v>
      </c>
      <c r="D570" s="131" t="s">
        <v>183</v>
      </c>
      <c r="E570" s="130" t="s">
        <v>106</v>
      </c>
      <c r="F570" s="184" t="s">
        <v>106</v>
      </c>
      <c r="G570" s="129">
        <v>4639</v>
      </c>
      <c r="H570" s="15"/>
      <c r="I570" s="23"/>
      <c r="J570" s="24"/>
      <c r="K570" s="24"/>
      <c r="L570" s="30" t="s">
        <v>167</v>
      </c>
      <c r="M570" s="42">
        <v>4639</v>
      </c>
      <c r="N570" s="181">
        <f>+'havelvac 7.2'!N560+'havelvac 7.3'!N560+'havelvac 7.4'!N560+'havelvac 7.5'!N560+'havelvac 7.6'!N560+'havelvac 7.7'!N560+'havelvac 7.9'!N560+'havelvac 7.8'!N560+'havelvac 7.10'!N560+'havelvac 7.11'!N560+'havelvac 7.12'!N560+'havelvac 7.13'!N558</f>
        <v>0</v>
      </c>
      <c r="O570" s="181">
        <f>+'havelvac 7.2'!O560+'havelvac 7.3'!O560+'havelvac 7.4'!O560+'havelvac 7.5'!O560+'havelvac 7.6'!O560+'havelvac 7.7'!O560+'havelvac 7.9'!O560+'havelvac 7.8'!O560+'havelvac 7.10'!O560+'havelvac 7.11'!O560+'havelvac 7.12'!O560+'havelvac 7.13'!O558</f>
        <v>0</v>
      </c>
      <c r="P570" s="229" t="str">
        <f t="shared" si="60"/>
        <v xml:space="preserve"> </v>
      </c>
      <c r="Q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0" s="229" t="str">
        <f t="shared" si="61"/>
        <v xml:space="preserve"> </v>
      </c>
      <c r="S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0" s="229" t="str">
        <f t="shared" si="62"/>
        <v xml:space="preserve"> </v>
      </c>
      <c r="U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0" s="181">
        <f>+'havelvac 7.2'!P560+'havelvac 7.3'!P560+'havelvac 7.4'!P560+'havelvac 7.5'!P560+'havelvac 7.6'!P560+'havelvac 7.7'!P560+'havelvac 7.9'!P560+'havelvac 7.8'!P560+'havelvac 7.10'!P560+'havelvac 7.11'!P560+'havelvac 7.12'!P560+'havelvac 7.13'!P558</f>
        <v>0</v>
      </c>
      <c r="W570" s="229" t="str">
        <f t="shared" si="63"/>
        <v xml:space="preserve"> </v>
      </c>
      <c r="X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0" s="229" t="str">
        <f t="shared" si="64"/>
        <v xml:space="preserve"> </v>
      </c>
      <c r="Z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0" s="229" t="str">
        <f t="shared" si="65"/>
        <v xml:space="preserve"> </v>
      </c>
      <c r="AB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1" spans="1:28" s="196" customFormat="1" ht="40.5">
      <c r="A571" s="182" t="str">
        <f t="shared" si="66"/>
        <v>71100701020000</v>
      </c>
      <c r="B571" s="183" t="s">
        <v>439</v>
      </c>
      <c r="C571" s="132" t="s">
        <v>189</v>
      </c>
      <c r="D571" s="131" t="s">
        <v>183</v>
      </c>
      <c r="E571" s="130" t="s">
        <v>106</v>
      </c>
      <c r="F571" s="184" t="s">
        <v>140</v>
      </c>
      <c r="G571" s="185" t="s">
        <v>440</v>
      </c>
      <c r="H571" s="144"/>
      <c r="I571" s="145"/>
      <c r="J571" s="146"/>
      <c r="K571" s="146"/>
      <c r="L571" s="25" t="s">
        <v>346</v>
      </c>
      <c r="M571" s="26"/>
      <c r="N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7.13'!N559</f>
        <v>#REF!</v>
      </c>
      <c r="O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7.13'!O559</f>
        <v>#REF!</v>
      </c>
      <c r="P571" s="228" t="str">
        <f t="shared" si="60"/>
        <v xml:space="preserve"> </v>
      </c>
      <c r="Q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1" s="228" t="str">
        <f t="shared" si="61"/>
        <v xml:space="preserve"> </v>
      </c>
      <c r="S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1" s="228" t="str">
        <f t="shared" si="62"/>
        <v xml:space="preserve"> </v>
      </c>
      <c r="U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7.13'!P559</f>
        <v>#REF!</v>
      </c>
      <c r="W571" s="228" t="str">
        <f t="shared" si="63"/>
        <v xml:space="preserve"> </v>
      </c>
      <c r="X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1" s="228" t="str">
        <f t="shared" si="64"/>
        <v xml:space="preserve"> </v>
      </c>
      <c r="Z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1" s="228" t="str">
        <f t="shared" si="65"/>
        <v xml:space="preserve"> </v>
      </c>
      <c r="AB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2" spans="1:28" s="135" customFormat="1">
      <c r="A572" s="182" t="str">
        <f t="shared" si="66"/>
        <v>71100701024239</v>
      </c>
      <c r="B572" s="183" t="s">
        <v>439</v>
      </c>
      <c r="C572" s="132" t="s">
        <v>189</v>
      </c>
      <c r="D572" s="131" t="s">
        <v>183</v>
      </c>
      <c r="E572" s="130" t="s">
        <v>106</v>
      </c>
      <c r="F572" s="184" t="s">
        <v>140</v>
      </c>
      <c r="G572" s="129">
        <v>4239</v>
      </c>
      <c r="H572" s="15"/>
      <c r="I572" s="23"/>
      <c r="J572" s="24"/>
      <c r="K572" s="24"/>
      <c r="L572" s="27" t="s">
        <v>125</v>
      </c>
      <c r="M572" s="42">
        <v>4239</v>
      </c>
      <c r="N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7.13'!N560</f>
        <v>#REF!</v>
      </c>
      <c r="O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7.13'!O560</f>
        <v>#REF!</v>
      </c>
      <c r="P572" s="229" t="str">
        <f t="shared" si="60"/>
        <v xml:space="preserve"> </v>
      </c>
      <c r="Q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2" s="229" t="str">
        <f t="shared" si="61"/>
        <v xml:space="preserve"> </v>
      </c>
      <c r="S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2" s="229" t="str">
        <f t="shared" si="62"/>
        <v xml:space="preserve"> </v>
      </c>
      <c r="U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7.13'!P560</f>
        <v>#REF!</v>
      </c>
      <c r="W572" s="229" t="str">
        <f t="shared" si="63"/>
        <v xml:space="preserve"> </v>
      </c>
      <c r="X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2" s="229" t="str">
        <f t="shared" si="64"/>
        <v xml:space="preserve"> </v>
      </c>
      <c r="Z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2" s="229" t="str">
        <f t="shared" si="65"/>
        <v xml:space="preserve"> </v>
      </c>
      <c r="AB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3" spans="1:28" s="196" customFormat="1" ht="27">
      <c r="A573" s="182" t="str">
        <f t="shared" si="66"/>
        <v>71100701030000</v>
      </c>
      <c r="B573" s="183" t="s">
        <v>439</v>
      </c>
      <c r="C573" s="132" t="s">
        <v>189</v>
      </c>
      <c r="D573" s="131" t="s">
        <v>183</v>
      </c>
      <c r="E573" s="130" t="s">
        <v>106</v>
      </c>
      <c r="F573" s="184" t="s">
        <v>442</v>
      </c>
      <c r="G573" s="185" t="s">
        <v>440</v>
      </c>
      <c r="H573" s="144"/>
      <c r="I573" s="145"/>
      <c r="J573" s="146"/>
      <c r="K573" s="146"/>
      <c r="L573" s="25" t="s">
        <v>347</v>
      </c>
      <c r="M573" s="26"/>
      <c r="N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3" s="228" t="str">
        <f t="shared" si="60"/>
        <v xml:space="preserve"> </v>
      </c>
      <c r="Q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3" s="228" t="str">
        <f t="shared" si="61"/>
        <v xml:space="preserve"> </v>
      </c>
      <c r="S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3" s="228" t="str">
        <f t="shared" si="62"/>
        <v xml:space="preserve"> </v>
      </c>
      <c r="U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3" s="228" t="str">
        <f t="shared" si="63"/>
        <v xml:space="preserve"> </v>
      </c>
      <c r="X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3" s="228" t="str">
        <f t="shared" si="64"/>
        <v xml:space="preserve"> </v>
      </c>
      <c r="Z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3" s="228" t="str">
        <f t="shared" si="65"/>
        <v xml:space="preserve"> </v>
      </c>
      <c r="AB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4" spans="1:28" s="135" customFormat="1">
      <c r="A574" s="182" t="str">
        <f t="shared" si="66"/>
        <v>71100701034216</v>
      </c>
      <c r="B574" s="183" t="s">
        <v>439</v>
      </c>
      <c r="C574" s="132" t="s">
        <v>189</v>
      </c>
      <c r="D574" s="131" t="s">
        <v>183</v>
      </c>
      <c r="E574" s="130" t="s">
        <v>106</v>
      </c>
      <c r="F574" s="184" t="s">
        <v>442</v>
      </c>
      <c r="G574" s="129">
        <v>4216</v>
      </c>
      <c r="H574" s="15"/>
      <c r="I574" s="23"/>
      <c r="J574" s="24"/>
      <c r="K574" s="24"/>
      <c r="L574" s="27" t="s">
        <v>118</v>
      </c>
      <c r="M574" s="11">
        <v>4216</v>
      </c>
      <c r="N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4" s="229" t="str">
        <f t="shared" si="60"/>
        <v xml:space="preserve"> </v>
      </c>
      <c r="Q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4" s="229" t="str">
        <f t="shared" si="61"/>
        <v xml:space="preserve"> </v>
      </c>
      <c r="S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4" s="229" t="str">
        <f t="shared" si="62"/>
        <v xml:space="preserve"> </v>
      </c>
      <c r="U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4" s="229" t="str">
        <f t="shared" si="63"/>
        <v xml:space="preserve"> </v>
      </c>
      <c r="X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4" s="229" t="str">
        <f t="shared" si="64"/>
        <v xml:space="preserve"> </v>
      </c>
      <c r="Z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4" s="229" t="str">
        <f t="shared" si="65"/>
        <v xml:space="preserve"> </v>
      </c>
      <c r="AB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5" spans="1:28" s="135" customFormat="1" hidden="1">
      <c r="A575" s="182" t="str">
        <f t="shared" si="66"/>
        <v>71100701034239</v>
      </c>
      <c r="B575" s="183" t="s">
        <v>439</v>
      </c>
      <c r="C575" s="132" t="s">
        <v>189</v>
      </c>
      <c r="D575" s="131" t="s">
        <v>183</v>
      </c>
      <c r="E575" s="130" t="s">
        <v>106</v>
      </c>
      <c r="F575" s="184" t="s">
        <v>442</v>
      </c>
      <c r="G575" s="129">
        <v>4239</v>
      </c>
      <c r="H575" s="15"/>
      <c r="I575" s="23"/>
      <c r="J575" s="24"/>
      <c r="K575" s="24"/>
      <c r="L575" s="27" t="s">
        <v>125</v>
      </c>
      <c r="M575" s="42">
        <v>4239</v>
      </c>
      <c r="N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5" s="229" t="str">
        <f t="shared" si="60"/>
        <v xml:space="preserve"> </v>
      </c>
      <c r="Q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5" s="229" t="str">
        <f t="shared" si="61"/>
        <v xml:space="preserve"> </v>
      </c>
      <c r="S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5" s="229" t="str">
        <f t="shared" si="62"/>
        <v xml:space="preserve"> </v>
      </c>
      <c r="U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5" s="229" t="str">
        <f t="shared" si="63"/>
        <v xml:space="preserve"> </v>
      </c>
      <c r="X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5" s="229" t="str">
        <f t="shared" si="64"/>
        <v xml:space="preserve"> </v>
      </c>
      <c r="Z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5" s="229" t="str">
        <f t="shared" si="65"/>
        <v xml:space="preserve"> </v>
      </c>
      <c r="AB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6" spans="1:28" s="135" customFormat="1" hidden="1">
      <c r="A576" s="182" t="str">
        <f t="shared" si="66"/>
        <v>71100701034267</v>
      </c>
      <c r="B576" s="198" t="s">
        <v>439</v>
      </c>
      <c r="C576" s="132" t="s">
        <v>189</v>
      </c>
      <c r="D576" s="131" t="s">
        <v>183</v>
      </c>
      <c r="E576" s="130" t="s">
        <v>106</v>
      </c>
      <c r="F576" s="184" t="s">
        <v>442</v>
      </c>
      <c r="G576" s="129">
        <v>4267</v>
      </c>
      <c r="H576" s="189"/>
      <c r="I576" s="192"/>
      <c r="J576" s="199"/>
      <c r="K576" s="200"/>
      <c r="L576" s="201" t="s">
        <v>130</v>
      </c>
      <c r="M576" s="11">
        <v>4267</v>
      </c>
      <c r="N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6" s="229" t="str">
        <f t="shared" si="60"/>
        <v xml:space="preserve"> </v>
      </c>
      <c r="Q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6" s="229" t="str">
        <f t="shared" si="61"/>
        <v xml:space="preserve"> </v>
      </c>
      <c r="S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6" s="229" t="str">
        <f t="shared" si="62"/>
        <v xml:space="preserve"> </v>
      </c>
      <c r="U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6" s="229" t="str">
        <f t="shared" si="63"/>
        <v xml:space="preserve"> </v>
      </c>
      <c r="X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6" s="229" t="str">
        <f t="shared" si="64"/>
        <v xml:space="preserve"> </v>
      </c>
      <c r="Z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6" s="229" t="str">
        <f t="shared" si="65"/>
        <v xml:space="preserve"> </v>
      </c>
      <c r="AB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7" spans="1:28" s="135" customFormat="1">
      <c r="A577" s="182" t="str">
        <f t="shared" si="66"/>
        <v>71100701034269</v>
      </c>
      <c r="B577" s="183" t="s">
        <v>439</v>
      </c>
      <c r="C577" s="132" t="s">
        <v>189</v>
      </c>
      <c r="D577" s="131" t="s">
        <v>183</v>
      </c>
      <c r="E577" s="130" t="s">
        <v>106</v>
      </c>
      <c r="F577" s="184" t="s">
        <v>442</v>
      </c>
      <c r="G577" s="129">
        <v>4269</v>
      </c>
      <c r="H577" s="15"/>
      <c r="I577" s="23"/>
      <c r="J577" s="24"/>
      <c r="K577" s="24"/>
      <c r="L577" s="30" t="s">
        <v>364</v>
      </c>
      <c r="M577" s="42">
        <v>4269</v>
      </c>
      <c r="N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7" s="229" t="str">
        <f t="shared" si="60"/>
        <v xml:space="preserve"> </v>
      </c>
      <c r="Q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7" s="229" t="str">
        <f t="shared" si="61"/>
        <v xml:space="preserve"> </v>
      </c>
      <c r="S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7" s="229" t="str">
        <f t="shared" si="62"/>
        <v xml:space="preserve"> </v>
      </c>
      <c r="U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7" s="229" t="str">
        <f t="shared" si="63"/>
        <v xml:space="preserve"> </v>
      </c>
      <c r="X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7" s="229" t="str">
        <f t="shared" si="64"/>
        <v xml:space="preserve"> </v>
      </c>
      <c r="Z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7" s="229" t="str">
        <f t="shared" si="65"/>
        <v xml:space="preserve"> </v>
      </c>
      <c r="AB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8" spans="1:28" s="135" customFormat="1">
      <c r="A578" s="182" t="str">
        <f t="shared" si="66"/>
        <v>71100701034639</v>
      </c>
      <c r="B578" s="183" t="s">
        <v>439</v>
      </c>
      <c r="C578" s="132" t="s">
        <v>189</v>
      </c>
      <c r="D578" s="131" t="s">
        <v>183</v>
      </c>
      <c r="E578" s="130" t="s">
        <v>106</v>
      </c>
      <c r="F578" s="184" t="s">
        <v>442</v>
      </c>
      <c r="G578" s="129">
        <v>4639</v>
      </c>
      <c r="H578" s="23"/>
      <c r="I578" s="23"/>
      <c r="J578" s="24"/>
      <c r="K578" s="24"/>
      <c r="L578" s="27" t="s">
        <v>167</v>
      </c>
      <c r="M578" s="10">
        <v>4639</v>
      </c>
      <c r="N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8" s="229" t="str">
        <f t="shared" si="60"/>
        <v xml:space="preserve"> </v>
      </c>
      <c r="Q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8" s="229" t="str">
        <f t="shared" si="61"/>
        <v xml:space="preserve"> </v>
      </c>
      <c r="S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8" s="229" t="str">
        <f t="shared" si="62"/>
        <v xml:space="preserve"> </v>
      </c>
      <c r="U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8" s="229" t="str">
        <f t="shared" si="63"/>
        <v xml:space="preserve"> </v>
      </c>
      <c r="X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8" s="229" t="str">
        <f t="shared" si="64"/>
        <v xml:space="preserve"> </v>
      </c>
      <c r="Z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8" s="229" t="str">
        <f t="shared" si="65"/>
        <v xml:space="preserve"> </v>
      </c>
      <c r="AB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9" spans="1:28" s="135" customFormat="1">
      <c r="A579" s="182" t="str">
        <f t="shared" si="66"/>
        <v>71100701034729</v>
      </c>
      <c r="B579" s="183" t="s">
        <v>439</v>
      </c>
      <c r="C579" s="132" t="s">
        <v>189</v>
      </c>
      <c r="D579" s="131" t="s">
        <v>183</v>
      </c>
      <c r="E579" s="130" t="s">
        <v>106</v>
      </c>
      <c r="F579" s="184" t="s">
        <v>442</v>
      </c>
      <c r="G579" s="129">
        <v>4729</v>
      </c>
      <c r="H579" s="23"/>
      <c r="I579" s="23"/>
      <c r="J579" s="24"/>
      <c r="K579" s="24"/>
      <c r="L579" s="27" t="s">
        <v>348</v>
      </c>
      <c r="M579" s="10">
        <v>4729</v>
      </c>
      <c r="N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9" s="229" t="str">
        <f t="shared" si="60"/>
        <v xml:space="preserve"> </v>
      </c>
      <c r="Q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9" s="229" t="str">
        <f t="shared" si="61"/>
        <v xml:space="preserve"> </v>
      </c>
      <c r="S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9" s="229" t="str">
        <f t="shared" si="62"/>
        <v xml:space="preserve"> </v>
      </c>
      <c r="U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9" s="229" t="str">
        <f t="shared" si="63"/>
        <v xml:space="preserve"> </v>
      </c>
      <c r="X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9" s="229" t="str">
        <f t="shared" si="64"/>
        <v xml:space="preserve"> </v>
      </c>
      <c r="Z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9" s="229" t="str">
        <f t="shared" si="65"/>
        <v xml:space="preserve"> </v>
      </c>
      <c r="AB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0" spans="1:28" s="135" customFormat="1" ht="25.5">
      <c r="A580" s="182" t="str">
        <f t="shared" si="66"/>
        <v>71100701034819</v>
      </c>
      <c r="B580" s="183" t="s">
        <v>439</v>
      </c>
      <c r="C580" s="132" t="s">
        <v>189</v>
      </c>
      <c r="D580" s="131" t="s">
        <v>183</v>
      </c>
      <c r="E580" s="130" t="s">
        <v>106</v>
      </c>
      <c r="F580" s="184" t="s">
        <v>442</v>
      </c>
      <c r="G580" s="129">
        <v>4819</v>
      </c>
      <c r="H580" s="15"/>
      <c r="I580" s="23"/>
      <c r="J580" s="24"/>
      <c r="K580" s="24"/>
      <c r="L580" s="27" t="s">
        <v>219</v>
      </c>
      <c r="M580" s="42">
        <v>4819</v>
      </c>
      <c r="N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0" s="229" t="str">
        <f t="shared" si="60"/>
        <v xml:space="preserve"> </v>
      </c>
      <c r="Q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0" s="229" t="str">
        <f t="shared" si="61"/>
        <v xml:space="preserve"> </v>
      </c>
      <c r="S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0" s="229" t="str">
        <f t="shared" si="62"/>
        <v xml:space="preserve"> </v>
      </c>
      <c r="U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0" s="229" t="str">
        <f t="shared" si="63"/>
        <v xml:space="preserve"> </v>
      </c>
      <c r="X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0" s="229" t="str">
        <f t="shared" si="64"/>
        <v xml:space="preserve"> </v>
      </c>
      <c r="Z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0" s="229" t="str">
        <f t="shared" si="65"/>
        <v xml:space="preserve"> </v>
      </c>
      <c r="AB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1" spans="1:28" s="196" customFormat="1" ht="13.5">
      <c r="A581" s="182" t="str">
        <f t="shared" si="66"/>
        <v>71100701040000</v>
      </c>
      <c r="B581" s="183" t="s">
        <v>439</v>
      </c>
      <c r="C581" s="132" t="s">
        <v>189</v>
      </c>
      <c r="D581" s="131" t="s">
        <v>183</v>
      </c>
      <c r="E581" s="130" t="s">
        <v>106</v>
      </c>
      <c r="F581" s="184" t="s">
        <v>155</v>
      </c>
      <c r="G581" s="185" t="s">
        <v>440</v>
      </c>
      <c r="H581" s="144"/>
      <c r="I581" s="145"/>
      <c r="J581" s="146"/>
      <c r="K581" s="146"/>
      <c r="L581" s="25" t="s">
        <v>349</v>
      </c>
      <c r="M581" s="26"/>
      <c r="N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1" s="228" t="str">
        <f t="shared" si="60"/>
        <v xml:space="preserve"> </v>
      </c>
      <c r="Q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1" s="228" t="str">
        <f t="shared" si="61"/>
        <v xml:space="preserve"> </v>
      </c>
      <c r="S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1" s="228" t="str">
        <f t="shared" si="62"/>
        <v xml:space="preserve"> </v>
      </c>
      <c r="U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1" s="228" t="str">
        <f t="shared" si="63"/>
        <v xml:space="preserve"> </v>
      </c>
      <c r="X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1" s="228" t="str">
        <f t="shared" si="64"/>
        <v xml:space="preserve"> </v>
      </c>
      <c r="Z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1" s="228" t="str">
        <f t="shared" si="65"/>
        <v xml:space="preserve"> </v>
      </c>
      <c r="AB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2" spans="1:28" s="135" customFormat="1">
      <c r="A582" s="182" t="str">
        <f t="shared" si="66"/>
        <v>71100701044216</v>
      </c>
      <c r="B582" s="183" t="s">
        <v>439</v>
      </c>
      <c r="C582" s="132" t="s">
        <v>189</v>
      </c>
      <c r="D582" s="131" t="s">
        <v>183</v>
      </c>
      <c r="E582" s="130" t="s">
        <v>106</v>
      </c>
      <c r="F582" s="184" t="s">
        <v>155</v>
      </c>
      <c r="G582" s="129">
        <v>4216</v>
      </c>
      <c r="H582" s="15"/>
      <c r="I582" s="23"/>
      <c r="J582" s="24"/>
      <c r="K582" s="24"/>
      <c r="L582" s="27" t="s">
        <v>118</v>
      </c>
      <c r="M582" s="11">
        <v>4216</v>
      </c>
      <c r="N582" s="181" t="e">
        <f>+'havelvac 7.2'!N565+'havelvac 7.3'!N565+'havelvac 7.4'!N565+'havelvac 7.5'!N565+'havelvac 7.6'!N565+'havelvac 7.7'!N565+'havelvac 7.9'!N565+'havelvac 7.8'!N565+'havelvac 7.10'!N565+'havelvac 7.11'!N565+'havelvac 7.12'!N565+'havelvac 7.13'!#REF!</f>
        <v>#REF!</v>
      </c>
      <c r="O582" s="181" t="e">
        <f>+'havelvac 7.2'!O565+'havelvac 7.3'!O565+'havelvac 7.4'!O565+'havelvac 7.5'!O565+'havelvac 7.6'!O565+'havelvac 7.7'!O565+'havelvac 7.9'!O565+'havelvac 7.8'!O565+'havelvac 7.10'!O565+'havelvac 7.11'!O565+'havelvac 7.12'!O565+'havelvac 7.13'!#REF!</f>
        <v>#REF!</v>
      </c>
      <c r="P582" s="229" t="str">
        <f t="shared" si="60"/>
        <v xml:space="preserve"> </v>
      </c>
      <c r="Q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2" s="229" t="str">
        <f t="shared" si="61"/>
        <v xml:space="preserve"> </v>
      </c>
      <c r="S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2" s="229" t="str">
        <f t="shared" si="62"/>
        <v xml:space="preserve"> </v>
      </c>
      <c r="U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2" s="181" t="e">
        <f>+'havelvac 7.2'!P565+'havelvac 7.3'!P565+'havelvac 7.4'!P565+'havelvac 7.5'!P565+'havelvac 7.6'!P565+'havelvac 7.7'!P565+'havelvac 7.9'!P565+'havelvac 7.8'!P565+'havelvac 7.10'!P565+'havelvac 7.11'!P565+'havelvac 7.12'!P565+'havelvac 7.13'!#REF!</f>
        <v>#REF!</v>
      </c>
      <c r="W582" s="229" t="str">
        <f t="shared" si="63"/>
        <v xml:space="preserve"> </v>
      </c>
      <c r="X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2" s="229" t="str">
        <f t="shared" si="64"/>
        <v xml:space="preserve"> </v>
      </c>
      <c r="Z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2" s="229" t="str">
        <f t="shared" si="65"/>
        <v xml:space="preserve"> </v>
      </c>
      <c r="AB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3" spans="1:28" s="135" customFormat="1">
      <c r="A583" s="182" t="str">
        <f t="shared" si="66"/>
        <v>71100701044239</v>
      </c>
      <c r="B583" s="183" t="s">
        <v>439</v>
      </c>
      <c r="C583" s="132" t="s">
        <v>189</v>
      </c>
      <c r="D583" s="131" t="s">
        <v>183</v>
      </c>
      <c r="E583" s="130" t="s">
        <v>106</v>
      </c>
      <c r="F583" s="184" t="s">
        <v>155</v>
      </c>
      <c r="G583" s="129">
        <v>4239</v>
      </c>
      <c r="H583" s="15"/>
      <c r="I583" s="23"/>
      <c r="J583" s="24"/>
      <c r="K583" s="24"/>
      <c r="L583" s="27" t="s">
        <v>125</v>
      </c>
      <c r="M583" s="42">
        <v>4239</v>
      </c>
      <c r="N583" s="181" t="e">
        <f>+'havelvac 7.2'!N566+'havelvac 7.3'!N566+'havelvac 7.4'!N566+'havelvac 7.5'!N566+'havelvac 7.6'!N566+'havelvac 7.7'!N566+'havelvac 7.9'!N566+'havelvac 7.8'!N566+'havelvac 7.10'!N566+'havelvac 7.11'!N566+'havelvac 7.12'!N566+'havelvac 7.13'!#REF!</f>
        <v>#REF!</v>
      </c>
      <c r="O583" s="181" t="e">
        <f>+'havelvac 7.2'!O566+'havelvac 7.3'!O566+'havelvac 7.4'!O566+'havelvac 7.5'!O566+'havelvac 7.6'!O566+'havelvac 7.7'!O566+'havelvac 7.9'!O566+'havelvac 7.8'!O566+'havelvac 7.10'!O566+'havelvac 7.11'!O566+'havelvac 7.12'!O566+'havelvac 7.13'!#REF!</f>
        <v>#REF!</v>
      </c>
      <c r="P583" s="229" t="str">
        <f t="shared" si="60"/>
        <v xml:space="preserve"> </v>
      </c>
      <c r="Q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3" s="229" t="str">
        <f t="shared" si="61"/>
        <v xml:space="preserve"> </v>
      </c>
      <c r="S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3" s="229" t="str">
        <f t="shared" si="62"/>
        <v xml:space="preserve"> </v>
      </c>
      <c r="U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3" s="181" t="e">
        <f>+'havelvac 7.2'!P566+'havelvac 7.3'!P566+'havelvac 7.4'!P566+'havelvac 7.5'!P566+'havelvac 7.6'!P566+'havelvac 7.7'!P566+'havelvac 7.9'!P566+'havelvac 7.8'!P566+'havelvac 7.10'!P566+'havelvac 7.11'!P566+'havelvac 7.12'!P566+'havelvac 7.13'!#REF!</f>
        <v>#REF!</v>
      </c>
      <c r="W583" s="229" t="str">
        <f t="shared" si="63"/>
        <v xml:space="preserve"> </v>
      </c>
      <c r="X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3" s="229" t="str">
        <f t="shared" si="64"/>
        <v xml:space="preserve"> </v>
      </c>
      <c r="Z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3" s="229" t="str">
        <f t="shared" si="65"/>
        <v xml:space="preserve"> </v>
      </c>
      <c r="AB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4" spans="1:28" s="135" customFormat="1">
      <c r="A584" s="182" t="str">
        <f t="shared" si="66"/>
        <v>71100701044269</v>
      </c>
      <c r="B584" s="183" t="s">
        <v>439</v>
      </c>
      <c r="C584" s="132" t="s">
        <v>189</v>
      </c>
      <c r="D584" s="131" t="s">
        <v>183</v>
      </c>
      <c r="E584" s="130" t="s">
        <v>106</v>
      </c>
      <c r="F584" s="184" t="s">
        <v>155</v>
      </c>
      <c r="G584" s="129">
        <v>4269</v>
      </c>
      <c r="H584" s="15"/>
      <c r="I584" s="23"/>
      <c r="J584" s="24"/>
      <c r="K584" s="24"/>
      <c r="L584" s="30" t="s">
        <v>364</v>
      </c>
      <c r="M584" s="42">
        <v>4269</v>
      </c>
      <c r="N584" s="181">
        <f>+'havelvac 7.2'!N567+'havelvac 7.3'!N567+'havelvac 7.4'!N567+'havelvac 7.5'!N567+'havelvac 7.6'!N567+'havelvac 7.7'!N567+'havelvac 7.9'!N567+'havelvac 7.8'!N567+'havelvac 7.10'!N567+'havelvac 7.11'!N567+'havelvac 7.12'!N567+'havelvac 7.13'!N565</f>
        <v>0</v>
      </c>
      <c r="O584" s="181">
        <f>+'havelvac 7.2'!O567+'havelvac 7.3'!O567+'havelvac 7.4'!O567+'havelvac 7.5'!O567+'havelvac 7.6'!O567+'havelvac 7.7'!O567+'havelvac 7.9'!O567+'havelvac 7.8'!O567+'havelvac 7.10'!O567+'havelvac 7.11'!O567+'havelvac 7.12'!O567+'havelvac 7.13'!O565</f>
        <v>0</v>
      </c>
      <c r="P584" s="229" t="str">
        <f t="shared" si="60"/>
        <v xml:space="preserve"> </v>
      </c>
      <c r="Q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4" s="229" t="str">
        <f t="shared" si="61"/>
        <v xml:space="preserve"> </v>
      </c>
      <c r="S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4" s="229" t="str">
        <f t="shared" si="62"/>
        <v xml:space="preserve"> </v>
      </c>
      <c r="U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4" s="181">
        <f>+'havelvac 7.2'!P567+'havelvac 7.3'!P567+'havelvac 7.4'!P567+'havelvac 7.5'!P567+'havelvac 7.6'!P567+'havelvac 7.7'!P567+'havelvac 7.9'!P567+'havelvac 7.8'!P567+'havelvac 7.10'!P567+'havelvac 7.11'!P567+'havelvac 7.12'!P567+'havelvac 7.13'!P565</f>
        <v>0</v>
      </c>
      <c r="W584" s="229" t="str">
        <f t="shared" si="63"/>
        <v xml:space="preserve"> </v>
      </c>
      <c r="X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4" s="229" t="str">
        <f t="shared" si="64"/>
        <v xml:space="preserve"> </v>
      </c>
      <c r="Z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4" s="229" t="str">
        <f t="shared" si="65"/>
        <v xml:space="preserve"> </v>
      </c>
      <c r="AB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5" spans="1:28" s="135" customFormat="1" ht="25.5" hidden="1">
      <c r="A585" s="182" t="str">
        <f t="shared" si="66"/>
        <v>71100701044521</v>
      </c>
      <c r="B585" s="183" t="s">
        <v>439</v>
      </c>
      <c r="C585" s="132" t="s">
        <v>189</v>
      </c>
      <c r="D585" s="131" t="s">
        <v>183</v>
      </c>
      <c r="E585" s="130" t="s">
        <v>106</v>
      </c>
      <c r="F585" s="184" t="s">
        <v>155</v>
      </c>
      <c r="G585" s="129">
        <v>4521</v>
      </c>
      <c r="H585" s="15"/>
      <c r="I585" s="23"/>
      <c r="J585" s="24"/>
      <c r="K585" s="24"/>
      <c r="L585" s="28" t="s">
        <v>267</v>
      </c>
      <c r="M585" s="42">
        <v>4521</v>
      </c>
      <c r="N585" s="181">
        <f>+'havelvac 7.2'!N568+'havelvac 7.3'!N568+'havelvac 7.4'!N568+'havelvac 7.5'!N568+'havelvac 7.6'!N568+'havelvac 7.7'!N568+'havelvac 7.9'!N568+'havelvac 7.8'!N568+'havelvac 7.10'!N568+'havelvac 7.11'!N568+'havelvac 7.12'!N568+'havelvac 7.13'!N566</f>
        <v>0</v>
      </c>
      <c r="O585" s="181">
        <f>+'havelvac 7.2'!O568+'havelvac 7.3'!O568+'havelvac 7.4'!O568+'havelvac 7.5'!O568+'havelvac 7.6'!O568+'havelvac 7.7'!O568+'havelvac 7.9'!O568+'havelvac 7.8'!O568+'havelvac 7.10'!O568+'havelvac 7.11'!O568+'havelvac 7.12'!O568+'havelvac 7.13'!O566</f>
        <v>0</v>
      </c>
      <c r="P585" s="229" t="str">
        <f t="shared" si="60"/>
        <v xml:space="preserve"> </v>
      </c>
      <c r="Q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5" s="229" t="str">
        <f t="shared" si="61"/>
        <v xml:space="preserve"> </v>
      </c>
      <c r="S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5" s="229" t="str">
        <f t="shared" si="62"/>
        <v xml:space="preserve"> </v>
      </c>
      <c r="U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5" s="181">
        <f>+'havelvac 7.2'!P568+'havelvac 7.3'!P568+'havelvac 7.4'!P568+'havelvac 7.5'!P568+'havelvac 7.6'!P568+'havelvac 7.7'!P568+'havelvac 7.9'!P568+'havelvac 7.8'!P568+'havelvac 7.10'!P568+'havelvac 7.11'!P568+'havelvac 7.12'!P568+'havelvac 7.13'!P566</f>
        <v>0</v>
      </c>
      <c r="W585" s="229" t="str">
        <f t="shared" si="63"/>
        <v xml:space="preserve"> </v>
      </c>
      <c r="X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5" s="229" t="str">
        <f t="shared" si="64"/>
        <v xml:space="preserve"> </v>
      </c>
      <c r="Z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5" s="229" t="str">
        <f t="shared" si="65"/>
        <v xml:space="preserve"> </v>
      </c>
      <c r="AB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6" spans="1:28" s="135" customFormat="1">
      <c r="A586" s="182" t="str">
        <f t="shared" si="66"/>
        <v>71100701044639</v>
      </c>
      <c r="B586" s="183" t="s">
        <v>439</v>
      </c>
      <c r="C586" s="132" t="s">
        <v>189</v>
      </c>
      <c r="D586" s="131" t="s">
        <v>183</v>
      </c>
      <c r="E586" s="130" t="s">
        <v>106</v>
      </c>
      <c r="F586" s="184" t="s">
        <v>155</v>
      </c>
      <c r="G586" s="129">
        <v>4639</v>
      </c>
      <c r="H586" s="23"/>
      <c r="I586" s="23"/>
      <c r="J586" s="24"/>
      <c r="K586" s="24"/>
      <c r="L586" s="27" t="s">
        <v>167</v>
      </c>
      <c r="M586" s="10">
        <v>4639</v>
      </c>
      <c r="N586" s="181">
        <f>+'havelvac 7.2'!N569+'havelvac 7.3'!N569+'havelvac 7.4'!N569+'havelvac 7.5'!N569+'havelvac 7.6'!N569+'havelvac 7.7'!N569+'havelvac 7.9'!N569+'havelvac 7.8'!N569+'havelvac 7.10'!N569+'havelvac 7.11'!N569+'havelvac 7.12'!N569+'havelvac 7.13'!N567</f>
        <v>0</v>
      </c>
      <c r="O586" s="181">
        <f>+'havelvac 7.2'!O569+'havelvac 7.3'!O569+'havelvac 7.4'!O569+'havelvac 7.5'!O569+'havelvac 7.6'!O569+'havelvac 7.7'!O569+'havelvac 7.9'!O569+'havelvac 7.8'!O569+'havelvac 7.10'!O569+'havelvac 7.11'!O569+'havelvac 7.12'!O569+'havelvac 7.13'!O567</f>
        <v>0</v>
      </c>
      <c r="P586" s="229" t="str">
        <f t="shared" si="60"/>
        <v xml:space="preserve"> </v>
      </c>
      <c r="Q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6" s="229" t="str">
        <f t="shared" si="61"/>
        <v xml:space="preserve"> </v>
      </c>
      <c r="S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6" s="229" t="str">
        <f t="shared" si="62"/>
        <v xml:space="preserve"> </v>
      </c>
      <c r="U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6" s="181">
        <f>+'havelvac 7.2'!P569+'havelvac 7.3'!P569+'havelvac 7.4'!P569+'havelvac 7.5'!P569+'havelvac 7.6'!P569+'havelvac 7.7'!P569+'havelvac 7.9'!P569+'havelvac 7.8'!P569+'havelvac 7.10'!P569+'havelvac 7.11'!P569+'havelvac 7.12'!P569+'havelvac 7.13'!P567</f>
        <v>0</v>
      </c>
      <c r="W586" s="229" t="str">
        <f t="shared" si="63"/>
        <v xml:space="preserve"> </v>
      </c>
      <c r="X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6" s="229" t="str">
        <f t="shared" si="64"/>
        <v xml:space="preserve"> </v>
      </c>
      <c r="Z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6" s="229" t="str">
        <f t="shared" si="65"/>
        <v xml:space="preserve"> </v>
      </c>
      <c r="AB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7" spans="1:28" s="135" customFormat="1">
      <c r="A587" s="182" t="str">
        <f t="shared" si="66"/>
        <v>71100701044729</v>
      </c>
      <c r="B587" s="183" t="s">
        <v>439</v>
      </c>
      <c r="C587" s="132" t="s">
        <v>189</v>
      </c>
      <c r="D587" s="131" t="s">
        <v>183</v>
      </c>
      <c r="E587" s="130" t="s">
        <v>106</v>
      </c>
      <c r="F587" s="184" t="s">
        <v>155</v>
      </c>
      <c r="G587" s="129">
        <v>4729</v>
      </c>
      <c r="H587" s="23"/>
      <c r="I587" s="23"/>
      <c r="J587" s="24"/>
      <c r="K587" s="24"/>
      <c r="L587" s="27" t="s">
        <v>348</v>
      </c>
      <c r="M587" s="10">
        <v>4729</v>
      </c>
      <c r="N587" s="181">
        <f>+'havelvac 7.2'!N570+'havelvac 7.3'!N570+'havelvac 7.4'!N570+'havelvac 7.5'!N570+'havelvac 7.6'!N570+'havelvac 7.7'!N570+'havelvac 7.9'!N570+'havelvac 7.8'!N570+'havelvac 7.10'!N570+'havelvac 7.11'!N570+'havelvac 7.12'!N570+'havelvac 7.13'!N568</f>
        <v>0</v>
      </c>
      <c r="O587" s="181">
        <f>+'havelvac 7.2'!O570+'havelvac 7.3'!O570+'havelvac 7.4'!O570+'havelvac 7.5'!O570+'havelvac 7.6'!O570+'havelvac 7.7'!O570+'havelvac 7.9'!O570+'havelvac 7.8'!O570+'havelvac 7.10'!O570+'havelvac 7.11'!O570+'havelvac 7.12'!O570+'havelvac 7.13'!O568</f>
        <v>0</v>
      </c>
      <c r="P587" s="229" t="str">
        <f t="shared" si="60"/>
        <v xml:space="preserve"> </v>
      </c>
      <c r="Q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7" s="229" t="str">
        <f t="shared" si="61"/>
        <v xml:space="preserve"> </v>
      </c>
      <c r="S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7" s="229" t="str">
        <f t="shared" si="62"/>
        <v xml:space="preserve"> </v>
      </c>
      <c r="U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7" s="181">
        <f>+'havelvac 7.2'!P570+'havelvac 7.3'!P570+'havelvac 7.4'!P570+'havelvac 7.5'!P570+'havelvac 7.6'!P570+'havelvac 7.7'!P570+'havelvac 7.9'!P570+'havelvac 7.8'!P570+'havelvac 7.10'!P570+'havelvac 7.11'!P570+'havelvac 7.12'!P570+'havelvac 7.13'!P568</f>
        <v>0</v>
      </c>
      <c r="W587" s="229" t="str">
        <f t="shared" si="63"/>
        <v xml:space="preserve"> </v>
      </c>
      <c r="X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7" s="229" t="str">
        <f t="shared" si="64"/>
        <v xml:space="preserve"> </v>
      </c>
      <c r="Z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7" s="229" t="str">
        <f t="shared" si="65"/>
        <v xml:space="preserve"> </v>
      </c>
      <c r="AB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8" spans="1:28" s="135" customFormat="1" ht="25.5">
      <c r="A588" s="182" t="str">
        <f t="shared" si="66"/>
        <v>71100701044819</v>
      </c>
      <c r="B588" s="183" t="s">
        <v>439</v>
      </c>
      <c r="C588" s="132" t="s">
        <v>189</v>
      </c>
      <c r="D588" s="131" t="s">
        <v>183</v>
      </c>
      <c r="E588" s="130" t="s">
        <v>106</v>
      </c>
      <c r="F588" s="184" t="s">
        <v>155</v>
      </c>
      <c r="G588" s="129">
        <v>4819</v>
      </c>
      <c r="H588" s="23"/>
      <c r="I588" s="23"/>
      <c r="J588" s="24"/>
      <c r="K588" s="24"/>
      <c r="L588" s="27" t="s">
        <v>219</v>
      </c>
      <c r="M588" s="10">
        <v>4819</v>
      </c>
      <c r="N588" s="181">
        <f>+'havelvac 7.2'!N572+'havelvac 7.3'!N572+'havelvac 7.4'!N572+'havelvac 7.5'!N572+'havelvac 7.6'!N572+'havelvac 7.7'!N572+'havelvac 7.9'!N572+'havelvac 7.8'!N572+'havelvac 7.10'!N572+'havelvac 7.11'!N572+'havelvac 7.12'!N572+'havelvac 7.13'!N569</f>
        <v>0</v>
      </c>
      <c r="O588" s="181">
        <f>+'havelvac 7.2'!O572+'havelvac 7.3'!O572+'havelvac 7.4'!O572+'havelvac 7.5'!O572+'havelvac 7.6'!O572+'havelvac 7.7'!O572+'havelvac 7.9'!O572+'havelvac 7.8'!O572+'havelvac 7.10'!O572+'havelvac 7.11'!O572+'havelvac 7.12'!O572+'havelvac 7.13'!O569</f>
        <v>0</v>
      </c>
      <c r="P588" s="229" t="str">
        <f t="shared" si="60"/>
        <v xml:space="preserve"> </v>
      </c>
      <c r="Q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8" s="229" t="str">
        <f t="shared" si="61"/>
        <v xml:space="preserve"> </v>
      </c>
      <c r="S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8" s="229" t="str">
        <f t="shared" si="62"/>
        <v xml:space="preserve"> </v>
      </c>
      <c r="U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8" s="181">
        <f>+'havelvac 7.2'!P572+'havelvac 7.3'!P572+'havelvac 7.4'!P572+'havelvac 7.5'!P572+'havelvac 7.6'!P572+'havelvac 7.7'!P572+'havelvac 7.9'!P572+'havelvac 7.8'!P572+'havelvac 7.10'!P572+'havelvac 7.11'!P572+'havelvac 7.12'!P572+'havelvac 7.13'!P569</f>
        <v>0</v>
      </c>
      <c r="W588" s="229" t="str">
        <f t="shared" si="63"/>
        <v xml:space="preserve"> </v>
      </c>
      <c r="X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8" s="229" t="str">
        <f t="shared" si="64"/>
        <v xml:space="preserve"> </v>
      </c>
      <c r="Z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8" s="229" t="str">
        <f t="shared" si="65"/>
        <v xml:space="preserve"> </v>
      </c>
      <c r="AB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9" spans="1:28" s="196" customFormat="1" ht="27">
      <c r="A589" s="182" t="str">
        <f t="shared" si="66"/>
        <v>71100701050000</v>
      </c>
      <c r="B589" s="183" t="s">
        <v>439</v>
      </c>
      <c r="C589" s="132" t="s">
        <v>189</v>
      </c>
      <c r="D589" s="131" t="s">
        <v>183</v>
      </c>
      <c r="E589" s="130" t="s">
        <v>106</v>
      </c>
      <c r="F589" s="184" t="s">
        <v>149</v>
      </c>
      <c r="G589" s="185" t="s">
        <v>440</v>
      </c>
      <c r="H589" s="144"/>
      <c r="I589" s="145"/>
      <c r="J589" s="146"/>
      <c r="K589" s="146"/>
      <c r="L589" s="25" t="s">
        <v>350</v>
      </c>
      <c r="M589" s="26"/>
      <c r="N589" s="195">
        <f>+'havelvac 7.2'!N573+'havelvac 7.3'!N573+'havelvac 7.4'!N573+'havelvac 7.5'!N573+'havelvac 7.6'!N573+'havelvac 7.7'!N573+'havelvac 7.9'!N573+'havelvac 7.8'!N573+'havelvac 7.10'!N573+'havelvac 7.11'!N573+'havelvac 7.12'!N573+'havelvac 7.13'!N570</f>
        <v>0</v>
      </c>
      <c r="O589" s="195">
        <f>+'havelvac 7.2'!O573+'havelvac 7.3'!O573+'havelvac 7.4'!O573+'havelvac 7.5'!O573+'havelvac 7.6'!O573+'havelvac 7.7'!O573+'havelvac 7.9'!O573+'havelvac 7.8'!O573+'havelvac 7.10'!O573+'havelvac 7.11'!O573+'havelvac 7.12'!O573+'havelvac 7.13'!O570</f>
        <v>0</v>
      </c>
      <c r="P589" s="228" t="str">
        <f t="shared" si="60"/>
        <v xml:space="preserve"> </v>
      </c>
      <c r="Q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9" s="228" t="str">
        <f t="shared" si="61"/>
        <v xml:space="preserve"> </v>
      </c>
      <c r="S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9" s="228" t="str">
        <f t="shared" si="62"/>
        <v xml:space="preserve"> </v>
      </c>
      <c r="U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9" s="195">
        <f>+'havelvac 7.2'!P573+'havelvac 7.3'!P573+'havelvac 7.4'!P573+'havelvac 7.5'!P573+'havelvac 7.6'!P573+'havelvac 7.7'!P573+'havelvac 7.9'!P573+'havelvac 7.8'!P573+'havelvac 7.10'!P573+'havelvac 7.11'!P573+'havelvac 7.12'!P573+'havelvac 7.13'!P570</f>
        <v>0</v>
      </c>
      <c r="W589" s="228" t="str">
        <f t="shared" si="63"/>
        <v xml:space="preserve"> </v>
      </c>
      <c r="X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9" s="228" t="str">
        <f t="shared" si="64"/>
        <v xml:space="preserve"> </v>
      </c>
      <c r="Z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9" s="228" t="str">
        <f t="shared" si="65"/>
        <v xml:space="preserve"> </v>
      </c>
      <c r="AB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0" spans="1:28" s="135" customFormat="1" ht="25.5">
      <c r="A590" s="182" t="str">
        <f t="shared" si="66"/>
        <v>71100701054819</v>
      </c>
      <c r="B590" s="183" t="s">
        <v>439</v>
      </c>
      <c r="C590" s="132" t="s">
        <v>189</v>
      </c>
      <c r="D590" s="131" t="s">
        <v>183</v>
      </c>
      <c r="E590" s="130" t="s">
        <v>106</v>
      </c>
      <c r="F590" s="184" t="s">
        <v>149</v>
      </c>
      <c r="G590" s="129">
        <v>4819</v>
      </c>
      <c r="H590" s="23"/>
      <c r="I590" s="23"/>
      <c r="J590" s="24"/>
      <c r="K590" s="24"/>
      <c r="L590" s="27" t="s">
        <v>219</v>
      </c>
      <c r="M590" s="10">
        <v>4819</v>
      </c>
      <c r="N590" s="181">
        <f>+'havelvac 7.2'!N64+'havelvac 7.3'!N64+'havelvac 7.4'!N64+'havelvac 7.5'!N64+'havelvac 7.6'!N64+'havelvac 7.7'!N64+'havelvac 7.9'!N64+'havelvac 7.8'!N64+'havelvac 7.10'!N64+'havelvac 7.11'!N64+'havelvac 7.12'!N64+'havelvac 7.13'!N572</f>
        <v>0</v>
      </c>
      <c r="O590" s="181">
        <f>+'havelvac 7.2'!O64+'havelvac 7.3'!O64+'havelvac 7.4'!O64+'havelvac 7.5'!O64+'havelvac 7.6'!O64+'havelvac 7.7'!O64+'havelvac 7.9'!O64+'havelvac 7.8'!O64+'havelvac 7.10'!O64+'havelvac 7.11'!O64+'havelvac 7.12'!O64+'havelvac 7.13'!O572</f>
        <v>0</v>
      </c>
      <c r="P590" s="229" t="str">
        <f t="shared" si="60"/>
        <v xml:space="preserve"> </v>
      </c>
      <c r="Q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0" s="229" t="str">
        <f t="shared" si="61"/>
        <v xml:space="preserve"> </v>
      </c>
      <c r="S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0" s="229" t="str">
        <f t="shared" si="62"/>
        <v xml:space="preserve"> </v>
      </c>
      <c r="U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0" s="181">
        <f>+'havelvac 7.2'!P64+'havelvac 7.3'!P64+'havelvac 7.4'!P64+'havelvac 7.5'!P64+'havelvac 7.6'!P64+'havelvac 7.7'!P64+'havelvac 7.9'!P64+'havelvac 7.8'!P64+'havelvac 7.10'!P64+'havelvac 7.11'!P64+'havelvac 7.12'!P64+'havelvac 7.13'!P572</f>
        <v>0</v>
      </c>
      <c r="W590" s="229" t="str">
        <f t="shared" si="63"/>
        <v xml:space="preserve"> </v>
      </c>
      <c r="X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0" s="229" t="str">
        <f t="shared" si="64"/>
        <v xml:space="preserve"> </v>
      </c>
      <c r="Z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0" s="229" t="str">
        <f t="shared" si="65"/>
        <v xml:space="preserve"> </v>
      </c>
      <c r="AB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1" spans="1:28" s="187" customFormat="1" ht="27">
      <c r="A591" s="182" t="str">
        <f t="shared" si="66"/>
        <v>71100900000000</v>
      </c>
      <c r="B591" s="183" t="s">
        <v>439</v>
      </c>
      <c r="C591" s="132" t="s">
        <v>189</v>
      </c>
      <c r="D591" s="131" t="s">
        <v>187</v>
      </c>
      <c r="E591" s="130" t="s">
        <v>441</v>
      </c>
      <c r="F591" s="184" t="s">
        <v>441</v>
      </c>
      <c r="G591" s="185" t="s">
        <v>440</v>
      </c>
      <c r="H591" s="173">
        <v>3090</v>
      </c>
      <c r="I591" s="164" t="s">
        <v>189</v>
      </c>
      <c r="J591" s="165">
        <v>9</v>
      </c>
      <c r="K591" s="165">
        <v>0</v>
      </c>
      <c r="L591" s="166" t="s">
        <v>351</v>
      </c>
      <c r="M591" s="174"/>
      <c r="N591" s="186">
        <f>+'havelvac 7.2'!N65+'havelvac 7.3'!N65+'havelvac 7.4'!N65+'havelvac 7.5'!N65+'havelvac 7.6'!N65+'havelvac 7.7'!N65+'havelvac 7.9'!N65+'havelvac 7.8'!N65+'havelvac 7.10'!N65+'havelvac 7.11'!N65+'havelvac 7.12'!N65+'havelvac 7.13'!N573</f>
        <v>0</v>
      </c>
      <c r="O591" s="186">
        <f>+'havelvac 7.2'!O65+'havelvac 7.3'!O65+'havelvac 7.4'!O65+'havelvac 7.5'!O65+'havelvac 7.6'!O65+'havelvac 7.7'!O65+'havelvac 7.9'!O65+'havelvac 7.8'!O65+'havelvac 7.10'!O65+'havelvac 7.11'!O65+'havelvac 7.12'!O65+'havelvac 7.13'!O573</f>
        <v>0</v>
      </c>
      <c r="P591" s="226" t="str">
        <f t="shared" si="60"/>
        <v xml:space="preserve"> </v>
      </c>
      <c r="Q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1" s="226" t="str">
        <f t="shared" si="61"/>
        <v xml:space="preserve"> </v>
      </c>
      <c r="S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1" s="226" t="str">
        <f t="shared" si="62"/>
        <v xml:space="preserve"> </v>
      </c>
      <c r="U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1" s="186">
        <f>+'havelvac 7.2'!P65+'havelvac 7.3'!P65+'havelvac 7.4'!P65+'havelvac 7.5'!P65+'havelvac 7.6'!P65+'havelvac 7.7'!P65+'havelvac 7.9'!P65+'havelvac 7.8'!P65+'havelvac 7.10'!P65+'havelvac 7.11'!P65+'havelvac 7.12'!P65+'havelvac 7.13'!P573</f>
        <v>0</v>
      </c>
      <c r="W591" s="226" t="str">
        <f t="shared" si="63"/>
        <v xml:space="preserve"> </v>
      </c>
      <c r="X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1" s="226" t="str">
        <f t="shared" si="64"/>
        <v xml:space="preserve"> </v>
      </c>
      <c r="Z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1" s="226" t="str">
        <f t="shared" si="65"/>
        <v xml:space="preserve"> </v>
      </c>
      <c r="AB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2" spans="1:28" s="135" customFormat="1" ht="12.75">
      <c r="A592" s="182" t="str">
        <f t="shared" si="66"/>
        <v>71100900000001</v>
      </c>
      <c r="B592" s="183" t="s">
        <v>439</v>
      </c>
      <c r="C592" s="132" t="s">
        <v>189</v>
      </c>
      <c r="D592" s="131" t="s">
        <v>187</v>
      </c>
      <c r="E592" s="130" t="s">
        <v>441</v>
      </c>
      <c r="F592" s="184" t="s">
        <v>441</v>
      </c>
      <c r="G592" s="185" t="s">
        <v>96</v>
      </c>
      <c r="H592" s="23"/>
      <c r="I592" s="16"/>
      <c r="J592" s="17"/>
      <c r="K592" s="17"/>
      <c r="L592" s="28" t="s">
        <v>110</v>
      </c>
      <c r="M592" s="29"/>
      <c r="N592" s="188">
        <f>+'havelvac 7.2'!N574+'havelvac 7.3'!N574+'havelvac 7.4'!N574+'havelvac 7.5'!N574+'havelvac 7.6'!N574+'havelvac 7.7'!N574+'havelvac 7.9'!N574+'havelvac 7.8'!N574+'havelvac 7.10'!N574+'havelvac 7.11'!N574+'havelvac 7.12'!N574+'havelvac 7.13'!N64</f>
        <v>0</v>
      </c>
      <c r="O592" s="188">
        <f>+'havelvac 7.2'!O574+'havelvac 7.3'!O574+'havelvac 7.4'!O574+'havelvac 7.5'!O574+'havelvac 7.6'!O574+'havelvac 7.7'!O574+'havelvac 7.9'!O574+'havelvac 7.8'!O574+'havelvac 7.10'!O574+'havelvac 7.11'!O574+'havelvac 7.12'!O574+'havelvac 7.13'!O64</f>
        <v>0</v>
      </c>
      <c r="P592" s="225" t="str">
        <f t="shared" ref="P592:P622" si="67">IFERROR(Q592/O592, " ")</f>
        <v xml:space="preserve"> </v>
      </c>
      <c r="Q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2" s="225" t="str">
        <f t="shared" ref="R592:R622" si="68">IFERROR(S592/O592, " ")</f>
        <v xml:space="preserve"> </v>
      </c>
      <c r="S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2" s="225" t="str">
        <f t="shared" ref="T592:T622" si="69">IFERROR(U592/O592, " ")</f>
        <v xml:space="preserve"> </v>
      </c>
      <c r="U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2" s="188">
        <f>+'havelvac 7.2'!P574+'havelvac 7.3'!P574+'havelvac 7.4'!P574+'havelvac 7.5'!P574+'havelvac 7.6'!P574+'havelvac 7.7'!P574+'havelvac 7.9'!P574+'havelvac 7.8'!P574+'havelvac 7.10'!P574+'havelvac 7.11'!P574+'havelvac 7.12'!P574+'havelvac 7.13'!P64</f>
        <v>0</v>
      </c>
      <c r="W592" s="225" t="str">
        <f t="shared" ref="W592:W622" si="70">IFERROR(X592/V592, " ")</f>
        <v xml:space="preserve"> </v>
      </c>
      <c r="X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2" s="225" t="str">
        <f t="shared" ref="Y592:Y622" si="71">IFERROR(Z592/V592, " ")</f>
        <v xml:space="preserve"> </v>
      </c>
      <c r="Z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2" s="225" t="str">
        <f t="shared" ref="AA592:AA622" si="72">IFERROR(AB592/V592, " ")</f>
        <v xml:space="preserve"> </v>
      </c>
      <c r="AB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3" spans="1:28" s="191" customFormat="1" ht="12.75">
      <c r="A593" s="182" t="str">
        <f t="shared" si="66"/>
        <v>71100901000000</v>
      </c>
      <c r="B593" s="183" t="s">
        <v>439</v>
      </c>
      <c r="C593" s="132" t="s">
        <v>189</v>
      </c>
      <c r="D593" s="131" t="s">
        <v>187</v>
      </c>
      <c r="E593" s="130" t="s">
        <v>106</v>
      </c>
      <c r="F593" s="184" t="s">
        <v>441</v>
      </c>
      <c r="G593" s="185" t="s">
        <v>440</v>
      </c>
      <c r="H593" s="149">
        <v>3091</v>
      </c>
      <c r="I593" s="150" t="s">
        <v>189</v>
      </c>
      <c r="J593" s="151">
        <v>9</v>
      </c>
      <c r="K593" s="151">
        <v>1</v>
      </c>
      <c r="L593" s="152" t="s">
        <v>351</v>
      </c>
      <c r="M593" s="153"/>
      <c r="N593" s="190">
        <f>+'havelvac 7.2'!N575+'havelvac 7.3'!N575+'havelvac 7.4'!N575+'havelvac 7.5'!N575+'havelvac 7.6'!N575+'havelvac 7.7'!N575+'havelvac 7.9'!N575+'havelvac 7.8'!N575+'havelvac 7.10'!N575+'havelvac 7.11'!N575+'havelvac 7.12'!N575+'havelvac 7.13'!N65</f>
        <v>0</v>
      </c>
      <c r="O593" s="190">
        <f>+'havelvac 7.2'!O575+'havelvac 7.3'!O575+'havelvac 7.4'!O575+'havelvac 7.5'!O575+'havelvac 7.6'!O575+'havelvac 7.7'!O575+'havelvac 7.9'!O575+'havelvac 7.8'!O575+'havelvac 7.10'!O575+'havelvac 7.11'!O575+'havelvac 7.12'!O575+'havelvac 7.13'!O65</f>
        <v>0</v>
      </c>
      <c r="P593" s="227" t="str">
        <f t="shared" si="67"/>
        <v xml:space="preserve"> </v>
      </c>
      <c r="Q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3" s="227" t="str">
        <f t="shared" si="68"/>
        <v xml:space="preserve"> </v>
      </c>
      <c r="S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3" s="227" t="str">
        <f t="shared" si="69"/>
        <v xml:space="preserve"> </v>
      </c>
      <c r="U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3" s="190">
        <f>+'havelvac 7.2'!P575+'havelvac 7.3'!P575+'havelvac 7.4'!P575+'havelvac 7.5'!P575+'havelvac 7.6'!P575+'havelvac 7.7'!P575+'havelvac 7.9'!P575+'havelvac 7.8'!P575+'havelvac 7.10'!P575+'havelvac 7.11'!P575+'havelvac 7.12'!P575+'havelvac 7.13'!P65</f>
        <v>0</v>
      </c>
      <c r="W593" s="227" t="str">
        <f t="shared" si="70"/>
        <v xml:space="preserve"> </v>
      </c>
      <c r="X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3" s="227" t="str">
        <f t="shared" si="71"/>
        <v xml:space="preserve"> </v>
      </c>
      <c r="Z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3" s="227" t="str">
        <f t="shared" si="72"/>
        <v xml:space="preserve"> </v>
      </c>
      <c r="AB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4" spans="1:28" s="135" customFormat="1" ht="12.75">
      <c r="A594" s="182" t="str">
        <f t="shared" si="66"/>
        <v>71100901000001</v>
      </c>
      <c r="B594" s="183" t="s">
        <v>439</v>
      </c>
      <c r="C594" s="132" t="s">
        <v>189</v>
      </c>
      <c r="D594" s="131" t="s">
        <v>187</v>
      </c>
      <c r="E594" s="130" t="s">
        <v>106</v>
      </c>
      <c r="F594" s="184" t="s">
        <v>441</v>
      </c>
      <c r="G594" s="185" t="s">
        <v>96</v>
      </c>
      <c r="H594" s="15"/>
      <c r="I594" s="23"/>
      <c r="J594" s="24"/>
      <c r="K594" s="24"/>
      <c r="L594" s="28" t="s">
        <v>108</v>
      </c>
      <c r="M594" s="42"/>
      <c r="N594" s="188">
        <f>+'havelvac 7.2'!N576+'havelvac 7.3'!N576+'havelvac 7.4'!N576+'havelvac 7.5'!N576+'havelvac 7.6'!N576+'havelvac 7.7'!N576+'havelvac 7.9'!N576+'havelvac 7.8'!N576+'havelvac 7.10'!N576+'havelvac 7.11'!N576+'havelvac 7.12'!N576+'havelvac 7.13'!N574</f>
        <v>0</v>
      </c>
      <c r="O594" s="188">
        <f>+'havelvac 7.2'!O576+'havelvac 7.3'!O576+'havelvac 7.4'!O576+'havelvac 7.5'!O576+'havelvac 7.6'!O576+'havelvac 7.7'!O576+'havelvac 7.9'!O576+'havelvac 7.8'!O576+'havelvac 7.10'!O576+'havelvac 7.11'!O576+'havelvac 7.12'!O576+'havelvac 7.13'!O574</f>
        <v>0</v>
      </c>
      <c r="P594" s="225" t="str">
        <f t="shared" si="67"/>
        <v xml:space="preserve"> </v>
      </c>
      <c r="Q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4" s="225" t="str">
        <f t="shared" si="68"/>
        <v xml:space="preserve"> </v>
      </c>
      <c r="S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4" s="225" t="str">
        <f t="shared" si="69"/>
        <v xml:space="preserve"> </v>
      </c>
      <c r="U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4" s="188">
        <f>+'havelvac 7.2'!P576+'havelvac 7.3'!P576+'havelvac 7.4'!P576+'havelvac 7.5'!P576+'havelvac 7.6'!P576+'havelvac 7.7'!P576+'havelvac 7.9'!P576+'havelvac 7.8'!P576+'havelvac 7.10'!P576+'havelvac 7.11'!P576+'havelvac 7.12'!P576+'havelvac 7.13'!P574</f>
        <v>0</v>
      </c>
      <c r="W594" s="225" t="str">
        <f t="shared" si="70"/>
        <v xml:space="preserve"> </v>
      </c>
      <c r="X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4" s="225" t="str">
        <f t="shared" si="71"/>
        <v xml:space="preserve"> </v>
      </c>
      <c r="Z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4" s="225" t="str">
        <f t="shared" si="72"/>
        <v xml:space="preserve"> </v>
      </c>
      <c r="AB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5" spans="1:28" s="196" customFormat="1" ht="40.5">
      <c r="A595" s="182" t="str">
        <f t="shared" si="66"/>
        <v>71100901010000</v>
      </c>
      <c r="B595" s="183" t="s">
        <v>439</v>
      </c>
      <c r="C595" s="132" t="s">
        <v>189</v>
      </c>
      <c r="D595" s="131" t="s">
        <v>187</v>
      </c>
      <c r="E595" s="130" t="s">
        <v>106</v>
      </c>
      <c r="F595" s="184" t="s">
        <v>106</v>
      </c>
      <c r="G595" s="185" t="s">
        <v>440</v>
      </c>
      <c r="H595" s="144"/>
      <c r="I595" s="145"/>
      <c r="J595" s="146"/>
      <c r="K595" s="146"/>
      <c r="L595" s="25" t="s">
        <v>352</v>
      </c>
      <c r="M595" s="26"/>
      <c r="N595" s="195">
        <f>+'havelvac 7.2'!N577+'havelvac 7.3'!N577+'havelvac 7.4'!N577+'havelvac 7.5'!N577+'havelvac 7.6'!N577+'havelvac 7.7'!N577+'havelvac 7.9'!N577+'havelvac 7.8'!N577+'havelvac 7.10'!N577+'havelvac 7.11'!N577+'havelvac 7.12'!N577+'havelvac 7.13'!N575</f>
        <v>0</v>
      </c>
      <c r="O595" s="195">
        <f>+'havelvac 7.2'!O577+'havelvac 7.3'!O577+'havelvac 7.4'!O577+'havelvac 7.5'!O577+'havelvac 7.6'!O577+'havelvac 7.7'!O577+'havelvac 7.9'!O577+'havelvac 7.8'!O577+'havelvac 7.10'!O577+'havelvac 7.11'!O577+'havelvac 7.12'!O577+'havelvac 7.13'!O575</f>
        <v>0</v>
      </c>
      <c r="P595" s="228" t="str">
        <f t="shared" si="67"/>
        <v xml:space="preserve"> </v>
      </c>
      <c r="Q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5" s="228" t="str">
        <f t="shared" si="68"/>
        <v xml:space="preserve"> </v>
      </c>
      <c r="S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5" s="228" t="str">
        <f t="shared" si="69"/>
        <v xml:space="preserve"> </v>
      </c>
      <c r="U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5" s="195">
        <f>+'havelvac 7.2'!P577+'havelvac 7.3'!P577+'havelvac 7.4'!P577+'havelvac 7.5'!P577+'havelvac 7.6'!P577+'havelvac 7.7'!P577+'havelvac 7.9'!P577+'havelvac 7.8'!P577+'havelvac 7.10'!P577+'havelvac 7.11'!P577+'havelvac 7.12'!P577+'havelvac 7.13'!P575</f>
        <v>0</v>
      </c>
      <c r="W595" s="228" t="str">
        <f t="shared" si="70"/>
        <v xml:space="preserve"> </v>
      </c>
      <c r="X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5" s="228" t="str">
        <f t="shared" si="71"/>
        <v xml:space="preserve"> </v>
      </c>
      <c r="Z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5" s="228" t="str">
        <f t="shared" si="72"/>
        <v xml:space="preserve"> </v>
      </c>
      <c r="AB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6" spans="1:28" s="135" customFormat="1">
      <c r="A596" s="182" t="str">
        <f t="shared" si="66"/>
        <v>71100901014111</v>
      </c>
      <c r="B596" s="183" t="s">
        <v>439</v>
      </c>
      <c r="C596" s="132" t="s">
        <v>189</v>
      </c>
      <c r="D596" s="131" t="s">
        <v>187</v>
      </c>
      <c r="E596" s="130" t="s">
        <v>106</v>
      </c>
      <c r="F596" s="184" t="s">
        <v>106</v>
      </c>
      <c r="G596" s="129">
        <v>4111</v>
      </c>
      <c r="H596" s="15"/>
      <c r="I596" s="23"/>
      <c r="J596" s="24"/>
      <c r="K596" s="24"/>
      <c r="L596" s="27" t="s">
        <v>112</v>
      </c>
      <c r="M596" s="42">
        <v>4111</v>
      </c>
      <c r="N596" s="181">
        <f>+'havelvac 7.2'!N578+'havelvac 7.3'!N578+'havelvac 7.4'!N578+'havelvac 7.5'!N578+'havelvac 7.6'!N578+'havelvac 7.7'!N578+'havelvac 7.9'!N578+'havelvac 7.8'!N578+'havelvac 7.10'!N578+'havelvac 7.11'!N578+'havelvac 7.12'!N578+'havelvac 7.13'!N576</f>
        <v>0</v>
      </c>
      <c r="O596" s="181">
        <f>+'havelvac 7.2'!O578+'havelvac 7.3'!O578+'havelvac 7.4'!O578+'havelvac 7.5'!O578+'havelvac 7.6'!O578+'havelvac 7.7'!O578+'havelvac 7.9'!O578+'havelvac 7.8'!O578+'havelvac 7.10'!O578+'havelvac 7.11'!O578+'havelvac 7.12'!O578+'havelvac 7.13'!O576</f>
        <v>0</v>
      </c>
      <c r="P596" s="229" t="str">
        <f t="shared" si="67"/>
        <v xml:space="preserve"> </v>
      </c>
      <c r="Q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6" s="229" t="str">
        <f t="shared" si="68"/>
        <v xml:space="preserve"> </v>
      </c>
      <c r="S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6" s="229" t="str">
        <f t="shared" si="69"/>
        <v xml:space="preserve"> </v>
      </c>
      <c r="U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6" s="181">
        <f>+'havelvac 7.2'!P578+'havelvac 7.3'!P578+'havelvac 7.4'!P578+'havelvac 7.5'!P578+'havelvac 7.6'!P578+'havelvac 7.7'!P578+'havelvac 7.9'!P578+'havelvac 7.8'!P578+'havelvac 7.10'!P578+'havelvac 7.11'!P578+'havelvac 7.12'!P578+'havelvac 7.13'!P576</f>
        <v>0</v>
      </c>
      <c r="W596" s="229" t="str">
        <f t="shared" si="70"/>
        <v xml:space="preserve"> </v>
      </c>
      <c r="X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6" s="229" t="str">
        <f t="shared" si="71"/>
        <v xml:space="preserve"> </v>
      </c>
      <c r="Z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6" s="229" t="str">
        <f t="shared" si="72"/>
        <v xml:space="preserve"> </v>
      </c>
      <c r="AB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7" spans="1:28" s="135" customFormat="1">
      <c r="A597" s="182" t="str">
        <f t="shared" si="66"/>
        <v>71100901014212</v>
      </c>
      <c r="B597" s="183" t="s">
        <v>439</v>
      </c>
      <c r="C597" s="132" t="s">
        <v>189</v>
      </c>
      <c r="D597" s="131" t="s">
        <v>187</v>
      </c>
      <c r="E597" s="130" t="s">
        <v>106</v>
      </c>
      <c r="F597" s="184" t="s">
        <v>106</v>
      </c>
      <c r="G597" s="129">
        <v>4212</v>
      </c>
      <c r="H597" s="15"/>
      <c r="I597" s="23"/>
      <c r="J597" s="24"/>
      <c r="K597" s="24"/>
      <c r="L597" s="27" t="s">
        <v>114</v>
      </c>
      <c r="M597" s="42">
        <v>4212</v>
      </c>
      <c r="N597" s="181">
        <f>+'havelvac 7.2'!N579+'havelvac 7.3'!N579+'havelvac 7.4'!N579+'havelvac 7.5'!N579+'havelvac 7.6'!N579+'havelvac 7.7'!N579+'havelvac 7.9'!N579+'havelvac 7.8'!N579+'havelvac 7.10'!N579+'havelvac 7.11'!N579+'havelvac 7.12'!N579+'havelvac 7.13'!N577</f>
        <v>0</v>
      </c>
      <c r="O597" s="181">
        <f>+'havelvac 7.2'!O579+'havelvac 7.3'!O579+'havelvac 7.4'!O579+'havelvac 7.5'!O579+'havelvac 7.6'!O579+'havelvac 7.7'!O579+'havelvac 7.9'!O579+'havelvac 7.8'!O579+'havelvac 7.10'!O579+'havelvac 7.11'!O579+'havelvac 7.12'!O579+'havelvac 7.13'!O577</f>
        <v>0</v>
      </c>
      <c r="P597" s="229" t="str">
        <f t="shared" si="67"/>
        <v xml:space="preserve"> </v>
      </c>
      <c r="Q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7" s="229" t="str">
        <f t="shared" si="68"/>
        <v xml:space="preserve"> </v>
      </c>
      <c r="S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7" s="229" t="str">
        <f t="shared" si="69"/>
        <v xml:space="preserve"> </v>
      </c>
      <c r="U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7" s="181">
        <f>+'havelvac 7.2'!P579+'havelvac 7.3'!P579+'havelvac 7.4'!P579+'havelvac 7.5'!P579+'havelvac 7.6'!P579+'havelvac 7.7'!P579+'havelvac 7.9'!P579+'havelvac 7.8'!P579+'havelvac 7.10'!P579+'havelvac 7.11'!P579+'havelvac 7.12'!P579+'havelvac 7.13'!P577</f>
        <v>0</v>
      </c>
      <c r="W597" s="229" t="str">
        <f t="shared" si="70"/>
        <v xml:space="preserve"> </v>
      </c>
      <c r="X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7" s="229" t="str">
        <f t="shared" si="71"/>
        <v xml:space="preserve"> </v>
      </c>
      <c r="Z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7" s="229" t="str">
        <f t="shared" si="72"/>
        <v xml:space="preserve"> </v>
      </c>
      <c r="AB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8" spans="1:28" s="135" customFormat="1">
      <c r="A598" s="182" t="str">
        <f t="shared" si="66"/>
        <v>71100901014213</v>
      </c>
      <c r="B598" s="183" t="s">
        <v>439</v>
      </c>
      <c r="C598" s="132" t="s">
        <v>189</v>
      </c>
      <c r="D598" s="131" t="s">
        <v>187</v>
      </c>
      <c r="E598" s="130" t="s">
        <v>106</v>
      </c>
      <c r="F598" s="184" t="s">
        <v>106</v>
      </c>
      <c r="G598" s="129">
        <v>4213</v>
      </c>
      <c r="H598" s="15"/>
      <c r="I598" s="23"/>
      <c r="J598" s="24"/>
      <c r="K598" s="24"/>
      <c r="L598" s="27" t="s">
        <v>115</v>
      </c>
      <c r="M598" s="42">
        <v>4213</v>
      </c>
      <c r="N598" s="181">
        <f>+'havelvac 7.2'!N580+'havelvac 7.3'!N580+'havelvac 7.4'!N580+'havelvac 7.5'!N580+'havelvac 7.6'!N580+'havelvac 7.7'!N580+'havelvac 7.9'!N580+'havelvac 7.8'!N580+'havelvac 7.10'!N580+'havelvac 7.11'!N580+'havelvac 7.12'!N580+'havelvac 7.13'!N578</f>
        <v>0</v>
      </c>
      <c r="O598" s="181">
        <f>+'havelvac 7.2'!O580+'havelvac 7.3'!O580+'havelvac 7.4'!O580+'havelvac 7.5'!O580+'havelvac 7.6'!O580+'havelvac 7.7'!O580+'havelvac 7.9'!O580+'havelvac 7.8'!O580+'havelvac 7.10'!O580+'havelvac 7.11'!O580+'havelvac 7.12'!O580+'havelvac 7.13'!O578</f>
        <v>0</v>
      </c>
      <c r="P598" s="229" t="str">
        <f t="shared" si="67"/>
        <v xml:space="preserve"> </v>
      </c>
      <c r="Q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8" s="229" t="str">
        <f t="shared" si="68"/>
        <v xml:space="preserve"> </v>
      </c>
      <c r="S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8" s="229" t="str">
        <f t="shared" si="69"/>
        <v xml:space="preserve"> </v>
      </c>
      <c r="U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8" s="181">
        <f>+'havelvac 7.2'!P580+'havelvac 7.3'!P580+'havelvac 7.4'!P580+'havelvac 7.5'!P580+'havelvac 7.6'!P580+'havelvac 7.7'!P580+'havelvac 7.9'!P580+'havelvac 7.8'!P580+'havelvac 7.10'!P580+'havelvac 7.11'!P580+'havelvac 7.12'!P580+'havelvac 7.13'!P578</f>
        <v>0</v>
      </c>
      <c r="W598" s="229" t="str">
        <f t="shared" si="70"/>
        <v xml:space="preserve"> </v>
      </c>
      <c r="X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8" s="229" t="str">
        <f t="shared" si="71"/>
        <v xml:space="preserve"> </v>
      </c>
      <c r="Z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8" s="229" t="str">
        <f t="shared" si="72"/>
        <v xml:space="preserve"> </v>
      </c>
      <c r="AB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9" spans="1:28" s="135" customFormat="1">
      <c r="A599" s="182" t="str">
        <f t="shared" si="66"/>
        <v>71100901014214</v>
      </c>
      <c r="B599" s="183" t="s">
        <v>439</v>
      </c>
      <c r="C599" s="132" t="s">
        <v>189</v>
      </c>
      <c r="D599" s="131" t="s">
        <v>187</v>
      </c>
      <c r="E599" s="130" t="s">
        <v>106</v>
      </c>
      <c r="F599" s="184" t="s">
        <v>106</v>
      </c>
      <c r="G599" s="129">
        <v>4214</v>
      </c>
      <c r="H599" s="15"/>
      <c r="I599" s="23"/>
      <c r="J599" s="24"/>
      <c r="K599" s="24"/>
      <c r="L599" s="27" t="s">
        <v>116</v>
      </c>
      <c r="M599" s="11">
        <v>4214</v>
      </c>
      <c r="N599" s="181">
        <f>+'havelvac 7.2'!N581+'havelvac 7.3'!N581+'havelvac 7.4'!N581+'havelvac 7.5'!N581+'havelvac 7.6'!N581+'havelvac 7.7'!N581+'havelvac 7.9'!N581+'havelvac 7.8'!N581+'havelvac 7.10'!N581+'havelvac 7.11'!N581+'havelvac 7.12'!N581+'havelvac 7.13'!N579</f>
        <v>0</v>
      </c>
      <c r="O599" s="181">
        <f>+'havelvac 7.2'!O581+'havelvac 7.3'!O581+'havelvac 7.4'!O581+'havelvac 7.5'!O581+'havelvac 7.6'!O581+'havelvac 7.7'!O581+'havelvac 7.9'!O581+'havelvac 7.8'!O581+'havelvac 7.10'!O581+'havelvac 7.11'!O581+'havelvac 7.12'!O581+'havelvac 7.13'!O579</f>
        <v>0</v>
      </c>
      <c r="P599" s="229" t="str">
        <f t="shared" si="67"/>
        <v xml:space="preserve"> </v>
      </c>
      <c r="Q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9" s="229" t="str">
        <f t="shared" si="68"/>
        <v xml:space="preserve"> </v>
      </c>
      <c r="S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9" s="229" t="str">
        <f t="shared" si="69"/>
        <v xml:space="preserve"> </v>
      </c>
      <c r="U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9" s="181">
        <f>+'havelvac 7.2'!P581+'havelvac 7.3'!P581+'havelvac 7.4'!P581+'havelvac 7.5'!P581+'havelvac 7.6'!P581+'havelvac 7.7'!P581+'havelvac 7.9'!P581+'havelvac 7.8'!P581+'havelvac 7.10'!P581+'havelvac 7.11'!P581+'havelvac 7.12'!P581+'havelvac 7.13'!P579</f>
        <v>0</v>
      </c>
      <c r="W599" s="229" t="str">
        <f t="shared" si="70"/>
        <v xml:space="preserve"> </v>
      </c>
      <c r="X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9" s="229" t="str">
        <f t="shared" si="71"/>
        <v xml:space="preserve"> </v>
      </c>
      <c r="Z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9" s="229" t="str">
        <f t="shared" si="72"/>
        <v xml:space="preserve"> </v>
      </c>
      <c r="AB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0" spans="1:28" s="135" customFormat="1">
      <c r="A600" s="182" t="str">
        <f t="shared" si="66"/>
        <v>71100901014216</v>
      </c>
      <c r="B600" s="183" t="s">
        <v>439</v>
      </c>
      <c r="C600" s="132" t="s">
        <v>189</v>
      </c>
      <c r="D600" s="131" t="s">
        <v>187</v>
      </c>
      <c r="E600" s="130" t="s">
        <v>106</v>
      </c>
      <c r="F600" s="184" t="s">
        <v>106</v>
      </c>
      <c r="G600" s="129">
        <v>4216</v>
      </c>
      <c r="H600" s="15"/>
      <c r="I600" s="23"/>
      <c r="J600" s="24"/>
      <c r="K600" s="24"/>
      <c r="L600" s="27" t="s">
        <v>118</v>
      </c>
      <c r="M600" s="11">
        <v>4216</v>
      </c>
      <c r="N600" s="181">
        <f>+'havelvac 7.2'!N582+'havelvac 7.3'!N582+'havelvac 7.4'!N582+'havelvac 7.5'!N582+'havelvac 7.6'!N582+'havelvac 7.7'!N582+'havelvac 7.9'!N582+'havelvac 7.8'!N582+'havelvac 7.10'!N582+'havelvac 7.11'!N582+'havelvac 7.12'!N582+'havelvac 7.13'!N580</f>
        <v>0</v>
      </c>
      <c r="O600" s="181">
        <f>+'havelvac 7.2'!O582+'havelvac 7.3'!O582+'havelvac 7.4'!O582+'havelvac 7.5'!O582+'havelvac 7.6'!O582+'havelvac 7.7'!O582+'havelvac 7.9'!O582+'havelvac 7.8'!O582+'havelvac 7.10'!O582+'havelvac 7.11'!O582+'havelvac 7.12'!O582+'havelvac 7.13'!O580</f>
        <v>0</v>
      </c>
      <c r="P600" s="229" t="str">
        <f t="shared" si="67"/>
        <v xml:space="preserve"> </v>
      </c>
      <c r="Q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0" s="229" t="str">
        <f t="shared" si="68"/>
        <v xml:space="preserve"> </v>
      </c>
      <c r="S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0" s="229" t="str">
        <f t="shared" si="69"/>
        <v xml:space="preserve"> </v>
      </c>
      <c r="U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0" s="181">
        <f>+'havelvac 7.2'!P582+'havelvac 7.3'!P582+'havelvac 7.4'!P582+'havelvac 7.5'!P582+'havelvac 7.6'!P582+'havelvac 7.7'!P582+'havelvac 7.9'!P582+'havelvac 7.8'!P582+'havelvac 7.10'!P582+'havelvac 7.11'!P582+'havelvac 7.12'!P582+'havelvac 7.13'!P580</f>
        <v>0</v>
      </c>
      <c r="W600" s="229" t="str">
        <f t="shared" si="70"/>
        <v xml:space="preserve"> </v>
      </c>
      <c r="X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0" s="229" t="str">
        <f t="shared" si="71"/>
        <v xml:space="preserve"> </v>
      </c>
      <c r="Z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0" s="229" t="str">
        <f t="shared" si="72"/>
        <v xml:space="preserve"> </v>
      </c>
      <c r="AB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1" spans="1:28" s="135" customFormat="1">
      <c r="A601" s="182" t="str">
        <f t="shared" si="66"/>
        <v>71100901014221</v>
      </c>
      <c r="B601" s="183" t="s">
        <v>439</v>
      </c>
      <c r="C601" s="132" t="s">
        <v>189</v>
      </c>
      <c r="D601" s="131" t="s">
        <v>187</v>
      </c>
      <c r="E601" s="130" t="s">
        <v>106</v>
      </c>
      <c r="F601" s="184" t="s">
        <v>106</v>
      </c>
      <c r="G601" s="129">
        <v>4221</v>
      </c>
      <c r="H601" s="15"/>
      <c r="I601" s="23"/>
      <c r="J601" s="24"/>
      <c r="K601" s="24"/>
      <c r="L601" s="27" t="s">
        <v>353</v>
      </c>
      <c r="M601" s="11">
        <v>4221</v>
      </c>
      <c r="N601" s="181">
        <f>+'havelvac 7.2'!N583+'havelvac 7.3'!N583+'havelvac 7.4'!N583+'havelvac 7.5'!N583+'havelvac 7.6'!N583+'havelvac 7.7'!N583+'havelvac 7.9'!N583+'havelvac 7.8'!N583+'havelvac 7.10'!N583+'havelvac 7.11'!N583+'havelvac 7.12'!N583+'havelvac 7.13'!N581</f>
        <v>0</v>
      </c>
      <c r="O601" s="181">
        <f>+'havelvac 7.2'!O583+'havelvac 7.3'!O583+'havelvac 7.4'!O583+'havelvac 7.5'!O583+'havelvac 7.6'!O583+'havelvac 7.7'!O583+'havelvac 7.9'!O583+'havelvac 7.8'!O583+'havelvac 7.10'!O583+'havelvac 7.11'!O583+'havelvac 7.12'!O583+'havelvac 7.13'!O581</f>
        <v>0</v>
      </c>
      <c r="P601" s="229" t="str">
        <f t="shared" si="67"/>
        <v xml:space="preserve"> </v>
      </c>
      <c r="Q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1" s="229" t="str">
        <f t="shared" si="68"/>
        <v xml:space="preserve"> </v>
      </c>
      <c r="S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1" s="229" t="str">
        <f t="shared" si="69"/>
        <v xml:space="preserve"> </v>
      </c>
      <c r="U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1" s="181">
        <f>+'havelvac 7.2'!P583+'havelvac 7.3'!P583+'havelvac 7.4'!P583+'havelvac 7.5'!P583+'havelvac 7.6'!P583+'havelvac 7.7'!P583+'havelvac 7.9'!P583+'havelvac 7.8'!P583+'havelvac 7.10'!P583+'havelvac 7.11'!P583+'havelvac 7.12'!P583+'havelvac 7.13'!P581</f>
        <v>0</v>
      </c>
      <c r="W601" s="229" t="str">
        <f t="shared" si="70"/>
        <v xml:space="preserve"> </v>
      </c>
      <c r="X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1" s="229" t="str">
        <f t="shared" si="71"/>
        <v xml:space="preserve"> </v>
      </c>
      <c r="Z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1" s="229" t="str">
        <f t="shared" si="72"/>
        <v xml:space="preserve"> </v>
      </c>
      <c r="AB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2" spans="1:28" s="135" customFormat="1" ht="25.5">
      <c r="A602" s="182" t="str">
        <f t="shared" si="66"/>
        <v>71100901014252</v>
      </c>
      <c r="B602" s="183" t="s">
        <v>439</v>
      </c>
      <c r="C602" s="132" t="s">
        <v>189</v>
      </c>
      <c r="D602" s="131" t="s">
        <v>187</v>
      </c>
      <c r="E602" s="130" t="s">
        <v>106</v>
      </c>
      <c r="F602" s="184" t="s">
        <v>106</v>
      </c>
      <c r="G602" s="129">
        <v>4252</v>
      </c>
      <c r="H602" s="15"/>
      <c r="I602" s="23"/>
      <c r="J602" s="24"/>
      <c r="K602" s="24"/>
      <c r="L602" s="27" t="s">
        <v>127</v>
      </c>
      <c r="M602" s="11">
        <v>4252</v>
      </c>
      <c r="N602" s="181">
        <f>+'havelvac 7.2'!N584+'havelvac 7.3'!N584+'havelvac 7.4'!N584+'havelvac 7.5'!N584+'havelvac 7.6'!N584+'havelvac 7.7'!N584+'havelvac 7.9'!N584+'havelvac 7.8'!N584+'havelvac 7.10'!N584+'havelvac 7.11'!N584+'havelvac 7.12'!N584+'havelvac 7.13'!N582</f>
        <v>0</v>
      </c>
      <c r="O602" s="181">
        <f>+'havelvac 7.2'!O584+'havelvac 7.3'!O584+'havelvac 7.4'!O584+'havelvac 7.5'!O584+'havelvac 7.6'!O584+'havelvac 7.7'!O584+'havelvac 7.9'!O584+'havelvac 7.8'!O584+'havelvac 7.10'!O584+'havelvac 7.11'!O584+'havelvac 7.12'!O584+'havelvac 7.13'!O582</f>
        <v>0</v>
      </c>
      <c r="P602" s="229" t="str">
        <f t="shared" si="67"/>
        <v xml:space="preserve"> </v>
      </c>
      <c r="Q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2" s="229" t="str">
        <f t="shared" si="68"/>
        <v xml:space="preserve"> </v>
      </c>
      <c r="S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2" s="229" t="str">
        <f t="shared" si="69"/>
        <v xml:space="preserve"> </v>
      </c>
      <c r="U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2" s="181">
        <f>+'havelvac 7.2'!P584+'havelvac 7.3'!P584+'havelvac 7.4'!P584+'havelvac 7.5'!P584+'havelvac 7.6'!P584+'havelvac 7.7'!P584+'havelvac 7.9'!P584+'havelvac 7.8'!P584+'havelvac 7.10'!P584+'havelvac 7.11'!P584+'havelvac 7.12'!P584+'havelvac 7.13'!P582</f>
        <v>0</v>
      </c>
      <c r="W602" s="229" t="str">
        <f t="shared" si="70"/>
        <v xml:space="preserve"> </v>
      </c>
      <c r="X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2" s="229" t="str">
        <f t="shared" si="71"/>
        <v xml:space="preserve"> </v>
      </c>
      <c r="Z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2" s="229" t="str">
        <f t="shared" si="72"/>
        <v xml:space="preserve"> </v>
      </c>
      <c r="AB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3" spans="1:28" s="135" customFormat="1">
      <c r="A603" s="182" t="str">
        <f t="shared" si="66"/>
        <v>71100901014261</v>
      </c>
      <c r="B603" s="183" t="s">
        <v>439</v>
      </c>
      <c r="C603" s="132" t="s">
        <v>189</v>
      </c>
      <c r="D603" s="131" t="s">
        <v>187</v>
      </c>
      <c r="E603" s="130" t="s">
        <v>106</v>
      </c>
      <c r="F603" s="184" t="s">
        <v>106</v>
      </c>
      <c r="G603" s="129">
        <v>4261</v>
      </c>
      <c r="H603" s="15"/>
      <c r="I603" s="23"/>
      <c r="J603" s="24"/>
      <c r="K603" s="24"/>
      <c r="L603" s="27" t="s">
        <v>128</v>
      </c>
      <c r="M603" s="11">
        <v>4261</v>
      </c>
      <c r="N603" s="181">
        <f>+'havelvac 7.2'!N585+'havelvac 7.3'!N585+'havelvac 7.4'!N585+'havelvac 7.5'!N585+'havelvac 7.6'!N585+'havelvac 7.7'!N585+'havelvac 7.9'!N585+'havelvac 7.8'!N585+'havelvac 7.10'!N585+'havelvac 7.11'!N585+'havelvac 7.12'!N585+'havelvac 7.13'!N583</f>
        <v>0</v>
      </c>
      <c r="O603" s="181">
        <f>+'havelvac 7.2'!O585+'havelvac 7.3'!O585+'havelvac 7.4'!O585+'havelvac 7.5'!O585+'havelvac 7.6'!O585+'havelvac 7.7'!O585+'havelvac 7.9'!O585+'havelvac 7.8'!O585+'havelvac 7.10'!O585+'havelvac 7.11'!O585+'havelvac 7.12'!O585+'havelvac 7.13'!O583</f>
        <v>0</v>
      </c>
      <c r="P603" s="229" t="str">
        <f t="shared" si="67"/>
        <v xml:space="preserve"> </v>
      </c>
      <c r="Q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3" s="229" t="str">
        <f t="shared" si="68"/>
        <v xml:space="preserve"> </v>
      </c>
      <c r="S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3" s="229" t="str">
        <f t="shared" si="69"/>
        <v xml:space="preserve"> </v>
      </c>
      <c r="U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3" s="181">
        <f>+'havelvac 7.2'!P585+'havelvac 7.3'!P585+'havelvac 7.4'!P585+'havelvac 7.5'!P585+'havelvac 7.6'!P585+'havelvac 7.7'!P585+'havelvac 7.9'!P585+'havelvac 7.8'!P585+'havelvac 7.10'!P585+'havelvac 7.11'!P585+'havelvac 7.12'!P585+'havelvac 7.13'!P583</f>
        <v>0</v>
      </c>
      <c r="W603" s="229" t="str">
        <f t="shared" si="70"/>
        <v xml:space="preserve"> </v>
      </c>
      <c r="X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3" s="229" t="str">
        <f t="shared" si="71"/>
        <v xml:space="preserve"> </v>
      </c>
      <c r="Z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3" s="229" t="str">
        <f t="shared" si="72"/>
        <v xml:space="preserve"> </v>
      </c>
      <c r="AB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4" spans="1:28" s="135" customFormat="1">
      <c r="A604" s="182" t="str">
        <f t="shared" si="66"/>
        <v>71100901014264</v>
      </c>
      <c r="B604" s="183" t="s">
        <v>439</v>
      </c>
      <c r="C604" s="132" t="s">
        <v>189</v>
      </c>
      <c r="D604" s="131" t="s">
        <v>187</v>
      </c>
      <c r="E604" s="130" t="s">
        <v>106</v>
      </c>
      <c r="F604" s="184" t="s">
        <v>106</v>
      </c>
      <c r="G604" s="129">
        <v>4264</v>
      </c>
      <c r="H604" s="15"/>
      <c r="I604" s="23"/>
      <c r="J604" s="24"/>
      <c r="K604" s="24"/>
      <c r="L604" s="27" t="s">
        <v>129</v>
      </c>
      <c r="M604" s="11">
        <v>4264</v>
      </c>
      <c r="N604" s="181">
        <f>+'havelvac 7.2'!N586+'havelvac 7.3'!N586+'havelvac 7.4'!N586+'havelvac 7.5'!N586+'havelvac 7.6'!N586+'havelvac 7.7'!N586+'havelvac 7.9'!N586+'havelvac 7.8'!N586+'havelvac 7.10'!N586+'havelvac 7.11'!N586+'havelvac 7.12'!N586+'havelvac 7.13'!N584</f>
        <v>0</v>
      </c>
      <c r="O604" s="181">
        <f>+'havelvac 7.2'!O586+'havelvac 7.3'!O586+'havelvac 7.4'!O586+'havelvac 7.5'!O586+'havelvac 7.6'!O586+'havelvac 7.7'!O586+'havelvac 7.9'!O586+'havelvac 7.8'!O586+'havelvac 7.10'!O586+'havelvac 7.11'!O586+'havelvac 7.12'!O586+'havelvac 7.13'!O584</f>
        <v>0</v>
      </c>
      <c r="P604" s="229" t="str">
        <f t="shared" si="67"/>
        <v xml:space="preserve"> </v>
      </c>
      <c r="Q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4" s="229" t="str">
        <f t="shared" si="68"/>
        <v xml:space="preserve"> </v>
      </c>
      <c r="S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4" s="229" t="str">
        <f t="shared" si="69"/>
        <v xml:space="preserve"> </v>
      </c>
      <c r="U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4" s="181">
        <f>+'havelvac 7.2'!P586+'havelvac 7.3'!P586+'havelvac 7.4'!P586+'havelvac 7.5'!P586+'havelvac 7.6'!P586+'havelvac 7.7'!P586+'havelvac 7.9'!P586+'havelvac 7.8'!P586+'havelvac 7.10'!P586+'havelvac 7.11'!P586+'havelvac 7.12'!P586+'havelvac 7.13'!P584</f>
        <v>0</v>
      </c>
      <c r="W604" s="229" t="str">
        <f t="shared" si="70"/>
        <v xml:space="preserve"> </v>
      </c>
      <c r="X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4" s="229" t="str">
        <f t="shared" si="71"/>
        <v xml:space="preserve"> </v>
      </c>
      <c r="Z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4" s="229" t="str">
        <f t="shared" si="72"/>
        <v xml:space="preserve"> </v>
      </c>
      <c r="AB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5" spans="1:28" s="135" customFormat="1">
      <c r="A605" s="182" t="str">
        <f t="shared" si="66"/>
        <v>71100901014267</v>
      </c>
      <c r="B605" s="183" t="s">
        <v>439</v>
      </c>
      <c r="C605" s="132" t="s">
        <v>189</v>
      </c>
      <c r="D605" s="131" t="s">
        <v>187</v>
      </c>
      <c r="E605" s="130" t="s">
        <v>106</v>
      </c>
      <c r="F605" s="184" t="s">
        <v>106</v>
      </c>
      <c r="G605" s="129">
        <v>4267</v>
      </c>
      <c r="H605" s="15"/>
      <c r="I605" s="23"/>
      <c r="J605" s="24"/>
      <c r="K605" s="24"/>
      <c r="L605" s="27" t="s">
        <v>130</v>
      </c>
      <c r="M605" s="11">
        <v>4267</v>
      </c>
      <c r="N605" s="181">
        <f>+'havelvac 7.2'!N588+'havelvac 7.3'!N588+'havelvac 7.4'!N588+'havelvac 7.5'!N588+'havelvac 7.6'!N588+'havelvac 7.7'!N588+'havelvac 7.9'!N588+'havelvac 7.8'!N588+'havelvac 7.10'!N588+'havelvac 7.11'!N588+'havelvac 7.12'!N588+'havelvac 7.13'!N585</f>
        <v>0</v>
      </c>
      <c r="O605" s="181">
        <f>+'havelvac 7.2'!O588+'havelvac 7.3'!O588+'havelvac 7.4'!O588+'havelvac 7.5'!O588+'havelvac 7.6'!O588+'havelvac 7.7'!O588+'havelvac 7.9'!O588+'havelvac 7.8'!O588+'havelvac 7.10'!O588+'havelvac 7.11'!O588+'havelvac 7.12'!O588+'havelvac 7.13'!O585</f>
        <v>0</v>
      </c>
      <c r="P605" s="229" t="str">
        <f t="shared" si="67"/>
        <v xml:space="preserve"> </v>
      </c>
      <c r="Q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5" s="229" t="str">
        <f t="shared" si="68"/>
        <v xml:space="preserve"> </v>
      </c>
      <c r="S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5" s="229" t="str">
        <f t="shared" si="69"/>
        <v xml:space="preserve"> </v>
      </c>
      <c r="U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5" s="181">
        <f>+'havelvac 7.2'!P588+'havelvac 7.3'!P588+'havelvac 7.4'!P588+'havelvac 7.5'!P588+'havelvac 7.6'!P588+'havelvac 7.7'!P588+'havelvac 7.9'!P588+'havelvac 7.8'!P588+'havelvac 7.10'!P588+'havelvac 7.11'!P588+'havelvac 7.12'!P588+'havelvac 7.13'!P585</f>
        <v>0</v>
      </c>
      <c r="W605" s="229" t="str">
        <f t="shared" si="70"/>
        <v xml:space="preserve"> </v>
      </c>
      <c r="X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5" s="229" t="str">
        <f t="shared" si="71"/>
        <v xml:space="preserve"> </v>
      </c>
      <c r="Z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5" s="229" t="str">
        <f t="shared" si="72"/>
        <v xml:space="preserve"> </v>
      </c>
      <c r="AB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6" spans="1:28" s="135" customFormat="1">
      <c r="A606" s="182" t="str">
        <f t="shared" si="66"/>
        <v>71100901014823</v>
      </c>
      <c r="B606" s="183" t="s">
        <v>439</v>
      </c>
      <c r="C606" s="132" t="s">
        <v>189</v>
      </c>
      <c r="D606" s="131" t="s">
        <v>187</v>
      </c>
      <c r="E606" s="130" t="s">
        <v>106</v>
      </c>
      <c r="F606" s="184" t="s">
        <v>106</v>
      </c>
      <c r="G606" s="129">
        <v>4823</v>
      </c>
      <c r="H606" s="15"/>
      <c r="I606" s="23"/>
      <c r="J606" s="24"/>
      <c r="K606" s="24"/>
      <c r="L606" s="27" t="s">
        <v>133</v>
      </c>
      <c r="M606" s="10">
        <v>4823</v>
      </c>
      <c r="N606" s="181">
        <f>+'havelvac 7.2'!N589+'havelvac 7.3'!N589+'havelvac 7.4'!N589+'havelvac 7.5'!N589+'havelvac 7.6'!N589+'havelvac 7.7'!N589+'havelvac 7.9'!N589+'havelvac 7.8'!N589+'havelvac 7.10'!N589+'havelvac 7.11'!N589+'havelvac 7.12'!N589+'havelvac 7.13'!N586</f>
        <v>0</v>
      </c>
      <c r="O606" s="181">
        <f>+'havelvac 7.2'!O589+'havelvac 7.3'!O589+'havelvac 7.4'!O589+'havelvac 7.5'!O589+'havelvac 7.6'!O589+'havelvac 7.7'!O589+'havelvac 7.9'!O589+'havelvac 7.8'!O589+'havelvac 7.10'!O589+'havelvac 7.11'!O589+'havelvac 7.12'!O589+'havelvac 7.13'!O586</f>
        <v>0</v>
      </c>
      <c r="P606" s="229" t="str">
        <f t="shared" si="67"/>
        <v xml:space="preserve"> </v>
      </c>
      <c r="Q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6" s="229" t="str">
        <f t="shared" si="68"/>
        <v xml:space="preserve"> </v>
      </c>
      <c r="S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6" s="229" t="str">
        <f t="shared" si="69"/>
        <v xml:space="preserve"> </v>
      </c>
      <c r="U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6" s="181">
        <f>+'havelvac 7.2'!P589+'havelvac 7.3'!P589+'havelvac 7.4'!P589+'havelvac 7.5'!P589+'havelvac 7.6'!P589+'havelvac 7.7'!P589+'havelvac 7.9'!P589+'havelvac 7.8'!P589+'havelvac 7.10'!P589+'havelvac 7.11'!P589+'havelvac 7.12'!P589+'havelvac 7.13'!P586</f>
        <v>0</v>
      </c>
      <c r="W606" s="229" t="str">
        <f t="shared" si="70"/>
        <v xml:space="preserve"> </v>
      </c>
      <c r="X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6" s="229" t="str">
        <f t="shared" si="71"/>
        <v xml:space="preserve"> </v>
      </c>
      <c r="Z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6" s="229" t="str">
        <f t="shared" si="72"/>
        <v xml:space="preserve"> </v>
      </c>
      <c r="AB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7" spans="1:28" s="135" customFormat="1" hidden="1">
      <c r="A607" s="182" t="str">
        <f t="shared" si="66"/>
        <v>71100901014861</v>
      </c>
      <c r="B607" s="183" t="s">
        <v>439</v>
      </c>
      <c r="C607" s="132" t="s">
        <v>189</v>
      </c>
      <c r="D607" s="131" t="s">
        <v>187</v>
      </c>
      <c r="E607" s="130" t="s">
        <v>106</v>
      </c>
      <c r="F607" s="184" t="s">
        <v>106</v>
      </c>
      <c r="G607" s="129">
        <v>4861</v>
      </c>
      <c r="H607" s="15"/>
      <c r="I607" s="23"/>
      <c r="J607" s="24"/>
      <c r="K607" s="24"/>
      <c r="L607" s="28" t="s">
        <v>134</v>
      </c>
      <c r="M607" s="29">
        <v>4861</v>
      </c>
      <c r="N607" s="181">
        <f>+'havelvac 7.2'!N595+'havelvac 7.3'!N595+'havelvac 7.4'!N595+'havelvac 7.5'!N595+'havelvac 7.6'!N595+'havelvac 7.7'!N595+'havelvac 7.9'!N595+'havelvac 7.8'!N595+'havelvac 7.10'!N595+'havelvac 7.11'!N595+'havelvac 7.12'!N595+'havelvac 7.13'!N588</f>
        <v>0</v>
      </c>
      <c r="O607" s="181">
        <f>+'havelvac 7.2'!O595+'havelvac 7.3'!O595+'havelvac 7.4'!O595+'havelvac 7.5'!O595+'havelvac 7.6'!O595+'havelvac 7.7'!O595+'havelvac 7.9'!O595+'havelvac 7.8'!O595+'havelvac 7.10'!O595+'havelvac 7.11'!O595+'havelvac 7.12'!O595+'havelvac 7.13'!O588</f>
        <v>0</v>
      </c>
      <c r="P607" s="229" t="str">
        <f t="shared" si="67"/>
        <v xml:space="preserve"> </v>
      </c>
      <c r="Q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7" s="229" t="str">
        <f t="shared" si="68"/>
        <v xml:space="preserve"> </v>
      </c>
      <c r="S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7" s="229" t="str">
        <f t="shared" si="69"/>
        <v xml:space="preserve"> </v>
      </c>
      <c r="U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7" s="181">
        <f>+'havelvac 7.2'!P595+'havelvac 7.3'!P595+'havelvac 7.4'!P595+'havelvac 7.5'!P595+'havelvac 7.6'!P595+'havelvac 7.7'!P595+'havelvac 7.9'!P595+'havelvac 7.8'!P595+'havelvac 7.10'!P595+'havelvac 7.11'!P595+'havelvac 7.12'!P595+'havelvac 7.13'!P588</f>
        <v>0</v>
      </c>
      <c r="W607" s="229" t="str">
        <f t="shared" si="70"/>
        <v xml:space="preserve"> </v>
      </c>
      <c r="X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7" s="229" t="str">
        <f t="shared" si="71"/>
        <v xml:space="preserve"> </v>
      </c>
      <c r="Z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7" s="229" t="str">
        <f t="shared" si="72"/>
        <v xml:space="preserve"> </v>
      </c>
      <c r="AB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8" spans="1:28" s="135" customFormat="1" hidden="1">
      <c r="A608" s="182" t="str">
        <f t="shared" si="66"/>
        <v>71100901015122</v>
      </c>
      <c r="B608" s="183" t="s">
        <v>439</v>
      </c>
      <c r="C608" s="132" t="s">
        <v>189</v>
      </c>
      <c r="D608" s="131" t="s">
        <v>187</v>
      </c>
      <c r="E608" s="130" t="s">
        <v>106</v>
      </c>
      <c r="F608" s="184" t="s">
        <v>106</v>
      </c>
      <c r="G608" s="129">
        <v>5122</v>
      </c>
      <c r="H608" s="15"/>
      <c r="I608" s="23"/>
      <c r="J608" s="24"/>
      <c r="K608" s="24"/>
      <c r="L608" s="27" t="s">
        <v>136</v>
      </c>
      <c r="M608" s="10">
        <v>5122</v>
      </c>
      <c r="N608" s="181">
        <f>+'havelvac 7.2'!N596+'havelvac 7.3'!N596+'havelvac 7.4'!N596+'havelvac 7.5'!N596+'havelvac 7.6'!N596+'havelvac 7.7'!N596+'havelvac 7.9'!N596+'havelvac 7.8'!N596+'havelvac 7.10'!N596+'havelvac 7.11'!N596+'havelvac 7.12'!N596+'havelvac 7.13'!N589</f>
        <v>0</v>
      </c>
      <c r="O608" s="181">
        <f>+'havelvac 7.2'!O596+'havelvac 7.3'!O596+'havelvac 7.4'!O596+'havelvac 7.5'!O596+'havelvac 7.6'!O596+'havelvac 7.7'!O596+'havelvac 7.9'!O596+'havelvac 7.8'!O596+'havelvac 7.10'!O596+'havelvac 7.11'!O596+'havelvac 7.12'!O596+'havelvac 7.13'!O589</f>
        <v>0</v>
      </c>
      <c r="P608" s="229" t="str">
        <f t="shared" si="67"/>
        <v xml:space="preserve"> </v>
      </c>
      <c r="Q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8" s="229" t="str">
        <f t="shared" si="68"/>
        <v xml:space="preserve"> </v>
      </c>
      <c r="S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8" s="229" t="str">
        <f t="shared" si="69"/>
        <v xml:space="preserve"> </v>
      </c>
      <c r="U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8" s="181">
        <f>+'havelvac 7.2'!P596+'havelvac 7.3'!P596+'havelvac 7.4'!P596+'havelvac 7.5'!P596+'havelvac 7.6'!P596+'havelvac 7.7'!P596+'havelvac 7.9'!P596+'havelvac 7.8'!P596+'havelvac 7.10'!P596+'havelvac 7.11'!P596+'havelvac 7.12'!P596+'havelvac 7.13'!P589</f>
        <v>0</v>
      </c>
      <c r="W608" s="229" t="str">
        <f t="shared" si="70"/>
        <v xml:space="preserve"> </v>
      </c>
      <c r="X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8" s="229" t="str">
        <f t="shared" si="71"/>
        <v xml:space="preserve"> </v>
      </c>
      <c r="Z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8" s="229" t="str">
        <f t="shared" si="72"/>
        <v xml:space="preserve"> </v>
      </c>
      <c r="AB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9" spans="1:28" s="191" customFormat="1" ht="25.5">
      <c r="A609" s="182" t="str">
        <f t="shared" ref="A609:A622" si="73">CONCATENATE(B609,C609,D609,E609,F609,G609)</f>
        <v>71100902000000</v>
      </c>
      <c r="B609" s="183" t="s">
        <v>439</v>
      </c>
      <c r="C609" s="132" t="s">
        <v>189</v>
      </c>
      <c r="D609" s="131" t="s">
        <v>187</v>
      </c>
      <c r="E609" s="130" t="s">
        <v>140</v>
      </c>
      <c r="F609" s="184" t="s">
        <v>441</v>
      </c>
      <c r="G609" s="185" t="s">
        <v>440</v>
      </c>
      <c r="H609" s="149" t="s">
        <v>354</v>
      </c>
      <c r="I609" s="150" t="s">
        <v>189</v>
      </c>
      <c r="J609" s="151">
        <v>9</v>
      </c>
      <c r="K609" s="151">
        <v>2</v>
      </c>
      <c r="L609" s="152" t="s">
        <v>355</v>
      </c>
      <c r="M609" s="153"/>
      <c r="N609" s="190">
        <f>+'havelvac 7.2'!N597+'havelvac 7.3'!N597+'havelvac 7.4'!N597+'havelvac 7.5'!N597+'havelvac 7.6'!N597+'havelvac 7.7'!N597+'havelvac 7.9'!N597+'havelvac 7.8'!N597+'havelvac 7.10'!N597+'havelvac 7.11'!N597+'havelvac 7.12'!N597+'havelvac 7.13'!N595</f>
        <v>0</v>
      </c>
      <c r="O609" s="190">
        <f>+'havelvac 7.2'!O597+'havelvac 7.3'!O597+'havelvac 7.4'!O597+'havelvac 7.5'!O597+'havelvac 7.6'!O597+'havelvac 7.7'!O597+'havelvac 7.9'!O597+'havelvac 7.8'!O597+'havelvac 7.10'!O597+'havelvac 7.11'!O597+'havelvac 7.12'!O597+'havelvac 7.13'!O595</f>
        <v>0</v>
      </c>
      <c r="P609" s="227" t="str">
        <f t="shared" si="67"/>
        <v xml:space="preserve"> </v>
      </c>
      <c r="Q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9" s="227" t="str">
        <f t="shared" si="68"/>
        <v xml:space="preserve"> </v>
      </c>
      <c r="S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9" s="227" t="str">
        <f t="shared" si="69"/>
        <v xml:space="preserve"> </v>
      </c>
      <c r="U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9" s="190">
        <f>+'havelvac 7.2'!P597+'havelvac 7.3'!P597+'havelvac 7.4'!P597+'havelvac 7.5'!P597+'havelvac 7.6'!P597+'havelvac 7.7'!P597+'havelvac 7.9'!P597+'havelvac 7.8'!P597+'havelvac 7.10'!P597+'havelvac 7.11'!P597+'havelvac 7.12'!P597+'havelvac 7.13'!P595</f>
        <v>0</v>
      </c>
      <c r="W609" s="227" t="str">
        <f t="shared" si="70"/>
        <v xml:space="preserve"> </v>
      </c>
      <c r="X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9" s="227" t="str">
        <f t="shared" si="71"/>
        <v xml:space="preserve"> </v>
      </c>
      <c r="Z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9" s="227" t="str">
        <f t="shared" si="72"/>
        <v xml:space="preserve"> </v>
      </c>
      <c r="AB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0" spans="1:28" s="135" customFormat="1" ht="12.75">
      <c r="A610" s="182" t="str">
        <f t="shared" si="73"/>
        <v>71100902000001</v>
      </c>
      <c r="B610" s="183" t="s">
        <v>439</v>
      </c>
      <c r="C610" s="132" t="s">
        <v>189</v>
      </c>
      <c r="D610" s="131" t="s">
        <v>187</v>
      </c>
      <c r="E610" s="130" t="s">
        <v>140</v>
      </c>
      <c r="F610" s="184" t="s">
        <v>441</v>
      </c>
      <c r="G610" s="185" t="s">
        <v>96</v>
      </c>
      <c r="H610" s="23"/>
      <c r="I610" s="23"/>
      <c r="J610" s="24"/>
      <c r="K610" s="24"/>
      <c r="L610" s="28" t="s">
        <v>108</v>
      </c>
      <c r="M610" s="29"/>
      <c r="N610" s="188">
        <f>+'havelvac 7.2'!N598+'havelvac 7.3'!N598+'havelvac 7.4'!N598+'havelvac 7.5'!N598+'havelvac 7.6'!N598+'havelvac 7.7'!N598+'havelvac 7.9'!N598+'havelvac 7.8'!N598+'havelvac 7.10'!N598+'havelvac 7.11'!N598+'havelvac 7.12'!N598+'havelvac 7.13'!N596</f>
        <v>0</v>
      </c>
      <c r="O610" s="188">
        <f>+'havelvac 7.2'!O598+'havelvac 7.3'!O598+'havelvac 7.4'!O598+'havelvac 7.5'!O598+'havelvac 7.6'!O598+'havelvac 7.7'!O598+'havelvac 7.9'!O598+'havelvac 7.8'!O598+'havelvac 7.10'!O598+'havelvac 7.11'!O598+'havelvac 7.12'!O598+'havelvac 7.13'!O596</f>
        <v>0</v>
      </c>
      <c r="P610" s="225" t="str">
        <f t="shared" si="67"/>
        <v xml:space="preserve"> </v>
      </c>
      <c r="Q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0" s="225" t="str">
        <f t="shared" si="68"/>
        <v xml:space="preserve"> </v>
      </c>
      <c r="S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0" s="225" t="str">
        <f t="shared" si="69"/>
        <v xml:space="preserve"> </v>
      </c>
      <c r="U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0" s="188">
        <f>+'havelvac 7.2'!P598+'havelvac 7.3'!P598+'havelvac 7.4'!P598+'havelvac 7.5'!P598+'havelvac 7.6'!P598+'havelvac 7.7'!P598+'havelvac 7.9'!P598+'havelvac 7.8'!P598+'havelvac 7.10'!P598+'havelvac 7.11'!P598+'havelvac 7.12'!P598+'havelvac 7.13'!P596</f>
        <v>0</v>
      </c>
      <c r="W610" s="225" t="str">
        <f t="shared" si="70"/>
        <v xml:space="preserve"> </v>
      </c>
      <c r="X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0" s="225" t="str">
        <f t="shared" si="71"/>
        <v xml:space="preserve"> </v>
      </c>
      <c r="Z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0" s="225" t="str">
        <f t="shared" si="72"/>
        <v xml:space="preserve"> </v>
      </c>
      <c r="AB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1" spans="1:28" s="196" customFormat="1" ht="40.5" hidden="1">
      <c r="A611" s="182" t="str">
        <f t="shared" si="73"/>
        <v>71100902010000</v>
      </c>
      <c r="B611" s="183" t="s">
        <v>439</v>
      </c>
      <c r="C611" s="132" t="s">
        <v>189</v>
      </c>
      <c r="D611" s="131" t="s">
        <v>187</v>
      </c>
      <c r="E611" s="130" t="s">
        <v>140</v>
      </c>
      <c r="F611" s="184" t="s">
        <v>106</v>
      </c>
      <c r="G611" s="185" t="s">
        <v>440</v>
      </c>
      <c r="H611" s="144"/>
      <c r="I611" s="145"/>
      <c r="J611" s="146"/>
      <c r="K611" s="146"/>
      <c r="L611" s="25" t="s">
        <v>356</v>
      </c>
      <c r="M611" s="26"/>
      <c r="N611" s="195">
        <f>+'havelvac 7.2'!N601+'havelvac 7.3'!N601+'havelvac 7.4'!N601+'havelvac 7.5'!N601+'havelvac 7.6'!N601+'havelvac 7.7'!N601+'havelvac 7.9'!N601+'havelvac 7.8'!N601+'havelvac 7.10'!N601+'havelvac 7.11'!N601+'havelvac 7.12'!N601+'havelvac 7.13'!N597</f>
        <v>0</v>
      </c>
      <c r="O611" s="195">
        <f>+'havelvac 7.2'!O601+'havelvac 7.3'!O601+'havelvac 7.4'!O601+'havelvac 7.5'!O601+'havelvac 7.6'!O601+'havelvac 7.7'!O601+'havelvac 7.9'!O601+'havelvac 7.8'!O601+'havelvac 7.10'!O601+'havelvac 7.11'!O601+'havelvac 7.12'!O601+'havelvac 7.13'!O597</f>
        <v>0</v>
      </c>
      <c r="P611" s="228" t="str">
        <f t="shared" si="67"/>
        <v xml:space="preserve"> </v>
      </c>
      <c r="Q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1" s="228" t="str">
        <f t="shared" si="68"/>
        <v xml:space="preserve"> </v>
      </c>
      <c r="S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1" s="228" t="str">
        <f t="shared" si="69"/>
        <v xml:space="preserve"> </v>
      </c>
      <c r="U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1" s="195">
        <f>+'havelvac 7.2'!P601+'havelvac 7.3'!P601+'havelvac 7.4'!P601+'havelvac 7.5'!P601+'havelvac 7.6'!P601+'havelvac 7.7'!P601+'havelvac 7.9'!P601+'havelvac 7.8'!P601+'havelvac 7.10'!P601+'havelvac 7.11'!P601+'havelvac 7.12'!P601+'havelvac 7.13'!P597</f>
        <v>0</v>
      </c>
      <c r="W611" s="228" t="str">
        <f t="shared" si="70"/>
        <v xml:space="preserve"> </v>
      </c>
      <c r="X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1" s="228" t="str">
        <f t="shared" si="71"/>
        <v xml:space="preserve"> </v>
      </c>
      <c r="Z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1" s="228" t="str">
        <f t="shared" si="72"/>
        <v xml:space="preserve"> </v>
      </c>
      <c r="AB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2" spans="1:28" s="135" customFormat="1" hidden="1">
      <c r="A612" s="182" t="str">
        <f t="shared" si="73"/>
        <v>71100902014729</v>
      </c>
      <c r="B612" s="183" t="s">
        <v>439</v>
      </c>
      <c r="C612" s="132" t="s">
        <v>189</v>
      </c>
      <c r="D612" s="131" t="s">
        <v>187</v>
      </c>
      <c r="E612" s="130" t="s">
        <v>140</v>
      </c>
      <c r="F612" s="184" t="s">
        <v>106</v>
      </c>
      <c r="G612" s="129">
        <v>4729</v>
      </c>
      <c r="H612" s="23"/>
      <c r="I612" s="23"/>
      <c r="J612" s="24"/>
      <c r="K612" s="24"/>
      <c r="L612" s="27" t="s">
        <v>348</v>
      </c>
      <c r="M612" s="10">
        <v>4729</v>
      </c>
      <c r="N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7.13'!N598</f>
        <v>#REF!</v>
      </c>
      <c r="O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7.13'!O598</f>
        <v>#REF!</v>
      </c>
      <c r="P612" s="229" t="str">
        <f t="shared" si="67"/>
        <v xml:space="preserve"> </v>
      </c>
      <c r="Q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2" s="229" t="str">
        <f t="shared" si="68"/>
        <v xml:space="preserve"> </v>
      </c>
      <c r="S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2" s="229" t="str">
        <f t="shared" si="69"/>
        <v xml:space="preserve"> </v>
      </c>
      <c r="U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7.13'!P598</f>
        <v>#REF!</v>
      </c>
      <c r="W612" s="229" t="str">
        <f t="shared" si="70"/>
        <v xml:space="preserve"> </v>
      </c>
      <c r="X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2" s="229" t="str">
        <f t="shared" si="71"/>
        <v xml:space="preserve"> </v>
      </c>
      <c r="Z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2" s="229" t="str">
        <f t="shared" si="72"/>
        <v xml:space="preserve"> </v>
      </c>
      <c r="AB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3" spans="1:28" s="196" customFormat="1" ht="13.5">
      <c r="A613" s="182" t="str">
        <f t="shared" si="73"/>
        <v>71100902020000</v>
      </c>
      <c r="B613" s="183" t="s">
        <v>439</v>
      </c>
      <c r="C613" s="132" t="s">
        <v>189</v>
      </c>
      <c r="D613" s="131" t="s">
        <v>187</v>
      </c>
      <c r="E613" s="130" t="s">
        <v>140</v>
      </c>
      <c r="F613" s="184" t="s">
        <v>140</v>
      </c>
      <c r="G613" s="185" t="s">
        <v>440</v>
      </c>
      <c r="H613" s="144"/>
      <c r="I613" s="145"/>
      <c r="J613" s="146"/>
      <c r="K613" s="146"/>
      <c r="L613" s="25" t="s">
        <v>357</v>
      </c>
      <c r="M613" s="26"/>
      <c r="N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7.13'!N601</f>
        <v>#REF!</v>
      </c>
      <c r="O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7.13'!O601</f>
        <v>#REF!</v>
      </c>
      <c r="P613" s="228" t="str">
        <f t="shared" si="67"/>
        <v xml:space="preserve"> </v>
      </c>
      <c r="Q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3" s="228" t="str">
        <f t="shared" si="68"/>
        <v xml:space="preserve"> </v>
      </c>
      <c r="S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3" s="228" t="str">
        <f t="shared" si="69"/>
        <v xml:space="preserve"> </v>
      </c>
      <c r="U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7.13'!P601</f>
        <v>#REF!</v>
      </c>
      <c r="W613" s="228" t="str">
        <f t="shared" si="70"/>
        <v xml:space="preserve"> </v>
      </c>
      <c r="X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3" s="228" t="str">
        <f t="shared" si="71"/>
        <v xml:space="preserve"> </v>
      </c>
      <c r="Z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3" s="228" t="str">
        <f t="shared" si="72"/>
        <v xml:space="preserve"> </v>
      </c>
      <c r="AB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4" spans="1:28" s="135" customFormat="1">
      <c r="A614" s="182" t="str">
        <f t="shared" si="73"/>
        <v>71100902024215</v>
      </c>
      <c r="B614" s="183" t="s">
        <v>439</v>
      </c>
      <c r="C614" s="132" t="s">
        <v>189</v>
      </c>
      <c r="D614" s="131" t="s">
        <v>187</v>
      </c>
      <c r="E614" s="130" t="s">
        <v>140</v>
      </c>
      <c r="F614" s="184" t="s">
        <v>140</v>
      </c>
      <c r="G614" s="129">
        <v>4215</v>
      </c>
      <c r="H614" s="23"/>
      <c r="I614" s="23"/>
      <c r="J614" s="24"/>
      <c r="K614" s="24"/>
      <c r="L614" s="27" t="s">
        <v>117</v>
      </c>
      <c r="M614" s="10">
        <v>4215</v>
      </c>
      <c r="N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4" s="229" t="str">
        <f t="shared" si="67"/>
        <v xml:space="preserve"> </v>
      </c>
      <c r="Q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4" s="229" t="str">
        <f t="shared" si="68"/>
        <v xml:space="preserve"> </v>
      </c>
      <c r="S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4" s="229" t="str">
        <f t="shared" si="69"/>
        <v xml:space="preserve"> </v>
      </c>
      <c r="U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4" s="229" t="str">
        <f t="shared" si="70"/>
        <v xml:space="preserve"> </v>
      </c>
      <c r="X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4" s="229" t="str">
        <f t="shared" si="71"/>
        <v xml:space="preserve"> </v>
      </c>
      <c r="Z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4" s="229" t="str">
        <f t="shared" si="72"/>
        <v xml:space="preserve"> </v>
      </c>
      <c r="AB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5" spans="1:28" s="162" customFormat="1" ht="28.5" hidden="1">
      <c r="A615" s="120" t="str">
        <f t="shared" si="73"/>
        <v>71110000000000</v>
      </c>
      <c r="B615" s="122" t="s">
        <v>439</v>
      </c>
      <c r="C615" s="115" t="s">
        <v>104</v>
      </c>
      <c r="D615" s="116" t="s">
        <v>441</v>
      </c>
      <c r="E615" s="125" t="s">
        <v>441</v>
      </c>
      <c r="F615" s="126" t="s">
        <v>441</v>
      </c>
      <c r="G615" s="127" t="s">
        <v>440</v>
      </c>
      <c r="H615" s="171">
        <v>3100</v>
      </c>
      <c r="I615" s="210" t="s">
        <v>104</v>
      </c>
      <c r="J615" s="211">
        <v>0</v>
      </c>
      <c r="K615" s="211">
        <v>0</v>
      </c>
      <c r="L615" s="160" t="s">
        <v>358</v>
      </c>
      <c r="M615" s="172"/>
      <c r="N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5" s="224" t="str">
        <f t="shared" si="67"/>
        <v xml:space="preserve"> </v>
      </c>
      <c r="Q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5" s="224" t="str">
        <f t="shared" si="68"/>
        <v xml:space="preserve"> </v>
      </c>
      <c r="S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5" s="224" t="str">
        <f t="shared" si="69"/>
        <v xml:space="preserve"> </v>
      </c>
      <c r="U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5" s="224" t="str">
        <f t="shared" si="70"/>
        <v xml:space="preserve"> </v>
      </c>
      <c r="X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5" s="224" t="str">
        <f t="shared" si="71"/>
        <v xml:space="preserve"> </v>
      </c>
      <c r="Z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5" s="224" t="str">
        <f t="shared" si="72"/>
        <v xml:space="preserve"> </v>
      </c>
      <c r="AB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6" spans="1:28" hidden="1">
      <c r="A616" s="120" t="str">
        <f t="shared" si="73"/>
        <v>71110000000001</v>
      </c>
      <c r="B616" s="122" t="s">
        <v>439</v>
      </c>
      <c r="C616" s="115" t="s">
        <v>104</v>
      </c>
      <c r="D616" s="116" t="s">
        <v>441</v>
      </c>
      <c r="E616" s="117" t="s">
        <v>441</v>
      </c>
      <c r="F616" s="118" t="s">
        <v>441</v>
      </c>
      <c r="G616" s="127" t="s">
        <v>96</v>
      </c>
      <c r="H616" s="23"/>
      <c r="I616" s="16"/>
      <c r="J616" s="17"/>
      <c r="K616" s="17"/>
      <c r="L616" s="28" t="s">
        <v>108</v>
      </c>
      <c r="M616" s="29"/>
      <c r="N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6" s="231" t="str">
        <f t="shared" si="67"/>
        <v xml:space="preserve"> </v>
      </c>
      <c r="Q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6" s="231" t="str">
        <f t="shared" si="68"/>
        <v xml:space="preserve"> </v>
      </c>
      <c r="S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6" s="231" t="str">
        <f t="shared" si="69"/>
        <v xml:space="preserve"> </v>
      </c>
      <c r="U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6" s="231" t="str">
        <f t="shared" si="70"/>
        <v xml:space="preserve"> </v>
      </c>
      <c r="X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6" s="231" t="str">
        <f t="shared" si="71"/>
        <v xml:space="preserve"> </v>
      </c>
      <c r="Z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6" s="231" t="str">
        <f t="shared" si="72"/>
        <v xml:space="preserve"> </v>
      </c>
      <c r="AB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7" spans="1:28" s="187" customFormat="1" ht="13.5" hidden="1">
      <c r="A617" s="182" t="str">
        <f t="shared" si="73"/>
        <v>71110100000000</v>
      </c>
      <c r="B617" s="183" t="s">
        <v>439</v>
      </c>
      <c r="C617" s="132" t="s">
        <v>104</v>
      </c>
      <c r="D617" s="131" t="s">
        <v>106</v>
      </c>
      <c r="E617" s="130" t="s">
        <v>441</v>
      </c>
      <c r="F617" s="184" t="s">
        <v>441</v>
      </c>
      <c r="G617" s="185" t="s">
        <v>440</v>
      </c>
      <c r="H617" s="173">
        <v>3110</v>
      </c>
      <c r="I617" s="164" t="s">
        <v>104</v>
      </c>
      <c r="J617" s="165">
        <v>1</v>
      </c>
      <c r="K617" s="165">
        <v>0</v>
      </c>
      <c r="L617" s="166" t="s">
        <v>365</v>
      </c>
      <c r="M617" s="174"/>
      <c r="N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7" s="226" t="str">
        <f t="shared" si="67"/>
        <v xml:space="preserve"> </v>
      </c>
      <c r="Q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7" s="226" t="str">
        <f t="shared" si="68"/>
        <v xml:space="preserve"> </v>
      </c>
      <c r="S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7" s="226" t="str">
        <f t="shared" si="69"/>
        <v xml:space="preserve"> </v>
      </c>
      <c r="U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7" s="226" t="str">
        <f t="shared" si="70"/>
        <v xml:space="preserve"> </v>
      </c>
      <c r="X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7" s="226" t="str">
        <f t="shared" si="71"/>
        <v xml:space="preserve"> </v>
      </c>
      <c r="Z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7" s="226" t="str">
        <f t="shared" si="72"/>
        <v xml:space="preserve"> </v>
      </c>
      <c r="AB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8" spans="1:28" s="135" customFormat="1" ht="12.75" hidden="1">
      <c r="A618" s="182" t="str">
        <f t="shared" si="73"/>
        <v>71110100000001</v>
      </c>
      <c r="B618" s="183" t="s">
        <v>439</v>
      </c>
      <c r="C618" s="132" t="s">
        <v>104</v>
      </c>
      <c r="D618" s="131" t="s">
        <v>106</v>
      </c>
      <c r="E618" s="130" t="s">
        <v>441</v>
      </c>
      <c r="F618" s="184" t="s">
        <v>441</v>
      </c>
      <c r="G618" s="185" t="s">
        <v>96</v>
      </c>
      <c r="H618" s="23"/>
      <c r="I618" s="16"/>
      <c r="J618" s="17"/>
      <c r="K618" s="17"/>
      <c r="L618" s="28" t="s">
        <v>110</v>
      </c>
      <c r="M618" s="29"/>
      <c r="N618" s="188" t="e">
        <f>+'havelvac 7.2'!N602+'havelvac 7.3'!N602+'havelvac 7.4'!N602+'havelvac 7.5'!N602+'havelvac 7.6'!N602+'havelvac 7.7'!N602+'havelvac 7.9'!N602+'havelvac 7.8'!N602+'havelvac 7.10'!N602+'havelvac 7.11'!N602+'havelvac 7.12'!N602+'havelvac 7.13'!#REF!</f>
        <v>#REF!</v>
      </c>
      <c r="O618" s="188" t="e">
        <f>+'havelvac 7.2'!O602+'havelvac 7.3'!O602+'havelvac 7.4'!O602+'havelvac 7.5'!O602+'havelvac 7.6'!O602+'havelvac 7.7'!O602+'havelvac 7.9'!O602+'havelvac 7.8'!O602+'havelvac 7.10'!O602+'havelvac 7.11'!O602+'havelvac 7.12'!O602+'havelvac 7.13'!#REF!</f>
        <v>#REF!</v>
      </c>
      <c r="P618" s="225" t="str">
        <f t="shared" si="67"/>
        <v xml:space="preserve"> </v>
      </c>
      <c r="Q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8" s="225" t="str">
        <f t="shared" si="68"/>
        <v xml:space="preserve"> </v>
      </c>
      <c r="S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8" s="225" t="str">
        <f t="shared" si="69"/>
        <v xml:space="preserve"> </v>
      </c>
      <c r="U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8" s="188" t="e">
        <f>+'havelvac 7.2'!P602+'havelvac 7.3'!P602+'havelvac 7.4'!P602+'havelvac 7.5'!P602+'havelvac 7.6'!P602+'havelvac 7.7'!P602+'havelvac 7.9'!P602+'havelvac 7.8'!P602+'havelvac 7.10'!P602+'havelvac 7.11'!P602+'havelvac 7.12'!P602+'havelvac 7.13'!#REF!</f>
        <v>#REF!</v>
      </c>
      <c r="W618" s="225" t="str">
        <f t="shared" si="70"/>
        <v xml:space="preserve"> </v>
      </c>
      <c r="X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8" s="225" t="str">
        <f t="shared" si="71"/>
        <v xml:space="preserve"> </v>
      </c>
      <c r="Z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8" s="225" t="str">
        <f t="shared" si="72"/>
        <v xml:space="preserve"> </v>
      </c>
      <c r="AB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9" spans="1:28" s="191" customFormat="1" ht="12.75" hidden="1">
      <c r="A619" s="182" t="str">
        <f t="shared" si="73"/>
        <v>71110102000000</v>
      </c>
      <c r="B619" s="183" t="s">
        <v>439</v>
      </c>
      <c r="C619" s="132" t="s">
        <v>104</v>
      </c>
      <c r="D619" s="131" t="s">
        <v>106</v>
      </c>
      <c r="E619" s="130" t="s">
        <v>140</v>
      </c>
      <c r="F619" s="184" t="s">
        <v>441</v>
      </c>
      <c r="G619" s="185" t="s">
        <v>440</v>
      </c>
      <c r="H619" s="149">
        <v>3112</v>
      </c>
      <c r="I619" s="150" t="s">
        <v>104</v>
      </c>
      <c r="J619" s="151">
        <v>1</v>
      </c>
      <c r="K619" s="151">
        <v>2</v>
      </c>
      <c r="L619" s="152" t="s">
        <v>359</v>
      </c>
      <c r="M619" s="153"/>
      <c r="N619" s="190" t="e">
        <f>+'havelvac 7.2'!N603+'havelvac 7.3'!N603+'havelvac 7.4'!N603+'havelvac 7.5'!N603+'havelvac 7.6'!N603+'havelvac 7.7'!N603+'havelvac 7.9'!N603+'havelvac 7.8'!N603+'havelvac 7.10'!N603+'havelvac 7.11'!N603+'havelvac 7.12'!N603+'havelvac 7.13'!#REF!</f>
        <v>#REF!</v>
      </c>
      <c r="O619" s="190" t="e">
        <f>+'havelvac 7.2'!O603+'havelvac 7.3'!O603+'havelvac 7.4'!O603+'havelvac 7.5'!O603+'havelvac 7.6'!O603+'havelvac 7.7'!O603+'havelvac 7.9'!O603+'havelvac 7.8'!O603+'havelvac 7.10'!O603+'havelvac 7.11'!O603+'havelvac 7.12'!O603+'havelvac 7.13'!#REF!</f>
        <v>#REF!</v>
      </c>
      <c r="P619" s="227" t="str">
        <f t="shared" si="67"/>
        <v xml:space="preserve"> </v>
      </c>
      <c r="Q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9" s="227" t="str">
        <f t="shared" si="68"/>
        <v xml:space="preserve"> </v>
      </c>
      <c r="S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9" s="227" t="str">
        <f t="shared" si="69"/>
        <v xml:space="preserve"> </v>
      </c>
      <c r="U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9" s="190" t="e">
        <f>+'havelvac 7.2'!P603+'havelvac 7.3'!P603+'havelvac 7.4'!P603+'havelvac 7.5'!P603+'havelvac 7.6'!P603+'havelvac 7.7'!P603+'havelvac 7.9'!P603+'havelvac 7.8'!P603+'havelvac 7.10'!P603+'havelvac 7.11'!P603+'havelvac 7.12'!P603+'havelvac 7.13'!#REF!</f>
        <v>#REF!</v>
      </c>
      <c r="W619" s="227" t="str">
        <f t="shared" si="70"/>
        <v xml:space="preserve"> </v>
      </c>
      <c r="X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9" s="227" t="str">
        <f t="shared" si="71"/>
        <v xml:space="preserve"> </v>
      </c>
      <c r="Z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9" s="227" t="str">
        <f t="shared" si="72"/>
        <v xml:space="preserve"> </v>
      </c>
      <c r="AB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0" spans="1:28" s="135" customFormat="1" ht="12.75" hidden="1">
      <c r="A620" s="182" t="str">
        <f t="shared" si="73"/>
        <v>71110102000001</v>
      </c>
      <c r="B620" s="183" t="s">
        <v>439</v>
      </c>
      <c r="C620" s="132" t="s">
        <v>104</v>
      </c>
      <c r="D620" s="131" t="s">
        <v>106</v>
      </c>
      <c r="E620" s="130" t="s">
        <v>140</v>
      </c>
      <c r="F620" s="184" t="s">
        <v>441</v>
      </c>
      <c r="G620" s="185" t="s">
        <v>96</v>
      </c>
      <c r="H620" s="23"/>
      <c r="I620" s="23"/>
      <c r="J620" s="24"/>
      <c r="K620" s="24"/>
      <c r="L620" s="28" t="s">
        <v>108</v>
      </c>
      <c r="M620" s="29"/>
      <c r="N620" s="188">
        <f>+'havelvac 7.2'!N604+'havelvac 7.3'!N604+'havelvac 7.4'!N604+'havelvac 7.5'!N604+'havelvac 7.6'!N604+'havelvac 7.7'!N604+'havelvac 7.9'!N604+'havelvac 7.8'!N604+'havelvac 7.10'!N604+'havelvac 7.11'!N604+'havelvac 7.12'!N604+'havelvac 7.13'!N602</f>
        <v>0</v>
      </c>
      <c r="O620" s="188">
        <f>+'havelvac 7.2'!O604+'havelvac 7.3'!O604+'havelvac 7.4'!O604+'havelvac 7.5'!O604+'havelvac 7.6'!O604+'havelvac 7.7'!O604+'havelvac 7.9'!O604+'havelvac 7.8'!O604+'havelvac 7.10'!O604+'havelvac 7.11'!O604+'havelvac 7.12'!O604+'havelvac 7.13'!O602</f>
        <v>0</v>
      </c>
      <c r="P620" s="225" t="str">
        <f t="shared" si="67"/>
        <v xml:space="preserve"> </v>
      </c>
      <c r="Q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0" s="225" t="str">
        <f t="shared" si="68"/>
        <v xml:space="preserve"> </v>
      </c>
      <c r="S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0" s="225" t="str">
        <f t="shared" si="69"/>
        <v xml:space="preserve"> </v>
      </c>
      <c r="U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0" s="188">
        <f>+'havelvac 7.2'!P604+'havelvac 7.3'!P604+'havelvac 7.4'!P604+'havelvac 7.5'!P604+'havelvac 7.6'!P604+'havelvac 7.7'!P604+'havelvac 7.9'!P604+'havelvac 7.8'!P604+'havelvac 7.10'!P604+'havelvac 7.11'!P604+'havelvac 7.12'!P604+'havelvac 7.13'!P602</f>
        <v>0</v>
      </c>
      <c r="W620" s="225" t="str">
        <f t="shared" si="70"/>
        <v xml:space="preserve"> </v>
      </c>
      <c r="X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0" s="225" t="str">
        <f t="shared" si="71"/>
        <v xml:space="preserve"> </v>
      </c>
      <c r="Z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0" s="225" t="str">
        <f t="shared" si="72"/>
        <v xml:space="preserve"> </v>
      </c>
      <c r="AB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1" spans="1:28" s="135" customFormat="1" hidden="1">
      <c r="A621" s="182" t="str">
        <f t="shared" si="73"/>
        <v>71110102004891</v>
      </c>
      <c r="B621" s="183" t="s">
        <v>439</v>
      </c>
      <c r="C621" s="132" t="s">
        <v>104</v>
      </c>
      <c r="D621" s="131" t="s">
        <v>106</v>
      </c>
      <c r="E621" s="130" t="s">
        <v>140</v>
      </c>
      <c r="F621" s="184" t="s">
        <v>441</v>
      </c>
      <c r="G621" s="185">
        <v>4891</v>
      </c>
      <c r="H621" s="23"/>
      <c r="I621" s="23"/>
      <c r="J621" s="24"/>
      <c r="K621" s="24"/>
      <c r="L621" s="28" t="s">
        <v>360</v>
      </c>
      <c r="M621" s="29">
        <v>4891</v>
      </c>
      <c r="N621" s="181">
        <f>+'havelvac 7.2'!N605+'havelvac 7.3'!N605+'havelvac 7.4'!N605+'havelvac 7.5'!N605+'havelvac 7.6'!N605+'havelvac 7.7'!N605+'havelvac 7.9'!N605+'havelvac 7.8'!N605+'havelvac 7.10'!N605+'havelvac 7.11'!N605+'havelvac 7.12'!N605+'havelvac 7.13'!N603</f>
        <v>0</v>
      </c>
      <c r="O621" s="181">
        <f>+'havelvac 7.2'!O605+'havelvac 7.3'!O605+'havelvac 7.4'!O605+'havelvac 7.5'!O605+'havelvac 7.6'!O605+'havelvac 7.7'!O605+'havelvac 7.9'!O605+'havelvac 7.8'!O605+'havelvac 7.10'!O605+'havelvac 7.11'!O605+'havelvac 7.12'!O605+'havelvac 7.13'!O603</f>
        <v>0</v>
      </c>
      <c r="P621" s="229" t="str">
        <f t="shared" si="67"/>
        <v xml:space="preserve"> </v>
      </c>
      <c r="Q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1" s="229" t="str">
        <f t="shared" si="68"/>
        <v xml:space="preserve"> </v>
      </c>
      <c r="S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1" s="229" t="str">
        <f t="shared" si="69"/>
        <v xml:space="preserve"> </v>
      </c>
      <c r="U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1" s="181">
        <f>+'havelvac 7.2'!P605+'havelvac 7.3'!P605+'havelvac 7.4'!P605+'havelvac 7.5'!P605+'havelvac 7.6'!P605+'havelvac 7.7'!P605+'havelvac 7.9'!P605+'havelvac 7.8'!P605+'havelvac 7.10'!P605+'havelvac 7.11'!P605+'havelvac 7.12'!P605+'havelvac 7.13'!P603</f>
        <v>0</v>
      </c>
      <c r="W621" s="229" t="str">
        <f t="shared" si="70"/>
        <v xml:space="preserve"> </v>
      </c>
      <c r="X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1" s="229" t="str">
        <f t="shared" si="71"/>
        <v xml:space="preserve"> </v>
      </c>
      <c r="Z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1" s="229" t="str">
        <f t="shared" si="72"/>
        <v xml:space="preserve"> </v>
      </c>
      <c r="AB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2" spans="1:28" s="135" customFormat="1" hidden="1">
      <c r="A622" s="182" t="str">
        <f t="shared" si="73"/>
        <v>7111010200x</v>
      </c>
      <c r="B622" s="183" t="s">
        <v>439</v>
      </c>
      <c r="C622" s="132" t="s">
        <v>104</v>
      </c>
      <c r="D622" s="131" t="s">
        <v>106</v>
      </c>
      <c r="E622" s="130" t="s">
        <v>140</v>
      </c>
      <c r="F622" s="184" t="s">
        <v>441</v>
      </c>
      <c r="G622" s="185" t="s">
        <v>361</v>
      </c>
      <c r="H622" s="192"/>
      <c r="I622" s="192"/>
      <c r="J622" s="193"/>
      <c r="K622" s="194"/>
      <c r="L622" s="27" t="s">
        <v>362</v>
      </c>
      <c r="M622" s="10" t="s">
        <v>361</v>
      </c>
      <c r="N622" s="181">
        <f>+'havelvac 7.2'!N606+'havelvac 7.3'!N606+'havelvac 7.4'!N606+'havelvac 7.5'!N606+'havelvac 7.6'!N606+'havelvac 7.7'!N606+'havelvac 7.9'!N606+'havelvac 7.8'!N606+'havelvac 7.10'!N606+'havelvac 7.11'!N606+'havelvac 7.12'!N606+'havelvac 7.13'!N604</f>
        <v>0</v>
      </c>
      <c r="O622" s="181">
        <f>+'havelvac 7.2'!O606+'havelvac 7.3'!O606+'havelvac 7.4'!O606+'havelvac 7.5'!O606+'havelvac 7.6'!O606+'havelvac 7.7'!O606+'havelvac 7.9'!O606+'havelvac 7.8'!O606+'havelvac 7.10'!O606+'havelvac 7.11'!O606+'havelvac 7.12'!O606+'havelvac 7.13'!O604</f>
        <v>0</v>
      </c>
      <c r="P622" s="229" t="str">
        <f t="shared" si="67"/>
        <v xml:space="preserve"> </v>
      </c>
      <c r="Q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2" s="229" t="str">
        <f t="shared" si="68"/>
        <v xml:space="preserve"> </v>
      </c>
      <c r="S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2" s="229" t="str">
        <f t="shared" si="69"/>
        <v xml:space="preserve"> </v>
      </c>
      <c r="U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2" s="181">
        <f>+'havelvac 7.2'!P606+'havelvac 7.3'!P606+'havelvac 7.4'!P606+'havelvac 7.5'!P606+'havelvac 7.6'!P606+'havelvac 7.7'!P606+'havelvac 7.9'!P606+'havelvac 7.8'!P606+'havelvac 7.10'!P606+'havelvac 7.11'!P606+'havelvac 7.12'!P606+'havelvac 7.13'!P604</f>
        <v>0</v>
      </c>
      <c r="W622" s="229" t="str">
        <f t="shared" si="70"/>
        <v xml:space="preserve"> </v>
      </c>
      <c r="X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2" s="229" t="str">
        <f t="shared" si="71"/>
        <v xml:space="preserve"> </v>
      </c>
      <c r="Z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2" s="229" t="str">
        <f t="shared" si="72"/>
        <v xml:space="preserve"> </v>
      </c>
      <c r="AB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3" spans="1:256" s="208" customFormat="1">
      <c r="A633" s="120"/>
      <c r="B633" s="114"/>
      <c r="C633" s="115"/>
      <c r="D633" s="116"/>
      <c r="E633" s="117"/>
      <c r="F633" s="118"/>
      <c r="G633" s="119"/>
      <c r="H633" s="4"/>
      <c r="I633" s="38"/>
      <c r="J633" s="39"/>
      <c r="K633" s="40"/>
      <c r="L633" s="36"/>
      <c r="N633" s="37"/>
      <c r="O633" s="37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</row>
    <row r="635" spans="1:256" s="208" customFormat="1">
      <c r="A635" s="120"/>
      <c r="B635" s="114"/>
      <c r="C635" s="115"/>
      <c r="D635" s="116"/>
      <c r="E635" s="117"/>
      <c r="F635" s="118"/>
      <c r="G635" s="119"/>
      <c r="H635" s="4"/>
      <c r="I635" s="38"/>
      <c r="J635" s="39"/>
      <c r="K635" s="40"/>
      <c r="L635" s="36"/>
      <c r="N635" s="37"/>
      <c r="O635" s="37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</row>
    <row r="636" spans="1:256" s="208" customFormat="1">
      <c r="A636" s="120"/>
      <c r="B636" s="114"/>
      <c r="C636" s="115"/>
      <c r="D636" s="116"/>
      <c r="E636" s="117"/>
      <c r="F636" s="118"/>
      <c r="G636" s="119"/>
      <c r="H636" s="4"/>
      <c r="I636" s="38"/>
      <c r="J636" s="39"/>
      <c r="K636" s="40"/>
      <c r="L636" s="36"/>
      <c r="N636" s="37"/>
      <c r="O636" s="37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</row>
    <row r="637" spans="1:256" s="208" customFormat="1">
      <c r="A637" s="120"/>
      <c r="B637" s="114"/>
      <c r="C637" s="115"/>
      <c r="D637" s="116"/>
      <c r="E637" s="117"/>
      <c r="F637" s="118"/>
      <c r="G637" s="119"/>
      <c r="H637" s="4"/>
      <c r="I637" s="38"/>
      <c r="J637" s="39"/>
      <c r="K637" s="40"/>
      <c r="L637" s="36"/>
      <c r="N637" s="37"/>
      <c r="O637" s="37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</row>
    <row r="638" spans="1:256" s="208" customFormat="1">
      <c r="A638" s="120"/>
      <c r="B638" s="114"/>
      <c r="C638" s="115"/>
      <c r="D638" s="116"/>
      <c r="E638" s="117"/>
      <c r="F638" s="118"/>
      <c r="G638" s="119"/>
      <c r="H638" s="4"/>
      <c r="I638" s="38"/>
      <c r="J638" s="39"/>
      <c r="K638" s="40"/>
      <c r="L638" s="36"/>
      <c r="N638" s="37"/>
      <c r="O638" s="37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</row>
    <row r="639" spans="1:256" s="208" customFormat="1">
      <c r="A639" s="120"/>
      <c r="B639" s="114"/>
      <c r="C639" s="115"/>
      <c r="D639" s="116"/>
      <c r="E639" s="117"/>
      <c r="F639" s="118"/>
      <c r="G639" s="119"/>
      <c r="H639" s="4"/>
      <c r="I639" s="38"/>
      <c r="J639" s="39"/>
      <c r="K639" s="40"/>
      <c r="L639" s="36"/>
      <c r="N639" s="37"/>
      <c r="O639" s="37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</row>
    <row r="640" spans="1:256" s="208" customFormat="1">
      <c r="A640" s="120"/>
      <c r="B640" s="114"/>
      <c r="C640" s="115"/>
      <c r="D640" s="116"/>
      <c r="E640" s="117"/>
      <c r="F640" s="118"/>
      <c r="G640" s="119"/>
      <c r="H640" s="4"/>
      <c r="I640" s="38"/>
      <c r="J640" s="39"/>
      <c r="K640" s="40"/>
      <c r="L640" s="36"/>
      <c r="N640" s="37"/>
      <c r="O640" s="37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</row>
    <row r="641" spans="1:256" s="208" customFormat="1">
      <c r="A641" s="120"/>
      <c r="B641" s="114"/>
      <c r="C641" s="115"/>
      <c r="D641" s="116"/>
      <c r="E641" s="117"/>
      <c r="F641" s="118"/>
      <c r="G641" s="119"/>
      <c r="H641" s="4"/>
      <c r="I641" s="38"/>
      <c r="J641" s="39"/>
      <c r="K641" s="40"/>
      <c r="L641" s="36"/>
      <c r="N641" s="37"/>
      <c r="O641" s="37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</row>
    <row r="642" spans="1:256" s="208" customFormat="1">
      <c r="A642" s="120"/>
      <c r="B642" s="114"/>
      <c r="C642" s="115"/>
      <c r="D642" s="116"/>
      <c r="E642" s="117"/>
      <c r="F642" s="118"/>
      <c r="G642" s="119"/>
      <c r="H642" s="4"/>
      <c r="I642" s="38"/>
      <c r="J642" s="39"/>
      <c r="K642" s="40"/>
      <c r="L642" s="36"/>
      <c r="N642" s="37"/>
      <c r="O642" s="37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</row>
    <row r="643" spans="1:256" s="208" customFormat="1">
      <c r="A643" s="120"/>
      <c r="B643" s="114"/>
      <c r="C643" s="115"/>
      <c r="D643" s="116"/>
      <c r="E643" s="117"/>
      <c r="F643" s="118"/>
      <c r="G643" s="119"/>
      <c r="H643" s="4"/>
      <c r="I643" s="38"/>
      <c r="J643" s="39"/>
      <c r="K643" s="40"/>
      <c r="L643" s="36"/>
      <c r="N643" s="37"/>
      <c r="O643" s="37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</row>
    <row r="644" spans="1:256" s="208" customFormat="1">
      <c r="A644" s="120"/>
      <c r="B644" s="114"/>
      <c r="C644" s="115"/>
      <c r="D644" s="116"/>
      <c r="E644" s="117"/>
      <c r="F644" s="118"/>
      <c r="G644" s="119"/>
      <c r="H644" s="4"/>
      <c r="I644" s="38"/>
      <c r="J644" s="39"/>
      <c r="K644" s="40"/>
      <c r="L644" s="36"/>
      <c r="N644" s="37"/>
      <c r="O644" s="37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</row>
    <row r="645" spans="1:256" s="208" customFormat="1">
      <c r="A645" s="120"/>
      <c r="B645" s="114"/>
      <c r="C645" s="115"/>
      <c r="D645" s="116"/>
      <c r="E645" s="117"/>
      <c r="F645" s="118"/>
      <c r="G645" s="119"/>
      <c r="H645" s="4"/>
      <c r="I645" s="38"/>
      <c r="J645" s="39"/>
      <c r="K645" s="40"/>
      <c r="L645" s="36"/>
      <c r="N645" s="37"/>
      <c r="O645" s="37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</row>
    <row r="646" spans="1:256" s="208" customFormat="1">
      <c r="A646" s="120"/>
      <c r="B646" s="114"/>
      <c r="C646" s="115"/>
      <c r="D646" s="116"/>
      <c r="E646" s="117"/>
      <c r="F646" s="118"/>
      <c r="G646" s="119"/>
      <c r="H646" s="4"/>
      <c r="I646" s="38"/>
      <c r="J646" s="39"/>
      <c r="K646" s="40"/>
      <c r="L646" s="36"/>
      <c r="N646" s="37"/>
      <c r="O646" s="37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</row>
    <row r="647" spans="1:256" s="208" customFormat="1">
      <c r="A647" s="120"/>
      <c r="B647" s="114"/>
      <c r="C647" s="115"/>
      <c r="D647" s="116"/>
      <c r="E647" s="117"/>
      <c r="F647" s="118"/>
      <c r="G647" s="119"/>
      <c r="H647" s="4"/>
      <c r="I647" s="38"/>
      <c r="J647" s="39"/>
      <c r="K647" s="40"/>
      <c r="L647" s="36"/>
      <c r="N647" s="37"/>
      <c r="O647" s="37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</row>
    <row r="648" spans="1:256" s="208" customFormat="1">
      <c r="A648" s="120"/>
      <c r="B648" s="114"/>
      <c r="C648" s="115"/>
      <c r="D648" s="116"/>
      <c r="E648" s="117"/>
      <c r="F648" s="118"/>
      <c r="G648" s="119"/>
      <c r="H648" s="4"/>
      <c r="I648" s="38"/>
      <c r="J648" s="39"/>
      <c r="K648" s="40"/>
      <c r="L648" s="36"/>
      <c r="N648" s="37"/>
      <c r="O648" s="37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</row>
    <row r="649" spans="1:256" s="208" customFormat="1">
      <c r="A649" s="120"/>
      <c r="B649" s="114"/>
      <c r="C649" s="115"/>
      <c r="D649" s="116"/>
      <c r="E649" s="117"/>
      <c r="F649" s="118"/>
      <c r="G649" s="119"/>
      <c r="H649" s="4"/>
      <c r="I649" s="38"/>
      <c r="J649" s="39"/>
      <c r="K649" s="40"/>
      <c r="L649" s="36"/>
      <c r="N649" s="37"/>
      <c r="O649" s="37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</row>
    <row r="650" spans="1:256" s="208" customFormat="1">
      <c r="A650" s="120"/>
      <c r="B650" s="114"/>
      <c r="C650" s="115"/>
      <c r="D650" s="116"/>
      <c r="E650" s="117"/>
      <c r="F650" s="118"/>
      <c r="G650" s="119"/>
      <c r="H650" s="4"/>
      <c r="I650" s="38"/>
      <c r="J650" s="39"/>
      <c r="K650" s="40"/>
      <c r="L650" s="36"/>
      <c r="N650" s="37"/>
      <c r="O650" s="37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</row>
    <row r="651" spans="1:256" s="208" customFormat="1">
      <c r="A651" s="120"/>
      <c r="B651" s="114"/>
      <c r="C651" s="115"/>
      <c r="D651" s="116"/>
      <c r="E651" s="117"/>
      <c r="F651" s="118"/>
      <c r="G651" s="119"/>
      <c r="H651" s="4"/>
      <c r="I651" s="38"/>
      <c r="J651" s="39"/>
      <c r="K651" s="40"/>
      <c r="L651" s="36"/>
      <c r="N651" s="37"/>
      <c r="O651" s="37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</row>
    <row r="653" spans="1:256" s="208" customFormat="1">
      <c r="A653" s="120"/>
      <c r="B653" s="114"/>
      <c r="C653" s="115"/>
      <c r="D653" s="116"/>
      <c r="E653" s="117"/>
      <c r="F653" s="118"/>
      <c r="G653" s="119"/>
      <c r="H653" s="4"/>
      <c r="I653" s="38"/>
      <c r="J653" s="39"/>
      <c r="K653" s="40"/>
      <c r="L653" s="36"/>
      <c r="N653" s="37"/>
      <c r="O653" s="37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</row>
    <row r="654" spans="1:256" s="208" customFormat="1">
      <c r="A654" s="120"/>
      <c r="B654" s="114"/>
      <c r="C654" s="115"/>
      <c r="D654" s="116"/>
      <c r="E654" s="117"/>
      <c r="F654" s="118"/>
      <c r="G654" s="119"/>
      <c r="H654" s="4"/>
      <c r="I654" s="38"/>
      <c r="J654" s="39"/>
      <c r="K654" s="40"/>
      <c r="L654" s="36"/>
      <c r="N654" s="37"/>
      <c r="O654" s="37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</row>
    <row r="655" spans="1:256" s="208" customFormat="1">
      <c r="A655" s="120"/>
      <c r="B655" s="114"/>
      <c r="C655" s="115"/>
      <c r="D655" s="116"/>
      <c r="E655" s="117"/>
      <c r="F655" s="118"/>
      <c r="G655" s="119"/>
      <c r="H655" s="4"/>
      <c r="I655" s="38"/>
      <c r="J655" s="39"/>
      <c r="K655" s="40"/>
      <c r="L655" s="36"/>
      <c r="N655" s="37"/>
      <c r="O655" s="37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</row>
    <row r="656" spans="1:256" s="208" customFormat="1">
      <c r="A656" s="120"/>
      <c r="B656" s="114"/>
      <c r="C656" s="115"/>
      <c r="D656" s="116"/>
      <c r="E656" s="117"/>
      <c r="F656" s="118"/>
      <c r="G656" s="119"/>
      <c r="H656" s="4"/>
      <c r="I656" s="38"/>
      <c r="J656" s="39"/>
      <c r="K656" s="40"/>
      <c r="L656" s="36"/>
      <c r="N656" s="37"/>
      <c r="O656" s="37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</row>
    <row r="657" spans="1:256" s="208" customFormat="1">
      <c r="A657" s="120"/>
      <c r="B657" s="114"/>
      <c r="C657" s="115"/>
      <c r="D657" s="116"/>
      <c r="E657" s="117"/>
      <c r="F657" s="118"/>
      <c r="G657" s="119"/>
      <c r="H657" s="4"/>
      <c r="I657" s="38"/>
      <c r="J657" s="39"/>
      <c r="K657" s="40"/>
      <c r="L657" s="36"/>
      <c r="N657" s="37"/>
      <c r="O657" s="37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</row>
    <row r="658" spans="1:256" s="208" customFormat="1">
      <c r="A658" s="120"/>
      <c r="B658" s="114"/>
      <c r="C658" s="115"/>
      <c r="D658" s="116"/>
      <c r="E658" s="117"/>
      <c r="F658" s="118"/>
      <c r="G658" s="119"/>
      <c r="H658" s="4"/>
      <c r="I658" s="38"/>
      <c r="J658" s="39"/>
      <c r="K658" s="40"/>
      <c r="L658" s="36"/>
      <c r="N658" s="37"/>
      <c r="O658" s="37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</row>
    <row r="659" spans="1:256" s="208" customFormat="1">
      <c r="A659" s="120"/>
      <c r="B659" s="114"/>
      <c r="C659" s="115"/>
      <c r="D659" s="116"/>
      <c r="E659" s="117"/>
      <c r="F659" s="118"/>
      <c r="G659" s="119"/>
      <c r="H659" s="4"/>
      <c r="I659" s="38"/>
      <c r="J659" s="39"/>
      <c r="K659" s="40"/>
      <c r="L659" s="36"/>
      <c r="N659" s="37"/>
      <c r="O659" s="37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</row>
    <row r="660" spans="1:256" s="208" customFormat="1">
      <c r="A660" s="120"/>
      <c r="B660" s="114"/>
      <c r="C660" s="115"/>
      <c r="D660" s="116"/>
      <c r="E660" s="117"/>
      <c r="F660" s="118"/>
      <c r="G660" s="119"/>
      <c r="H660" s="4"/>
      <c r="I660" s="38"/>
      <c r="J660" s="39"/>
      <c r="K660" s="40"/>
      <c r="L660" s="36"/>
      <c r="N660" s="37"/>
      <c r="O660" s="37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</row>
    <row r="661" spans="1:256" s="208" customFormat="1">
      <c r="A661" s="120"/>
      <c r="B661" s="114"/>
      <c r="C661" s="115"/>
      <c r="D661" s="116"/>
      <c r="E661" s="117"/>
      <c r="F661" s="118"/>
      <c r="G661" s="119"/>
      <c r="H661" s="4"/>
      <c r="I661" s="38"/>
      <c r="J661" s="39"/>
      <c r="K661" s="40"/>
      <c r="L661" s="36"/>
      <c r="N661" s="37"/>
      <c r="O661" s="37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</row>
    <row r="662" spans="1:256" s="208" customFormat="1">
      <c r="A662" s="120"/>
      <c r="B662" s="114"/>
      <c r="C662" s="115"/>
      <c r="D662" s="116"/>
      <c r="E662" s="117"/>
      <c r="F662" s="118"/>
      <c r="G662" s="119"/>
      <c r="H662" s="4"/>
      <c r="I662" s="38"/>
      <c r="J662" s="39"/>
      <c r="K662" s="40"/>
      <c r="L662" s="36"/>
      <c r="N662" s="37"/>
      <c r="O662" s="37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</row>
    <row r="663" spans="1:256" s="208" customFormat="1">
      <c r="A663" s="120"/>
      <c r="B663" s="114"/>
      <c r="C663" s="115"/>
      <c r="D663" s="116"/>
      <c r="E663" s="117"/>
      <c r="F663" s="118"/>
      <c r="G663" s="119"/>
      <c r="H663" s="4"/>
      <c r="I663" s="38"/>
      <c r="J663" s="39"/>
      <c r="K663" s="40"/>
      <c r="L663" s="36"/>
      <c r="N663" s="37"/>
      <c r="O663" s="37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</row>
    <row r="664" spans="1:256" s="208" customFormat="1">
      <c r="A664" s="120"/>
      <c r="B664" s="114"/>
      <c r="C664" s="115"/>
      <c r="D664" s="116"/>
      <c r="E664" s="117"/>
      <c r="F664" s="118"/>
      <c r="G664" s="119"/>
      <c r="H664" s="4"/>
      <c r="I664" s="38"/>
      <c r="J664" s="39"/>
      <c r="K664" s="40"/>
      <c r="L664" s="36"/>
      <c r="N664" s="37"/>
      <c r="O664" s="37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  <c r="IU664" s="3"/>
      <c r="IV664" s="3"/>
    </row>
    <row r="665" spans="1:256" s="208" customFormat="1">
      <c r="A665" s="120"/>
      <c r="B665" s="114"/>
      <c r="C665" s="115"/>
      <c r="D665" s="116"/>
      <c r="E665" s="117"/>
      <c r="F665" s="118"/>
      <c r="G665" s="119"/>
      <c r="H665" s="4"/>
      <c r="I665" s="38"/>
      <c r="J665" s="39"/>
      <c r="K665" s="40"/>
      <c r="L665" s="36"/>
      <c r="N665" s="37"/>
      <c r="O665" s="37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  <c r="IU665" s="3"/>
      <c r="IV665" s="3"/>
    </row>
    <row r="666" spans="1:256" s="208" customFormat="1">
      <c r="A666" s="120"/>
      <c r="B666" s="114"/>
      <c r="C666" s="115"/>
      <c r="D666" s="116"/>
      <c r="E666" s="117"/>
      <c r="F666" s="118"/>
      <c r="G666" s="119"/>
      <c r="H666" s="4"/>
      <c r="I666" s="38"/>
      <c r="J666" s="39"/>
      <c r="K666" s="40"/>
      <c r="L666" s="36"/>
      <c r="N666" s="37"/>
      <c r="O666" s="37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  <c r="IU666" s="3"/>
      <c r="IV666" s="3"/>
    </row>
    <row r="667" spans="1:256" s="208" customFormat="1">
      <c r="A667" s="120"/>
      <c r="B667" s="114"/>
      <c r="C667" s="115"/>
      <c r="D667" s="116"/>
      <c r="E667" s="117"/>
      <c r="F667" s="118"/>
      <c r="G667" s="119"/>
      <c r="H667" s="4"/>
      <c r="I667" s="38"/>
      <c r="J667" s="39"/>
      <c r="K667" s="40"/>
      <c r="L667" s="36"/>
      <c r="N667" s="37"/>
      <c r="O667" s="37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  <c r="IU667" s="3"/>
      <c r="IV667" s="3"/>
    </row>
    <row r="668" spans="1:256" s="208" customFormat="1">
      <c r="A668" s="120"/>
      <c r="B668" s="114"/>
      <c r="C668" s="115"/>
      <c r="D668" s="116"/>
      <c r="E668" s="117"/>
      <c r="F668" s="118"/>
      <c r="G668" s="119"/>
      <c r="H668" s="4"/>
      <c r="I668" s="38"/>
      <c r="J668" s="39"/>
      <c r="K668" s="40"/>
      <c r="L668" s="36"/>
      <c r="N668" s="37"/>
      <c r="O668" s="37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</row>
    <row r="669" spans="1:256" s="208" customFormat="1">
      <c r="A669" s="120"/>
      <c r="B669" s="114"/>
      <c r="C669" s="115"/>
      <c r="D669" s="116"/>
      <c r="E669" s="117"/>
      <c r="F669" s="118"/>
      <c r="G669" s="119"/>
      <c r="H669" s="4"/>
      <c r="I669" s="38"/>
      <c r="J669" s="39"/>
      <c r="K669" s="40"/>
      <c r="L669" s="36"/>
      <c r="N669" s="37"/>
      <c r="O669" s="37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  <c r="IU669" s="3"/>
      <c r="IV669" s="3"/>
    </row>
    <row r="671" spans="1:256" s="208" customFormat="1">
      <c r="A671" s="120"/>
      <c r="B671" s="114"/>
      <c r="C671" s="115"/>
      <c r="D671" s="116"/>
      <c r="E671" s="117"/>
      <c r="F671" s="118"/>
      <c r="G671" s="119"/>
      <c r="H671" s="4"/>
      <c r="I671" s="38"/>
      <c r="J671" s="39"/>
      <c r="K671" s="40"/>
      <c r="L671" s="36"/>
      <c r="N671" s="37"/>
      <c r="O671" s="37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  <c r="IU671" s="3"/>
      <c r="IV671" s="3"/>
    </row>
    <row r="672" spans="1:256" s="208" customFormat="1">
      <c r="A672" s="120"/>
      <c r="B672" s="114"/>
      <c r="C672" s="115"/>
      <c r="D672" s="116"/>
      <c r="E672" s="117"/>
      <c r="F672" s="118"/>
      <c r="G672" s="119"/>
      <c r="H672" s="4"/>
      <c r="I672" s="38"/>
      <c r="J672" s="39"/>
      <c r="K672" s="40"/>
      <c r="L672" s="36"/>
      <c r="N672" s="37"/>
      <c r="O672" s="37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  <c r="IU672" s="3"/>
      <c r="IV672" s="3"/>
    </row>
    <row r="673" spans="1:256" s="208" customFormat="1">
      <c r="A673" s="120"/>
      <c r="B673" s="114"/>
      <c r="C673" s="115"/>
      <c r="D673" s="116"/>
      <c r="E673" s="117"/>
      <c r="F673" s="118"/>
      <c r="G673" s="119"/>
      <c r="H673" s="4"/>
      <c r="I673" s="38"/>
      <c r="J673" s="39"/>
      <c r="K673" s="40"/>
      <c r="L673" s="36"/>
      <c r="N673" s="37"/>
      <c r="O673" s="37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  <c r="IU673" s="3"/>
      <c r="IV673" s="3"/>
    </row>
    <row r="675" spans="1:256" s="208" customFormat="1">
      <c r="A675" s="120"/>
      <c r="B675" s="114"/>
      <c r="C675" s="115"/>
      <c r="D675" s="116"/>
      <c r="E675" s="117"/>
      <c r="F675" s="118"/>
      <c r="G675" s="119"/>
      <c r="H675" s="4"/>
      <c r="I675" s="38"/>
      <c r="J675" s="39"/>
      <c r="K675" s="40"/>
      <c r="L675" s="36"/>
      <c r="N675" s="37"/>
      <c r="O675" s="37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</row>
    <row r="676" spans="1:256" s="208" customFormat="1">
      <c r="A676" s="120"/>
      <c r="B676" s="114"/>
      <c r="C676" s="115"/>
      <c r="D676" s="116"/>
      <c r="E676" s="117"/>
      <c r="F676" s="118"/>
      <c r="G676" s="119"/>
      <c r="H676" s="4"/>
      <c r="I676" s="38"/>
      <c r="J676" s="39"/>
      <c r="K676" s="40"/>
      <c r="L676" s="36"/>
      <c r="N676" s="37"/>
      <c r="O676" s="37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</row>
    <row r="678" spans="1:256" s="208" customFormat="1">
      <c r="A678" s="120"/>
      <c r="B678" s="114"/>
      <c r="C678" s="115"/>
      <c r="D678" s="116"/>
      <c r="E678" s="117"/>
      <c r="F678" s="118"/>
      <c r="G678" s="119"/>
      <c r="H678" s="4"/>
      <c r="I678" s="38"/>
      <c r="J678" s="39"/>
      <c r="K678" s="40"/>
      <c r="L678" s="36"/>
      <c r="N678" s="37"/>
      <c r="O678" s="37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  <c r="IU678" s="3"/>
      <c r="IV678" s="3"/>
    </row>
    <row r="679" spans="1:256" s="208" customFormat="1">
      <c r="A679" s="120"/>
      <c r="B679" s="114"/>
      <c r="C679" s="115"/>
      <c r="D679" s="116"/>
      <c r="E679" s="117"/>
      <c r="F679" s="118"/>
      <c r="G679" s="119"/>
      <c r="H679" s="4"/>
      <c r="I679" s="38"/>
      <c r="J679" s="39"/>
      <c r="K679" s="40"/>
      <c r="L679" s="36"/>
      <c r="N679" s="37"/>
      <c r="O679" s="37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  <c r="IU679" s="3"/>
      <c r="IV679" s="3"/>
    </row>
    <row r="681" spans="1:256" s="208" customFormat="1">
      <c r="A681" s="120"/>
      <c r="B681" s="114"/>
      <c r="C681" s="115"/>
      <c r="D681" s="116"/>
      <c r="E681" s="117"/>
      <c r="F681" s="118"/>
      <c r="G681" s="119"/>
      <c r="H681" s="4"/>
      <c r="I681" s="38"/>
      <c r="J681" s="39"/>
      <c r="K681" s="40"/>
      <c r="L681" s="36"/>
      <c r="N681" s="37"/>
      <c r="O681" s="37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  <c r="IU681" s="3"/>
      <c r="IV681" s="3"/>
    </row>
    <row r="682" spans="1:256" s="208" customFormat="1">
      <c r="A682" s="120"/>
      <c r="B682" s="114"/>
      <c r="C682" s="115"/>
      <c r="D682" s="116"/>
      <c r="E682" s="117"/>
      <c r="F682" s="118"/>
      <c r="G682" s="119"/>
      <c r="H682" s="4"/>
      <c r="I682" s="38"/>
      <c r="J682" s="39"/>
      <c r="K682" s="40"/>
      <c r="L682" s="36"/>
      <c r="N682" s="37"/>
      <c r="O682" s="37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  <c r="IU682" s="3"/>
      <c r="IV682" s="3"/>
    </row>
    <row r="683" spans="1:256" s="208" customFormat="1">
      <c r="A683" s="120"/>
      <c r="B683" s="114"/>
      <c r="C683" s="115"/>
      <c r="D683" s="116"/>
      <c r="E683" s="117"/>
      <c r="F683" s="118"/>
      <c r="G683" s="119"/>
      <c r="H683" s="4"/>
      <c r="I683" s="38"/>
      <c r="J683" s="39"/>
      <c r="K683" s="40"/>
      <c r="L683" s="36"/>
      <c r="N683" s="37"/>
      <c r="O683" s="37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  <c r="IU683" s="3"/>
      <c r="IV683" s="3"/>
    </row>
    <row r="685" spans="1:256" s="208" customFormat="1">
      <c r="A685" s="120"/>
      <c r="B685" s="114"/>
      <c r="C685" s="115"/>
      <c r="D685" s="116"/>
      <c r="E685" s="117"/>
      <c r="F685" s="118"/>
      <c r="G685" s="119"/>
      <c r="H685" s="4"/>
      <c r="I685" s="38"/>
      <c r="J685" s="39"/>
      <c r="K685" s="40"/>
      <c r="L685" s="36"/>
      <c r="N685" s="37"/>
      <c r="O685" s="37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  <c r="IU685" s="3"/>
      <c r="IV685" s="3"/>
    </row>
    <row r="686" spans="1:256" s="208" customFormat="1">
      <c r="A686" s="120"/>
      <c r="B686" s="114"/>
      <c r="C686" s="115"/>
      <c r="D686" s="116"/>
      <c r="E686" s="117"/>
      <c r="F686" s="118"/>
      <c r="G686" s="119"/>
      <c r="H686" s="4"/>
      <c r="I686" s="38"/>
      <c r="J686" s="39"/>
      <c r="K686" s="40"/>
      <c r="L686" s="36"/>
      <c r="N686" s="37"/>
      <c r="O686" s="37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  <c r="IU686" s="3"/>
      <c r="IV686" s="3"/>
    </row>
    <row r="687" spans="1:256" s="208" customFormat="1">
      <c r="A687" s="120"/>
      <c r="B687" s="114"/>
      <c r="C687" s="115"/>
      <c r="D687" s="116"/>
      <c r="E687" s="117"/>
      <c r="F687" s="118"/>
      <c r="G687" s="119"/>
      <c r="H687" s="4"/>
      <c r="I687" s="38"/>
      <c r="J687" s="39"/>
      <c r="K687" s="40"/>
      <c r="L687" s="36"/>
      <c r="N687" s="37"/>
      <c r="O687" s="37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  <c r="IU687" s="3"/>
      <c r="IV687" s="3"/>
    </row>
    <row r="689" spans="1:256" s="208" customFormat="1">
      <c r="A689" s="120"/>
      <c r="B689" s="114"/>
      <c r="C689" s="115"/>
      <c r="D689" s="116"/>
      <c r="E689" s="117"/>
      <c r="F689" s="118"/>
      <c r="G689" s="119"/>
      <c r="H689" s="4"/>
      <c r="I689" s="38"/>
      <c r="J689" s="39"/>
      <c r="K689" s="40"/>
      <c r="L689" s="36"/>
      <c r="N689" s="37"/>
      <c r="O689" s="37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</row>
    <row r="690" spans="1:256" s="208" customFormat="1">
      <c r="A690" s="120"/>
      <c r="B690" s="114"/>
      <c r="C690" s="115"/>
      <c r="D690" s="116"/>
      <c r="E690" s="117"/>
      <c r="F690" s="118"/>
      <c r="G690" s="119"/>
      <c r="H690" s="4"/>
      <c r="I690" s="38"/>
      <c r="J690" s="39"/>
      <c r="K690" s="40"/>
      <c r="L690" s="36"/>
      <c r="N690" s="37"/>
      <c r="O690" s="37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</row>
    <row r="692" spans="1:256" s="208" customFormat="1">
      <c r="A692" s="120"/>
      <c r="B692" s="114"/>
      <c r="C692" s="115"/>
      <c r="D692" s="116"/>
      <c r="E692" s="117"/>
      <c r="F692" s="118"/>
      <c r="G692" s="119"/>
      <c r="H692" s="4"/>
      <c r="I692" s="38"/>
      <c r="J692" s="39"/>
      <c r="K692" s="40"/>
      <c r="L692" s="36"/>
      <c r="N692" s="37"/>
      <c r="O692" s="37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  <c r="IU692" s="3"/>
      <c r="IV692" s="3"/>
    </row>
    <row r="694" spans="1:256" s="208" customFormat="1">
      <c r="A694" s="120"/>
      <c r="B694" s="114"/>
      <c r="C694" s="115"/>
      <c r="D694" s="116"/>
      <c r="E694" s="117"/>
      <c r="F694" s="118"/>
      <c r="G694" s="119"/>
      <c r="H694" s="4"/>
      <c r="I694" s="38"/>
      <c r="J694" s="39"/>
      <c r="K694" s="40"/>
      <c r="L694" s="36"/>
      <c r="N694" s="37"/>
      <c r="O694" s="37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</row>
    <row r="696" spans="1:256" s="208" customFormat="1">
      <c r="A696" s="120"/>
      <c r="B696" s="114"/>
      <c r="C696" s="115"/>
      <c r="D696" s="116"/>
      <c r="E696" s="117"/>
      <c r="F696" s="118"/>
      <c r="G696" s="119"/>
      <c r="H696" s="4"/>
      <c r="I696" s="38"/>
      <c r="J696" s="39"/>
      <c r="K696" s="40"/>
      <c r="L696" s="36"/>
      <c r="N696" s="37"/>
      <c r="O696" s="37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  <c r="IU696" s="3"/>
      <c r="IV696" s="3"/>
    </row>
    <row r="697" spans="1:256" s="208" customFormat="1">
      <c r="A697" s="120"/>
      <c r="B697" s="114"/>
      <c r="C697" s="115"/>
      <c r="D697" s="116"/>
      <c r="E697" s="117"/>
      <c r="F697" s="118"/>
      <c r="G697" s="119"/>
      <c r="H697" s="4"/>
      <c r="I697" s="38"/>
      <c r="J697" s="39"/>
      <c r="K697" s="40"/>
      <c r="L697" s="36"/>
      <c r="N697" s="37"/>
      <c r="O697" s="37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  <c r="IU697" s="3"/>
      <c r="IV697" s="3"/>
    </row>
    <row r="699" spans="1:256" s="208" customFormat="1">
      <c r="A699" s="120"/>
      <c r="B699" s="114"/>
      <c r="C699" s="115"/>
      <c r="D699" s="116"/>
      <c r="E699" s="117"/>
      <c r="F699" s="118"/>
      <c r="G699" s="119"/>
      <c r="H699" s="4"/>
      <c r="I699" s="38"/>
      <c r="J699" s="39"/>
      <c r="K699" s="40"/>
      <c r="L699" s="36"/>
      <c r="N699" s="37"/>
      <c r="O699" s="37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</row>
    <row r="701" spans="1:256" s="208" customFormat="1">
      <c r="A701" s="120"/>
      <c r="B701" s="114"/>
      <c r="C701" s="115"/>
      <c r="D701" s="116"/>
      <c r="E701" s="117"/>
      <c r="F701" s="118"/>
      <c r="G701" s="119"/>
      <c r="H701" s="4"/>
      <c r="I701" s="38"/>
      <c r="J701" s="39"/>
      <c r="K701" s="40"/>
      <c r="L701" s="36"/>
      <c r="N701" s="37"/>
      <c r="O701" s="37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</row>
    <row r="703" spans="1:256" s="208" customFormat="1">
      <c r="A703" s="120"/>
      <c r="B703" s="114"/>
      <c r="C703" s="115"/>
      <c r="D703" s="116"/>
      <c r="E703" s="117"/>
      <c r="F703" s="118"/>
      <c r="G703" s="119"/>
      <c r="H703" s="4"/>
      <c r="I703" s="38"/>
      <c r="J703" s="39"/>
      <c r="K703" s="40"/>
      <c r="L703" s="36"/>
      <c r="N703" s="37"/>
      <c r="O703" s="37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</row>
    <row r="705" spans="1:256" s="208" customFormat="1">
      <c r="A705" s="120"/>
      <c r="B705" s="114"/>
      <c r="C705" s="115"/>
      <c r="D705" s="116"/>
      <c r="E705" s="117"/>
      <c r="F705" s="118"/>
      <c r="G705" s="119"/>
      <c r="H705" s="4"/>
      <c r="I705" s="38"/>
      <c r="J705" s="39"/>
      <c r="K705" s="40"/>
      <c r="L705" s="36"/>
      <c r="N705" s="37"/>
      <c r="O705" s="37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</row>
    <row r="706" spans="1:256" s="208" customFormat="1">
      <c r="A706" s="120"/>
      <c r="B706" s="114"/>
      <c r="C706" s="115"/>
      <c r="D706" s="116"/>
      <c r="E706" s="117"/>
      <c r="F706" s="118"/>
      <c r="G706" s="119"/>
      <c r="H706" s="4"/>
      <c r="I706" s="38"/>
      <c r="J706" s="39"/>
      <c r="K706" s="40"/>
      <c r="L706" s="36"/>
      <c r="N706" s="37"/>
      <c r="O706" s="37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</row>
    <row r="707" spans="1:256" s="208" customFormat="1">
      <c r="A707" s="120"/>
      <c r="B707" s="114"/>
      <c r="C707" s="115"/>
      <c r="D707" s="116"/>
      <c r="E707" s="117"/>
      <c r="F707" s="118"/>
      <c r="G707" s="119"/>
      <c r="H707" s="4"/>
      <c r="I707" s="38"/>
      <c r="J707" s="39"/>
      <c r="K707" s="40"/>
      <c r="L707" s="36"/>
      <c r="N707" s="37"/>
      <c r="O707" s="37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</row>
    <row r="709" spans="1:256" s="208" customFormat="1">
      <c r="A709" s="120"/>
      <c r="B709" s="114"/>
      <c r="C709" s="115"/>
      <c r="D709" s="116"/>
      <c r="E709" s="117"/>
      <c r="F709" s="118"/>
      <c r="G709" s="119"/>
      <c r="H709" s="4"/>
      <c r="I709" s="38"/>
      <c r="J709" s="39"/>
      <c r="K709" s="40"/>
      <c r="L709" s="36"/>
      <c r="N709" s="37"/>
      <c r="O709" s="37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</row>
    <row r="711" spans="1:256" s="208" customFormat="1">
      <c r="A711" s="120"/>
      <c r="B711" s="114"/>
      <c r="C711" s="115"/>
      <c r="D711" s="116"/>
      <c r="E711" s="117"/>
      <c r="F711" s="118"/>
      <c r="G711" s="119"/>
      <c r="H711" s="4"/>
      <c r="I711" s="38"/>
      <c r="J711" s="39"/>
      <c r="K711" s="40"/>
      <c r="L711" s="36"/>
      <c r="N711" s="37"/>
      <c r="O711" s="37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</row>
    <row r="712" spans="1:256" s="208" customFormat="1">
      <c r="A712" s="120"/>
      <c r="B712" s="114"/>
      <c r="C712" s="115"/>
      <c r="D712" s="116"/>
      <c r="E712" s="117"/>
      <c r="F712" s="118"/>
      <c r="G712" s="119"/>
      <c r="H712" s="4"/>
      <c r="I712" s="38"/>
      <c r="J712" s="39"/>
      <c r="K712" s="40"/>
      <c r="L712" s="36"/>
      <c r="N712" s="37"/>
      <c r="O712" s="37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</row>
    <row r="713" spans="1:256" s="208" customFormat="1">
      <c r="A713" s="120"/>
      <c r="B713" s="114"/>
      <c r="C713" s="115"/>
      <c r="D713" s="116"/>
      <c r="E713" s="117"/>
      <c r="F713" s="118"/>
      <c r="G713" s="119"/>
      <c r="H713" s="4"/>
      <c r="I713" s="38"/>
      <c r="J713" s="39"/>
      <c r="K713" s="40"/>
      <c r="L713" s="36"/>
      <c r="N713" s="37"/>
      <c r="O713" s="37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</row>
    <row r="715" spans="1:256" s="208" customFormat="1">
      <c r="A715" s="120"/>
      <c r="B715" s="114"/>
      <c r="C715" s="115"/>
      <c r="D715" s="116"/>
      <c r="E715" s="117"/>
      <c r="F715" s="118"/>
      <c r="G715" s="119"/>
      <c r="H715" s="4"/>
      <c r="I715" s="38"/>
      <c r="J715" s="39"/>
      <c r="K715" s="40"/>
      <c r="L715" s="36"/>
      <c r="N715" s="37"/>
      <c r="O715" s="37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</row>
    <row r="717" spans="1:256" s="208" customFormat="1">
      <c r="A717" s="120"/>
      <c r="B717" s="114"/>
      <c r="C717" s="115"/>
      <c r="D717" s="116"/>
      <c r="E717" s="117"/>
      <c r="F717" s="118"/>
      <c r="G717" s="119"/>
      <c r="H717" s="4"/>
      <c r="I717" s="38"/>
      <c r="J717" s="39"/>
      <c r="K717" s="40"/>
      <c r="L717" s="36"/>
      <c r="N717" s="37"/>
      <c r="O717" s="37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</row>
    <row r="719" spans="1:256" s="208" customFormat="1">
      <c r="A719" s="120"/>
      <c r="B719" s="114"/>
      <c r="C719" s="115"/>
      <c r="D719" s="116"/>
      <c r="E719" s="117"/>
      <c r="F719" s="118"/>
      <c r="G719" s="119"/>
      <c r="H719" s="4"/>
      <c r="I719" s="38"/>
      <c r="J719" s="39"/>
      <c r="K719" s="40"/>
      <c r="L719" s="36"/>
      <c r="N719" s="37"/>
      <c r="O719" s="37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</row>
    <row r="721" spans="1:256" s="208" customFormat="1">
      <c r="A721" s="120"/>
      <c r="B721" s="114"/>
      <c r="C721" s="115"/>
      <c r="D721" s="116"/>
      <c r="E721" s="117"/>
      <c r="F721" s="118"/>
      <c r="G721" s="119"/>
      <c r="H721" s="4"/>
      <c r="I721" s="38"/>
      <c r="J721" s="39"/>
      <c r="K721" s="40"/>
      <c r="L721" s="36"/>
      <c r="N721" s="37"/>
      <c r="O721" s="37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</row>
    <row r="723" spans="1:256" s="208" customFormat="1">
      <c r="A723" s="120"/>
      <c r="B723" s="114"/>
      <c r="C723" s="115"/>
      <c r="D723" s="116"/>
      <c r="E723" s="117"/>
      <c r="F723" s="118"/>
      <c r="G723" s="119"/>
      <c r="H723" s="4"/>
      <c r="I723" s="38"/>
      <c r="J723" s="39"/>
      <c r="K723" s="40"/>
      <c r="L723" s="36"/>
      <c r="N723" s="37"/>
      <c r="O723" s="37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</row>
    <row r="725" spans="1:256" s="208" customFormat="1">
      <c r="A725" s="120"/>
      <c r="B725" s="114"/>
      <c r="C725" s="115"/>
      <c r="D725" s="116"/>
      <c r="E725" s="117"/>
      <c r="F725" s="118"/>
      <c r="G725" s="119"/>
      <c r="H725" s="4"/>
      <c r="I725" s="38"/>
      <c r="J725" s="39"/>
      <c r="K725" s="40"/>
      <c r="L725" s="36"/>
      <c r="N725" s="37"/>
      <c r="O725" s="37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</row>
    <row r="727" spans="1:256" s="208" customFormat="1">
      <c r="A727" s="120"/>
      <c r="B727" s="114"/>
      <c r="C727" s="115"/>
      <c r="D727" s="116"/>
      <c r="E727" s="117"/>
      <c r="F727" s="118"/>
      <c r="G727" s="119"/>
      <c r="H727" s="4"/>
      <c r="I727" s="38"/>
      <c r="J727" s="39"/>
      <c r="K727" s="40"/>
      <c r="L727" s="36"/>
      <c r="N727" s="37"/>
      <c r="O727" s="37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  <c r="IU727" s="3"/>
      <c r="IV727" s="3"/>
    </row>
    <row r="729" spans="1:256" s="208" customFormat="1">
      <c r="A729" s="120"/>
      <c r="B729" s="114"/>
      <c r="C729" s="115"/>
      <c r="D729" s="116"/>
      <c r="E729" s="117"/>
      <c r="F729" s="118"/>
      <c r="G729" s="119"/>
      <c r="H729" s="4"/>
      <c r="I729" s="38"/>
      <c r="J729" s="39"/>
      <c r="K729" s="40"/>
      <c r="L729" s="36"/>
      <c r="N729" s="37"/>
      <c r="O729" s="37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  <c r="IU729" s="3"/>
      <c r="IV729" s="3"/>
    </row>
    <row r="731" spans="1:256" s="208" customFormat="1">
      <c r="A731" s="120"/>
      <c r="B731" s="114"/>
      <c r="C731" s="115"/>
      <c r="D731" s="116"/>
      <c r="E731" s="117"/>
      <c r="F731" s="118"/>
      <c r="G731" s="119"/>
      <c r="H731" s="4"/>
      <c r="I731" s="38"/>
      <c r="J731" s="39"/>
      <c r="K731" s="40"/>
      <c r="L731" s="36"/>
      <c r="N731" s="37"/>
      <c r="O731" s="37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  <c r="IS731" s="3"/>
      <c r="IT731" s="3"/>
      <c r="IU731" s="3"/>
      <c r="IV731" s="3"/>
    </row>
    <row r="733" spans="1:256" s="208" customFormat="1">
      <c r="A733" s="120"/>
      <c r="B733" s="114"/>
      <c r="C733" s="115"/>
      <c r="D733" s="116"/>
      <c r="E733" s="117"/>
      <c r="F733" s="118"/>
      <c r="G733" s="119"/>
      <c r="H733" s="4"/>
      <c r="I733" s="38"/>
      <c r="J733" s="39"/>
      <c r="K733" s="40"/>
      <c r="L733" s="36"/>
      <c r="N733" s="37"/>
      <c r="O733" s="37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  <c r="IU733" s="3"/>
      <c r="IV733" s="3"/>
    </row>
    <row r="734" spans="1:256" s="208" customFormat="1">
      <c r="A734" s="120"/>
      <c r="B734" s="114"/>
      <c r="C734" s="115"/>
      <c r="D734" s="116"/>
      <c r="E734" s="117"/>
      <c r="F734" s="118"/>
      <c r="G734" s="119"/>
      <c r="H734" s="4"/>
      <c r="I734" s="38"/>
      <c r="J734" s="39"/>
      <c r="K734" s="40"/>
      <c r="L734" s="36"/>
      <c r="N734" s="37"/>
      <c r="O734" s="37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  <c r="IU734" s="3"/>
      <c r="IV734" s="3"/>
    </row>
    <row r="736" spans="1:256" s="208" customFormat="1">
      <c r="A736" s="120"/>
      <c r="B736" s="114"/>
      <c r="C736" s="115"/>
      <c r="D736" s="116"/>
      <c r="E736" s="117"/>
      <c r="F736" s="118"/>
      <c r="G736" s="119"/>
      <c r="H736" s="4"/>
      <c r="I736" s="38"/>
      <c r="J736" s="39"/>
      <c r="K736" s="40"/>
      <c r="L736" s="36"/>
      <c r="N736" s="37"/>
      <c r="O736" s="37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  <c r="IU736" s="3"/>
      <c r="IV736" s="3"/>
    </row>
    <row r="738" spans="1:256" s="208" customFormat="1">
      <c r="A738" s="120"/>
      <c r="B738" s="114"/>
      <c r="C738" s="115"/>
      <c r="D738" s="116"/>
      <c r="E738" s="117"/>
      <c r="F738" s="118"/>
      <c r="G738" s="119"/>
      <c r="H738" s="4"/>
      <c r="I738" s="38"/>
      <c r="J738" s="39"/>
      <c r="K738" s="40"/>
      <c r="L738" s="36"/>
      <c r="N738" s="37"/>
      <c r="O738" s="37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  <c r="IS738" s="3"/>
      <c r="IT738" s="3"/>
      <c r="IU738" s="3"/>
      <c r="IV738" s="3"/>
    </row>
    <row r="740" spans="1:256" s="208" customFormat="1">
      <c r="A740" s="120"/>
      <c r="B740" s="114"/>
      <c r="C740" s="115"/>
      <c r="D740" s="116"/>
      <c r="E740" s="117"/>
      <c r="F740" s="118"/>
      <c r="G740" s="119"/>
      <c r="H740" s="4"/>
      <c r="I740" s="38"/>
      <c r="J740" s="39"/>
      <c r="K740" s="40"/>
      <c r="L740" s="36"/>
      <c r="N740" s="37"/>
      <c r="O740" s="37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</row>
    <row r="741" spans="1:256" s="208" customFormat="1">
      <c r="A741" s="120"/>
      <c r="B741" s="114"/>
      <c r="C741" s="115"/>
      <c r="D741" s="116"/>
      <c r="E741" s="117"/>
      <c r="F741" s="118"/>
      <c r="G741" s="119"/>
      <c r="H741" s="4"/>
      <c r="I741" s="38"/>
      <c r="J741" s="39"/>
      <c r="K741" s="40"/>
      <c r="L741" s="36"/>
      <c r="N741" s="37"/>
      <c r="O741" s="37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  <c r="IU741" s="3"/>
      <c r="IV741" s="3"/>
    </row>
    <row r="743" spans="1:256" s="208" customFormat="1">
      <c r="A743" s="120"/>
      <c r="B743" s="114"/>
      <c r="C743" s="115"/>
      <c r="D743" s="116"/>
      <c r="E743" s="117"/>
      <c r="F743" s="118"/>
      <c r="G743" s="119"/>
      <c r="H743" s="4"/>
      <c r="I743" s="38"/>
      <c r="J743" s="39"/>
      <c r="K743" s="40"/>
      <c r="L743" s="36"/>
      <c r="N743" s="37"/>
      <c r="O743" s="37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</row>
    <row r="744" spans="1:256" s="208" customFormat="1">
      <c r="A744" s="120"/>
      <c r="B744" s="114"/>
      <c r="C744" s="115"/>
      <c r="D744" s="116"/>
      <c r="E744" s="117"/>
      <c r="F744" s="118"/>
      <c r="G744" s="119"/>
      <c r="H744" s="4"/>
      <c r="I744" s="38"/>
      <c r="J744" s="39"/>
      <c r="K744" s="40"/>
      <c r="L744" s="36"/>
      <c r="N744" s="37"/>
      <c r="O744" s="37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</row>
    <row r="746" spans="1:256" s="208" customFormat="1">
      <c r="A746" s="120"/>
      <c r="B746" s="114"/>
      <c r="C746" s="115"/>
      <c r="D746" s="116"/>
      <c r="E746" s="117"/>
      <c r="F746" s="118"/>
      <c r="G746" s="119"/>
      <c r="H746" s="4"/>
      <c r="I746" s="38"/>
      <c r="J746" s="39"/>
      <c r="K746" s="40"/>
      <c r="L746" s="36"/>
      <c r="N746" s="37"/>
      <c r="O746" s="37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</row>
    <row r="748" spans="1:256" s="208" customFormat="1">
      <c r="A748" s="120"/>
      <c r="B748" s="114"/>
      <c r="C748" s="115"/>
      <c r="D748" s="116"/>
      <c r="E748" s="117"/>
      <c r="F748" s="118"/>
      <c r="G748" s="119"/>
      <c r="H748" s="4"/>
      <c r="I748" s="38"/>
      <c r="J748" s="39"/>
      <c r="K748" s="40"/>
      <c r="L748" s="36"/>
      <c r="N748" s="37"/>
      <c r="O748" s="37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</row>
    <row r="750" spans="1:256" s="208" customFormat="1">
      <c r="A750" s="120"/>
      <c r="B750" s="114"/>
      <c r="C750" s="115"/>
      <c r="D750" s="116"/>
      <c r="E750" s="117"/>
      <c r="F750" s="118"/>
      <c r="G750" s="119"/>
      <c r="H750" s="4"/>
      <c r="I750" s="38"/>
      <c r="J750" s="39"/>
      <c r="K750" s="40"/>
      <c r="L750" s="36"/>
      <c r="N750" s="37"/>
      <c r="O750" s="37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</row>
    <row r="751" spans="1:256" s="208" customFormat="1">
      <c r="A751" s="120"/>
      <c r="B751" s="114"/>
      <c r="C751" s="115"/>
      <c r="D751" s="116"/>
      <c r="E751" s="117"/>
      <c r="F751" s="118"/>
      <c r="G751" s="119"/>
      <c r="H751" s="4"/>
      <c r="I751" s="38"/>
      <c r="J751" s="39"/>
      <c r="K751" s="40"/>
      <c r="L751" s="36"/>
      <c r="N751" s="37"/>
      <c r="O751" s="37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</row>
    <row r="752" spans="1:256" s="208" customFormat="1">
      <c r="A752" s="120"/>
      <c r="B752" s="114"/>
      <c r="C752" s="115"/>
      <c r="D752" s="116"/>
      <c r="E752" s="117"/>
      <c r="F752" s="118"/>
      <c r="G752" s="119"/>
      <c r="H752" s="4"/>
      <c r="I752" s="38"/>
      <c r="J752" s="39"/>
      <c r="K752" s="40"/>
      <c r="L752" s="36"/>
      <c r="N752" s="37"/>
      <c r="O752" s="37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</row>
    <row r="754" spans="1:256" s="208" customFormat="1">
      <c r="A754" s="120"/>
      <c r="B754" s="114"/>
      <c r="C754" s="115"/>
      <c r="D754" s="116"/>
      <c r="E754" s="117"/>
      <c r="F754" s="118"/>
      <c r="G754" s="119"/>
      <c r="H754" s="4"/>
      <c r="I754" s="38"/>
      <c r="J754" s="39"/>
      <c r="K754" s="40"/>
      <c r="L754" s="36"/>
      <c r="N754" s="37"/>
      <c r="O754" s="37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</row>
    <row r="755" spans="1:256" s="208" customFormat="1">
      <c r="A755" s="120"/>
      <c r="B755" s="114"/>
      <c r="C755" s="115"/>
      <c r="D755" s="116"/>
      <c r="E755" s="117"/>
      <c r="F755" s="118"/>
      <c r="G755" s="119"/>
      <c r="H755" s="4"/>
      <c r="I755" s="38"/>
      <c r="J755" s="39"/>
      <c r="K755" s="40"/>
      <c r="L755" s="36"/>
      <c r="N755" s="37"/>
      <c r="O755" s="37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  <c r="IU755" s="3"/>
      <c r="IV755" s="3"/>
    </row>
    <row r="757" spans="1:256" s="208" customFormat="1">
      <c r="A757" s="120"/>
      <c r="B757" s="114"/>
      <c r="C757" s="115"/>
      <c r="D757" s="116"/>
      <c r="E757" s="117"/>
      <c r="F757" s="118"/>
      <c r="G757" s="119"/>
      <c r="H757" s="4"/>
      <c r="I757" s="38"/>
      <c r="J757" s="39"/>
      <c r="K757" s="40"/>
      <c r="L757" s="36"/>
      <c r="N757" s="37"/>
      <c r="O757" s="37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  <c r="IU757" s="3"/>
      <c r="IV757" s="3"/>
    </row>
    <row r="758" spans="1:256" s="208" customFormat="1">
      <c r="A758" s="120"/>
      <c r="B758" s="114"/>
      <c r="C758" s="115"/>
      <c r="D758" s="116"/>
      <c r="E758" s="117"/>
      <c r="F758" s="118"/>
      <c r="G758" s="119"/>
      <c r="H758" s="4"/>
      <c r="I758" s="38"/>
      <c r="J758" s="39"/>
      <c r="K758" s="40"/>
      <c r="L758" s="36"/>
      <c r="N758" s="37"/>
      <c r="O758" s="37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  <c r="IU758" s="3"/>
      <c r="IV758" s="3"/>
    </row>
    <row r="759" spans="1:256" s="208" customFormat="1">
      <c r="A759" s="120"/>
      <c r="B759" s="114"/>
      <c r="C759" s="115"/>
      <c r="D759" s="116"/>
      <c r="E759" s="117"/>
      <c r="F759" s="118"/>
      <c r="G759" s="119"/>
      <c r="H759" s="4"/>
      <c r="I759" s="38"/>
      <c r="J759" s="39"/>
      <c r="K759" s="40"/>
      <c r="L759" s="36"/>
      <c r="N759" s="37"/>
      <c r="O759" s="37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  <c r="IU759" s="3"/>
      <c r="IV759" s="3"/>
    </row>
    <row r="761" spans="1:256" s="208" customFormat="1">
      <c r="A761" s="120"/>
      <c r="B761" s="114"/>
      <c r="C761" s="115"/>
      <c r="D761" s="116"/>
      <c r="E761" s="117"/>
      <c r="F761" s="118"/>
      <c r="G761" s="119"/>
      <c r="H761" s="4"/>
      <c r="I761" s="38"/>
      <c r="J761" s="39"/>
      <c r="K761" s="40"/>
      <c r="L761" s="36"/>
      <c r="N761" s="37"/>
      <c r="O761" s="37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  <c r="IU761" s="3"/>
      <c r="IV761" s="3"/>
    </row>
    <row r="763" spans="1:256" s="208" customFormat="1">
      <c r="A763" s="120"/>
      <c r="B763" s="114"/>
      <c r="C763" s="115"/>
      <c r="D763" s="116"/>
      <c r="E763" s="117"/>
      <c r="F763" s="118"/>
      <c r="G763" s="119"/>
      <c r="H763" s="4"/>
      <c r="I763" s="38"/>
      <c r="J763" s="39"/>
      <c r="K763" s="40"/>
      <c r="L763" s="36"/>
      <c r="N763" s="37"/>
      <c r="O763" s="37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  <c r="IU763" s="3"/>
      <c r="IV763" s="3"/>
    </row>
    <row r="765" spans="1:256" s="208" customFormat="1">
      <c r="A765" s="120"/>
      <c r="B765" s="114"/>
      <c r="C765" s="115"/>
      <c r="D765" s="116"/>
      <c r="E765" s="117"/>
      <c r="F765" s="118"/>
      <c r="G765" s="119"/>
      <c r="H765" s="4"/>
      <c r="I765" s="38"/>
      <c r="J765" s="39"/>
      <c r="K765" s="40"/>
      <c r="L765" s="36"/>
      <c r="N765" s="37"/>
      <c r="O765" s="37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  <c r="IS765" s="3"/>
      <c r="IT765" s="3"/>
      <c r="IU765" s="3"/>
      <c r="IV765" s="3"/>
    </row>
    <row r="767" spans="1:256" s="208" customFormat="1">
      <c r="A767" s="120"/>
      <c r="B767" s="114"/>
      <c r="C767" s="115"/>
      <c r="D767" s="116"/>
      <c r="E767" s="117"/>
      <c r="F767" s="118"/>
      <c r="G767" s="119"/>
      <c r="H767" s="4"/>
      <c r="I767" s="38"/>
      <c r="J767" s="39"/>
      <c r="K767" s="40"/>
      <c r="L767" s="36"/>
      <c r="N767" s="37"/>
      <c r="O767" s="37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  <c r="IS767" s="3"/>
      <c r="IT767" s="3"/>
      <c r="IU767" s="3"/>
      <c r="IV767" s="3"/>
    </row>
    <row r="768" spans="1:256" s="208" customFormat="1">
      <c r="A768" s="120"/>
      <c r="B768" s="114"/>
      <c r="C768" s="115"/>
      <c r="D768" s="116"/>
      <c r="E768" s="117"/>
      <c r="F768" s="118"/>
      <c r="G768" s="119"/>
      <c r="H768" s="4"/>
      <c r="I768" s="38"/>
      <c r="J768" s="39"/>
      <c r="K768" s="40"/>
      <c r="L768" s="36"/>
      <c r="N768" s="37"/>
      <c r="O768" s="37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  <c r="IS768" s="3"/>
      <c r="IT768" s="3"/>
      <c r="IU768" s="3"/>
      <c r="IV768" s="3"/>
    </row>
    <row r="769" spans="1:256" s="208" customFormat="1">
      <c r="A769" s="120"/>
      <c r="B769" s="114"/>
      <c r="C769" s="115"/>
      <c r="D769" s="116"/>
      <c r="E769" s="117"/>
      <c r="F769" s="118"/>
      <c r="G769" s="119"/>
      <c r="H769" s="4"/>
      <c r="I769" s="38"/>
      <c r="J769" s="39"/>
      <c r="K769" s="40"/>
      <c r="L769" s="36"/>
      <c r="N769" s="37"/>
      <c r="O769" s="37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  <c r="IS769" s="3"/>
      <c r="IT769" s="3"/>
      <c r="IU769" s="3"/>
      <c r="IV769" s="3"/>
    </row>
    <row r="770" spans="1:256" s="208" customFormat="1">
      <c r="A770" s="120"/>
      <c r="B770" s="114"/>
      <c r="C770" s="115"/>
      <c r="D770" s="116"/>
      <c r="E770" s="117"/>
      <c r="F770" s="118"/>
      <c r="G770" s="119"/>
      <c r="H770" s="4"/>
      <c r="I770" s="38"/>
      <c r="J770" s="39"/>
      <c r="K770" s="40"/>
      <c r="L770" s="36"/>
      <c r="N770" s="37"/>
      <c r="O770" s="37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  <c r="IU770" s="3"/>
      <c r="IV770" s="3"/>
    </row>
    <row r="771" spans="1:256" s="208" customFormat="1">
      <c r="A771" s="120"/>
      <c r="B771" s="114"/>
      <c r="C771" s="115"/>
      <c r="D771" s="116"/>
      <c r="E771" s="117"/>
      <c r="F771" s="118"/>
      <c r="G771" s="119"/>
      <c r="H771" s="4"/>
      <c r="I771" s="38"/>
      <c r="J771" s="39"/>
      <c r="K771" s="40"/>
      <c r="L771" s="36"/>
      <c r="N771" s="37"/>
      <c r="O771" s="37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  <c r="IS771" s="3"/>
      <c r="IT771" s="3"/>
      <c r="IU771" s="3"/>
      <c r="IV771" s="3"/>
    </row>
    <row r="773" spans="1:256" s="208" customFormat="1">
      <c r="A773" s="120"/>
      <c r="B773" s="114"/>
      <c r="C773" s="115"/>
      <c r="D773" s="116"/>
      <c r="E773" s="117"/>
      <c r="F773" s="118"/>
      <c r="G773" s="119"/>
      <c r="H773" s="4"/>
      <c r="I773" s="38"/>
      <c r="J773" s="39"/>
      <c r="K773" s="40"/>
      <c r="L773" s="36"/>
      <c r="N773" s="37"/>
      <c r="O773" s="37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  <c r="IU773" s="3"/>
      <c r="IV773" s="3"/>
    </row>
    <row r="774" spans="1:256" s="208" customFormat="1">
      <c r="A774" s="120"/>
      <c r="B774" s="114"/>
      <c r="C774" s="115"/>
      <c r="D774" s="116"/>
      <c r="E774" s="117"/>
      <c r="F774" s="118"/>
      <c r="G774" s="119"/>
      <c r="H774" s="4"/>
      <c r="I774" s="38"/>
      <c r="J774" s="39"/>
      <c r="K774" s="40"/>
      <c r="L774" s="36"/>
      <c r="N774" s="37"/>
      <c r="O774" s="37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  <c r="IU774" s="3"/>
      <c r="IV774" s="3"/>
    </row>
    <row r="775" spans="1:256" s="208" customFormat="1">
      <c r="A775" s="120"/>
      <c r="B775" s="114"/>
      <c r="C775" s="115"/>
      <c r="D775" s="116"/>
      <c r="E775" s="117"/>
      <c r="F775" s="118"/>
      <c r="G775" s="119"/>
      <c r="H775" s="4"/>
      <c r="I775" s="38"/>
      <c r="J775" s="39"/>
      <c r="K775" s="40"/>
      <c r="L775" s="36"/>
      <c r="N775" s="37"/>
      <c r="O775" s="37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  <c r="IU775" s="3"/>
      <c r="IV775" s="3"/>
    </row>
    <row r="777" spans="1:256" s="208" customFormat="1">
      <c r="A777" s="120"/>
      <c r="B777" s="114"/>
      <c r="C777" s="115"/>
      <c r="D777" s="116"/>
      <c r="E777" s="117"/>
      <c r="F777" s="118"/>
      <c r="G777" s="119"/>
      <c r="H777" s="4"/>
      <c r="I777" s="38"/>
      <c r="J777" s="39"/>
      <c r="K777" s="40"/>
      <c r="L777" s="36"/>
      <c r="N777" s="37"/>
      <c r="O777" s="37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</row>
    <row r="778" spans="1:256" s="208" customFormat="1">
      <c r="A778" s="120"/>
      <c r="B778" s="114"/>
      <c r="C778" s="115"/>
      <c r="D778" s="116"/>
      <c r="E778" s="117"/>
      <c r="F778" s="118"/>
      <c r="G778" s="119"/>
      <c r="H778" s="4"/>
      <c r="I778" s="38"/>
      <c r="J778" s="39"/>
      <c r="K778" s="40"/>
      <c r="L778" s="36"/>
      <c r="N778" s="37"/>
      <c r="O778" s="37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</row>
    <row r="779" spans="1:256" s="208" customFormat="1">
      <c r="A779" s="120"/>
      <c r="B779" s="114"/>
      <c r="C779" s="115"/>
      <c r="D779" s="116"/>
      <c r="E779" s="117"/>
      <c r="F779" s="118"/>
      <c r="G779" s="119"/>
      <c r="H779" s="4"/>
      <c r="I779" s="38"/>
      <c r="J779" s="39"/>
      <c r="K779" s="40"/>
      <c r="L779" s="36"/>
      <c r="N779" s="37"/>
      <c r="O779" s="37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</row>
    <row r="781" spans="1:256" s="208" customFormat="1">
      <c r="A781" s="120"/>
      <c r="B781" s="114"/>
      <c r="C781" s="115"/>
      <c r="D781" s="116"/>
      <c r="E781" s="117"/>
      <c r="F781" s="118"/>
      <c r="G781" s="119"/>
      <c r="H781" s="4"/>
      <c r="I781" s="38"/>
      <c r="J781" s="39"/>
      <c r="K781" s="40"/>
      <c r="L781" s="36"/>
      <c r="N781" s="37"/>
      <c r="O781" s="37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  <c r="IU781" s="3"/>
      <c r="IV781" s="3"/>
    </row>
    <row r="783" spans="1:256" s="208" customFormat="1">
      <c r="A783" s="120"/>
      <c r="B783" s="114"/>
      <c r="C783" s="115"/>
      <c r="D783" s="116"/>
      <c r="E783" s="117"/>
      <c r="F783" s="118"/>
      <c r="G783" s="119"/>
      <c r="H783" s="4"/>
      <c r="I783" s="38"/>
      <c r="J783" s="39"/>
      <c r="K783" s="40"/>
      <c r="L783" s="36"/>
      <c r="N783" s="37"/>
      <c r="O783" s="37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  <c r="IU783" s="3"/>
      <c r="IV783" s="3"/>
    </row>
    <row r="785" spans="1:256" s="208" customFormat="1">
      <c r="A785" s="120"/>
      <c r="B785" s="114"/>
      <c r="C785" s="115"/>
      <c r="D785" s="116"/>
      <c r="E785" s="117"/>
      <c r="F785" s="118"/>
      <c r="G785" s="119"/>
      <c r="H785" s="4"/>
      <c r="I785" s="38"/>
      <c r="J785" s="39"/>
      <c r="K785" s="40"/>
      <c r="L785" s="36"/>
      <c r="N785" s="37"/>
      <c r="O785" s="37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  <c r="IU785" s="3"/>
      <c r="IV785" s="3"/>
    </row>
    <row r="787" spans="1:256" s="208" customFormat="1">
      <c r="A787" s="120"/>
      <c r="B787" s="114"/>
      <c r="C787" s="115"/>
      <c r="D787" s="116"/>
      <c r="E787" s="117"/>
      <c r="F787" s="118"/>
      <c r="G787" s="119"/>
      <c r="H787" s="4"/>
      <c r="I787" s="38"/>
      <c r="J787" s="39"/>
      <c r="K787" s="40"/>
      <c r="L787" s="36"/>
      <c r="N787" s="37"/>
      <c r="O787" s="37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  <c r="IU787" s="3"/>
      <c r="IV787" s="3"/>
    </row>
    <row r="789" spans="1:256" s="208" customFormat="1">
      <c r="A789" s="120"/>
      <c r="B789" s="114"/>
      <c r="C789" s="115"/>
      <c r="D789" s="116"/>
      <c r="E789" s="117"/>
      <c r="F789" s="118"/>
      <c r="G789" s="119"/>
      <c r="H789" s="4"/>
      <c r="I789" s="38"/>
      <c r="J789" s="39"/>
      <c r="K789" s="40"/>
      <c r="L789" s="36"/>
      <c r="N789" s="37"/>
      <c r="O789" s="37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  <c r="IU789" s="3"/>
      <c r="IV789" s="3"/>
    </row>
    <row r="791" spans="1:256" s="208" customFormat="1">
      <c r="A791" s="120"/>
      <c r="B791" s="114"/>
      <c r="C791" s="115"/>
      <c r="D791" s="116"/>
      <c r="E791" s="117"/>
      <c r="F791" s="118"/>
      <c r="G791" s="119"/>
      <c r="H791" s="4"/>
      <c r="I791" s="38"/>
      <c r="J791" s="39"/>
      <c r="K791" s="40"/>
      <c r="L791" s="36"/>
      <c r="N791" s="37"/>
      <c r="O791" s="37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</row>
    <row r="793" spans="1:256" s="208" customFormat="1">
      <c r="A793" s="120"/>
      <c r="B793" s="114"/>
      <c r="C793" s="115"/>
      <c r="D793" s="116"/>
      <c r="E793" s="117"/>
      <c r="F793" s="118"/>
      <c r="G793" s="119"/>
      <c r="H793" s="4"/>
      <c r="I793" s="38"/>
      <c r="J793" s="39"/>
      <c r="K793" s="40"/>
      <c r="L793" s="36"/>
      <c r="N793" s="37"/>
      <c r="O793" s="37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</row>
    <row r="795" spans="1:256" s="208" customFormat="1">
      <c r="A795" s="120"/>
      <c r="B795" s="114"/>
      <c r="C795" s="115"/>
      <c r="D795" s="116"/>
      <c r="E795" s="117"/>
      <c r="F795" s="118"/>
      <c r="G795" s="119"/>
      <c r="H795" s="4"/>
      <c r="I795" s="38"/>
      <c r="J795" s="39"/>
      <c r="K795" s="40"/>
      <c r="L795" s="36"/>
      <c r="N795" s="37"/>
      <c r="O795" s="37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  <c r="IU795" s="3"/>
      <c r="IV795" s="3"/>
    </row>
    <row r="796" spans="1:256" s="208" customFormat="1">
      <c r="A796" s="120"/>
      <c r="B796" s="114"/>
      <c r="C796" s="115"/>
      <c r="D796" s="116"/>
      <c r="E796" s="117"/>
      <c r="F796" s="118"/>
      <c r="G796" s="119"/>
      <c r="H796" s="4"/>
      <c r="I796" s="38"/>
      <c r="J796" s="39"/>
      <c r="K796" s="40"/>
      <c r="L796" s="36"/>
      <c r="N796" s="37"/>
      <c r="O796" s="37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  <c r="IU796" s="3"/>
      <c r="IV796" s="3"/>
    </row>
    <row r="798" spans="1:256" s="208" customFormat="1">
      <c r="A798" s="120"/>
      <c r="B798" s="114"/>
      <c r="C798" s="115"/>
      <c r="D798" s="116"/>
      <c r="E798" s="117"/>
      <c r="F798" s="118"/>
      <c r="G798" s="119"/>
      <c r="H798" s="4"/>
      <c r="I798" s="38"/>
      <c r="J798" s="39"/>
      <c r="K798" s="40"/>
      <c r="L798" s="36"/>
      <c r="N798" s="37"/>
      <c r="O798" s="37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  <c r="IU798" s="3"/>
      <c r="IV798" s="3"/>
    </row>
    <row r="799" spans="1:256" s="208" customFormat="1">
      <c r="A799" s="120"/>
      <c r="B799" s="114"/>
      <c r="C799" s="115"/>
      <c r="D799" s="116"/>
      <c r="E799" s="117"/>
      <c r="F799" s="118"/>
      <c r="G799" s="119"/>
      <c r="H799" s="4"/>
      <c r="I799" s="38"/>
      <c r="J799" s="39"/>
      <c r="K799" s="40"/>
      <c r="L799" s="36"/>
      <c r="N799" s="37"/>
      <c r="O799" s="37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  <c r="IU799" s="3"/>
      <c r="IV799" s="3"/>
    </row>
    <row r="800" spans="1:256" s="208" customFormat="1">
      <c r="A800" s="120"/>
      <c r="B800" s="114"/>
      <c r="C800" s="115"/>
      <c r="D800" s="116"/>
      <c r="E800" s="117"/>
      <c r="F800" s="118"/>
      <c r="G800" s="119"/>
      <c r="H800" s="4"/>
      <c r="I800" s="38"/>
      <c r="J800" s="39"/>
      <c r="K800" s="40"/>
      <c r="L800" s="36"/>
      <c r="N800" s="37"/>
      <c r="O800" s="37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  <c r="IU800" s="3"/>
      <c r="IV800" s="3"/>
    </row>
    <row r="802" spans="1:256" s="208" customFormat="1">
      <c r="A802" s="120"/>
      <c r="B802" s="114"/>
      <c r="C802" s="115"/>
      <c r="D802" s="116"/>
      <c r="E802" s="117"/>
      <c r="F802" s="118"/>
      <c r="G802" s="119"/>
      <c r="H802" s="4"/>
      <c r="I802" s="38"/>
      <c r="J802" s="39"/>
      <c r="K802" s="40"/>
      <c r="L802" s="36"/>
      <c r="N802" s="37"/>
      <c r="O802" s="37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  <c r="IU802" s="3"/>
      <c r="IV802" s="3"/>
    </row>
    <row r="804" spans="1:256" s="208" customFormat="1">
      <c r="A804" s="120"/>
      <c r="B804" s="114"/>
      <c r="C804" s="115"/>
      <c r="D804" s="116"/>
      <c r="E804" s="117"/>
      <c r="F804" s="118"/>
      <c r="G804" s="119"/>
      <c r="H804" s="4"/>
      <c r="I804" s="38"/>
      <c r="J804" s="39"/>
      <c r="K804" s="40"/>
      <c r="L804" s="36"/>
      <c r="N804" s="37"/>
      <c r="O804" s="37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  <c r="IU804" s="3"/>
      <c r="IV804" s="3"/>
    </row>
    <row r="806" spans="1:256" s="208" customFormat="1">
      <c r="A806" s="120"/>
      <c r="B806" s="114"/>
      <c r="C806" s="115"/>
      <c r="D806" s="116"/>
      <c r="E806" s="117"/>
      <c r="F806" s="118"/>
      <c r="G806" s="119"/>
      <c r="H806" s="4"/>
      <c r="I806" s="38"/>
      <c r="J806" s="39"/>
      <c r="K806" s="40"/>
      <c r="L806" s="36"/>
      <c r="N806" s="37"/>
      <c r="O806" s="37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</row>
    <row r="808" spans="1:256" s="208" customFormat="1">
      <c r="A808" s="120"/>
      <c r="B808" s="114"/>
      <c r="C808" s="115"/>
      <c r="D808" s="116"/>
      <c r="E808" s="117"/>
      <c r="F808" s="118"/>
      <c r="G808" s="119"/>
      <c r="H808" s="4"/>
      <c r="I808" s="38"/>
      <c r="J808" s="39"/>
      <c r="K808" s="40"/>
      <c r="L808" s="36"/>
      <c r="N808" s="37"/>
      <c r="O808" s="37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  <c r="IU808" s="3"/>
      <c r="IV808" s="3"/>
    </row>
    <row r="809" spans="1:256" s="208" customFormat="1">
      <c r="A809" s="120"/>
      <c r="B809" s="114"/>
      <c r="C809" s="115"/>
      <c r="D809" s="116"/>
      <c r="E809" s="117"/>
      <c r="F809" s="118"/>
      <c r="G809" s="119"/>
      <c r="H809" s="4"/>
      <c r="I809" s="38"/>
      <c r="J809" s="39"/>
      <c r="K809" s="40"/>
      <c r="L809" s="36"/>
      <c r="N809" s="37"/>
      <c r="O809" s="37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  <c r="IU809" s="3"/>
      <c r="IV809" s="3"/>
    </row>
    <row r="810" spans="1:256" s="208" customFormat="1">
      <c r="A810" s="120"/>
      <c r="B810" s="114"/>
      <c r="C810" s="115"/>
      <c r="D810" s="116"/>
      <c r="E810" s="117"/>
      <c r="F810" s="118"/>
      <c r="G810" s="119"/>
      <c r="H810" s="4"/>
      <c r="I810" s="38"/>
      <c r="J810" s="39"/>
      <c r="K810" s="40"/>
      <c r="L810" s="36"/>
      <c r="N810" s="37"/>
      <c r="O810" s="37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  <c r="IU810" s="3"/>
      <c r="IV810" s="3"/>
    </row>
    <row r="811" spans="1:256" s="208" customFormat="1">
      <c r="A811" s="120"/>
      <c r="B811" s="114"/>
      <c r="C811" s="115"/>
      <c r="D811" s="116"/>
      <c r="E811" s="117"/>
      <c r="F811" s="118"/>
      <c r="G811" s="119"/>
      <c r="H811" s="4"/>
      <c r="I811" s="38"/>
      <c r="J811" s="39"/>
      <c r="K811" s="40"/>
      <c r="L811" s="36"/>
      <c r="N811" s="37"/>
      <c r="O811" s="37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  <c r="IU811" s="3"/>
      <c r="IV811" s="3"/>
    </row>
    <row r="812" spans="1:256" s="208" customFormat="1">
      <c r="A812" s="120"/>
      <c r="B812" s="114"/>
      <c r="C812" s="115"/>
      <c r="D812" s="116"/>
      <c r="E812" s="117"/>
      <c r="F812" s="118"/>
      <c r="G812" s="119"/>
      <c r="H812" s="4"/>
      <c r="I812" s="38"/>
      <c r="J812" s="39"/>
      <c r="K812" s="40"/>
      <c r="L812" s="36"/>
      <c r="N812" s="37"/>
      <c r="O812" s="37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  <c r="IU812" s="3"/>
      <c r="IV812" s="3"/>
    </row>
    <row r="813" spans="1:256" s="208" customFormat="1">
      <c r="A813" s="120"/>
      <c r="B813" s="114"/>
      <c r="C813" s="115"/>
      <c r="D813" s="116"/>
      <c r="E813" s="117"/>
      <c r="F813" s="118"/>
      <c r="G813" s="119"/>
      <c r="H813" s="4"/>
      <c r="I813" s="38"/>
      <c r="J813" s="39"/>
      <c r="K813" s="40"/>
      <c r="L813" s="36"/>
      <c r="N813" s="37"/>
      <c r="O813" s="37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  <c r="IU813" s="3"/>
      <c r="IV813" s="3"/>
    </row>
    <row r="814" spans="1:256" s="208" customFormat="1">
      <c r="A814" s="120"/>
      <c r="B814" s="114"/>
      <c r="C814" s="115"/>
      <c r="D814" s="116"/>
      <c r="E814" s="117"/>
      <c r="F814" s="118"/>
      <c r="G814" s="119"/>
      <c r="H814" s="4"/>
      <c r="I814" s="38"/>
      <c r="J814" s="39"/>
      <c r="K814" s="40"/>
      <c r="L814" s="36"/>
      <c r="N814" s="37"/>
      <c r="O814" s="37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  <c r="IU814" s="3"/>
      <c r="IV814" s="3"/>
    </row>
    <row r="816" spans="1:256" s="208" customFormat="1">
      <c r="A816" s="120"/>
      <c r="B816" s="114"/>
      <c r="C816" s="115"/>
      <c r="D816" s="116"/>
      <c r="E816" s="117"/>
      <c r="F816" s="118"/>
      <c r="G816" s="119"/>
      <c r="H816" s="4"/>
      <c r="I816" s="38"/>
      <c r="J816" s="39"/>
      <c r="K816" s="40"/>
      <c r="L816" s="36"/>
      <c r="N816" s="37"/>
      <c r="O816" s="37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  <c r="IU816" s="3"/>
      <c r="IV816" s="3"/>
    </row>
    <row r="818" spans="1:256" s="208" customFormat="1">
      <c r="A818" s="120"/>
      <c r="B818" s="114"/>
      <c r="C818" s="115"/>
      <c r="D818" s="116"/>
      <c r="E818" s="117"/>
      <c r="F818" s="118"/>
      <c r="G818" s="119"/>
      <c r="H818" s="4"/>
      <c r="I818" s="38"/>
      <c r="J818" s="39"/>
      <c r="K818" s="40"/>
      <c r="L818" s="36"/>
      <c r="N818" s="37"/>
      <c r="O818" s="37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  <c r="IU818" s="3"/>
      <c r="IV818" s="3"/>
    </row>
    <row r="820" spans="1:256" s="208" customFormat="1">
      <c r="A820" s="120"/>
      <c r="B820" s="114"/>
      <c r="C820" s="115"/>
      <c r="D820" s="116"/>
      <c r="E820" s="117"/>
      <c r="F820" s="118"/>
      <c r="G820" s="119"/>
      <c r="H820" s="4"/>
      <c r="I820" s="38"/>
      <c r="J820" s="39"/>
      <c r="K820" s="40"/>
      <c r="L820" s="36"/>
      <c r="N820" s="37"/>
      <c r="O820" s="37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  <c r="IU820" s="3"/>
      <c r="IV820" s="3"/>
    </row>
    <row r="822" spans="1:256" s="208" customFormat="1">
      <c r="A822" s="120"/>
      <c r="B822" s="114"/>
      <c r="C822" s="115"/>
      <c r="D822" s="116"/>
      <c r="E822" s="117"/>
      <c r="F822" s="118"/>
      <c r="G822" s="119"/>
      <c r="H822" s="4"/>
      <c r="I822" s="38"/>
      <c r="J822" s="39"/>
      <c r="K822" s="40"/>
      <c r="L822" s="36"/>
      <c r="N822" s="37"/>
      <c r="O822" s="37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  <c r="IU822" s="3"/>
      <c r="IV822" s="3"/>
    </row>
    <row r="823" spans="1:256" s="208" customFormat="1">
      <c r="A823" s="120"/>
      <c r="B823" s="114"/>
      <c r="C823" s="115"/>
      <c r="D823" s="116"/>
      <c r="E823" s="117"/>
      <c r="F823" s="118"/>
      <c r="G823" s="119"/>
      <c r="H823" s="4"/>
      <c r="I823" s="38"/>
      <c r="J823" s="39"/>
      <c r="K823" s="40"/>
      <c r="L823" s="36"/>
      <c r="N823" s="37"/>
      <c r="O823" s="37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  <c r="IU823" s="3"/>
      <c r="IV823" s="3"/>
    </row>
    <row r="825" spans="1:256" s="208" customFormat="1">
      <c r="A825" s="120"/>
      <c r="B825" s="114"/>
      <c r="C825" s="115"/>
      <c r="D825" s="116"/>
      <c r="E825" s="117"/>
      <c r="F825" s="118"/>
      <c r="G825" s="119"/>
      <c r="H825" s="4"/>
      <c r="I825" s="38"/>
      <c r="J825" s="39"/>
      <c r="K825" s="40"/>
      <c r="L825" s="36"/>
      <c r="N825" s="37"/>
      <c r="O825" s="37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  <c r="IU825" s="3"/>
      <c r="IV825" s="3"/>
    </row>
    <row r="827" spans="1:256" s="208" customFormat="1">
      <c r="A827" s="120"/>
      <c r="B827" s="114"/>
      <c r="C827" s="115"/>
      <c r="D827" s="116"/>
      <c r="E827" s="117"/>
      <c r="F827" s="118"/>
      <c r="G827" s="119"/>
      <c r="H827" s="4"/>
      <c r="I827" s="38"/>
      <c r="J827" s="39"/>
      <c r="K827" s="40"/>
      <c r="L827" s="36"/>
      <c r="N827" s="37"/>
      <c r="O827" s="37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  <c r="IU827" s="3"/>
      <c r="IV827" s="3"/>
    </row>
    <row r="829" spans="1:256" s="208" customFormat="1">
      <c r="A829" s="120"/>
      <c r="B829" s="114"/>
      <c r="C829" s="115"/>
      <c r="D829" s="116"/>
      <c r="E829" s="117"/>
      <c r="F829" s="118"/>
      <c r="G829" s="119"/>
      <c r="H829" s="4"/>
      <c r="I829" s="38"/>
      <c r="J829" s="39"/>
      <c r="K829" s="40"/>
      <c r="L829" s="36"/>
      <c r="N829" s="37"/>
      <c r="O829" s="37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  <c r="IU829" s="3"/>
      <c r="IV829" s="3"/>
    </row>
    <row r="831" spans="1:256" s="208" customFormat="1">
      <c r="A831" s="120"/>
      <c r="B831" s="114"/>
      <c r="C831" s="115"/>
      <c r="D831" s="116"/>
      <c r="E831" s="117"/>
      <c r="F831" s="118"/>
      <c r="G831" s="119"/>
      <c r="H831" s="4"/>
      <c r="I831" s="38"/>
      <c r="J831" s="39"/>
      <c r="K831" s="40"/>
      <c r="L831" s="36"/>
      <c r="N831" s="37"/>
      <c r="O831" s="37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  <c r="IU831" s="3"/>
      <c r="IV831" s="3"/>
    </row>
    <row r="833" spans="1:256" s="208" customFormat="1">
      <c r="A833" s="120"/>
      <c r="B833" s="114"/>
      <c r="C833" s="115"/>
      <c r="D833" s="116"/>
      <c r="E833" s="117"/>
      <c r="F833" s="118"/>
      <c r="G833" s="119"/>
      <c r="H833" s="4"/>
      <c r="I833" s="38"/>
      <c r="J833" s="39"/>
      <c r="K833" s="40"/>
      <c r="L833" s="36"/>
      <c r="N833" s="37"/>
      <c r="O833" s="37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  <c r="IU833" s="3"/>
      <c r="IV833" s="3"/>
    </row>
    <row r="835" spans="1:256" s="208" customFormat="1">
      <c r="A835" s="120"/>
      <c r="B835" s="114"/>
      <c r="C835" s="115"/>
      <c r="D835" s="116"/>
      <c r="E835" s="117"/>
      <c r="F835" s="118"/>
      <c r="G835" s="119"/>
      <c r="H835" s="4"/>
      <c r="I835" s="38"/>
      <c r="J835" s="39"/>
      <c r="K835" s="40"/>
      <c r="L835" s="36"/>
      <c r="N835" s="37"/>
      <c r="O835" s="37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  <c r="IU835" s="3"/>
      <c r="IV835" s="3"/>
    </row>
    <row r="837" spans="1:256" s="208" customFormat="1">
      <c r="A837" s="120"/>
      <c r="B837" s="114"/>
      <c r="C837" s="115"/>
      <c r="D837" s="116"/>
      <c r="E837" s="117"/>
      <c r="F837" s="118"/>
      <c r="G837" s="119"/>
      <c r="H837" s="4"/>
      <c r="I837" s="38"/>
      <c r="J837" s="39"/>
      <c r="K837" s="40"/>
      <c r="L837" s="36"/>
      <c r="N837" s="37"/>
      <c r="O837" s="37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  <c r="IU837" s="3"/>
      <c r="IV837" s="3"/>
    </row>
    <row r="838" spans="1:256" s="208" customFormat="1">
      <c r="A838" s="120"/>
      <c r="B838" s="114"/>
      <c r="C838" s="115"/>
      <c r="D838" s="116"/>
      <c r="E838" s="117"/>
      <c r="F838" s="118"/>
      <c r="G838" s="119"/>
      <c r="H838" s="4"/>
      <c r="I838" s="38"/>
      <c r="J838" s="39"/>
      <c r="K838" s="40"/>
      <c r="L838" s="36"/>
      <c r="N838" s="37"/>
      <c r="O838" s="37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  <c r="IU838" s="3"/>
      <c r="IV838" s="3"/>
    </row>
    <row r="840" spans="1:256" s="208" customFormat="1">
      <c r="A840" s="120"/>
      <c r="B840" s="114"/>
      <c r="C840" s="115"/>
      <c r="D840" s="116"/>
      <c r="E840" s="117"/>
      <c r="F840" s="118"/>
      <c r="G840" s="119"/>
      <c r="H840" s="4"/>
      <c r="I840" s="38"/>
      <c r="J840" s="39"/>
      <c r="K840" s="40"/>
      <c r="L840" s="36"/>
      <c r="N840" s="37"/>
      <c r="O840" s="37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  <c r="IU840" s="3"/>
      <c r="IV840" s="3"/>
    </row>
    <row r="842" spans="1:256" s="208" customFormat="1">
      <c r="A842" s="120"/>
      <c r="B842" s="114"/>
      <c r="C842" s="115"/>
      <c r="D842" s="116"/>
      <c r="E842" s="117"/>
      <c r="F842" s="118"/>
      <c r="G842" s="119"/>
      <c r="H842" s="4"/>
      <c r="I842" s="38"/>
      <c r="J842" s="39"/>
      <c r="K842" s="40"/>
      <c r="L842" s="36"/>
      <c r="N842" s="37"/>
      <c r="O842" s="37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  <c r="IU842" s="3"/>
      <c r="IV842" s="3"/>
    </row>
    <row r="843" spans="1:256" s="208" customFormat="1">
      <c r="A843" s="120"/>
      <c r="B843" s="114"/>
      <c r="C843" s="115"/>
      <c r="D843" s="116"/>
      <c r="E843" s="117"/>
      <c r="F843" s="118"/>
      <c r="G843" s="119"/>
      <c r="H843" s="4"/>
      <c r="I843" s="38"/>
      <c r="J843" s="39"/>
      <c r="K843" s="40"/>
      <c r="L843" s="36"/>
      <c r="N843" s="37"/>
      <c r="O843" s="37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  <c r="IU843" s="3"/>
      <c r="IV843" s="3"/>
    </row>
    <row r="845" spans="1:256" s="208" customFormat="1">
      <c r="A845" s="120"/>
      <c r="B845" s="114"/>
      <c r="C845" s="115"/>
      <c r="D845" s="116"/>
      <c r="E845" s="117"/>
      <c r="F845" s="118"/>
      <c r="G845" s="119"/>
      <c r="H845" s="4"/>
      <c r="I845" s="38"/>
      <c r="J845" s="39"/>
      <c r="K845" s="40"/>
      <c r="L845" s="36"/>
      <c r="N845" s="37"/>
      <c r="O845" s="37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  <c r="IU845" s="3"/>
      <c r="IV845" s="3"/>
    </row>
    <row r="846" spans="1:256" s="208" customFormat="1">
      <c r="A846" s="120"/>
      <c r="B846" s="114"/>
      <c r="C846" s="115"/>
      <c r="D846" s="116"/>
      <c r="E846" s="117"/>
      <c r="F846" s="118"/>
      <c r="G846" s="119"/>
      <c r="H846" s="4"/>
      <c r="I846" s="38"/>
      <c r="J846" s="39"/>
      <c r="K846" s="40"/>
      <c r="L846" s="36"/>
      <c r="N846" s="37"/>
      <c r="O846" s="37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  <c r="IU846" s="3"/>
      <c r="IV846" s="3"/>
    </row>
    <row r="847" spans="1:256" s="208" customFormat="1">
      <c r="A847" s="120"/>
      <c r="B847" s="114"/>
      <c r="C847" s="115"/>
      <c r="D847" s="116"/>
      <c r="E847" s="117"/>
      <c r="F847" s="118"/>
      <c r="G847" s="119"/>
      <c r="H847" s="4"/>
      <c r="I847" s="38"/>
      <c r="J847" s="39"/>
      <c r="K847" s="40"/>
      <c r="L847" s="36"/>
      <c r="N847" s="37"/>
      <c r="O847" s="37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  <c r="IU847" s="3"/>
      <c r="IV847" s="3"/>
    </row>
    <row r="848" spans="1:256" s="208" customFormat="1">
      <c r="A848" s="120"/>
      <c r="B848" s="114"/>
      <c r="C848" s="115"/>
      <c r="D848" s="116"/>
      <c r="E848" s="117"/>
      <c r="F848" s="118"/>
      <c r="G848" s="119"/>
      <c r="H848" s="4"/>
      <c r="I848" s="38"/>
      <c r="J848" s="39"/>
      <c r="K848" s="40"/>
      <c r="L848" s="36"/>
      <c r="N848" s="37"/>
      <c r="O848" s="37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  <c r="IU848" s="3"/>
      <c r="IV848" s="3"/>
    </row>
    <row r="849" spans="1:256" s="208" customFormat="1">
      <c r="A849" s="120"/>
      <c r="B849" s="114"/>
      <c r="C849" s="115"/>
      <c r="D849" s="116"/>
      <c r="E849" s="117"/>
      <c r="F849" s="118"/>
      <c r="G849" s="119"/>
      <c r="H849" s="4"/>
      <c r="I849" s="38"/>
      <c r="J849" s="39"/>
      <c r="K849" s="40"/>
      <c r="L849" s="36"/>
      <c r="N849" s="37"/>
      <c r="O849" s="37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</row>
    <row r="851" spans="1:256" s="208" customFormat="1">
      <c r="A851" s="120"/>
      <c r="B851" s="114"/>
      <c r="C851" s="115"/>
      <c r="D851" s="116"/>
      <c r="E851" s="117"/>
      <c r="F851" s="118"/>
      <c r="G851" s="119"/>
      <c r="H851" s="4"/>
      <c r="I851" s="38"/>
      <c r="J851" s="39"/>
      <c r="K851" s="40"/>
      <c r="L851" s="36"/>
      <c r="N851" s="37"/>
      <c r="O851" s="37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</row>
    <row r="853" spans="1:256" s="208" customFormat="1">
      <c r="A853" s="120"/>
      <c r="B853" s="114"/>
      <c r="C853" s="115"/>
      <c r="D853" s="116"/>
      <c r="E853" s="117"/>
      <c r="F853" s="118"/>
      <c r="G853" s="119"/>
      <c r="H853" s="4"/>
      <c r="I853" s="38"/>
      <c r="J853" s="39"/>
      <c r="K853" s="40"/>
      <c r="L853" s="36"/>
      <c r="N853" s="37"/>
      <c r="O853" s="37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  <c r="IU853" s="3"/>
      <c r="IV853" s="3"/>
    </row>
    <row r="855" spans="1:256" s="208" customFormat="1">
      <c r="A855" s="120"/>
      <c r="B855" s="114"/>
      <c r="C855" s="115"/>
      <c r="D855" s="116"/>
      <c r="E855" s="117"/>
      <c r="F855" s="118"/>
      <c r="G855" s="119"/>
      <c r="H855" s="4"/>
      <c r="I855" s="38"/>
      <c r="J855" s="39"/>
      <c r="K855" s="40"/>
      <c r="L855" s="36"/>
      <c r="N855" s="37"/>
      <c r="O855" s="37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  <c r="IU855" s="3"/>
      <c r="IV855" s="3"/>
    </row>
    <row r="857" spans="1:256" s="208" customFormat="1">
      <c r="A857" s="120"/>
      <c r="B857" s="114"/>
      <c r="C857" s="115"/>
      <c r="D857" s="116"/>
      <c r="E857" s="117"/>
      <c r="F857" s="118"/>
      <c r="G857" s="119"/>
      <c r="H857" s="4"/>
      <c r="I857" s="38"/>
      <c r="J857" s="39"/>
      <c r="K857" s="40"/>
      <c r="L857" s="36"/>
      <c r="N857" s="37"/>
      <c r="O857" s="37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  <c r="IU857" s="3"/>
      <c r="IV857" s="3"/>
    </row>
    <row r="859" spans="1:256" s="208" customFormat="1">
      <c r="A859" s="120"/>
      <c r="B859" s="114"/>
      <c r="C859" s="115"/>
      <c r="D859" s="116"/>
      <c r="E859" s="117"/>
      <c r="F859" s="118"/>
      <c r="G859" s="119"/>
      <c r="H859" s="4"/>
      <c r="I859" s="38"/>
      <c r="J859" s="39"/>
      <c r="K859" s="40"/>
      <c r="L859" s="36"/>
      <c r="N859" s="37"/>
      <c r="O859" s="37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  <c r="IU859" s="3"/>
      <c r="IV859" s="3"/>
    </row>
    <row r="861" spans="1:256" s="208" customFormat="1">
      <c r="A861" s="120"/>
      <c r="B861" s="114"/>
      <c r="C861" s="115"/>
      <c r="D861" s="116"/>
      <c r="E861" s="117"/>
      <c r="F861" s="118"/>
      <c r="G861" s="119"/>
      <c r="H861" s="4"/>
      <c r="I861" s="38"/>
      <c r="J861" s="39"/>
      <c r="K861" s="40"/>
      <c r="L861" s="36"/>
      <c r="N861" s="37"/>
      <c r="O861" s="37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  <c r="IU861" s="3"/>
      <c r="IV861" s="3"/>
    </row>
    <row r="862" spans="1:256" s="208" customFormat="1">
      <c r="A862" s="120"/>
      <c r="B862" s="114"/>
      <c r="C862" s="115"/>
      <c r="D862" s="116"/>
      <c r="E862" s="117"/>
      <c r="F862" s="118"/>
      <c r="G862" s="119"/>
      <c r="H862" s="4"/>
      <c r="I862" s="38"/>
      <c r="J862" s="39"/>
      <c r="K862" s="40"/>
      <c r="L862" s="36"/>
      <c r="N862" s="37"/>
      <c r="O862" s="37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  <c r="IU862" s="3"/>
      <c r="IV862" s="3"/>
    </row>
    <row r="863" spans="1:256" s="208" customFormat="1">
      <c r="A863" s="120"/>
      <c r="B863" s="114"/>
      <c r="C863" s="115"/>
      <c r="D863" s="116"/>
      <c r="E863" s="117"/>
      <c r="F863" s="118"/>
      <c r="G863" s="119"/>
      <c r="H863" s="4"/>
      <c r="I863" s="38"/>
      <c r="J863" s="39"/>
      <c r="K863" s="40"/>
      <c r="L863" s="36"/>
      <c r="N863" s="37"/>
      <c r="O863" s="37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</row>
    <row r="865" spans="1:256" s="208" customFormat="1">
      <c r="A865" s="120"/>
      <c r="B865" s="114"/>
      <c r="C865" s="115"/>
      <c r="D865" s="116"/>
      <c r="E865" s="117"/>
      <c r="F865" s="118"/>
      <c r="G865" s="119"/>
      <c r="H865" s="4"/>
      <c r="I865" s="38"/>
      <c r="J865" s="39"/>
      <c r="K865" s="40"/>
      <c r="L865" s="36"/>
      <c r="N865" s="37"/>
      <c r="O865" s="37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</row>
    <row r="867" spans="1:256" s="208" customFormat="1">
      <c r="A867" s="120"/>
      <c r="B867" s="114"/>
      <c r="C867" s="115"/>
      <c r="D867" s="116"/>
      <c r="E867" s="117"/>
      <c r="F867" s="118"/>
      <c r="G867" s="119"/>
      <c r="H867" s="4"/>
      <c r="I867" s="38"/>
      <c r="J867" s="39"/>
      <c r="K867" s="40"/>
      <c r="L867" s="36"/>
      <c r="N867" s="37"/>
      <c r="O867" s="37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  <c r="IU867" s="3"/>
      <c r="IV867" s="3"/>
    </row>
    <row r="869" spans="1:256" s="208" customFormat="1">
      <c r="A869" s="120"/>
      <c r="B869" s="114"/>
      <c r="C869" s="115"/>
      <c r="D869" s="116"/>
      <c r="E869" s="117"/>
      <c r="F869" s="118"/>
      <c r="G869" s="119"/>
      <c r="H869" s="4"/>
      <c r="I869" s="38"/>
      <c r="J869" s="39"/>
      <c r="K869" s="40"/>
      <c r="L869" s="36"/>
      <c r="N869" s="37"/>
      <c r="O869" s="37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  <c r="IU869" s="3"/>
      <c r="IV869" s="3"/>
    </row>
    <row r="871" spans="1:256" s="208" customFormat="1">
      <c r="A871" s="120"/>
      <c r="B871" s="114"/>
      <c r="C871" s="115"/>
      <c r="D871" s="116"/>
      <c r="E871" s="117"/>
      <c r="F871" s="118"/>
      <c r="G871" s="119"/>
      <c r="H871" s="4"/>
      <c r="I871" s="38"/>
      <c r="J871" s="39"/>
      <c r="K871" s="40"/>
      <c r="L871" s="36"/>
      <c r="N871" s="37"/>
      <c r="O871" s="37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  <c r="IU871" s="3"/>
      <c r="IV871" s="3"/>
    </row>
    <row r="873" spans="1:256" s="208" customFormat="1">
      <c r="A873" s="120"/>
      <c r="B873" s="114"/>
      <c r="C873" s="115"/>
      <c r="D873" s="116"/>
      <c r="E873" s="117"/>
      <c r="F873" s="118"/>
      <c r="G873" s="119"/>
      <c r="H873" s="4"/>
      <c r="I873" s="38"/>
      <c r="J873" s="39"/>
      <c r="K873" s="40"/>
      <c r="L873" s="36"/>
      <c r="N873" s="37"/>
      <c r="O873" s="37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  <c r="IU873" s="3"/>
      <c r="IV873" s="3"/>
    </row>
    <row r="875" spans="1:256" s="208" customFormat="1">
      <c r="A875" s="120"/>
      <c r="B875" s="114"/>
      <c r="C875" s="115"/>
      <c r="D875" s="116"/>
      <c r="E875" s="117"/>
      <c r="F875" s="118"/>
      <c r="G875" s="119"/>
      <c r="H875" s="4"/>
      <c r="I875" s="38"/>
      <c r="J875" s="39"/>
      <c r="K875" s="40"/>
      <c r="L875" s="36"/>
      <c r="N875" s="37"/>
      <c r="O875" s="37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  <c r="IU875" s="3"/>
      <c r="IV875" s="3"/>
    </row>
    <row r="877" spans="1:256" s="208" customFormat="1">
      <c r="A877" s="120"/>
      <c r="B877" s="114"/>
      <c r="C877" s="115"/>
      <c r="D877" s="116"/>
      <c r="E877" s="117"/>
      <c r="F877" s="118"/>
      <c r="G877" s="119"/>
      <c r="H877" s="4"/>
      <c r="I877" s="38"/>
      <c r="J877" s="39"/>
      <c r="K877" s="40"/>
      <c r="L877" s="36"/>
      <c r="N877" s="37"/>
      <c r="O877" s="37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  <c r="IU877" s="3"/>
      <c r="IV877" s="3"/>
    </row>
    <row r="878" spans="1:256" s="208" customFormat="1">
      <c r="A878" s="120"/>
      <c r="B878" s="114"/>
      <c r="C878" s="115"/>
      <c r="D878" s="116"/>
      <c r="E878" s="117"/>
      <c r="F878" s="118"/>
      <c r="G878" s="119"/>
      <c r="H878" s="4"/>
      <c r="I878" s="38"/>
      <c r="J878" s="39"/>
      <c r="K878" s="40"/>
      <c r="L878" s="36"/>
      <c r="N878" s="37"/>
      <c r="O878" s="37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</row>
    <row r="880" spans="1:256" s="208" customFormat="1">
      <c r="A880" s="120"/>
      <c r="B880" s="114"/>
      <c r="C880" s="115"/>
      <c r="D880" s="116"/>
      <c r="E880" s="117"/>
      <c r="F880" s="118"/>
      <c r="G880" s="119"/>
      <c r="H880" s="4"/>
      <c r="I880" s="38"/>
      <c r="J880" s="39"/>
      <c r="K880" s="40"/>
      <c r="L880" s="36"/>
      <c r="N880" s="37"/>
      <c r="O880" s="37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</row>
    <row r="882" spans="1:256" s="208" customFormat="1">
      <c r="A882" s="120"/>
      <c r="B882" s="114"/>
      <c r="C882" s="115"/>
      <c r="D882" s="116"/>
      <c r="E882" s="117"/>
      <c r="F882" s="118"/>
      <c r="G882" s="119"/>
      <c r="H882" s="4"/>
      <c r="I882" s="38"/>
      <c r="J882" s="39"/>
      <c r="K882" s="40"/>
      <c r="L882" s="36"/>
      <c r="N882" s="37"/>
      <c r="O882" s="37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  <c r="IU882" s="3"/>
      <c r="IV882" s="3"/>
    </row>
    <row r="884" spans="1:256" s="208" customFormat="1">
      <c r="A884" s="120"/>
      <c r="B884" s="114"/>
      <c r="C884" s="115"/>
      <c r="D884" s="116"/>
      <c r="E884" s="117"/>
      <c r="F884" s="118"/>
      <c r="G884" s="119"/>
      <c r="H884" s="4"/>
      <c r="I884" s="38"/>
      <c r="J884" s="39"/>
      <c r="K884" s="40"/>
      <c r="L884" s="36"/>
      <c r="N884" s="37"/>
      <c r="O884" s="37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  <c r="IU884" s="3"/>
      <c r="IV884" s="3"/>
    </row>
    <row r="886" spans="1:256" s="208" customFormat="1">
      <c r="A886" s="120"/>
      <c r="B886" s="114"/>
      <c r="C886" s="115"/>
      <c r="D886" s="116"/>
      <c r="E886" s="117"/>
      <c r="F886" s="118"/>
      <c r="G886" s="119"/>
      <c r="H886" s="4"/>
      <c r="I886" s="38"/>
      <c r="J886" s="39"/>
      <c r="K886" s="40"/>
      <c r="L886" s="36"/>
      <c r="N886" s="37"/>
      <c r="O886" s="37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  <c r="IU886" s="3"/>
      <c r="IV886" s="3"/>
    </row>
    <row r="888" spans="1:256" s="208" customFormat="1">
      <c r="A888" s="120"/>
      <c r="B888" s="114"/>
      <c r="C888" s="115"/>
      <c r="D888" s="116"/>
      <c r="E888" s="117"/>
      <c r="F888" s="118"/>
      <c r="G888" s="119"/>
      <c r="H888" s="4"/>
      <c r="I888" s="38"/>
      <c r="J888" s="39"/>
      <c r="K888" s="40"/>
      <c r="L888" s="36"/>
      <c r="N888" s="37"/>
      <c r="O888" s="37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</row>
    <row r="890" spans="1:256" s="208" customFormat="1">
      <c r="A890" s="120"/>
      <c r="B890" s="114"/>
      <c r="C890" s="115"/>
      <c r="D890" s="116"/>
      <c r="E890" s="117"/>
      <c r="F890" s="118"/>
      <c r="G890" s="119"/>
      <c r="H890" s="4"/>
      <c r="I890" s="38"/>
      <c r="J890" s="39"/>
      <c r="K890" s="40"/>
      <c r="L890" s="36"/>
      <c r="N890" s="37"/>
      <c r="O890" s="37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</row>
    <row r="891" spans="1:256" s="208" customFormat="1">
      <c r="A891" s="120"/>
      <c r="B891" s="114"/>
      <c r="C891" s="115"/>
      <c r="D891" s="116"/>
      <c r="E891" s="117"/>
      <c r="F891" s="118"/>
      <c r="G891" s="119"/>
      <c r="H891" s="4"/>
      <c r="I891" s="38"/>
      <c r="J891" s="39"/>
      <c r="K891" s="40"/>
      <c r="L891" s="36"/>
      <c r="N891" s="37"/>
      <c r="O891" s="37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</row>
    <row r="893" spans="1:256" s="208" customFormat="1">
      <c r="A893" s="120"/>
      <c r="B893" s="114"/>
      <c r="C893" s="115"/>
      <c r="D893" s="116"/>
      <c r="E893" s="117"/>
      <c r="F893" s="118"/>
      <c r="G893" s="119"/>
      <c r="H893" s="4"/>
      <c r="I893" s="38"/>
      <c r="J893" s="39"/>
      <c r="K893" s="40"/>
      <c r="L893" s="36"/>
      <c r="N893" s="37"/>
      <c r="O893" s="37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</row>
    <row r="895" spans="1:256" s="208" customFormat="1">
      <c r="A895" s="120"/>
      <c r="B895" s="114"/>
      <c r="C895" s="115"/>
      <c r="D895" s="116"/>
      <c r="E895" s="117"/>
      <c r="F895" s="118"/>
      <c r="G895" s="119"/>
      <c r="H895" s="4"/>
      <c r="I895" s="38"/>
      <c r="J895" s="39"/>
      <c r="K895" s="40"/>
      <c r="L895" s="36"/>
      <c r="N895" s="37"/>
      <c r="O895" s="37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</row>
    <row r="897" spans="1:256" s="208" customFormat="1">
      <c r="A897" s="120"/>
      <c r="B897" s="114"/>
      <c r="C897" s="115"/>
      <c r="D897" s="116"/>
      <c r="E897" s="117"/>
      <c r="F897" s="118"/>
      <c r="G897" s="119"/>
      <c r="H897" s="4"/>
      <c r="I897" s="38"/>
      <c r="J897" s="39"/>
      <c r="K897" s="40"/>
      <c r="L897" s="36"/>
      <c r="N897" s="37"/>
      <c r="O897" s="37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</row>
    <row r="899" spans="1:256" s="208" customFormat="1">
      <c r="A899" s="120"/>
      <c r="B899" s="114"/>
      <c r="C899" s="115"/>
      <c r="D899" s="116"/>
      <c r="E899" s="117"/>
      <c r="F899" s="118"/>
      <c r="G899" s="119"/>
      <c r="H899" s="4"/>
      <c r="I899" s="38"/>
      <c r="J899" s="39"/>
      <c r="K899" s="40"/>
      <c r="L899" s="36"/>
      <c r="N899" s="37"/>
      <c r="O899" s="37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</row>
    <row r="901" spans="1:256" s="208" customFormat="1">
      <c r="A901" s="120"/>
      <c r="B901" s="114"/>
      <c r="C901" s="115"/>
      <c r="D901" s="116"/>
      <c r="E901" s="117"/>
      <c r="F901" s="118"/>
      <c r="G901" s="119"/>
      <c r="H901" s="4"/>
      <c r="I901" s="38"/>
      <c r="J901" s="39"/>
      <c r="K901" s="40"/>
      <c r="L901" s="36"/>
      <c r="N901" s="37"/>
      <c r="O901" s="37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</row>
    <row r="903" spans="1:256" s="208" customFormat="1">
      <c r="A903" s="120"/>
      <c r="B903" s="114"/>
      <c r="C903" s="115"/>
      <c r="D903" s="116"/>
      <c r="E903" s="117"/>
      <c r="F903" s="118"/>
      <c r="G903" s="119"/>
      <c r="H903" s="4"/>
      <c r="I903" s="38"/>
      <c r="J903" s="39"/>
      <c r="K903" s="40"/>
      <c r="L903" s="36"/>
      <c r="N903" s="37"/>
      <c r="O903" s="37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</row>
    <row r="905" spans="1:256" s="208" customFormat="1">
      <c r="A905" s="120"/>
      <c r="B905" s="114"/>
      <c r="C905" s="115"/>
      <c r="D905" s="116"/>
      <c r="E905" s="117"/>
      <c r="F905" s="118"/>
      <c r="G905" s="119"/>
      <c r="H905" s="4"/>
      <c r="I905" s="38"/>
      <c r="J905" s="39"/>
      <c r="K905" s="40"/>
      <c r="L905" s="36"/>
      <c r="N905" s="37"/>
      <c r="O905" s="37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</row>
    <row r="907" spans="1:256" s="208" customFormat="1">
      <c r="A907" s="120"/>
      <c r="B907" s="114"/>
      <c r="C907" s="115"/>
      <c r="D907" s="116"/>
      <c r="E907" s="117"/>
      <c r="F907" s="118"/>
      <c r="G907" s="119"/>
      <c r="H907" s="4"/>
      <c r="I907" s="38"/>
      <c r="J907" s="39"/>
      <c r="K907" s="40"/>
      <c r="L907" s="36"/>
      <c r="N907" s="37"/>
      <c r="O907" s="37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</row>
    <row r="909" spans="1:256" s="208" customFormat="1">
      <c r="A909" s="120"/>
      <c r="B909" s="114"/>
      <c r="C909" s="115"/>
      <c r="D909" s="116"/>
      <c r="E909" s="117"/>
      <c r="F909" s="118"/>
      <c r="G909" s="119"/>
      <c r="H909" s="4"/>
      <c r="I909" s="38"/>
      <c r="J909" s="39"/>
      <c r="K909" s="40"/>
      <c r="L909" s="36"/>
      <c r="N909" s="37"/>
      <c r="O909" s="37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</row>
    <row r="911" spans="1:256" s="208" customFormat="1">
      <c r="A911" s="120"/>
      <c r="B911" s="114"/>
      <c r="C911" s="115"/>
      <c r="D911" s="116"/>
      <c r="E911" s="117"/>
      <c r="F911" s="118"/>
      <c r="G911" s="119"/>
      <c r="H911" s="4"/>
      <c r="I911" s="38"/>
      <c r="J911" s="39"/>
      <c r="K911" s="40"/>
      <c r="L911" s="36"/>
      <c r="N911" s="37"/>
      <c r="O911" s="37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</row>
    <row r="913" spans="1:256" s="208" customFormat="1">
      <c r="A913" s="120"/>
      <c r="B913" s="114"/>
      <c r="C913" s="115"/>
      <c r="D913" s="116"/>
      <c r="E913" s="117"/>
      <c r="F913" s="118"/>
      <c r="G913" s="119"/>
      <c r="H913" s="4"/>
      <c r="I913" s="38"/>
      <c r="J913" s="39"/>
      <c r="K913" s="40"/>
      <c r="L913" s="36"/>
      <c r="N913" s="37"/>
      <c r="O913" s="37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</row>
    <row r="915" spans="1:256" s="208" customFormat="1">
      <c r="A915" s="120"/>
      <c r="B915" s="114"/>
      <c r="C915" s="115"/>
      <c r="D915" s="116"/>
      <c r="E915" s="117"/>
      <c r="F915" s="118"/>
      <c r="G915" s="119"/>
      <c r="H915" s="4"/>
      <c r="I915" s="38"/>
      <c r="J915" s="39"/>
      <c r="K915" s="40"/>
      <c r="L915" s="36"/>
      <c r="N915" s="37"/>
      <c r="O915" s="37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</row>
    <row r="917" spans="1:256" s="208" customFormat="1">
      <c r="A917" s="120"/>
      <c r="B917" s="114"/>
      <c r="C917" s="115"/>
      <c r="D917" s="116"/>
      <c r="E917" s="117"/>
      <c r="F917" s="118"/>
      <c r="G917" s="119"/>
      <c r="H917" s="4"/>
      <c r="I917" s="38"/>
      <c r="J917" s="39"/>
      <c r="K917" s="40"/>
      <c r="L917" s="36"/>
      <c r="N917" s="37"/>
      <c r="O917" s="37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</row>
    <row r="919" spans="1:256" s="208" customFormat="1">
      <c r="A919" s="120"/>
      <c r="B919" s="114"/>
      <c r="C919" s="115"/>
      <c r="D919" s="116"/>
      <c r="E919" s="117"/>
      <c r="F919" s="118"/>
      <c r="G919" s="119"/>
      <c r="H919" s="4"/>
      <c r="I919" s="38"/>
      <c r="J919" s="39"/>
      <c r="K919" s="40"/>
      <c r="L919" s="36"/>
      <c r="N919" s="37"/>
      <c r="O919" s="37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</row>
    <row r="921" spans="1:256" s="208" customFormat="1">
      <c r="A921" s="120"/>
      <c r="B921" s="114"/>
      <c r="C921" s="115"/>
      <c r="D921" s="116"/>
      <c r="E921" s="117"/>
      <c r="F921" s="118"/>
      <c r="G921" s="119"/>
      <c r="H921" s="4"/>
      <c r="I921" s="38"/>
      <c r="J921" s="39"/>
      <c r="K921" s="40"/>
      <c r="L921" s="36"/>
      <c r="N921" s="37"/>
      <c r="O921" s="37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</row>
    <row r="923" spans="1:256" s="208" customFormat="1">
      <c r="A923" s="120"/>
      <c r="B923" s="114"/>
      <c r="C923" s="115"/>
      <c r="D923" s="116"/>
      <c r="E923" s="117"/>
      <c r="F923" s="118"/>
      <c r="G923" s="119"/>
      <c r="H923" s="4"/>
      <c r="I923" s="38"/>
      <c r="J923" s="39"/>
      <c r="K923" s="40"/>
      <c r="L923" s="36"/>
      <c r="N923" s="37"/>
      <c r="O923" s="37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</row>
    <row r="925" spans="1:256" s="208" customFormat="1">
      <c r="A925" s="120"/>
      <c r="B925" s="114"/>
      <c r="C925" s="115"/>
      <c r="D925" s="116"/>
      <c r="E925" s="117"/>
      <c r="F925" s="118"/>
      <c r="G925" s="119"/>
      <c r="H925" s="4"/>
      <c r="I925" s="38"/>
      <c r="J925" s="39"/>
      <c r="K925" s="40"/>
      <c r="L925" s="36"/>
      <c r="N925" s="37"/>
      <c r="O925" s="37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</row>
    <row r="926" spans="1:256" s="208" customFormat="1">
      <c r="A926" s="120"/>
      <c r="B926" s="114"/>
      <c r="C926" s="115"/>
      <c r="D926" s="116"/>
      <c r="E926" s="117"/>
      <c r="F926" s="118"/>
      <c r="G926" s="119"/>
      <c r="H926" s="4"/>
      <c r="I926" s="38"/>
      <c r="J926" s="39"/>
      <c r="K926" s="40"/>
      <c r="L926" s="36"/>
      <c r="N926" s="37"/>
      <c r="O926" s="37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</row>
    <row r="927" spans="1:256" s="208" customFormat="1">
      <c r="A927" s="120"/>
      <c r="B927" s="114"/>
      <c r="C927" s="115"/>
      <c r="D927" s="116"/>
      <c r="E927" s="117"/>
      <c r="F927" s="118"/>
      <c r="G927" s="119"/>
      <c r="H927" s="4"/>
      <c r="I927" s="38"/>
      <c r="J927" s="39"/>
      <c r="K927" s="40"/>
      <c r="L927" s="36"/>
      <c r="N927" s="37"/>
      <c r="O927" s="37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</row>
    <row r="929" spans="1:256" s="208" customFormat="1">
      <c r="A929" s="120"/>
      <c r="B929" s="114"/>
      <c r="C929" s="115"/>
      <c r="D929" s="116"/>
      <c r="E929" s="117"/>
      <c r="F929" s="118"/>
      <c r="G929" s="119"/>
      <c r="H929" s="4"/>
      <c r="I929" s="38"/>
      <c r="J929" s="39"/>
      <c r="K929" s="40"/>
      <c r="L929" s="36"/>
      <c r="N929" s="37"/>
      <c r="O929" s="37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</row>
    <row r="931" spans="1:256" s="208" customFormat="1">
      <c r="A931" s="120"/>
      <c r="B931" s="114"/>
      <c r="C931" s="115"/>
      <c r="D931" s="116"/>
      <c r="E931" s="117"/>
      <c r="F931" s="118"/>
      <c r="G931" s="119"/>
      <c r="H931" s="4"/>
      <c r="I931" s="38"/>
      <c r="J931" s="39"/>
      <c r="K931" s="40"/>
      <c r="L931" s="36"/>
      <c r="N931" s="37"/>
      <c r="O931" s="37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</row>
    <row r="933" spans="1:256" s="208" customFormat="1">
      <c r="A933" s="120"/>
      <c r="B933" s="114"/>
      <c r="C933" s="115"/>
      <c r="D933" s="116"/>
      <c r="E933" s="117"/>
      <c r="F933" s="118"/>
      <c r="G933" s="119"/>
      <c r="H933" s="4"/>
      <c r="I933" s="38"/>
      <c r="J933" s="39"/>
      <c r="K933" s="40"/>
      <c r="L933" s="36"/>
      <c r="N933" s="37"/>
      <c r="O933" s="37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</row>
    <row r="935" spans="1:256" s="208" customFormat="1">
      <c r="A935" s="120"/>
      <c r="B935" s="114"/>
      <c r="C935" s="115"/>
      <c r="D935" s="116"/>
      <c r="E935" s="117"/>
      <c r="F935" s="118"/>
      <c r="G935" s="119"/>
      <c r="H935" s="4"/>
      <c r="I935" s="38"/>
      <c r="J935" s="39"/>
      <c r="K935" s="40"/>
      <c r="L935" s="36"/>
      <c r="N935" s="37"/>
      <c r="O935" s="37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</row>
    <row r="936" spans="1:256" s="208" customFormat="1">
      <c r="A936" s="120"/>
      <c r="B936" s="114"/>
      <c r="C936" s="115"/>
      <c r="D936" s="116"/>
      <c r="E936" s="117"/>
      <c r="F936" s="118"/>
      <c r="G936" s="119"/>
      <c r="H936" s="4"/>
      <c r="I936" s="38"/>
      <c r="J936" s="39"/>
      <c r="K936" s="40"/>
      <c r="L936" s="36"/>
      <c r="N936" s="37"/>
      <c r="O936" s="37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</row>
    <row r="937" spans="1:256" s="208" customFormat="1">
      <c r="A937" s="120"/>
      <c r="B937" s="114"/>
      <c r="C937" s="115"/>
      <c r="D937" s="116"/>
      <c r="E937" s="117"/>
      <c r="F937" s="118"/>
      <c r="G937" s="119"/>
      <c r="H937" s="4"/>
      <c r="I937" s="38"/>
      <c r="J937" s="39"/>
      <c r="K937" s="40"/>
      <c r="L937" s="36"/>
      <c r="N937" s="37"/>
      <c r="O937" s="37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</row>
    <row r="939" spans="1:256" s="208" customFormat="1">
      <c r="A939" s="120"/>
      <c r="B939" s="114"/>
      <c r="C939" s="115"/>
      <c r="D939" s="116"/>
      <c r="E939" s="117"/>
      <c r="F939" s="118"/>
      <c r="G939" s="119"/>
      <c r="H939" s="4"/>
      <c r="I939" s="38"/>
      <c r="J939" s="39"/>
      <c r="K939" s="40"/>
      <c r="L939" s="36"/>
      <c r="N939" s="37"/>
      <c r="O939" s="37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</row>
    <row r="941" spans="1:256" s="208" customFormat="1">
      <c r="A941" s="120"/>
      <c r="B941" s="114"/>
      <c r="C941" s="115"/>
      <c r="D941" s="116"/>
      <c r="E941" s="117"/>
      <c r="F941" s="118"/>
      <c r="G941" s="119"/>
      <c r="H941" s="4"/>
      <c r="I941" s="38"/>
      <c r="J941" s="39"/>
      <c r="K941" s="40"/>
      <c r="L941" s="36"/>
      <c r="N941" s="37"/>
      <c r="O941" s="37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</row>
    <row r="943" spans="1:256" s="208" customFormat="1">
      <c r="A943" s="120"/>
      <c r="B943" s="114"/>
      <c r="C943" s="115"/>
      <c r="D943" s="116"/>
      <c r="E943" s="117"/>
      <c r="F943" s="118"/>
      <c r="G943" s="119"/>
      <c r="H943" s="4"/>
      <c r="I943" s="38"/>
      <c r="J943" s="39"/>
      <c r="K943" s="40"/>
      <c r="L943" s="36"/>
      <c r="N943" s="37"/>
      <c r="O943" s="37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</row>
    <row r="945" spans="1:256" s="208" customFormat="1">
      <c r="A945" s="120"/>
      <c r="B945" s="114"/>
      <c r="C945" s="115"/>
      <c r="D945" s="116"/>
      <c r="E945" s="117"/>
      <c r="F945" s="118"/>
      <c r="G945" s="119"/>
      <c r="H945" s="4"/>
      <c r="I945" s="38"/>
      <c r="J945" s="39"/>
      <c r="K945" s="40"/>
      <c r="L945" s="36"/>
      <c r="N945" s="37"/>
      <c r="O945" s="37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</row>
    <row r="946" spans="1:256" s="208" customFormat="1">
      <c r="A946" s="120"/>
      <c r="B946" s="114"/>
      <c r="C946" s="115"/>
      <c r="D946" s="116"/>
      <c r="E946" s="117"/>
      <c r="F946" s="118"/>
      <c r="G946" s="119"/>
      <c r="H946" s="4"/>
      <c r="I946" s="38"/>
      <c r="J946" s="39"/>
      <c r="K946" s="40"/>
      <c r="L946" s="36"/>
      <c r="N946" s="37"/>
      <c r="O946" s="37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</row>
    <row r="947" spans="1:256" s="208" customFormat="1">
      <c r="A947" s="120"/>
      <c r="B947" s="114"/>
      <c r="C947" s="115"/>
      <c r="D947" s="116"/>
      <c r="E947" s="117"/>
      <c r="F947" s="118"/>
      <c r="G947" s="119"/>
      <c r="H947" s="4"/>
      <c r="I947" s="38"/>
      <c r="J947" s="39"/>
      <c r="K947" s="40"/>
      <c r="L947" s="36"/>
      <c r="N947" s="37"/>
      <c r="O947" s="37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</row>
    <row r="948" spans="1:256" s="208" customFormat="1">
      <c r="A948" s="120"/>
      <c r="B948" s="114"/>
      <c r="C948" s="115"/>
      <c r="D948" s="116"/>
      <c r="E948" s="117"/>
      <c r="F948" s="118"/>
      <c r="G948" s="119"/>
      <c r="H948" s="4"/>
      <c r="I948" s="38"/>
      <c r="J948" s="39"/>
      <c r="K948" s="40"/>
      <c r="L948" s="36"/>
      <c r="N948" s="37"/>
      <c r="O948" s="37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</row>
    <row r="949" spans="1:256" s="208" customFormat="1">
      <c r="A949" s="120"/>
      <c r="B949" s="114"/>
      <c r="C949" s="115"/>
      <c r="D949" s="116"/>
      <c r="E949" s="117"/>
      <c r="F949" s="118"/>
      <c r="G949" s="119"/>
      <c r="H949" s="4"/>
      <c r="I949" s="38"/>
      <c r="J949" s="39"/>
      <c r="K949" s="40"/>
      <c r="L949" s="36"/>
      <c r="N949" s="37"/>
      <c r="O949" s="37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</row>
    <row r="950" spans="1:256" s="208" customFormat="1">
      <c r="A950" s="120"/>
      <c r="B950" s="114"/>
      <c r="C950" s="115"/>
      <c r="D950" s="116"/>
      <c r="E950" s="117"/>
      <c r="F950" s="118"/>
      <c r="G950" s="119"/>
      <c r="H950" s="4"/>
      <c r="I950" s="38"/>
      <c r="J950" s="39"/>
      <c r="K950" s="40"/>
      <c r="L950" s="36"/>
      <c r="N950" s="37"/>
      <c r="O950" s="37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</row>
    <row r="951" spans="1:256" s="208" customFormat="1">
      <c r="A951" s="120"/>
      <c r="B951" s="114"/>
      <c r="C951" s="115"/>
      <c r="D951" s="116"/>
      <c r="E951" s="117"/>
      <c r="F951" s="118"/>
      <c r="G951" s="119"/>
      <c r="H951" s="4"/>
      <c r="I951" s="38"/>
      <c r="J951" s="39"/>
      <c r="K951" s="40"/>
      <c r="L951" s="36"/>
      <c r="N951" s="37"/>
      <c r="O951" s="37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</row>
    <row r="952" spans="1:256" s="208" customFormat="1">
      <c r="A952" s="120"/>
      <c r="B952" s="114"/>
      <c r="C952" s="115"/>
      <c r="D952" s="116"/>
      <c r="E952" s="117"/>
      <c r="F952" s="118"/>
      <c r="G952" s="119"/>
      <c r="H952" s="4"/>
      <c r="I952" s="38"/>
      <c r="J952" s="39"/>
      <c r="K952" s="40"/>
      <c r="L952" s="36"/>
      <c r="N952" s="37"/>
      <c r="O952" s="37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</row>
    <row r="953" spans="1:256" s="208" customFormat="1">
      <c r="A953" s="120"/>
      <c r="B953" s="114"/>
      <c r="C953" s="115"/>
      <c r="D953" s="116"/>
      <c r="E953" s="117"/>
      <c r="F953" s="118"/>
      <c r="G953" s="119"/>
      <c r="H953" s="4"/>
      <c r="I953" s="38"/>
      <c r="J953" s="39"/>
      <c r="K953" s="40"/>
      <c r="L953" s="36"/>
      <c r="N953" s="37"/>
      <c r="O953" s="37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</row>
    <row r="954" spans="1:256" s="208" customFormat="1">
      <c r="A954" s="120"/>
      <c r="B954" s="114"/>
      <c r="C954" s="115"/>
      <c r="D954" s="116"/>
      <c r="E954" s="117"/>
      <c r="F954" s="118"/>
      <c r="G954" s="119"/>
      <c r="H954" s="4"/>
      <c r="I954" s="38"/>
      <c r="J954" s="39"/>
      <c r="K954" s="40"/>
      <c r="L954" s="36"/>
      <c r="N954" s="37"/>
      <c r="O954" s="37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</row>
    <row r="956" spans="1:256" s="208" customFormat="1">
      <c r="A956" s="120"/>
      <c r="B956" s="114"/>
      <c r="C956" s="115"/>
      <c r="D956" s="116"/>
      <c r="E956" s="117"/>
      <c r="F956" s="118"/>
      <c r="G956" s="119"/>
      <c r="H956" s="4"/>
      <c r="I956" s="38"/>
      <c r="J956" s="39"/>
      <c r="K956" s="40"/>
      <c r="L956" s="36"/>
      <c r="N956" s="37"/>
      <c r="O956" s="37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</row>
    <row r="957" spans="1:256" s="208" customFormat="1">
      <c r="A957" s="120"/>
      <c r="B957" s="114"/>
      <c r="C957" s="115"/>
      <c r="D957" s="116"/>
      <c r="E957" s="117"/>
      <c r="F957" s="118"/>
      <c r="G957" s="119"/>
      <c r="H957" s="4"/>
      <c r="I957" s="38"/>
      <c r="J957" s="39"/>
      <c r="K957" s="40"/>
      <c r="L957" s="36"/>
      <c r="N957" s="37"/>
      <c r="O957" s="37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</row>
    <row r="958" spans="1:256" s="208" customFormat="1">
      <c r="A958" s="120"/>
      <c r="B958" s="114"/>
      <c r="C958" s="115"/>
      <c r="D958" s="116"/>
      <c r="E958" s="117"/>
      <c r="F958" s="118"/>
      <c r="G958" s="119"/>
      <c r="H958" s="4"/>
      <c r="I958" s="38"/>
      <c r="J958" s="39"/>
      <c r="K958" s="40"/>
      <c r="L958" s="36"/>
      <c r="N958" s="37"/>
      <c r="O958" s="37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</row>
    <row r="959" spans="1:256" s="208" customFormat="1">
      <c r="A959" s="120"/>
      <c r="B959" s="114"/>
      <c r="C959" s="115"/>
      <c r="D959" s="116"/>
      <c r="E959" s="117"/>
      <c r="F959" s="118"/>
      <c r="G959" s="119"/>
      <c r="H959" s="4"/>
      <c r="I959" s="38"/>
      <c r="J959" s="39"/>
      <c r="K959" s="40"/>
      <c r="L959" s="36"/>
      <c r="N959" s="37"/>
      <c r="O959" s="37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</row>
    <row r="960" spans="1:256" s="208" customFormat="1">
      <c r="A960" s="120"/>
      <c r="B960" s="114"/>
      <c r="C960" s="115"/>
      <c r="D960" s="116"/>
      <c r="E960" s="117"/>
      <c r="F960" s="118"/>
      <c r="G960" s="119"/>
      <c r="H960" s="4"/>
      <c r="I960" s="38"/>
      <c r="J960" s="39"/>
      <c r="K960" s="40"/>
      <c r="L960" s="36"/>
      <c r="N960" s="37"/>
      <c r="O960" s="37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</row>
    <row r="961" spans="1:256" s="208" customFormat="1">
      <c r="A961" s="120"/>
      <c r="B961" s="114"/>
      <c r="C961" s="115"/>
      <c r="D961" s="116"/>
      <c r="E961" s="117"/>
      <c r="F961" s="118"/>
      <c r="G961" s="119"/>
      <c r="H961" s="4"/>
      <c r="I961" s="38"/>
      <c r="J961" s="39"/>
      <c r="K961" s="40"/>
      <c r="L961" s="36"/>
      <c r="N961" s="37"/>
      <c r="O961" s="37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</row>
    <row r="962" spans="1:256" s="208" customFormat="1">
      <c r="A962" s="120"/>
      <c r="B962" s="114"/>
      <c r="C962" s="115"/>
      <c r="D962" s="116"/>
      <c r="E962" s="117"/>
      <c r="F962" s="118"/>
      <c r="G962" s="119"/>
      <c r="H962" s="4"/>
      <c r="I962" s="38"/>
      <c r="J962" s="39"/>
      <c r="K962" s="40"/>
      <c r="L962" s="36"/>
      <c r="N962" s="37"/>
      <c r="O962" s="37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</row>
    <row r="964" spans="1:256" s="208" customFormat="1">
      <c r="A964" s="120"/>
      <c r="B964" s="114"/>
      <c r="C964" s="115"/>
      <c r="D964" s="116"/>
      <c r="E964" s="117"/>
      <c r="F964" s="118"/>
      <c r="G964" s="119"/>
      <c r="H964" s="4"/>
      <c r="I964" s="38"/>
      <c r="J964" s="39"/>
      <c r="K964" s="40"/>
      <c r="L964" s="36"/>
      <c r="N964" s="37"/>
      <c r="O964" s="37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</row>
    <row r="966" spans="1:256" s="208" customFormat="1">
      <c r="A966" s="120"/>
      <c r="B966" s="114"/>
      <c r="C966" s="115"/>
      <c r="D966" s="116"/>
      <c r="E966" s="117"/>
      <c r="F966" s="118"/>
      <c r="G966" s="119"/>
      <c r="H966" s="4"/>
      <c r="I966" s="38"/>
      <c r="J966" s="39"/>
      <c r="K966" s="40"/>
      <c r="L966" s="36"/>
      <c r="N966" s="37"/>
      <c r="O966" s="37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</row>
    <row r="968" spans="1:256" s="208" customFormat="1">
      <c r="A968" s="120"/>
      <c r="B968" s="114"/>
      <c r="C968" s="115"/>
      <c r="D968" s="116"/>
      <c r="E968" s="117"/>
      <c r="F968" s="118"/>
      <c r="G968" s="119"/>
      <c r="H968" s="4"/>
      <c r="I968" s="38"/>
      <c r="J968" s="39"/>
      <c r="K968" s="40"/>
      <c r="L968" s="36"/>
      <c r="N968" s="37"/>
      <c r="O968" s="37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</row>
    <row r="970" spans="1:256" s="208" customFormat="1">
      <c r="A970" s="120"/>
      <c r="B970" s="114"/>
      <c r="C970" s="115"/>
      <c r="D970" s="116"/>
      <c r="E970" s="117"/>
      <c r="F970" s="118"/>
      <c r="G970" s="119"/>
      <c r="H970" s="4"/>
      <c r="I970" s="38"/>
      <c r="J970" s="39"/>
      <c r="K970" s="40"/>
      <c r="L970" s="36"/>
      <c r="N970" s="37"/>
      <c r="O970" s="37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</row>
    <row r="971" spans="1:256" s="208" customFormat="1">
      <c r="A971" s="120"/>
      <c r="B971" s="114"/>
      <c r="C971" s="115"/>
      <c r="D971" s="116"/>
      <c r="E971" s="117"/>
      <c r="F971" s="118"/>
      <c r="G971" s="119"/>
      <c r="H971" s="4"/>
      <c r="I971" s="38"/>
      <c r="J971" s="39"/>
      <c r="K971" s="40"/>
      <c r="L971" s="36"/>
      <c r="N971" s="37"/>
      <c r="O971" s="37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</row>
    <row r="972" spans="1:256" s="208" customFormat="1">
      <c r="A972" s="120"/>
      <c r="B972" s="114"/>
      <c r="C972" s="115"/>
      <c r="D972" s="116"/>
      <c r="E972" s="117"/>
      <c r="F972" s="118"/>
      <c r="G972" s="119"/>
      <c r="H972" s="4"/>
      <c r="I972" s="38"/>
      <c r="J972" s="39"/>
      <c r="K972" s="40"/>
      <c r="L972" s="36"/>
      <c r="N972" s="37"/>
      <c r="O972" s="37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</row>
    <row r="973" spans="1:256" s="208" customFormat="1">
      <c r="A973" s="120"/>
      <c r="B973" s="114"/>
      <c r="C973" s="115"/>
      <c r="D973" s="116"/>
      <c r="E973" s="117"/>
      <c r="F973" s="118"/>
      <c r="G973" s="119"/>
      <c r="H973" s="4"/>
      <c r="I973" s="38"/>
      <c r="J973" s="39"/>
      <c r="K973" s="40"/>
      <c r="L973" s="36"/>
      <c r="N973" s="37"/>
      <c r="O973" s="37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</row>
    <row r="974" spans="1:256" s="208" customFormat="1">
      <c r="A974" s="120"/>
      <c r="B974" s="114"/>
      <c r="C974" s="115"/>
      <c r="D974" s="116"/>
      <c r="E974" s="117"/>
      <c r="F974" s="118"/>
      <c r="G974" s="119"/>
      <c r="H974" s="4"/>
      <c r="I974" s="38"/>
      <c r="J974" s="39"/>
      <c r="K974" s="40"/>
      <c r="L974" s="36"/>
      <c r="N974" s="37"/>
      <c r="O974" s="37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  <c r="IU974" s="3"/>
      <c r="IV974" s="3"/>
    </row>
    <row r="975" spans="1:256" s="208" customFormat="1">
      <c r="A975" s="120"/>
      <c r="B975" s="114"/>
      <c r="C975" s="115"/>
      <c r="D975" s="116"/>
      <c r="E975" s="117"/>
      <c r="F975" s="118"/>
      <c r="G975" s="119"/>
      <c r="H975" s="4"/>
      <c r="I975" s="38"/>
      <c r="J975" s="39"/>
      <c r="K975" s="40"/>
      <c r="L975" s="36"/>
      <c r="N975" s="37"/>
      <c r="O975" s="37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</row>
    <row r="976" spans="1:256" s="208" customFormat="1">
      <c r="A976" s="120"/>
      <c r="B976" s="114"/>
      <c r="C976" s="115"/>
      <c r="D976" s="116"/>
      <c r="E976" s="117"/>
      <c r="F976" s="118"/>
      <c r="G976" s="119"/>
      <c r="H976" s="4"/>
      <c r="I976" s="38"/>
      <c r="J976" s="39"/>
      <c r="K976" s="40"/>
      <c r="L976" s="36"/>
      <c r="N976" s="37"/>
      <c r="O976" s="37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  <c r="IU976" s="3"/>
      <c r="IV976" s="3"/>
    </row>
    <row r="977" spans="1:256" s="208" customFormat="1">
      <c r="A977" s="120"/>
      <c r="B977" s="114"/>
      <c r="C977" s="115"/>
      <c r="D977" s="116"/>
      <c r="E977" s="117"/>
      <c r="F977" s="118"/>
      <c r="G977" s="119"/>
      <c r="H977" s="4"/>
      <c r="I977" s="38"/>
      <c r="J977" s="39"/>
      <c r="K977" s="40"/>
      <c r="L977" s="36"/>
      <c r="N977" s="37"/>
      <c r="O977" s="37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  <c r="IS977" s="3"/>
      <c r="IT977" s="3"/>
      <c r="IU977" s="3"/>
      <c r="IV977" s="3"/>
    </row>
    <row r="978" spans="1:256" s="208" customFormat="1">
      <c r="A978" s="120"/>
      <c r="B978" s="114"/>
      <c r="C978" s="115"/>
      <c r="D978" s="116"/>
      <c r="E978" s="117"/>
      <c r="F978" s="118"/>
      <c r="G978" s="119"/>
      <c r="H978" s="4"/>
      <c r="I978" s="38"/>
      <c r="J978" s="39"/>
      <c r="K978" s="40"/>
      <c r="L978" s="36"/>
      <c r="N978" s="37"/>
      <c r="O978" s="37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  <c r="IS978" s="3"/>
      <c r="IT978" s="3"/>
      <c r="IU978" s="3"/>
      <c r="IV978" s="3"/>
    </row>
    <row r="979" spans="1:256" s="208" customFormat="1">
      <c r="A979" s="120"/>
      <c r="B979" s="114"/>
      <c r="C979" s="115"/>
      <c r="D979" s="116"/>
      <c r="E979" s="117"/>
      <c r="F979" s="118"/>
      <c r="G979" s="119"/>
      <c r="H979" s="4"/>
      <c r="I979" s="38"/>
      <c r="J979" s="39"/>
      <c r="K979" s="40"/>
      <c r="L979" s="36"/>
      <c r="N979" s="37"/>
      <c r="O979" s="37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  <c r="IU979" s="3"/>
      <c r="IV979" s="3"/>
    </row>
    <row r="980" spans="1:256" s="208" customFormat="1">
      <c r="A980" s="120"/>
      <c r="B980" s="114"/>
      <c r="C980" s="115"/>
      <c r="D980" s="116"/>
      <c r="E980" s="117"/>
      <c r="F980" s="118"/>
      <c r="G980" s="119"/>
      <c r="H980" s="4"/>
      <c r="I980" s="38"/>
      <c r="J980" s="39"/>
      <c r="K980" s="40"/>
      <c r="L980" s="36"/>
      <c r="N980" s="37"/>
      <c r="O980" s="37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  <c r="IU980" s="3"/>
      <c r="IV980" s="3"/>
    </row>
    <row r="981" spans="1:256" s="208" customFormat="1">
      <c r="A981" s="120"/>
      <c r="B981" s="114"/>
      <c r="C981" s="115"/>
      <c r="D981" s="116"/>
      <c r="E981" s="117"/>
      <c r="F981" s="118"/>
      <c r="G981" s="119"/>
      <c r="H981" s="4"/>
      <c r="I981" s="38"/>
      <c r="J981" s="39"/>
      <c r="K981" s="40"/>
      <c r="L981" s="36"/>
      <c r="N981" s="37"/>
      <c r="O981" s="37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  <c r="IU981" s="3"/>
      <c r="IV981" s="3"/>
    </row>
    <row r="982" spans="1:256" s="208" customFormat="1">
      <c r="A982" s="120"/>
      <c r="B982" s="114"/>
      <c r="C982" s="115"/>
      <c r="D982" s="116"/>
      <c r="E982" s="117"/>
      <c r="F982" s="118"/>
      <c r="G982" s="119"/>
      <c r="H982" s="4"/>
      <c r="I982" s="38"/>
      <c r="J982" s="39"/>
      <c r="K982" s="40"/>
      <c r="L982" s="36"/>
      <c r="N982" s="37"/>
      <c r="O982" s="37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  <c r="IU982" s="3"/>
      <c r="IV982" s="3"/>
    </row>
    <row r="983" spans="1:256" s="208" customFormat="1">
      <c r="A983" s="120"/>
      <c r="B983" s="114"/>
      <c r="C983" s="115"/>
      <c r="D983" s="116"/>
      <c r="E983" s="117"/>
      <c r="F983" s="118"/>
      <c r="G983" s="119"/>
      <c r="H983" s="4"/>
      <c r="I983" s="38"/>
      <c r="J983" s="39"/>
      <c r="K983" s="40"/>
      <c r="L983" s="36"/>
      <c r="N983" s="37"/>
      <c r="O983" s="37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  <c r="IU983" s="3"/>
      <c r="IV983" s="3"/>
    </row>
    <row r="984" spans="1:256" s="208" customFormat="1">
      <c r="A984" s="120"/>
      <c r="B984" s="114"/>
      <c r="C984" s="115"/>
      <c r="D984" s="116"/>
      <c r="E984" s="117"/>
      <c r="F984" s="118"/>
      <c r="G984" s="119"/>
      <c r="H984" s="4"/>
      <c r="I984" s="38"/>
      <c r="J984" s="39"/>
      <c r="K984" s="40"/>
      <c r="L984" s="36"/>
      <c r="N984" s="37"/>
      <c r="O984" s="37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  <c r="IS984" s="3"/>
      <c r="IT984" s="3"/>
      <c r="IU984" s="3"/>
      <c r="IV984" s="3"/>
    </row>
    <row r="985" spans="1:256" s="208" customFormat="1">
      <c r="A985" s="120"/>
      <c r="B985" s="114"/>
      <c r="C985" s="115"/>
      <c r="D985" s="116"/>
      <c r="E985" s="117"/>
      <c r="F985" s="118"/>
      <c r="G985" s="119"/>
      <c r="H985" s="4"/>
      <c r="I985" s="38"/>
      <c r="J985" s="39"/>
      <c r="K985" s="40"/>
      <c r="L985" s="36"/>
      <c r="N985" s="37"/>
      <c r="O985" s="37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  <c r="IU985" s="3"/>
      <c r="IV985" s="3"/>
    </row>
    <row r="986" spans="1:256" s="208" customFormat="1">
      <c r="A986" s="120"/>
      <c r="B986" s="114"/>
      <c r="C986" s="115"/>
      <c r="D986" s="116"/>
      <c r="E986" s="117"/>
      <c r="F986" s="118"/>
      <c r="G986" s="119"/>
      <c r="H986" s="4"/>
      <c r="I986" s="38"/>
      <c r="J986" s="39"/>
      <c r="K986" s="40"/>
      <c r="L986" s="36"/>
      <c r="N986" s="37"/>
      <c r="O986" s="37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  <c r="IU986" s="3"/>
      <c r="IV986" s="3"/>
    </row>
    <row r="987" spans="1:256" s="208" customFormat="1">
      <c r="A987" s="120"/>
      <c r="B987" s="114"/>
      <c r="C987" s="115"/>
      <c r="D987" s="116"/>
      <c r="E987" s="117"/>
      <c r="F987" s="118"/>
      <c r="G987" s="119"/>
      <c r="H987" s="4"/>
      <c r="I987" s="38"/>
      <c r="J987" s="39"/>
      <c r="K987" s="40"/>
      <c r="L987" s="36"/>
      <c r="N987" s="37"/>
      <c r="O987" s="37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  <c r="IU987" s="3"/>
      <c r="IV987" s="3"/>
    </row>
    <row r="989" spans="1:256" s="208" customFormat="1">
      <c r="A989" s="120"/>
      <c r="B989" s="114"/>
      <c r="C989" s="115"/>
      <c r="D989" s="116"/>
      <c r="E989" s="117"/>
      <c r="F989" s="118"/>
      <c r="G989" s="119"/>
      <c r="H989" s="4"/>
      <c r="I989" s="38"/>
      <c r="J989" s="39"/>
      <c r="K989" s="40"/>
      <c r="L989" s="36"/>
      <c r="N989" s="37"/>
      <c r="O989" s="37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  <c r="IU989" s="3"/>
      <c r="IV989" s="3"/>
    </row>
    <row r="991" spans="1:256" s="208" customFormat="1">
      <c r="A991" s="120"/>
      <c r="B991" s="114"/>
      <c r="C991" s="115"/>
      <c r="D991" s="116"/>
      <c r="E991" s="117"/>
      <c r="F991" s="118"/>
      <c r="G991" s="119"/>
      <c r="H991" s="4"/>
      <c r="I991" s="38"/>
      <c r="J991" s="39"/>
      <c r="K991" s="40"/>
      <c r="L991" s="36"/>
      <c r="N991" s="37"/>
      <c r="O991" s="37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</row>
    <row r="993" spans="1:256" s="208" customFormat="1">
      <c r="A993" s="120"/>
      <c r="B993" s="114"/>
      <c r="C993" s="115"/>
      <c r="D993" s="116"/>
      <c r="E993" s="117"/>
      <c r="F993" s="118"/>
      <c r="G993" s="119"/>
      <c r="H993" s="4"/>
      <c r="I993" s="38"/>
      <c r="J993" s="39"/>
      <c r="K993" s="40"/>
      <c r="L993" s="36"/>
      <c r="N993" s="37"/>
      <c r="O993" s="37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</row>
    <row r="994" spans="1:256" s="208" customFormat="1">
      <c r="A994" s="120"/>
      <c r="B994" s="114"/>
      <c r="C994" s="115"/>
      <c r="D994" s="116"/>
      <c r="E994" s="117"/>
      <c r="F994" s="118"/>
      <c r="G994" s="119"/>
      <c r="H994" s="4"/>
      <c r="I994" s="38"/>
      <c r="J994" s="39"/>
      <c r="K994" s="40"/>
      <c r="L994" s="36"/>
      <c r="N994" s="37"/>
      <c r="O994" s="37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</row>
    <row r="996" spans="1:256" s="208" customFormat="1">
      <c r="A996" s="120"/>
      <c r="B996" s="114"/>
      <c r="C996" s="115"/>
      <c r="D996" s="116"/>
      <c r="E996" s="117"/>
      <c r="F996" s="118"/>
      <c r="G996" s="119"/>
      <c r="H996" s="4"/>
      <c r="I996" s="38"/>
      <c r="J996" s="39"/>
      <c r="K996" s="40"/>
      <c r="L996" s="36"/>
      <c r="N996" s="37"/>
      <c r="O996" s="37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</row>
    <row r="998" spans="1:256" s="208" customFormat="1">
      <c r="A998" s="120"/>
      <c r="B998" s="114"/>
      <c r="C998" s="115"/>
      <c r="D998" s="116"/>
      <c r="E998" s="117"/>
      <c r="F998" s="118"/>
      <c r="G998" s="119"/>
      <c r="H998" s="4"/>
      <c r="I998" s="38"/>
      <c r="J998" s="39"/>
      <c r="K998" s="40"/>
      <c r="L998" s="36"/>
      <c r="N998" s="37"/>
      <c r="O998" s="37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</row>
    <row r="1000" spans="1:256" s="208" customFormat="1">
      <c r="A1000" s="120"/>
      <c r="B1000" s="114"/>
      <c r="C1000" s="115"/>
      <c r="D1000" s="116"/>
      <c r="E1000" s="117"/>
      <c r="F1000" s="118"/>
      <c r="G1000" s="119"/>
      <c r="H1000" s="4"/>
      <c r="I1000" s="38"/>
      <c r="J1000" s="39"/>
      <c r="K1000" s="40"/>
      <c r="L1000" s="36"/>
      <c r="N1000" s="37"/>
      <c r="O1000" s="37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  <c r="IU1000" s="3"/>
      <c r="IV1000" s="3"/>
    </row>
    <row r="1001" spans="1:256" s="208" customFormat="1">
      <c r="A1001" s="120"/>
      <c r="B1001" s="114"/>
      <c r="C1001" s="115"/>
      <c r="D1001" s="116"/>
      <c r="E1001" s="117"/>
      <c r="F1001" s="118"/>
      <c r="G1001" s="119"/>
      <c r="H1001" s="4"/>
      <c r="I1001" s="38"/>
      <c r="J1001" s="39"/>
      <c r="K1001" s="40"/>
      <c r="L1001" s="36"/>
      <c r="N1001" s="37"/>
      <c r="O1001" s="37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  <c r="IU1001" s="3"/>
      <c r="IV1001" s="3"/>
    </row>
    <row r="1002" spans="1:256" s="208" customFormat="1">
      <c r="A1002" s="120"/>
      <c r="B1002" s="114"/>
      <c r="C1002" s="115"/>
      <c r="D1002" s="116"/>
      <c r="E1002" s="117"/>
      <c r="F1002" s="118"/>
      <c r="G1002" s="119"/>
      <c r="H1002" s="4"/>
      <c r="I1002" s="38"/>
      <c r="J1002" s="39"/>
      <c r="K1002" s="40"/>
      <c r="L1002" s="36"/>
      <c r="N1002" s="37"/>
      <c r="O1002" s="37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  <c r="IS1002" s="3"/>
      <c r="IT1002" s="3"/>
      <c r="IU1002" s="3"/>
      <c r="IV1002" s="3"/>
    </row>
    <row r="1003" spans="1:256" s="208" customFormat="1">
      <c r="A1003" s="120"/>
      <c r="B1003" s="114"/>
      <c r="C1003" s="115"/>
      <c r="D1003" s="116"/>
      <c r="E1003" s="117"/>
      <c r="F1003" s="118"/>
      <c r="G1003" s="119"/>
      <c r="H1003" s="4"/>
      <c r="I1003" s="38"/>
      <c r="J1003" s="39"/>
      <c r="K1003" s="40"/>
      <c r="L1003" s="36"/>
      <c r="N1003" s="37"/>
      <c r="O1003" s="37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  <c r="IS1003" s="3"/>
      <c r="IT1003" s="3"/>
      <c r="IU1003" s="3"/>
      <c r="IV1003" s="3"/>
    </row>
    <row r="1004" spans="1:256" s="208" customFormat="1">
      <c r="A1004" s="120"/>
      <c r="B1004" s="114"/>
      <c r="C1004" s="115"/>
      <c r="D1004" s="116"/>
      <c r="E1004" s="117"/>
      <c r="F1004" s="118"/>
      <c r="G1004" s="119"/>
      <c r="H1004" s="4"/>
      <c r="I1004" s="38"/>
      <c r="J1004" s="39"/>
      <c r="K1004" s="40"/>
      <c r="L1004" s="36"/>
      <c r="N1004" s="37"/>
      <c r="O1004" s="37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  <c r="IS1004" s="3"/>
      <c r="IT1004" s="3"/>
      <c r="IU1004" s="3"/>
      <c r="IV1004" s="3"/>
    </row>
    <row r="1005" spans="1:256" s="208" customFormat="1">
      <c r="A1005" s="120"/>
      <c r="B1005" s="114"/>
      <c r="C1005" s="115"/>
      <c r="D1005" s="116"/>
      <c r="E1005" s="117"/>
      <c r="F1005" s="118"/>
      <c r="G1005" s="119"/>
      <c r="H1005" s="4"/>
      <c r="I1005" s="38"/>
      <c r="J1005" s="39"/>
      <c r="K1005" s="40"/>
      <c r="L1005" s="36"/>
      <c r="N1005" s="37"/>
      <c r="O1005" s="37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  <c r="IS1005" s="3"/>
      <c r="IT1005" s="3"/>
      <c r="IU1005" s="3"/>
      <c r="IV1005" s="3"/>
    </row>
    <row r="1007" spans="1:256" s="208" customFormat="1">
      <c r="A1007" s="120"/>
      <c r="B1007" s="114"/>
      <c r="C1007" s="115"/>
      <c r="D1007" s="116"/>
      <c r="E1007" s="117"/>
      <c r="F1007" s="118"/>
      <c r="G1007" s="119"/>
      <c r="H1007" s="4"/>
      <c r="I1007" s="38"/>
      <c r="J1007" s="39"/>
      <c r="K1007" s="40"/>
      <c r="L1007" s="36"/>
      <c r="N1007" s="37"/>
      <c r="O1007" s="37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  <c r="IS1007" s="3"/>
      <c r="IT1007" s="3"/>
      <c r="IU1007" s="3"/>
      <c r="IV1007" s="3"/>
    </row>
    <row r="1009" spans="1:256" s="208" customFormat="1">
      <c r="A1009" s="120"/>
      <c r="B1009" s="114"/>
      <c r="C1009" s="115"/>
      <c r="D1009" s="116"/>
      <c r="E1009" s="117"/>
      <c r="F1009" s="118"/>
      <c r="G1009" s="119"/>
      <c r="H1009" s="4"/>
      <c r="I1009" s="38"/>
      <c r="J1009" s="39"/>
      <c r="K1009" s="40"/>
      <c r="L1009" s="36"/>
      <c r="N1009" s="37"/>
      <c r="O1009" s="37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  <c r="IS1009" s="3"/>
      <c r="IT1009" s="3"/>
      <c r="IU1009" s="3"/>
      <c r="IV1009" s="3"/>
    </row>
    <row r="1011" spans="1:256" s="208" customFormat="1">
      <c r="A1011" s="120"/>
      <c r="B1011" s="114"/>
      <c r="C1011" s="115"/>
      <c r="D1011" s="116"/>
      <c r="E1011" s="117"/>
      <c r="F1011" s="118"/>
      <c r="G1011" s="119"/>
      <c r="H1011" s="4"/>
      <c r="I1011" s="38"/>
      <c r="J1011" s="39"/>
      <c r="K1011" s="40"/>
      <c r="L1011" s="36"/>
      <c r="N1011" s="37"/>
      <c r="O1011" s="37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  <c r="HV1011" s="3"/>
      <c r="HW1011" s="3"/>
      <c r="HX1011" s="3"/>
      <c r="HY1011" s="3"/>
      <c r="HZ1011" s="3"/>
      <c r="IA1011" s="3"/>
      <c r="IB1011" s="3"/>
      <c r="IC1011" s="3"/>
      <c r="ID1011" s="3"/>
      <c r="IE1011" s="3"/>
      <c r="IF1011" s="3"/>
      <c r="IG1011" s="3"/>
      <c r="IH1011" s="3"/>
      <c r="II1011" s="3"/>
      <c r="IJ1011" s="3"/>
      <c r="IK1011" s="3"/>
      <c r="IL1011" s="3"/>
      <c r="IM1011" s="3"/>
      <c r="IN1011" s="3"/>
      <c r="IO1011" s="3"/>
      <c r="IP1011" s="3"/>
      <c r="IQ1011" s="3"/>
      <c r="IR1011" s="3"/>
      <c r="IS1011" s="3"/>
      <c r="IT1011" s="3"/>
      <c r="IU1011" s="3"/>
      <c r="IV1011" s="3"/>
    </row>
    <row r="1012" spans="1:256" s="208" customFormat="1">
      <c r="A1012" s="120"/>
      <c r="B1012" s="114"/>
      <c r="C1012" s="115"/>
      <c r="D1012" s="116"/>
      <c r="E1012" s="117"/>
      <c r="F1012" s="118"/>
      <c r="G1012" s="119"/>
      <c r="H1012" s="4"/>
      <c r="I1012" s="38"/>
      <c r="J1012" s="39"/>
      <c r="K1012" s="40"/>
      <c r="L1012" s="36"/>
      <c r="N1012" s="37"/>
      <c r="O1012" s="37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  <c r="HV1012" s="3"/>
      <c r="HW1012" s="3"/>
      <c r="HX1012" s="3"/>
      <c r="HY1012" s="3"/>
      <c r="HZ1012" s="3"/>
      <c r="IA1012" s="3"/>
      <c r="IB1012" s="3"/>
      <c r="IC1012" s="3"/>
      <c r="ID1012" s="3"/>
      <c r="IE1012" s="3"/>
      <c r="IF1012" s="3"/>
      <c r="IG1012" s="3"/>
      <c r="IH1012" s="3"/>
      <c r="II1012" s="3"/>
      <c r="IJ1012" s="3"/>
      <c r="IK1012" s="3"/>
      <c r="IL1012" s="3"/>
      <c r="IM1012" s="3"/>
      <c r="IN1012" s="3"/>
      <c r="IO1012" s="3"/>
      <c r="IP1012" s="3"/>
      <c r="IQ1012" s="3"/>
      <c r="IR1012" s="3"/>
      <c r="IS1012" s="3"/>
      <c r="IT1012" s="3"/>
      <c r="IU1012" s="3"/>
      <c r="IV1012" s="3"/>
    </row>
    <row r="1014" spans="1:256" s="208" customFormat="1">
      <c r="A1014" s="120"/>
      <c r="B1014" s="114"/>
      <c r="C1014" s="115"/>
      <c r="D1014" s="116"/>
      <c r="E1014" s="117"/>
      <c r="F1014" s="118"/>
      <c r="G1014" s="119"/>
      <c r="H1014" s="4"/>
      <c r="I1014" s="38"/>
      <c r="J1014" s="39"/>
      <c r="K1014" s="40"/>
      <c r="L1014" s="36"/>
      <c r="N1014" s="37"/>
      <c r="O1014" s="37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  <c r="HV1014" s="3"/>
      <c r="HW1014" s="3"/>
      <c r="HX1014" s="3"/>
      <c r="HY1014" s="3"/>
      <c r="HZ1014" s="3"/>
      <c r="IA1014" s="3"/>
      <c r="IB1014" s="3"/>
      <c r="IC1014" s="3"/>
      <c r="ID1014" s="3"/>
      <c r="IE1014" s="3"/>
      <c r="IF1014" s="3"/>
      <c r="IG1014" s="3"/>
      <c r="IH1014" s="3"/>
      <c r="II1014" s="3"/>
      <c r="IJ1014" s="3"/>
      <c r="IK1014" s="3"/>
      <c r="IL1014" s="3"/>
      <c r="IM1014" s="3"/>
      <c r="IN1014" s="3"/>
      <c r="IO1014" s="3"/>
      <c r="IP1014" s="3"/>
      <c r="IQ1014" s="3"/>
      <c r="IR1014" s="3"/>
      <c r="IS1014" s="3"/>
      <c r="IT1014" s="3"/>
      <c r="IU1014" s="3"/>
      <c r="IV1014" s="3"/>
    </row>
    <row r="1015" spans="1:256" s="208" customFormat="1">
      <c r="A1015" s="120"/>
      <c r="B1015" s="114"/>
      <c r="C1015" s="115"/>
      <c r="D1015" s="116"/>
      <c r="E1015" s="117"/>
      <c r="F1015" s="118"/>
      <c r="G1015" s="119"/>
      <c r="H1015" s="4"/>
      <c r="I1015" s="38"/>
      <c r="J1015" s="39"/>
      <c r="K1015" s="40"/>
      <c r="L1015" s="36"/>
      <c r="N1015" s="37"/>
      <c r="O1015" s="37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  <c r="HV1015" s="3"/>
      <c r="HW1015" s="3"/>
      <c r="HX1015" s="3"/>
      <c r="HY1015" s="3"/>
      <c r="HZ1015" s="3"/>
      <c r="IA1015" s="3"/>
      <c r="IB1015" s="3"/>
      <c r="IC1015" s="3"/>
      <c r="ID1015" s="3"/>
      <c r="IE1015" s="3"/>
      <c r="IF1015" s="3"/>
      <c r="IG1015" s="3"/>
      <c r="IH1015" s="3"/>
      <c r="II1015" s="3"/>
      <c r="IJ1015" s="3"/>
      <c r="IK1015" s="3"/>
      <c r="IL1015" s="3"/>
      <c r="IM1015" s="3"/>
      <c r="IN1015" s="3"/>
      <c r="IO1015" s="3"/>
      <c r="IP1015" s="3"/>
      <c r="IQ1015" s="3"/>
      <c r="IR1015" s="3"/>
      <c r="IS1015" s="3"/>
      <c r="IT1015" s="3"/>
      <c r="IU1015" s="3"/>
      <c r="IV1015" s="3"/>
    </row>
    <row r="1017" spans="1:256" s="208" customFormat="1">
      <c r="A1017" s="120"/>
      <c r="B1017" s="114"/>
      <c r="C1017" s="115"/>
      <c r="D1017" s="116"/>
      <c r="E1017" s="117"/>
      <c r="F1017" s="118"/>
      <c r="G1017" s="119"/>
      <c r="H1017" s="4"/>
      <c r="I1017" s="38"/>
      <c r="J1017" s="39"/>
      <c r="K1017" s="40"/>
      <c r="L1017" s="36"/>
      <c r="N1017" s="37"/>
      <c r="O1017" s="37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  <c r="IN1017" s="3"/>
      <c r="IO1017" s="3"/>
      <c r="IP1017" s="3"/>
      <c r="IQ1017" s="3"/>
      <c r="IR1017" s="3"/>
      <c r="IS1017" s="3"/>
      <c r="IT1017" s="3"/>
      <c r="IU1017" s="3"/>
      <c r="IV1017" s="3"/>
    </row>
    <row r="1018" spans="1:256" s="208" customFormat="1">
      <c r="A1018" s="120"/>
      <c r="B1018" s="114"/>
      <c r="C1018" s="115"/>
      <c r="D1018" s="116"/>
      <c r="E1018" s="117"/>
      <c r="F1018" s="118"/>
      <c r="G1018" s="119"/>
      <c r="H1018" s="4"/>
      <c r="I1018" s="38"/>
      <c r="J1018" s="39"/>
      <c r="K1018" s="40"/>
      <c r="L1018" s="36"/>
      <c r="N1018" s="37"/>
      <c r="O1018" s="37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  <c r="IN1018" s="3"/>
      <c r="IO1018" s="3"/>
      <c r="IP1018" s="3"/>
      <c r="IQ1018" s="3"/>
      <c r="IR1018" s="3"/>
      <c r="IS1018" s="3"/>
      <c r="IT1018" s="3"/>
      <c r="IU1018" s="3"/>
      <c r="IV1018" s="3"/>
    </row>
    <row r="1019" spans="1:256" s="208" customFormat="1">
      <c r="A1019" s="120"/>
      <c r="B1019" s="114"/>
      <c r="C1019" s="115"/>
      <c r="D1019" s="116"/>
      <c r="E1019" s="117"/>
      <c r="F1019" s="118"/>
      <c r="G1019" s="119"/>
      <c r="H1019" s="4"/>
      <c r="I1019" s="38"/>
      <c r="J1019" s="39"/>
      <c r="K1019" s="40"/>
      <c r="L1019" s="36"/>
      <c r="N1019" s="37"/>
      <c r="O1019" s="37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  <c r="IN1019" s="3"/>
      <c r="IO1019" s="3"/>
      <c r="IP1019" s="3"/>
      <c r="IQ1019" s="3"/>
      <c r="IR1019" s="3"/>
      <c r="IS1019" s="3"/>
      <c r="IT1019" s="3"/>
      <c r="IU1019" s="3"/>
      <c r="IV1019" s="3"/>
    </row>
    <row r="1021" spans="1:256" s="208" customFormat="1">
      <c r="A1021" s="120"/>
      <c r="B1021" s="114"/>
      <c r="C1021" s="115"/>
      <c r="D1021" s="116"/>
      <c r="E1021" s="117"/>
      <c r="F1021" s="118"/>
      <c r="G1021" s="119"/>
      <c r="H1021" s="4"/>
      <c r="I1021" s="38"/>
      <c r="J1021" s="39"/>
      <c r="K1021" s="40"/>
      <c r="L1021" s="36"/>
      <c r="N1021" s="37"/>
      <c r="O1021" s="37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  <c r="IS1021" s="3"/>
      <c r="IT1021" s="3"/>
      <c r="IU1021" s="3"/>
      <c r="IV1021" s="3"/>
    </row>
    <row r="1022" spans="1:256" s="208" customFormat="1">
      <c r="A1022" s="120"/>
      <c r="B1022" s="114"/>
      <c r="C1022" s="115"/>
      <c r="D1022" s="116"/>
      <c r="E1022" s="117"/>
      <c r="F1022" s="118"/>
      <c r="G1022" s="119"/>
      <c r="H1022" s="4"/>
      <c r="I1022" s="38"/>
      <c r="J1022" s="39"/>
      <c r="K1022" s="40"/>
      <c r="L1022" s="36"/>
      <c r="N1022" s="37"/>
      <c r="O1022" s="37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  <c r="IS1022" s="3"/>
      <c r="IT1022" s="3"/>
      <c r="IU1022" s="3"/>
      <c r="IV1022" s="3"/>
    </row>
    <row r="1023" spans="1:256" s="208" customFormat="1">
      <c r="A1023" s="120"/>
      <c r="B1023" s="114"/>
      <c r="C1023" s="115"/>
      <c r="D1023" s="116"/>
      <c r="E1023" s="117"/>
      <c r="F1023" s="118"/>
      <c r="G1023" s="119"/>
      <c r="H1023" s="4"/>
      <c r="I1023" s="38"/>
      <c r="J1023" s="39"/>
      <c r="K1023" s="40"/>
      <c r="L1023" s="36"/>
      <c r="N1023" s="37"/>
      <c r="O1023" s="37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  <c r="IU1023" s="3"/>
      <c r="IV1023" s="3"/>
    </row>
    <row r="1025" spans="1:256" s="208" customFormat="1">
      <c r="A1025" s="120"/>
      <c r="B1025" s="114"/>
      <c r="C1025" s="115"/>
      <c r="D1025" s="116"/>
      <c r="E1025" s="117"/>
      <c r="F1025" s="118"/>
      <c r="G1025" s="119"/>
      <c r="H1025" s="4"/>
      <c r="I1025" s="38"/>
      <c r="J1025" s="39"/>
      <c r="K1025" s="40"/>
      <c r="L1025" s="36"/>
      <c r="N1025" s="37"/>
      <c r="O1025" s="37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  <c r="IU1025" s="3"/>
      <c r="IV1025" s="3"/>
    </row>
    <row r="1026" spans="1:256" s="208" customFormat="1">
      <c r="A1026" s="120"/>
      <c r="B1026" s="114"/>
      <c r="C1026" s="115"/>
      <c r="D1026" s="116"/>
      <c r="E1026" s="117"/>
      <c r="F1026" s="118"/>
      <c r="G1026" s="119"/>
      <c r="H1026" s="4"/>
      <c r="I1026" s="38"/>
      <c r="J1026" s="39"/>
      <c r="K1026" s="40"/>
      <c r="L1026" s="36"/>
      <c r="N1026" s="37"/>
      <c r="O1026" s="37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  <c r="IU1026" s="3"/>
      <c r="IV1026" s="3"/>
    </row>
    <row r="1028" spans="1:256" s="208" customFormat="1">
      <c r="A1028" s="120"/>
      <c r="B1028" s="114"/>
      <c r="C1028" s="115"/>
      <c r="D1028" s="116"/>
      <c r="E1028" s="117"/>
      <c r="F1028" s="118"/>
      <c r="G1028" s="119"/>
      <c r="H1028" s="4"/>
      <c r="I1028" s="38"/>
      <c r="J1028" s="39"/>
      <c r="K1028" s="40"/>
      <c r="L1028" s="36"/>
      <c r="N1028" s="37"/>
      <c r="O1028" s="37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  <c r="IU1028" s="3"/>
      <c r="IV1028" s="3"/>
    </row>
    <row r="1030" spans="1:256" s="208" customFormat="1">
      <c r="A1030" s="120"/>
      <c r="B1030" s="114"/>
      <c r="C1030" s="115"/>
      <c r="D1030" s="116"/>
      <c r="E1030" s="117"/>
      <c r="F1030" s="118"/>
      <c r="G1030" s="119"/>
      <c r="H1030" s="4"/>
      <c r="I1030" s="38"/>
      <c r="J1030" s="39"/>
      <c r="K1030" s="40"/>
      <c r="L1030" s="36"/>
      <c r="N1030" s="37"/>
      <c r="O1030" s="37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  <c r="IU1030" s="3"/>
      <c r="IV1030" s="3"/>
    </row>
    <row r="1032" spans="1:256" s="208" customFormat="1">
      <c r="A1032" s="120"/>
      <c r="B1032" s="114"/>
      <c r="C1032" s="115"/>
      <c r="D1032" s="116"/>
      <c r="E1032" s="117"/>
      <c r="F1032" s="118"/>
      <c r="G1032" s="119"/>
      <c r="H1032" s="4"/>
      <c r="I1032" s="38"/>
      <c r="J1032" s="39"/>
      <c r="K1032" s="40"/>
      <c r="L1032" s="36"/>
      <c r="N1032" s="37"/>
      <c r="O1032" s="37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  <c r="IS1032" s="3"/>
      <c r="IT1032" s="3"/>
      <c r="IU1032" s="3"/>
      <c r="IV1032" s="3"/>
    </row>
    <row r="1033" spans="1:256" s="208" customFormat="1">
      <c r="A1033" s="120"/>
      <c r="B1033" s="114"/>
      <c r="C1033" s="115"/>
      <c r="D1033" s="116"/>
      <c r="E1033" s="117"/>
      <c r="F1033" s="118"/>
      <c r="G1033" s="119"/>
      <c r="H1033" s="4"/>
      <c r="I1033" s="38"/>
      <c r="J1033" s="39"/>
      <c r="K1033" s="40"/>
      <c r="L1033" s="36"/>
      <c r="N1033" s="37"/>
      <c r="O1033" s="37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  <c r="IS1033" s="3"/>
      <c r="IT1033" s="3"/>
      <c r="IU1033" s="3"/>
      <c r="IV1033" s="3"/>
    </row>
    <row r="1035" spans="1:256" s="208" customFormat="1">
      <c r="A1035" s="120"/>
      <c r="B1035" s="114"/>
      <c r="C1035" s="115"/>
      <c r="D1035" s="116"/>
      <c r="E1035" s="117"/>
      <c r="F1035" s="118"/>
      <c r="G1035" s="119"/>
      <c r="H1035" s="4"/>
      <c r="I1035" s="38"/>
      <c r="J1035" s="39"/>
      <c r="K1035" s="40"/>
      <c r="L1035" s="36"/>
      <c r="N1035" s="37"/>
      <c r="O1035" s="37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  <c r="IS1035" s="3"/>
      <c r="IT1035" s="3"/>
      <c r="IU1035" s="3"/>
      <c r="IV1035" s="3"/>
    </row>
    <row r="1037" spans="1:256" s="208" customFormat="1">
      <c r="A1037" s="120"/>
      <c r="B1037" s="114"/>
      <c r="C1037" s="115"/>
      <c r="D1037" s="116"/>
      <c r="E1037" s="117"/>
      <c r="F1037" s="118"/>
      <c r="G1037" s="119"/>
      <c r="H1037" s="4"/>
      <c r="I1037" s="38"/>
      <c r="J1037" s="39"/>
      <c r="K1037" s="40"/>
      <c r="L1037" s="36"/>
      <c r="N1037" s="37"/>
      <c r="O1037" s="37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  <c r="IS1037" s="3"/>
      <c r="IT1037" s="3"/>
      <c r="IU1037" s="3"/>
      <c r="IV1037" s="3"/>
    </row>
    <row r="1039" spans="1:256" s="208" customFormat="1">
      <c r="A1039" s="120"/>
      <c r="B1039" s="114"/>
      <c r="C1039" s="115"/>
      <c r="D1039" s="116"/>
      <c r="E1039" s="117"/>
      <c r="F1039" s="118"/>
      <c r="G1039" s="119"/>
      <c r="H1039" s="4"/>
      <c r="I1039" s="38"/>
      <c r="J1039" s="39"/>
      <c r="K1039" s="40"/>
      <c r="L1039" s="36"/>
      <c r="N1039" s="37"/>
      <c r="O1039" s="37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  <c r="IS1039" s="3"/>
      <c r="IT1039" s="3"/>
      <c r="IU1039" s="3"/>
      <c r="IV1039" s="3"/>
    </row>
    <row r="1041" spans="1:256" s="208" customFormat="1">
      <c r="A1041" s="120"/>
      <c r="B1041" s="114"/>
      <c r="C1041" s="115"/>
      <c r="D1041" s="116"/>
      <c r="E1041" s="117"/>
      <c r="F1041" s="118"/>
      <c r="G1041" s="119"/>
      <c r="H1041" s="4"/>
      <c r="I1041" s="38"/>
      <c r="J1041" s="39"/>
      <c r="K1041" s="40"/>
      <c r="L1041" s="36"/>
      <c r="N1041" s="37"/>
      <c r="O1041" s="37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  <c r="HV1041" s="3"/>
      <c r="HW1041" s="3"/>
      <c r="HX1041" s="3"/>
      <c r="HY1041" s="3"/>
      <c r="HZ1041" s="3"/>
      <c r="IA1041" s="3"/>
      <c r="IB1041" s="3"/>
      <c r="IC1041" s="3"/>
      <c r="ID1041" s="3"/>
      <c r="IE1041" s="3"/>
      <c r="IF1041" s="3"/>
      <c r="IG1041" s="3"/>
      <c r="IH1041" s="3"/>
      <c r="II1041" s="3"/>
      <c r="IJ1041" s="3"/>
      <c r="IK1041" s="3"/>
      <c r="IL1041" s="3"/>
      <c r="IM1041" s="3"/>
      <c r="IN1041" s="3"/>
      <c r="IO1041" s="3"/>
      <c r="IP1041" s="3"/>
      <c r="IQ1041" s="3"/>
      <c r="IR1041" s="3"/>
      <c r="IS1041" s="3"/>
      <c r="IT1041" s="3"/>
      <c r="IU1041" s="3"/>
      <c r="IV1041" s="3"/>
    </row>
    <row r="1042" spans="1:256" s="208" customFormat="1">
      <c r="A1042" s="120"/>
      <c r="B1042" s="114"/>
      <c r="C1042" s="115"/>
      <c r="D1042" s="116"/>
      <c r="E1042" s="117"/>
      <c r="F1042" s="118"/>
      <c r="G1042" s="119"/>
      <c r="H1042" s="4"/>
      <c r="I1042" s="38"/>
      <c r="J1042" s="39"/>
      <c r="K1042" s="40"/>
      <c r="L1042" s="36"/>
      <c r="N1042" s="37"/>
      <c r="O1042" s="37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  <c r="IS1042" s="3"/>
      <c r="IT1042" s="3"/>
      <c r="IU1042" s="3"/>
      <c r="IV1042" s="3"/>
    </row>
    <row r="1043" spans="1:256" s="208" customFormat="1">
      <c r="A1043" s="120"/>
      <c r="B1043" s="114"/>
      <c r="C1043" s="115"/>
      <c r="D1043" s="116"/>
      <c r="E1043" s="117"/>
      <c r="F1043" s="118"/>
      <c r="G1043" s="119"/>
      <c r="H1043" s="4"/>
      <c r="I1043" s="38"/>
      <c r="J1043" s="39"/>
      <c r="K1043" s="40"/>
      <c r="L1043" s="36"/>
      <c r="N1043" s="37"/>
      <c r="O1043" s="37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  <c r="HV1043" s="3"/>
      <c r="HW1043" s="3"/>
      <c r="HX1043" s="3"/>
      <c r="HY1043" s="3"/>
      <c r="HZ1043" s="3"/>
      <c r="IA1043" s="3"/>
      <c r="IB1043" s="3"/>
      <c r="IC1043" s="3"/>
      <c r="ID1043" s="3"/>
      <c r="IE1043" s="3"/>
      <c r="IF1043" s="3"/>
      <c r="IG1043" s="3"/>
      <c r="IH1043" s="3"/>
      <c r="II1043" s="3"/>
      <c r="IJ1043" s="3"/>
      <c r="IK1043" s="3"/>
      <c r="IL1043" s="3"/>
      <c r="IM1043" s="3"/>
      <c r="IN1043" s="3"/>
      <c r="IO1043" s="3"/>
      <c r="IP1043" s="3"/>
      <c r="IQ1043" s="3"/>
      <c r="IR1043" s="3"/>
      <c r="IS1043" s="3"/>
      <c r="IT1043" s="3"/>
      <c r="IU1043" s="3"/>
      <c r="IV1043" s="3"/>
    </row>
    <row r="1045" spans="1:256" s="208" customFormat="1">
      <c r="A1045" s="120"/>
      <c r="B1045" s="114"/>
      <c r="C1045" s="115"/>
      <c r="D1045" s="116"/>
      <c r="E1045" s="117"/>
      <c r="F1045" s="118"/>
      <c r="G1045" s="119"/>
      <c r="H1045" s="4"/>
      <c r="I1045" s="38"/>
      <c r="J1045" s="39"/>
      <c r="K1045" s="40"/>
      <c r="L1045" s="36"/>
      <c r="N1045" s="37"/>
      <c r="O1045" s="37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  <c r="IU1045" s="3"/>
      <c r="IV1045" s="3"/>
    </row>
    <row r="1047" spans="1:256" s="208" customFormat="1">
      <c r="A1047" s="120"/>
      <c r="B1047" s="114"/>
      <c r="C1047" s="115"/>
      <c r="D1047" s="116"/>
      <c r="E1047" s="117"/>
      <c r="F1047" s="118"/>
      <c r="G1047" s="119"/>
      <c r="H1047" s="4"/>
      <c r="I1047" s="38"/>
      <c r="J1047" s="39"/>
      <c r="K1047" s="40"/>
      <c r="L1047" s="36"/>
      <c r="N1047" s="37"/>
      <c r="O1047" s="37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  <c r="IU1047" s="3"/>
      <c r="IV1047" s="3"/>
    </row>
    <row r="1048" spans="1:256" s="208" customFormat="1">
      <c r="A1048" s="120"/>
      <c r="B1048" s="114"/>
      <c r="C1048" s="115"/>
      <c r="D1048" s="116"/>
      <c r="E1048" s="117"/>
      <c r="F1048" s="118"/>
      <c r="G1048" s="119"/>
      <c r="H1048" s="4"/>
      <c r="I1048" s="38"/>
      <c r="J1048" s="39"/>
      <c r="K1048" s="40"/>
      <c r="L1048" s="36"/>
      <c r="N1048" s="37"/>
      <c r="O1048" s="37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  <c r="IS1048" s="3"/>
      <c r="IT1048" s="3"/>
      <c r="IU1048" s="3"/>
      <c r="IV1048" s="3"/>
    </row>
    <row r="1049" spans="1:256" s="208" customFormat="1">
      <c r="A1049" s="120"/>
      <c r="B1049" s="114"/>
      <c r="C1049" s="115"/>
      <c r="D1049" s="116"/>
      <c r="E1049" s="117"/>
      <c r="F1049" s="118"/>
      <c r="G1049" s="119"/>
      <c r="H1049" s="4"/>
      <c r="I1049" s="38"/>
      <c r="J1049" s="39"/>
      <c r="K1049" s="40"/>
      <c r="L1049" s="36"/>
      <c r="N1049" s="37"/>
      <c r="O1049" s="37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  <c r="IS1049" s="3"/>
      <c r="IT1049" s="3"/>
      <c r="IU1049" s="3"/>
      <c r="IV1049" s="3"/>
    </row>
    <row r="1051" spans="1:256" s="208" customFormat="1">
      <c r="A1051" s="120"/>
      <c r="B1051" s="114"/>
      <c r="C1051" s="115"/>
      <c r="D1051" s="116"/>
      <c r="E1051" s="117"/>
      <c r="F1051" s="118"/>
      <c r="G1051" s="119"/>
      <c r="H1051" s="4"/>
      <c r="I1051" s="38"/>
      <c r="J1051" s="39"/>
      <c r="K1051" s="40"/>
      <c r="L1051" s="36"/>
      <c r="N1051" s="37"/>
      <c r="O1051" s="37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  <c r="IU1051" s="3"/>
      <c r="IV1051" s="3"/>
    </row>
    <row r="1053" spans="1:256" s="208" customFormat="1">
      <c r="A1053" s="120"/>
      <c r="B1053" s="114"/>
      <c r="C1053" s="115"/>
      <c r="D1053" s="116"/>
      <c r="E1053" s="117"/>
      <c r="F1053" s="118"/>
      <c r="G1053" s="119"/>
      <c r="H1053" s="4"/>
      <c r="I1053" s="38"/>
      <c r="J1053" s="39"/>
      <c r="K1053" s="40"/>
      <c r="L1053" s="36"/>
      <c r="N1053" s="37"/>
      <c r="O1053" s="37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  <c r="IU1053" s="3"/>
      <c r="IV1053" s="3"/>
    </row>
    <row r="1055" spans="1:256" s="208" customFormat="1">
      <c r="A1055" s="120"/>
      <c r="B1055" s="114"/>
      <c r="C1055" s="115"/>
      <c r="D1055" s="116"/>
      <c r="E1055" s="117"/>
      <c r="F1055" s="118"/>
      <c r="G1055" s="119"/>
      <c r="H1055" s="4"/>
      <c r="I1055" s="38"/>
      <c r="J1055" s="39"/>
      <c r="K1055" s="40"/>
      <c r="L1055" s="36"/>
      <c r="N1055" s="37"/>
      <c r="O1055" s="37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  <c r="IU1055" s="3"/>
      <c r="IV1055" s="3"/>
    </row>
    <row r="1057" spans="1:256" s="208" customFormat="1">
      <c r="A1057" s="120"/>
      <c r="B1057" s="114"/>
      <c r="C1057" s="115"/>
      <c r="D1057" s="116"/>
      <c r="E1057" s="117"/>
      <c r="F1057" s="118"/>
      <c r="G1057" s="119"/>
      <c r="H1057" s="4"/>
      <c r="I1057" s="38"/>
      <c r="J1057" s="39"/>
      <c r="K1057" s="40"/>
      <c r="L1057" s="36"/>
      <c r="N1057" s="37"/>
      <c r="O1057" s="37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  <c r="IU1057" s="3"/>
      <c r="IV1057" s="3"/>
    </row>
    <row r="1059" spans="1:256" s="208" customFormat="1">
      <c r="A1059" s="120"/>
      <c r="B1059" s="114"/>
      <c r="C1059" s="115"/>
      <c r="D1059" s="116"/>
      <c r="E1059" s="117"/>
      <c r="F1059" s="118"/>
      <c r="G1059" s="119"/>
      <c r="H1059" s="4"/>
      <c r="I1059" s="38"/>
      <c r="J1059" s="39"/>
      <c r="K1059" s="40"/>
      <c r="L1059" s="36"/>
      <c r="N1059" s="37"/>
      <c r="O1059" s="37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  <c r="IU1059" s="3"/>
      <c r="IV1059" s="3"/>
    </row>
    <row r="1061" spans="1:256" s="208" customFormat="1">
      <c r="A1061" s="120"/>
      <c r="B1061" s="114"/>
      <c r="C1061" s="115"/>
      <c r="D1061" s="116"/>
      <c r="E1061" s="117"/>
      <c r="F1061" s="118"/>
      <c r="G1061" s="119"/>
      <c r="H1061" s="4"/>
      <c r="I1061" s="38"/>
      <c r="J1061" s="39"/>
      <c r="K1061" s="40"/>
      <c r="L1061" s="36"/>
      <c r="N1061" s="37"/>
      <c r="O1061" s="37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  <c r="IS1061" s="3"/>
      <c r="IT1061" s="3"/>
      <c r="IU1061" s="3"/>
      <c r="IV1061" s="3"/>
    </row>
    <row r="1063" spans="1:256" s="208" customFormat="1">
      <c r="A1063" s="120"/>
      <c r="B1063" s="114"/>
      <c r="C1063" s="115"/>
      <c r="D1063" s="116"/>
      <c r="E1063" s="117"/>
      <c r="F1063" s="118"/>
      <c r="G1063" s="119"/>
      <c r="H1063" s="4"/>
      <c r="I1063" s="38"/>
      <c r="J1063" s="39"/>
      <c r="K1063" s="40"/>
      <c r="L1063" s="36"/>
      <c r="N1063" s="37"/>
      <c r="O1063" s="37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  <c r="IS1063" s="3"/>
      <c r="IT1063" s="3"/>
      <c r="IU1063" s="3"/>
      <c r="IV1063" s="3"/>
    </row>
    <row r="1065" spans="1:256" s="208" customFormat="1">
      <c r="A1065" s="120"/>
      <c r="B1065" s="114"/>
      <c r="C1065" s="115"/>
      <c r="D1065" s="116"/>
      <c r="E1065" s="117"/>
      <c r="F1065" s="118"/>
      <c r="G1065" s="119"/>
      <c r="H1065" s="4"/>
      <c r="I1065" s="38"/>
      <c r="J1065" s="39"/>
      <c r="K1065" s="40"/>
      <c r="L1065" s="36"/>
      <c r="N1065" s="37"/>
      <c r="O1065" s="37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  <c r="IS1065" s="3"/>
      <c r="IT1065" s="3"/>
      <c r="IU1065" s="3"/>
      <c r="IV1065" s="3"/>
    </row>
    <row r="1067" spans="1:256" s="208" customFormat="1">
      <c r="A1067" s="120"/>
      <c r="B1067" s="114"/>
      <c r="C1067" s="115"/>
      <c r="D1067" s="116"/>
      <c r="E1067" s="117"/>
      <c r="F1067" s="118"/>
      <c r="G1067" s="119"/>
      <c r="H1067" s="4"/>
      <c r="I1067" s="38"/>
      <c r="J1067" s="39"/>
      <c r="K1067" s="40"/>
      <c r="L1067" s="36"/>
      <c r="N1067" s="37"/>
      <c r="O1067" s="37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  <c r="IU1067" s="3"/>
      <c r="IV1067" s="3"/>
    </row>
    <row r="1069" spans="1:256" s="208" customFormat="1">
      <c r="A1069" s="120"/>
      <c r="B1069" s="114"/>
      <c r="C1069" s="115"/>
      <c r="D1069" s="116"/>
      <c r="E1069" s="117"/>
      <c r="F1069" s="118"/>
      <c r="G1069" s="119"/>
      <c r="H1069" s="4"/>
      <c r="I1069" s="38"/>
      <c r="J1069" s="39"/>
      <c r="K1069" s="40"/>
      <c r="L1069" s="36"/>
      <c r="N1069" s="37"/>
      <c r="O1069" s="37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  <c r="IS1069" s="3"/>
      <c r="IT1069" s="3"/>
      <c r="IU1069" s="3"/>
      <c r="IV1069" s="3"/>
    </row>
    <row r="1070" spans="1:256" s="208" customFormat="1">
      <c r="A1070" s="120"/>
      <c r="B1070" s="114"/>
      <c r="C1070" s="115"/>
      <c r="D1070" s="116"/>
      <c r="E1070" s="117"/>
      <c r="F1070" s="118"/>
      <c r="G1070" s="119"/>
      <c r="H1070" s="4"/>
      <c r="I1070" s="38"/>
      <c r="J1070" s="39"/>
      <c r="K1070" s="40"/>
      <c r="L1070" s="36"/>
      <c r="N1070" s="37"/>
      <c r="O1070" s="37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  <c r="IS1070" s="3"/>
      <c r="IT1070" s="3"/>
      <c r="IU1070" s="3"/>
      <c r="IV1070" s="3"/>
    </row>
    <row r="1072" spans="1:256" s="208" customFormat="1">
      <c r="A1072" s="120"/>
      <c r="B1072" s="114"/>
      <c r="C1072" s="115"/>
      <c r="D1072" s="116"/>
      <c r="E1072" s="117"/>
      <c r="F1072" s="118"/>
      <c r="G1072" s="119"/>
      <c r="H1072" s="4"/>
      <c r="I1072" s="38"/>
      <c r="J1072" s="39"/>
      <c r="K1072" s="40"/>
      <c r="L1072" s="36"/>
      <c r="N1072" s="37"/>
      <c r="O1072" s="37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  <c r="IS1072" s="3"/>
      <c r="IT1072" s="3"/>
      <c r="IU1072" s="3"/>
      <c r="IV1072" s="3"/>
    </row>
    <row r="1074" spans="1:256" s="208" customFormat="1">
      <c r="A1074" s="120"/>
      <c r="B1074" s="114"/>
      <c r="C1074" s="115"/>
      <c r="D1074" s="116"/>
      <c r="E1074" s="117"/>
      <c r="F1074" s="118"/>
      <c r="G1074" s="119"/>
      <c r="H1074" s="4"/>
      <c r="I1074" s="38"/>
      <c r="J1074" s="39"/>
      <c r="K1074" s="40"/>
      <c r="L1074" s="36"/>
      <c r="N1074" s="37"/>
      <c r="O1074" s="37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  <c r="IS1074" s="3"/>
      <c r="IT1074" s="3"/>
      <c r="IU1074" s="3"/>
      <c r="IV1074" s="3"/>
    </row>
    <row r="1076" spans="1:256" s="208" customFormat="1">
      <c r="A1076" s="120"/>
      <c r="B1076" s="114"/>
      <c r="C1076" s="115"/>
      <c r="D1076" s="116"/>
      <c r="E1076" s="117"/>
      <c r="F1076" s="118"/>
      <c r="G1076" s="119"/>
      <c r="H1076" s="4"/>
      <c r="I1076" s="38"/>
      <c r="J1076" s="39"/>
      <c r="K1076" s="40"/>
      <c r="L1076" s="36"/>
      <c r="N1076" s="37"/>
      <c r="O1076" s="37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  <c r="IS1076" s="3"/>
      <c r="IT1076" s="3"/>
      <c r="IU1076" s="3"/>
      <c r="IV1076" s="3"/>
    </row>
    <row r="1077" spans="1:256" s="208" customFormat="1">
      <c r="A1077" s="120"/>
      <c r="B1077" s="114"/>
      <c r="C1077" s="115"/>
      <c r="D1077" s="116"/>
      <c r="E1077" s="117"/>
      <c r="F1077" s="118"/>
      <c r="G1077" s="119"/>
      <c r="H1077" s="4"/>
      <c r="I1077" s="38"/>
      <c r="J1077" s="39"/>
      <c r="K1077" s="40"/>
      <c r="L1077" s="36"/>
      <c r="N1077" s="37"/>
      <c r="O1077" s="37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  <c r="IS1077" s="3"/>
      <c r="IT1077" s="3"/>
      <c r="IU1077" s="3"/>
      <c r="IV1077" s="3"/>
    </row>
    <row r="1079" spans="1:256" s="208" customFormat="1">
      <c r="A1079" s="120"/>
      <c r="B1079" s="114"/>
      <c r="C1079" s="115"/>
      <c r="D1079" s="116"/>
      <c r="E1079" s="117"/>
      <c r="F1079" s="118"/>
      <c r="G1079" s="119"/>
      <c r="H1079" s="4"/>
      <c r="I1079" s="38"/>
      <c r="J1079" s="39"/>
      <c r="K1079" s="40"/>
      <c r="L1079" s="36"/>
      <c r="N1079" s="37"/>
      <c r="O1079" s="37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  <c r="IS1079" s="3"/>
      <c r="IT1079" s="3"/>
      <c r="IU1079" s="3"/>
      <c r="IV1079" s="3"/>
    </row>
    <row r="1080" spans="1:256" s="208" customFormat="1">
      <c r="A1080" s="120"/>
      <c r="B1080" s="114"/>
      <c r="C1080" s="115"/>
      <c r="D1080" s="116"/>
      <c r="E1080" s="117"/>
      <c r="F1080" s="118"/>
      <c r="G1080" s="119"/>
      <c r="H1080" s="4"/>
      <c r="I1080" s="38"/>
      <c r="J1080" s="39"/>
      <c r="K1080" s="40"/>
      <c r="L1080" s="36"/>
      <c r="N1080" s="37"/>
      <c r="O1080" s="37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  <c r="IS1080" s="3"/>
      <c r="IT1080" s="3"/>
      <c r="IU1080" s="3"/>
      <c r="IV1080" s="3"/>
    </row>
    <row r="1082" spans="1:256" s="208" customFormat="1">
      <c r="A1082" s="120"/>
      <c r="B1082" s="114"/>
      <c r="C1082" s="115"/>
      <c r="D1082" s="116"/>
      <c r="E1082" s="117"/>
      <c r="F1082" s="118"/>
      <c r="G1082" s="119"/>
      <c r="H1082" s="4"/>
      <c r="I1082" s="38"/>
      <c r="J1082" s="39"/>
      <c r="K1082" s="40"/>
      <c r="L1082" s="36"/>
      <c r="N1082" s="37"/>
      <c r="O1082" s="37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  <c r="IU1082" s="3"/>
      <c r="IV1082" s="3"/>
    </row>
    <row r="1084" spans="1:256" s="208" customFormat="1">
      <c r="A1084" s="120"/>
      <c r="B1084" s="114"/>
      <c r="C1084" s="115"/>
      <c r="D1084" s="116"/>
      <c r="E1084" s="117"/>
      <c r="F1084" s="118"/>
      <c r="G1084" s="119"/>
      <c r="H1084" s="4"/>
      <c r="I1084" s="38"/>
      <c r="J1084" s="39"/>
      <c r="K1084" s="40"/>
      <c r="L1084" s="36"/>
      <c r="N1084" s="37"/>
      <c r="O1084" s="37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  <c r="IS1084" s="3"/>
      <c r="IT1084" s="3"/>
      <c r="IU1084" s="3"/>
      <c r="IV1084" s="3"/>
    </row>
    <row r="1086" spans="1:256" s="208" customFormat="1">
      <c r="A1086" s="120"/>
      <c r="B1086" s="114"/>
      <c r="C1086" s="115"/>
      <c r="D1086" s="116"/>
      <c r="E1086" s="117"/>
      <c r="F1086" s="118"/>
      <c r="G1086" s="119"/>
      <c r="H1086" s="4"/>
      <c r="I1086" s="38"/>
      <c r="J1086" s="39"/>
      <c r="K1086" s="40"/>
      <c r="L1086" s="36"/>
      <c r="N1086" s="37"/>
      <c r="O1086" s="37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  <c r="IS1086" s="3"/>
      <c r="IT1086" s="3"/>
      <c r="IU1086" s="3"/>
      <c r="IV1086" s="3"/>
    </row>
    <row r="1087" spans="1:256" s="208" customFormat="1">
      <c r="A1087" s="120"/>
      <c r="B1087" s="114"/>
      <c r="C1087" s="115"/>
      <c r="D1087" s="116"/>
      <c r="E1087" s="117"/>
      <c r="F1087" s="118"/>
      <c r="G1087" s="119"/>
      <c r="H1087" s="4"/>
      <c r="I1087" s="38"/>
      <c r="J1087" s="39"/>
      <c r="K1087" s="40"/>
      <c r="L1087" s="36"/>
      <c r="N1087" s="37"/>
      <c r="O1087" s="37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  <c r="IS1087" s="3"/>
      <c r="IT1087" s="3"/>
      <c r="IU1087" s="3"/>
      <c r="IV1087" s="3"/>
    </row>
    <row r="1088" spans="1:256" s="208" customFormat="1">
      <c r="A1088" s="120"/>
      <c r="B1088" s="114"/>
      <c r="C1088" s="115"/>
      <c r="D1088" s="116"/>
      <c r="E1088" s="117"/>
      <c r="F1088" s="118"/>
      <c r="G1088" s="119"/>
      <c r="H1088" s="4"/>
      <c r="I1088" s="38"/>
      <c r="J1088" s="39"/>
      <c r="K1088" s="40"/>
      <c r="L1088" s="36"/>
      <c r="N1088" s="37"/>
      <c r="O1088" s="37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  <c r="IS1088" s="3"/>
      <c r="IT1088" s="3"/>
      <c r="IU1088" s="3"/>
      <c r="IV1088" s="3"/>
    </row>
    <row r="1090" spans="1:256" s="208" customFormat="1">
      <c r="A1090" s="120"/>
      <c r="B1090" s="114"/>
      <c r="C1090" s="115"/>
      <c r="D1090" s="116"/>
      <c r="E1090" s="117"/>
      <c r="F1090" s="118"/>
      <c r="G1090" s="119"/>
      <c r="H1090" s="4"/>
      <c r="I1090" s="38"/>
      <c r="J1090" s="39"/>
      <c r="K1090" s="40"/>
      <c r="L1090" s="36"/>
      <c r="N1090" s="37"/>
      <c r="O1090" s="37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  <c r="IS1090" s="3"/>
      <c r="IT1090" s="3"/>
      <c r="IU1090" s="3"/>
      <c r="IV1090" s="3"/>
    </row>
    <row r="1091" spans="1:256" s="208" customFormat="1">
      <c r="A1091" s="120"/>
      <c r="B1091" s="114"/>
      <c r="C1091" s="115"/>
      <c r="D1091" s="116"/>
      <c r="E1091" s="117"/>
      <c r="F1091" s="118"/>
      <c r="G1091" s="119"/>
      <c r="H1091" s="4"/>
      <c r="I1091" s="38"/>
      <c r="J1091" s="39"/>
      <c r="K1091" s="40"/>
      <c r="L1091" s="36"/>
      <c r="N1091" s="37"/>
      <c r="O1091" s="37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  <c r="IS1091" s="3"/>
      <c r="IT1091" s="3"/>
      <c r="IU1091" s="3"/>
      <c r="IV1091" s="3"/>
    </row>
    <row r="1093" spans="1:256" s="208" customFormat="1">
      <c r="A1093" s="120"/>
      <c r="B1093" s="114"/>
      <c r="C1093" s="115"/>
      <c r="D1093" s="116"/>
      <c r="E1093" s="117"/>
      <c r="F1093" s="118"/>
      <c r="G1093" s="119"/>
      <c r="H1093" s="4"/>
      <c r="I1093" s="38"/>
      <c r="J1093" s="39"/>
      <c r="K1093" s="40"/>
      <c r="L1093" s="36"/>
      <c r="N1093" s="37"/>
      <c r="O1093" s="37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  <c r="IS1093" s="3"/>
      <c r="IT1093" s="3"/>
      <c r="IU1093" s="3"/>
      <c r="IV1093" s="3"/>
    </row>
    <row r="1094" spans="1:256" s="208" customFormat="1">
      <c r="A1094" s="120"/>
      <c r="B1094" s="114"/>
      <c r="C1094" s="115"/>
      <c r="D1094" s="116"/>
      <c r="E1094" s="117"/>
      <c r="F1094" s="118"/>
      <c r="G1094" s="119"/>
      <c r="H1094" s="4"/>
      <c r="I1094" s="38"/>
      <c r="J1094" s="39"/>
      <c r="K1094" s="40"/>
      <c r="L1094" s="36"/>
      <c r="N1094" s="37"/>
      <c r="O1094" s="37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  <c r="IS1094" s="3"/>
      <c r="IT1094" s="3"/>
      <c r="IU1094" s="3"/>
      <c r="IV1094" s="3"/>
    </row>
    <row r="1095" spans="1:256" s="208" customFormat="1">
      <c r="A1095" s="120"/>
      <c r="B1095" s="114"/>
      <c r="C1095" s="115"/>
      <c r="D1095" s="116"/>
      <c r="E1095" s="117"/>
      <c r="F1095" s="118"/>
      <c r="G1095" s="119"/>
      <c r="H1095" s="4"/>
      <c r="I1095" s="38"/>
      <c r="J1095" s="39"/>
      <c r="K1095" s="40"/>
      <c r="L1095" s="36"/>
      <c r="N1095" s="37"/>
      <c r="O1095" s="37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  <c r="IU1095" s="3"/>
      <c r="IV1095" s="3"/>
    </row>
    <row r="1097" spans="1:256" s="208" customFormat="1">
      <c r="A1097" s="120"/>
      <c r="B1097" s="114"/>
      <c r="C1097" s="115"/>
      <c r="D1097" s="116"/>
      <c r="E1097" s="117"/>
      <c r="F1097" s="118"/>
      <c r="G1097" s="119"/>
      <c r="H1097" s="4"/>
      <c r="I1097" s="38"/>
      <c r="J1097" s="39"/>
      <c r="K1097" s="40"/>
      <c r="L1097" s="36"/>
      <c r="N1097" s="37"/>
      <c r="O1097" s="37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  <c r="IU1097" s="3"/>
      <c r="IV1097" s="3"/>
    </row>
    <row r="1099" spans="1:256" s="208" customFormat="1">
      <c r="A1099" s="120"/>
      <c r="B1099" s="114"/>
      <c r="C1099" s="115"/>
      <c r="D1099" s="116"/>
      <c r="E1099" s="117"/>
      <c r="F1099" s="118"/>
      <c r="G1099" s="119"/>
      <c r="H1099" s="4"/>
      <c r="I1099" s="38"/>
      <c r="J1099" s="39"/>
      <c r="K1099" s="40"/>
      <c r="L1099" s="36"/>
      <c r="N1099" s="37"/>
      <c r="O1099" s="37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  <c r="IU1099" s="3"/>
      <c r="IV1099" s="3"/>
    </row>
    <row r="1101" spans="1:256" s="208" customFormat="1">
      <c r="A1101" s="120"/>
      <c r="B1101" s="114"/>
      <c r="C1101" s="115"/>
      <c r="D1101" s="116"/>
      <c r="E1101" s="117"/>
      <c r="F1101" s="118"/>
      <c r="G1101" s="119"/>
      <c r="H1101" s="4"/>
      <c r="I1101" s="38"/>
      <c r="J1101" s="39"/>
      <c r="K1101" s="40"/>
      <c r="L1101" s="36"/>
      <c r="N1101" s="37"/>
      <c r="O1101" s="37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  <c r="IS1101" s="3"/>
      <c r="IT1101" s="3"/>
      <c r="IU1101" s="3"/>
      <c r="IV1101" s="3"/>
    </row>
    <row r="1103" spans="1:256" s="208" customFormat="1">
      <c r="A1103" s="120"/>
      <c r="B1103" s="114"/>
      <c r="C1103" s="115"/>
      <c r="D1103" s="116"/>
      <c r="E1103" s="117"/>
      <c r="F1103" s="118"/>
      <c r="G1103" s="119"/>
      <c r="H1103" s="4"/>
      <c r="I1103" s="38"/>
      <c r="J1103" s="39"/>
      <c r="K1103" s="40"/>
      <c r="L1103" s="36"/>
      <c r="N1103" s="37"/>
      <c r="O1103" s="37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  <c r="IU1103" s="3"/>
      <c r="IV1103" s="3"/>
    </row>
    <row r="1104" spans="1:256" s="208" customFormat="1">
      <c r="A1104" s="120"/>
      <c r="B1104" s="114"/>
      <c r="C1104" s="115"/>
      <c r="D1104" s="116"/>
      <c r="E1104" s="117"/>
      <c r="F1104" s="118"/>
      <c r="G1104" s="119"/>
      <c r="H1104" s="4"/>
      <c r="I1104" s="38"/>
      <c r="J1104" s="39"/>
      <c r="K1104" s="40"/>
      <c r="L1104" s="36"/>
      <c r="N1104" s="37"/>
      <c r="O1104" s="37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  <c r="HV1104" s="3"/>
      <c r="HW1104" s="3"/>
      <c r="HX1104" s="3"/>
      <c r="HY1104" s="3"/>
      <c r="HZ1104" s="3"/>
      <c r="IA1104" s="3"/>
      <c r="IB1104" s="3"/>
      <c r="IC1104" s="3"/>
      <c r="ID1104" s="3"/>
      <c r="IE1104" s="3"/>
      <c r="IF1104" s="3"/>
      <c r="IG1104" s="3"/>
      <c r="IH1104" s="3"/>
      <c r="II1104" s="3"/>
      <c r="IJ1104" s="3"/>
      <c r="IK1104" s="3"/>
      <c r="IL1104" s="3"/>
      <c r="IM1104" s="3"/>
      <c r="IN1104" s="3"/>
      <c r="IO1104" s="3"/>
      <c r="IP1104" s="3"/>
      <c r="IQ1104" s="3"/>
      <c r="IR1104" s="3"/>
      <c r="IS1104" s="3"/>
      <c r="IT1104" s="3"/>
      <c r="IU1104" s="3"/>
      <c r="IV1104" s="3"/>
    </row>
    <row r="1105" spans="1:256" s="208" customFormat="1">
      <c r="A1105" s="120"/>
      <c r="B1105" s="114"/>
      <c r="C1105" s="115"/>
      <c r="D1105" s="116"/>
      <c r="E1105" s="117"/>
      <c r="F1105" s="118"/>
      <c r="G1105" s="119"/>
      <c r="H1105" s="4"/>
      <c r="I1105" s="38"/>
      <c r="J1105" s="39"/>
      <c r="K1105" s="40"/>
      <c r="L1105" s="36"/>
      <c r="N1105" s="37"/>
      <c r="O1105" s="37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  <c r="HV1105" s="3"/>
      <c r="HW1105" s="3"/>
      <c r="HX1105" s="3"/>
      <c r="HY1105" s="3"/>
      <c r="HZ1105" s="3"/>
      <c r="IA1105" s="3"/>
      <c r="IB1105" s="3"/>
      <c r="IC1105" s="3"/>
      <c r="ID1105" s="3"/>
      <c r="IE1105" s="3"/>
      <c r="IF1105" s="3"/>
      <c r="IG1105" s="3"/>
      <c r="IH1105" s="3"/>
      <c r="II1105" s="3"/>
      <c r="IJ1105" s="3"/>
      <c r="IK1105" s="3"/>
      <c r="IL1105" s="3"/>
      <c r="IM1105" s="3"/>
      <c r="IN1105" s="3"/>
      <c r="IO1105" s="3"/>
      <c r="IP1105" s="3"/>
      <c r="IQ1105" s="3"/>
      <c r="IR1105" s="3"/>
      <c r="IS1105" s="3"/>
      <c r="IT1105" s="3"/>
      <c r="IU1105" s="3"/>
      <c r="IV1105" s="3"/>
    </row>
    <row r="1106" spans="1:256" s="208" customFormat="1">
      <c r="A1106" s="120"/>
      <c r="B1106" s="114"/>
      <c r="C1106" s="115"/>
      <c r="D1106" s="116"/>
      <c r="E1106" s="117"/>
      <c r="F1106" s="118"/>
      <c r="G1106" s="119"/>
      <c r="H1106" s="4"/>
      <c r="I1106" s="38"/>
      <c r="J1106" s="39"/>
      <c r="K1106" s="40"/>
      <c r="L1106" s="36"/>
      <c r="N1106" s="37"/>
      <c r="O1106" s="37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  <c r="HV1106" s="3"/>
      <c r="HW1106" s="3"/>
      <c r="HX1106" s="3"/>
      <c r="HY1106" s="3"/>
      <c r="HZ1106" s="3"/>
      <c r="IA1106" s="3"/>
      <c r="IB1106" s="3"/>
      <c r="IC1106" s="3"/>
      <c r="ID1106" s="3"/>
      <c r="IE1106" s="3"/>
      <c r="IF1106" s="3"/>
      <c r="IG1106" s="3"/>
      <c r="IH1106" s="3"/>
      <c r="II1106" s="3"/>
      <c r="IJ1106" s="3"/>
      <c r="IK1106" s="3"/>
      <c r="IL1106" s="3"/>
      <c r="IM1106" s="3"/>
      <c r="IN1106" s="3"/>
      <c r="IO1106" s="3"/>
      <c r="IP1106" s="3"/>
      <c r="IQ1106" s="3"/>
      <c r="IR1106" s="3"/>
      <c r="IS1106" s="3"/>
      <c r="IT1106" s="3"/>
      <c r="IU1106" s="3"/>
      <c r="IV1106" s="3"/>
    </row>
    <row r="1107" spans="1:256" s="208" customFormat="1">
      <c r="A1107" s="120"/>
      <c r="B1107" s="114"/>
      <c r="C1107" s="115"/>
      <c r="D1107" s="116"/>
      <c r="E1107" s="117"/>
      <c r="F1107" s="118"/>
      <c r="G1107" s="119"/>
      <c r="H1107" s="4"/>
      <c r="I1107" s="38"/>
      <c r="J1107" s="39"/>
      <c r="K1107" s="40"/>
      <c r="L1107" s="36"/>
      <c r="N1107" s="37"/>
      <c r="O1107" s="37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  <c r="HV1107" s="3"/>
      <c r="HW1107" s="3"/>
      <c r="HX1107" s="3"/>
      <c r="HY1107" s="3"/>
      <c r="HZ1107" s="3"/>
      <c r="IA1107" s="3"/>
      <c r="IB1107" s="3"/>
      <c r="IC1107" s="3"/>
      <c r="ID1107" s="3"/>
      <c r="IE1107" s="3"/>
      <c r="IF1107" s="3"/>
      <c r="IG1107" s="3"/>
      <c r="IH1107" s="3"/>
      <c r="II1107" s="3"/>
      <c r="IJ1107" s="3"/>
      <c r="IK1107" s="3"/>
      <c r="IL1107" s="3"/>
      <c r="IM1107" s="3"/>
      <c r="IN1107" s="3"/>
      <c r="IO1107" s="3"/>
      <c r="IP1107" s="3"/>
      <c r="IQ1107" s="3"/>
      <c r="IR1107" s="3"/>
      <c r="IS1107" s="3"/>
      <c r="IT1107" s="3"/>
      <c r="IU1107" s="3"/>
      <c r="IV1107" s="3"/>
    </row>
    <row r="1109" spans="1:256" s="208" customFormat="1">
      <c r="A1109" s="120"/>
      <c r="B1109" s="114"/>
      <c r="C1109" s="115"/>
      <c r="D1109" s="116"/>
      <c r="E1109" s="117"/>
      <c r="F1109" s="118"/>
      <c r="G1109" s="119"/>
      <c r="H1109" s="4"/>
      <c r="I1109" s="38"/>
      <c r="J1109" s="39"/>
      <c r="K1109" s="40"/>
      <c r="L1109" s="36"/>
      <c r="N1109" s="37"/>
      <c r="O1109" s="37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  <c r="HV1109" s="3"/>
      <c r="HW1109" s="3"/>
      <c r="HX1109" s="3"/>
      <c r="HY1109" s="3"/>
      <c r="HZ1109" s="3"/>
      <c r="IA1109" s="3"/>
      <c r="IB1109" s="3"/>
      <c r="IC1109" s="3"/>
      <c r="ID1109" s="3"/>
      <c r="IE1109" s="3"/>
      <c r="IF1109" s="3"/>
      <c r="IG1109" s="3"/>
      <c r="IH1109" s="3"/>
      <c r="II1109" s="3"/>
      <c r="IJ1109" s="3"/>
      <c r="IK1109" s="3"/>
      <c r="IL1109" s="3"/>
      <c r="IM1109" s="3"/>
      <c r="IN1109" s="3"/>
      <c r="IO1109" s="3"/>
      <c r="IP1109" s="3"/>
      <c r="IQ1109" s="3"/>
      <c r="IR1109" s="3"/>
      <c r="IS1109" s="3"/>
      <c r="IT1109" s="3"/>
      <c r="IU1109" s="3"/>
      <c r="IV1109" s="3"/>
    </row>
    <row r="1110" spans="1:256" s="208" customFormat="1">
      <c r="A1110" s="120"/>
      <c r="B1110" s="114"/>
      <c r="C1110" s="115"/>
      <c r="D1110" s="116"/>
      <c r="E1110" s="117"/>
      <c r="F1110" s="118"/>
      <c r="G1110" s="119"/>
      <c r="H1110" s="4"/>
      <c r="I1110" s="38"/>
      <c r="J1110" s="39"/>
      <c r="K1110" s="40"/>
      <c r="L1110" s="36"/>
      <c r="N1110" s="37"/>
      <c r="O1110" s="37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  <c r="HV1110" s="3"/>
      <c r="HW1110" s="3"/>
      <c r="HX1110" s="3"/>
      <c r="HY1110" s="3"/>
      <c r="HZ1110" s="3"/>
      <c r="IA1110" s="3"/>
      <c r="IB1110" s="3"/>
      <c r="IC1110" s="3"/>
      <c r="ID1110" s="3"/>
      <c r="IE1110" s="3"/>
      <c r="IF1110" s="3"/>
      <c r="IG1110" s="3"/>
      <c r="IH1110" s="3"/>
      <c r="II1110" s="3"/>
      <c r="IJ1110" s="3"/>
      <c r="IK1110" s="3"/>
      <c r="IL1110" s="3"/>
      <c r="IM1110" s="3"/>
      <c r="IN1110" s="3"/>
      <c r="IO1110" s="3"/>
      <c r="IP1110" s="3"/>
      <c r="IQ1110" s="3"/>
      <c r="IR1110" s="3"/>
      <c r="IS1110" s="3"/>
      <c r="IT1110" s="3"/>
      <c r="IU1110" s="3"/>
      <c r="IV1110" s="3"/>
    </row>
    <row r="1111" spans="1:256" s="208" customFormat="1">
      <c r="A1111" s="120"/>
      <c r="B1111" s="114"/>
      <c r="C1111" s="115"/>
      <c r="D1111" s="116"/>
      <c r="E1111" s="117"/>
      <c r="F1111" s="118"/>
      <c r="G1111" s="119"/>
      <c r="H1111" s="4"/>
      <c r="I1111" s="38"/>
      <c r="J1111" s="39"/>
      <c r="K1111" s="40"/>
      <c r="L1111" s="36"/>
      <c r="N1111" s="37"/>
      <c r="O1111" s="37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/>
      <c r="IC1111" s="3"/>
      <c r="ID1111" s="3"/>
      <c r="IE1111" s="3"/>
      <c r="IF1111" s="3"/>
      <c r="IG1111" s="3"/>
      <c r="IH1111" s="3"/>
      <c r="II1111" s="3"/>
      <c r="IJ1111" s="3"/>
      <c r="IK1111" s="3"/>
      <c r="IL1111" s="3"/>
      <c r="IM1111" s="3"/>
      <c r="IN1111" s="3"/>
      <c r="IO1111" s="3"/>
      <c r="IP1111" s="3"/>
      <c r="IQ1111" s="3"/>
      <c r="IR1111" s="3"/>
      <c r="IS1111" s="3"/>
      <c r="IT1111" s="3"/>
      <c r="IU1111" s="3"/>
      <c r="IV1111" s="3"/>
    </row>
    <row r="1113" spans="1:256" s="208" customFormat="1">
      <c r="A1113" s="120"/>
      <c r="B1113" s="114"/>
      <c r="C1113" s="115"/>
      <c r="D1113" s="116"/>
      <c r="E1113" s="117"/>
      <c r="F1113" s="118"/>
      <c r="G1113" s="119"/>
      <c r="H1113" s="4"/>
      <c r="I1113" s="38"/>
      <c r="J1113" s="39"/>
      <c r="K1113" s="40"/>
      <c r="L1113" s="36"/>
      <c r="N1113" s="37"/>
      <c r="O1113" s="37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  <c r="HV1113" s="3"/>
      <c r="HW1113" s="3"/>
      <c r="HX1113" s="3"/>
      <c r="HY1113" s="3"/>
      <c r="HZ1113" s="3"/>
      <c r="IA1113" s="3"/>
      <c r="IB1113" s="3"/>
      <c r="IC1113" s="3"/>
      <c r="ID1113" s="3"/>
      <c r="IE1113" s="3"/>
      <c r="IF1113" s="3"/>
      <c r="IG1113" s="3"/>
      <c r="IH1113" s="3"/>
      <c r="II1113" s="3"/>
      <c r="IJ1113" s="3"/>
      <c r="IK1113" s="3"/>
      <c r="IL1113" s="3"/>
      <c r="IM1113" s="3"/>
      <c r="IN1113" s="3"/>
      <c r="IO1113" s="3"/>
      <c r="IP1113" s="3"/>
      <c r="IQ1113" s="3"/>
      <c r="IR1113" s="3"/>
      <c r="IS1113" s="3"/>
      <c r="IT1113" s="3"/>
      <c r="IU1113" s="3"/>
      <c r="IV1113" s="3"/>
    </row>
    <row r="1114" spans="1:256" s="208" customFormat="1">
      <c r="A1114" s="120"/>
      <c r="B1114" s="114"/>
      <c r="C1114" s="115"/>
      <c r="D1114" s="116"/>
      <c r="E1114" s="117"/>
      <c r="F1114" s="118"/>
      <c r="G1114" s="119"/>
      <c r="H1114" s="4"/>
      <c r="I1114" s="38"/>
      <c r="J1114" s="39"/>
      <c r="K1114" s="40"/>
      <c r="L1114" s="36"/>
      <c r="N1114" s="37"/>
      <c r="O1114" s="37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  <c r="HV1114" s="3"/>
      <c r="HW1114" s="3"/>
      <c r="HX1114" s="3"/>
      <c r="HY1114" s="3"/>
      <c r="HZ1114" s="3"/>
      <c r="IA1114" s="3"/>
      <c r="IB1114" s="3"/>
      <c r="IC1114" s="3"/>
      <c r="ID1114" s="3"/>
      <c r="IE1114" s="3"/>
      <c r="IF1114" s="3"/>
      <c r="IG1114" s="3"/>
      <c r="IH1114" s="3"/>
      <c r="II1114" s="3"/>
      <c r="IJ1114" s="3"/>
      <c r="IK1114" s="3"/>
      <c r="IL1114" s="3"/>
      <c r="IM1114" s="3"/>
      <c r="IN1114" s="3"/>
      <c r="IO1114" s="3"/>
      <c r="IP1114" s="3"/>
      <c r="IQ1114" s="3"/>
      <c r="IR1114" s="3"/>
      <c r="IS1114" s="3"/>
      <c r="IT1114" s="3"/>
      <c r="IU1114" s="3"/>
      <c r="IV1114" s="3"/>
    </row>
    <row r="1115" spans="1:256" s="208" customFormat="1">
      <c r="A1115" s="120"/>
      <c r="B1115" s="114"/>
      <c r="C1115" s="115"/>
      <c r="D1115" s="116"/>
      <c r="E1115" s="117"/>
      <c r="F1115" s="118"/>
      <c r="G1115" s="119"/>
      <c r="H1115" s="4"/>
      <c r="I1115" s="38"/>
      <c r="J1115" s="39"/>
      <c r="K1115" s="40"/>
      <c r="L1115" s="36"/>
      <c r="N1115" s="37"/>
      <c r="O1115" s="37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  <c r="HV1115" s="3"/>
      <c r="HW1115" s="3"/>
      <c r="HX1115" s="3"/>
      <c r="HY1115" s="3"/>
      <c r="HZ1115" s="3"/>
      <c r="IA1115" s="3"/>
      <c r="IB1115" s="3"/>
      <c r="IC1115" s="3"/>
      <c r="ID1115" s="3"/>
      <c r="IE1115" s="3"/>
      <c r="IF1115" s="3"/>
      <c r="IG1115" s="3"/>
      <c r="IH1115" s="3"/>
      <c r="II1115" s="3"/>
      <c r="IJ1115" s="3"/>
      <c r="IK1115" s="3"/>
      <c r="IL1115" s="3"/>
      <c r="IM1115" s="3"/>
      <c r="IN1115" s="3"/>
      <c r="IO1115" s="3"/>
      <c r="IP1115" s="3"/>
      <c r="IQ1115" s="3"/>
      <c r="IR1115" s="3"/>
      <c r="IS1115" s="3"/>
      <c r="IT1115" s="3"/>
      <c r="IU1115" s="3"/>
      <c r="IV1115" s="3"/>
    </row>
    <row r="1117" spans="1:256" s="208" customFormat="1">
      <c r="A1117" s="120"/>
      <c r="B1117" s="114"/>
      <c r="C1117" s="115"/>
      <c r="D1117" s="116"/>
      <c r="E1117" s="117"/>
      <c r="F1117" s="118"/>
      <c r="G1117" s="119"/>
      <c r="H1117" s="4"/>
      <c r="I1117" s="38"/>
      <c r="J1117" s="39"/>
      <c r="K1117" s="40"/>
      <c r="L1117" s="36"/>
      <c r="N1117" s="37"/>
      <c r="O1117" s="37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  <c r="IS1117" s="3"/>
      <c r="IT1117" s="3"/>
      <c r="IU1117" s="3"/>
      <c r="IV1117" s="3"/>
    </row>
    <row r="1119" spans="1:256" s="208" customFormat="1">
      <c r="A1119" s="120"/>
      <c r="B1119" s="114"/>
      <c r="C1119" s="115"/>
      <c r="D1119" s="116"/>
      <c r="E1119" s="117"/>
      <c r="F1119" s="118"/>
      <c r="G1119" s="119"/>
      <c r="H1119" s="4"/>
      <c r="I1119" s="38"/>
      <c r="J1119" s="39"/>
      <c r="K1119" s="40"/>
      <c r="L1119" s="36"/>
      <c r="N1119" s="37"/>
      <c r="O1119" s="37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  <c r="HV1119" s="3"/>
      <c r="HW1119" s="3"/>
      <c r="HX1119" s="3"/>
      <c r="HY1119" s="3"/>
      <c r="HZ1119" s="3"/>
      <c r="IA1119" s="3"/>
      <c r="IB1119" s="3"/>
      <c r="IC1119" s="3"/>
      <c r="ID1119" s="3"/>
      <c r="IE1119" s="3"/>
      <c r="IF1119" s="3"/>
      <c r="IG1119" s="3"/>
      <c r="IH1119" s="3"/>
      <c r="II1119" s="3"/>
      <c r="IJ1119" s="3"/>
      <c r="IK1119" s="3"/>
      <c r="IL1119" s="3"/>
      <c r="IM1119" s="3"/>
      <c r="IN1119" s="3"/>
      <c r="IO1119" s="3"/>
      <c r="IP1119" s="3"/>
      <c r="IQ1119" s="3"/>
      <c r="IR1119" s="3"/>
      <c r="IS1119" s="3"/>
      <c r="IT1119" s="3"/>
      <c r="IU1119" s="3"/>
      <c r="IV1119" s="3"/>
    </row>
    <row r="1121" spans="1:256" s="208" customFormat="1">
      <c r="A1121" s="120"/>
      <c r="B1121" s="114"/>
      <c r="C1121" s="115"/>
      <c r="D1121" s="116"/>
      <c r="E1121" s="117"/>
      <c r="F1121" s="118"/>
      <c r="G1121" s="119"/>
      <c r="H1121" s="4"/>
      <c r="I1121" s="38"/>
      <c r="J1121" s="39"/>
      <c r="K1121" s="40"/>
      <c r="L1121" s="36"/>
      <c r="N1121" s="37"/>
      <c r="O1121" s="37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  <c r="HV1121" s="3"/>
      <c r="HW1121" s="3"/>
      <c r="HX1121" s="3"/>
      <c r="HY1121" s="3"/>
      <c r="HZ1121" s="3"/>
      <c r="IA1121" s="3"/>
      <c r="IB1121" s="3"/>
      <c r="IC1121" s="3"/>
      <c r="ID1121" s="3"/>
      <c r="IE1121" s="3"/>
      <c r="IF1121" s="3"/>
      <c r="IG1121" s="3"/>
      <c r="IH1121" s="3"/>
      <c r="II1121" s="3"/>
      <c r="IJ1121" s="3"/>
      <c r="IK1121" s="3"/>
      <c r="IL1121" s="3"/>
      <c r="IM1121" s="3"/>
      <c r="IN1121" s="3"/>
      <c r="IO1121" s="3"/>
      <c r="IP1121" s="3"/>
      <c r="IQ1121" s="3"/>
      <c r="IR1121" s="3"/>
      <c r="IS1121" s="3"/>
      <c r="IT1121" s="3"/>
      <c r="IU1121" s="3"/>
      <c r="IV1121" s="3"/>
    </row>
    <row r="1123" spans="1:256" s="208" customFormat="1">
      <c r="A1123" s="120"/>
      <c r="B1123" s="114"/>
      <c r="C1123" s="115"/>
      <c r="D1123" s="116"/>
      <c r="E1123" s="117"/>
      <c r="F1123" s="118"/>
      <c r="G1123" s="119"/>
      <c r="H1123" s="4"/>
      <c r="I1123" s="38"/>
      <c r="J1123" s="39"/>
      <c r="K1123" s="40"/>
      <c r="L1123" s="36"/>
      <c r="N1123" s="37"/>
      <c r="O1123" s="37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  <c r="IS1123" s="3"/>
      <c r="IT1123" s="3"/>
      <c r="IU1123" s="3"/>
      <c r="IV1123" s="3"/>
    </row>
    <row r="1125" spans="1:256" s="208" customFormat="1">
      <c r="A1125" s="120"/>
      <c r="B1125" s="114"/>
      <c r="C1125" s="115"/>
      <c r="D1125" s="116"/>
      <c r="E1125" s="117"/>
      <c r="F1125" s="118"/>
      <c r="G1125" s="119"/>
      <c r="H1125" s="4"/>
      <c r="I1125" s="38"/>
      <c r="J1125" s="39"/>
      <c r="K1125" s="40"/>
      <c r="L1125" s="36"/>
      <c r="N1125" s="37"/>
      <c r="O1125" s="37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  <c r="IU1125" s="3"/>
      <c r="IV1125" s="3"/>
    </row>
    <row r="1127" spans="1:256" s="208" customFormat="1">
      <c r="A1127" s="120"/>
      <c r="B1127" s="114"/>
      <c r="C1127" s="115"/>
      <c r="D1127" s="116"/>
      <c r="E1127" s="117"/>
      <c r="F1127" s="118"/>
      <c r="G1127" s="119"/>
      <c r="H1127" s="4"/>
      <c r="I1127" s="38"/>
      <c r="J1127" s="39"/>
      <c r="K1127" s="40"/>
      <c r="L1127" s="36"/>
      <c r="N1127" s="37"/>
      <c r="O1127" s="37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  <c r="IS1127" s="3"/>
      <c r="IT1127" s="3"/>
      <c r="IU1127" s="3"/>
      <c r="IV1127" s="3"/>
    </row>
    <row r="1129" spans="1:256" s="208" customFormat="1">
      <c r="A1129" s="120"/>
      <c r="B1129" s="114"/>
      <c r="C1129" s="115"/>
      <c r="D1129" s="116"/>
      <c r="E1129" s="117"/>
      <c r="F1129" s="118"/>
      <c r="G1129" s="119"/>
      <c r="H1129" s="4"/>
      <c r="I1129" s="38"/>
      <c r="J1129" s="39"/>
      <c r="K1129" s="40"/>
      <c r="L1129" s="36"/>
      <c r="N1129" s="37"/>
      <c r="O1129" s="37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  <c r="IS1129" s="3"/>
      <c r="IT1129" s="3"/>
      <c r="IU1129" s="3"/>
      <c r="IV1129" s="3"/>
    </row>
    <row r="1131" spans="1:256" s="208" customFormat="1">
      <c r="A1131" s="120"/>
      <c r="B1131" s="114"/>
      <c r="C1131" s="115"/>
      <c r="D1131" s="116"/>
      <c r="E1131" s="117"/>
      <c r="F1131" s="118"/>
      <c r="G1131" s="119"/>
      <c r="H1131" s="4"/>
      <c r="I1131" s="38"/>
      <c r="J1131" s="39"/>
      <c r="K1131" s="40"/>
      <c r="L1131" s="36"/>
      <c r="N1131" s="37"/>
      <c r="O1131" s="37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  <c r="IS1131" s="3"/>
      <c r="IT1131" s="3"/>
      <c r="IU1131" s="3"/>
      <c r="IV1131" s="3"/>
    </row>
    <row r="1132" spans="1:256" s="208" customFormat="1">
      <c r="A1132" s="120"/>
      <c r="B1132" s="114"/>
      <c r="C1132" s="115"/>
      <c r="D1132" s="116"/>
      <c r="E1132" s="117"/>
      <c r="F1132" s="118"/>
      <c r="G1132" s="119"/>
      <c r="H1132" s="4"/>
      <c r="I1132" s="38"/>
      <c r="J1132" s="39"/>
      <c r="K1132" s="40"/>
      <c r="L1132" s="36"/>
      <c r="N1132" s="37"/>
      <c r="O1132" s="37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  <c r="IS1132" s="3"/>
      <c r="IT1132" s="3"/>
      <c r="IU1132" s="3"/>
      <c r="IV1132" s="3"/>
    </row>
    <row r="1134" spans="1:256" s="208" customFormat="1">
      <c r="A1134" s="120"/>
      <c r="B1134" s="114"/>
      <c r="C1134" s="115"/>
      <c r="D1134" s="116"/>
      <c r="E1134" s="117"/>
      <c r="F1134" s="118"/>
      <c r="G1134" s="119"/>
      <c r="H1134" s="4"/>
      <c r="I1134" s="38"/>
      <c r="J1134" s="39"/>
      <c r="K1134" s="40"/>
      <c r="L1134" s="36"/>
      <c r="N1134" s="37"/>
      <c r="O1134" s="37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  <c r="IS1134" s="3"/>
      <c r="IT1134" s="3"/>
      <c r="IU1134" s="3"/>
      <c r="IV1134" s="3"/>
    </row>
    <row r="1135" spans="1:256" s="208" customFormat="1">
      <c r="A1135" s="120"/>
      <c r="B1135" s="114"/>
      <c r="C1135" s="115"/>
      <c r="D1135" s="116"/>
      <c r="E1135" s="117"/>
      <c r="F1135" s="118"/>
      <c r="G1135" s="119"/>
      <c r="H1135" s="4"/>
      <c r="I1135" s="38"/>
      <c r="J1135" s="39"/>
      <c r="K1135" s="40"/>
      <c r="L1135" s="36"/>
      <c r="N1135" s="37"/>
      <c r="O1135" s="37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  <c r="IS1135" s="3"/>
      <c r="IT1135" s="3"/>
      <c r="IU1135" s="3"/>
      <c r="IV1135" s="3"/>
    </row>
    <row r="1137" spans="1:256" s="208" customFormat="1">
      <c r="A1137" s="120"/>
      <c r="B1137" s="114"/>
      <c r="C1137" s="115"/>
      <c r="D1137" s="116"/>
      <c r="E1137" s="117"/>
      <c r="F1137" s="118"/>
      <c r="G1137" s="119"/>
      <c r="H1137" s="4"/>
      <c r="I1137" s="38"/>
      <c r="J1137" s="39"/>
      <c r="K1137" s="40"/>
      <c r="L1137" s="36"/>
      <c r="N1137" s="37"/>
      <c r="O1137" s="37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  <c r="IS1137" s="3"/>
      <c r="IT1137" s="3"/>
      <c r="IU1137" s="3"/>
      <c r="IV1137" s="3"/>
    </row>
    <row r="1139" spans="1:256" s="208" customFormat="1">
      <c r="A1139" s="120"/>
      <c r="B1139" s="114"/>
      <c r="C1139" s="115"/>
      <c r="D1139" s="116"/>
      <c r="E1139" s="117"/>
      <c r="F1139" s="118"/>
      <c r="G1139" s="119"/>
      <c r="H1139" s="4"/>
      <c r="I1139" s="38"/>
      <c r="J1139" s="39"/>
      <c r="K1139" s="40"/>
      <c r="L1139" s="36"/>
      <c r="N1139" s="37"/>
      <c r="O1139" s="37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  <c r="IU1139" s="3"/>
      <c r="IV1139" s="3"/>
    </row>
    <row r="1141" spans="1:256" s="208" customFormat="1">
      <c r="A1141" s="120"/>
      <c r="B1141" s="114"/>
      <c r="C1141" s="115"/>
      <c r="D1141" s="116"/>
      <c r="E1141" s="117"/>
      <c r="F1141" s="118"/>
      <c r="G1141" s="119"/>
      <c r="H1141" s="4"/>
      <c r="I1141" s="38"/>
      <c r="J1141" s="39"/>
      <c r="K1141" s="40"/>
      <c r="L1141" s="36"/>
      <c r="N1141" s="37"/>
      <c r="O1141" s="37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  <c r="IU1141" s="3"/>
      <c r="IV1141" s="3"/>
    </row>
    <row r="1143" spans="1:256" s="208" customFormat="1">
      <c r="A1143" s="120"/>
      <c r="B1143" s="114"/>
      <c r="C1143" s="115"/>
      <c r="D1143" s="116"/>
      <c r="E1143" s="117"/>
      <c r="F1143" s="118"/>
      <c r="G1143" s="119"/>
      <c r="H1143" s="4"/>
      <c r="I1143" s="38"/>
      <c r="J1143" s="39"/>
      <c r="K1143" s="40"/>
      <c r="L1143" s="36"/>
      <c r="N1143" s="37"/>
      <c r="O1143" s="37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  <c r="IS1143" s="3"/>
      <c r="IT1143" s="3"/>
      <c r="IU1143" s="3"/>
      <c r="IV1143" s="3"/>
    </row>
    <row r="1144" spans="1:256" s="208" customFormat="1">
      <c r="A1144" s="120"/>
      <c r="B1144" s="114"/>
      <c r="C1144" s="115"/>
      <c r="D1144" s="116"/>
      <c r="E1144" s="117"/>
      <c r="F1144" s="118"/>
      <c r="G1144" s="119"/>
      <c r="H1144" s="4"/>
      <c r="I1144" s="38"/>
      <c r="J1144" s="39"/>
      <c r="K1144" s="40"/>
      <c r="L1144" s="36"/>
      <c r="N1144" s="37"/>
      <c r="O1144" s="37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  <c r="IS1144" s="3"/>
      <c r="IT1144" s="3"/>
      <c r="IU1144" s="3"/>
      <c r="IV1144" s="3"/>
    </row>
    <row r="1145" spans="1:256" s="208" customFormat="1">
      <c r="A1145" s="120"/>
      <c r="B1145" s="114"/>
      <c r="C1145" s="115"/>
      <c r="D1145" s="116"/>
      <c r="E1145" s="117"/>
      <c r="F1145" s="118"/>
      <c r="G1145" s="119"/>
      <c r="H1145" s="4"/>
      <c r="I1145" s="38"/>
      <c r="J1145" s="39"/>
      <c r="K1145" s="40"/>
      <c r="L1145" s="36"/>
      <c r="N1145" s="37"/>
      <c r="O1145" s="37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  <c r="IS1145" s="3"/>
      <c r="IT1145" s="3"/>
      <c r="IU1145" s="3"/>
      <c r="IV1145" s="3"/>
    </row>
    <row r="1146" spans="1:256" s="208" customFormat="1">
      <c r="A1146" s="120"/>
      <c r="B1146" s="114"/>
      <c r="C1146" s="115"/>
      <c r="D1146" s="116"/>
      <c r="E1146" s="117"/>
      <c r="F1146" s="118"/>
      <c r="G1146" s="119"/>
      <c r="H1146" s="4"/>
      <c r="I1146" s="38"/>
      <c r="J1146" s="39"/>
      <c r="K1146" s="40"/>
      <c r="L1146" s="36"/>
      <c r="N1146" s="37"/>
      <c r="O1146" s="37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  <c r="IS1146" s="3"/>
      <c r="IT1146" s="3"/>
      <c r="IU1146" s="3"/>
      <c r="IV1146" s="3"/>
    </row>
    <row r="1147" spans="1:256" s="208" customFormat="1">
      <c r="A1147" s="120"/>
      <c r="B1147" s="114"/>
      <c r="C1147" s="115"/>
      <c r="D1147" s="116"/>
      <c r="E1147" s="117"/>
      <c r="F1147" s="118"/>
      <c r="G1147" s="119"/>
      <c r="H1147" s="4"/>
      <c r="I1147" s="38"/>
      <c r="J1147" s="39"/>
      <c r="K1147" s="40"/>
      <c r="L1147" s="36"/>
      <c r="N1147" s="37"/>
      <c r="O1147" s="37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  <c r="IS1147" s="3"/>
      <c r="IT1147" s="3"/>
      <c r="IU1147" s="3"/>
      <c r="IV1147" s="3"/>
    </row>
    <row r="1148" spans="1:256" s="208" customFormat="1">
      <c r="A1148" s="120"/>
      <c r="B1148" s="114"/>
      <c r="C1148" s="115"/>
      <c r="D1148" s="116"/>
      <c r="E1148" s="117"/>
      <c r="F1148" s="118"/>
      <c r="G1148" s="119"/>
      <c r="H1148" s="4"/>
      <c r="I1148" s="38"/>
      <c r="J1148" s="39"/>
      <c r="K1148" s="40"/>
      <c r="L1148" s="36"/>
      <c r="N1148" s="37"/>
      <c r="O1148" s="37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  <c r="IS1148" s="3"/>
      <c r="IT1148" s="3"/>
      <c r="IU1148" s="3"/>
      <c r="IV1148" s="3"/>
    </row>
    <row r="1149" spans="1:256" s="208" customFormat="1">
      <c r="A1149" s="120"/>
      <c r="B1149" s="114"/>
      <c r="C1149" s="115"/>
      <c r="D1149" s="116"/>
      <c r="E1149" s="117"/>
      <c r="F1149" s="118"/>
      <c r="G1149" s="119"/>
      <c r="H1149" s="4"/>
      <c r="I1149" s="38"/>
      <c r="J1149" s="39"/>
      <c r="K1149" s="40"/>
      <c r="L1149" s="36"/>
      <c r="N1149" s="37"/>
      <c r="O1149" s="37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  <c r="IS1149" s="3"/>
      <c r="IT1149" s="3"/>
      <c r="IU1149" s="3"/>
      <c r="IV1149" s="3"/>
    </row>
    <row r="1151" spans="1:256" s="208" customFormat="1">
      <c r="A1151" s="120"/>
      <c r="B1151" s="114"/>
      <c r="C1151" s="115"/>
      <c r="D1151" s="116"/>
      <c r="E1151" s="117"/>
      <c r="F1151" s="118"/>
      <c r="G1151" s="119"/>
      <c r="H1151" s="4"/>
      <c r="I1151" s="38"/>
      <c r="J1151" s="39"/>
      <c r="K1151" s="40"/>
      <c r="L1151" s="36"/>
      <c r="N1151" s="37"/>
      <c r="O1151" s="37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  <c r="IS1151" s="3"/>
      <c r="IT1151" s="3"/>
      <c r="IU1151" s="3"/>
      <c r="IV1151" s="3"/>
    </row>
    <row r="1153" spans="1:256" s="208" customFormat="1">
      <c r="A1153" s="120"/>
      <c r="B1153" s="114"/>
      <c r="C1153" s="115"/>
      <c r="D1153" s="116"/>
      <c r="E1153" s="117"/>
      <c r="F1153" s="118"/>
      <c r="G1153" s="119"/>
      <c r="H1153" s="4"/>
      <c r="I1153" s="38"/>
      <c r="J1153" s="39"/>
      <c r="K1153" s="40"/>
      <c r="L1153" s="36"/>
      <c r="N1153" s="37"/>
      <c r="O1153" s="37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  <c r="IU1153" s="3"/>
      <c r="IV1153" s="3"/>
    </row>
    <row r="1155" spans="1:256" s="208" customFormat="1">
      <c r="A1155" s="120"/>
      <c r="B1155" s="114"/>
      <c r="C1155" s="115"/>
      <c r="D1155" s="116"/>
      <c r="E1155" s="117"/>
      <c r="F1155" s="118"/>
      <c r="G1155" s="119"/>
      <c r="H1155" s="4"/>
      <c r="I1155" s="38"/>
      <c r="J1155" s="39"/>
      <c r="K1155" s="40"/>
      <c r="L1155" s="36"/>
      <c r="N1155" s="37"/>
      <c r="O1155" s="37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  <c r="IU1155" s="3"/>
      <c r="IV1155" s="3"/>
    </row>
    <row r="1157" spans="1:256" s="208" customFormat="1">
      <c r="A1157" s="120"/>
      <c r="B1157" s="114"/>
      <c r="C1157" s="115"/>
      <c r="D1157" s="116"/>
      <c r="E1157" s="117"/>
      <c r="F1157" s="118"/>
      <c r="G1157" s="119"/>
      <c r="H1157" s="4"/>
      <c r="I1157" s="38"/>
      <c r="J1157" s="39"/>
      <c r="K1157" s="40"/>
      <c r="L1157" s="36"/>
      <c r="N1157" s="37"/>
      <c r="O1157" s="37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  <c r="IS1157" s="3"/>
      <c r="IT1157" s="3"/>
      <c r="IU1157" s="3"/>
      <c r="IV1157" s="3"/>
    </row>
    <row r="1158" spans="1:256" s="208" customFormat="1">
      <c r="A1158" s="120"/>
      <c r="B1158" s="114"/>
      <c r="C1158" s="115"/>
      <c r="D1158" s="116"/>
      <c r="E1158" s="117"/>
      <c r="F1158" s="118"/>
      <c r="G1158" s="119"/>
      <c r="H1158" s="4"/>
      <c r="I1158" s="38"/>
      <c r="J1158" s="39"/>
      <c r="K1158" s="40"/>
      <c r="L1158" s="36"/>
      <c r="N1158" s="37"/>
      <c r="O1158" s="37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  <c r="IS1158" s="3"/>
      <c r="IT1158" s="3"/>
      <c r="IU1158" s="3"/>
      <c r="IV1158" s="3"/>
    </row>
    <row r="1160" spans="1:256" s="208" customFormat="1">
      <c r="A1160" s="120"/>
      <c r="B1160" s="114"/>
      <c r="C1160" s="115"/>
      <c r="D1160" s="116"/>
      <c r="E1160" s="117"/>
      <c r="F1160" s="118"/>
      <c r="G1160" s="119"/>
      <c r="H1160" s="4"/>
      <c r="I1160" s="38"/>
      <c r="J1160" s="39"/>
      <c r="K1160" s="40"/>
      <c r="L1160" s="36"/>
      <c r="N1160" s="37"/>
      <c r="O1160" s="37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  <c r="IS1160" s="3"/>
      <c r="IT1160" s="3"/>
      <c r="IU1160" s="3"/>
      <c r="IV1160" s="3"/>
    </row>
    <row r="1162" spans="1:256" s="208" customFormat="1">
      <c r="A1162" s="120"/>
      <c r="B1162" s="114"/>
      <c r="C1162" s="115"/>
      <c r="D1162" s="116"/>
      <c r="E1162" s="117"/>
      <c r="F1162" s="118"/>
      <c r="G1162" s="119"/>
      <c r="H1162" s="4"/>
      <c r="I1162" s="38"/>
      <c r="J1162" s="39"/>
      <c r="K1162" s="40"/>
      <c r="L1162" s="36"/>
      <c r="N1162" s="37"/>
      <c r="O1162" s="37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  <c r="IS1162" s="3"/>
      <c r="IT1162" s="3"/>
      <c r="IU1162" s="3"/>
      <c r="IV1162" s="3"/>
    </row>
    <row r="1164" spans="1:256" s="208" customFormat="1">
      <c r="A1164" s="120"/>
      <c r="B1164" s="114"/>
      <c r="C1164" s="115"/>
      <c r="D1164" s="116"/>
      <c r="E1164" s="117"/>
      <c r="F1164" s="118"/>
      <c r="G1164" s="119"/>
      <c r="H1164" s="4"/>
      <c r="I1164" s="38"/>
      <c r="J1164" s="39"/>
      <c r="K1164" s="40"/>
      <c r="L1164" s="36"/>
      <c r="N1164" s="37"/>
      <c r="O1164" s="37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  <c r="IS1164" s="3"/>
      <c r="IT1164" s="3"/>
      <c r="IU1164" s="3"/>
      <c r="IV1164" s="3"/>
    </row>
    <row r="1166" spans="1:256" s="208" customFormat="1">
      <c r="A1166" s="120"/>
      <c r="B1166" s="114"/>
      <c r="C1166" s="115"/>
      <c r="D1166" s="116"/>
      <c r="E1166" s="117"/>
      <c r="F1166" s="118"/>
      <c r="G1166" s="119"/>
      <c r="H1166" s="4"/>
      <c r="I1166" s="38"/>
      <c r="J1166" s="39"/>
      <c r="K1166" s="40"/>
      <c r="L1166" s="36"/>
      <c r="N1166" s="37"/>
      <c r="O1166" s="37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  <c r="IS1166" s="3"/>
      <c r="IT1166" s="3"/>
      <c r="IU1166" s="3"/>
      <c r="IV1166" s="3"/>
    </row>
    <row r="1168" spans="1:256" s="208" customFormat="1">
      <c r="A1168" s="120"/>
      <c r="B1168" s="114"/>
      <c r="C1168" s="115"/>
      <c r="D1168" s="116"/>
      <c r="E1168" s="117"/>
      <c r="F1168" s="118"/>
      <c r="G1168" s="119"/>
      <c r="H1168" s="4"/>
      <c r="I1168" s="38"/>
      <c r="J1168" s="39"/>
      <c r="K1168" s="40"/>
      <c r="L1168" s="36"/>
      <c r="N1168" s="37"/>
      <c r="O1168" s="37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  <c r="IU1168" s="3"/>
      <c r="IV1168" s="3"/>
    </row>
    <row r="1170" spans="1:256" s="208" customFormat="1">
      <c r="A1170" s="120"/>
      <c r="B1170" s="114"/>
      <c r="C1170" s="115"/>
      <c r="D1170" s="116"/>
      <c r="E1170" s="117"/>
      <c r="F1170" s="118"/>
      <c r="G1170" s="119"/>
      <c r="H1170" s="4"/>
      <c r="I1170" s="38"/>
      <c r="J1170" s="39"/>
      <c r="K1170" s="40"/>
      <c r="L1170" s="36"/>
      <c r="N1170" s="37"/>
      <c r="O1170" s="37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  <c r="IU1170" s="3"/>
      <c r="IV1170" s="3"/>
    </row>
    <row r="1172" spans="1:256" s="208" customFormat="1">
      <c r="A1172" s="120"/>
      <c r="B1172" s="114"/>
      <c r="C1172" s="115"/>
      <c r="D1172" s="116"/>
      <c r="E1172" s="117"/>
      <c r="F1172" s="118"/>
      <c r="G1172" s="119"/>
      <c r="H1172" s="4"/>
      <c r="I1172" s="38"/>
      <c r="J1172" s="39"/>
      <c r="K1172" s="40"/>
      <c r="L1172" s="36"/>
      <c r="N1172" s="37"/>
      <c r="O1172" s="37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  <c r="IS1172" s="3"/>
      <c r="IT1172" s="3"/>
      <c r="IU1172" s="3"/>
      <c r="IV1172" s="3"/>
    </row>
    <row r="1173" spans="1:256" s="208" customFormat="1">
      <c r="A1173" s="120"/>
      <c r="B1173" s="114"/>
      <c r="C1173" s="115"/>
      <c r="D1173" s="116"/>
      <c r="E1173" s="117"/>
      <c r="F1173" s="118"/>
      <c r="G1173" s="119"/>
      <c r="H1173" s="4"/>
      <c r="I1173" s="38"/>
      <c r="J1173" s="39"/>
      <c r="K1173" s="40"/>
      <c r="L1173" s="36"/>
      <c r="N1173" s="37"/>
      <c r="O1173" s="37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  <c r="IS1173" s="3"/>
      <c r="IT1173" s="3"/>
      <c r="IU1173" s="3"/>
      <c r="IV1173" s="3"/>
    </row>
    <row r="1175" spans="1:256" s="208" customFormat="1">
      <c r="A1175" s="120"/>
      <c r="B1175" s="114"/>
      <c r="C1175" s="115"/>
      <c r="D1175" s="116"/>
      <c r="E1175" s="117"/>
      <c r="F1175" s="118"/>
      <c r="G1175" s="119"/>
      <c r="H1175" s="4"/>
      <c r="I1175" s="38"/>
      <c r="J1175" s="39"/>
      <c r="K1175" s="40"/>
      <c r="L1175" s="36"/>
      <c r="N1175" s="37"/>
      <c r="O1175" s="37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  <c r="IS1175" s="3"/>
      <c r="IT1175" s="3"/>
      <c r="IU1175" s="3"/>
      <c r="IV1175" s="3"/>
    </row>
    <row r="1177" spans="1:256" s="208" customFormat="1">
      <c r="A1177" s="120"/>
      <c r="B1177" s="114"/>
      <c r="C1177" s="115"/>
      <c r="D1177" s="116"/>
      <c r="E1177" s="117"/>
      <c r="F1177" s="118"/>
      <c r="G1177" s="119"/>
      <c r="H1177" s="4"/>
      <c r="I1177" s="38"/>
      <c r="J1177" s="39"/>
      <c r="K1177" s="40"/>
      <c r="L1177" s="36"/>
      <c r="N1177" s="37"/>
      <c r="O1177" s="37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  <c r="IS1177" s="3"/>
      <c r="IT1177" s="3"/>
      <c r="IU1177" s="3"/>
      <c r="IV1177" s="3"/>
    </row>
    <row r="1178" spans="1:256" s="208" customFormat="1">
      <c r="A1178" s="120"/>
      <c r="B1178" s="114"/>
      <c r="C1178" s="115"/>
      <c r="D1178" s="116"/>
      <c r="E1178" s="117"/>
      <c r="F1178" s="118"/>
      <c r="G1178" s="119"/>
      <c r="H1178" s="4"/>
      <c r="I1178" s="38"/>
      <c r="J1178" s="39"/>
      <c r="K1178" s="40"/>
      <c r="L1178" s="36"/>
      <c r="N1178" s="37"/>
      <c r="O1178" s="37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  <c r="IS1178" s="3"/>
      <c r="IT1178" s="3"/>
      <c r="IU1178" s="3"/>
      <c r="IV1178" s="3"/>
    </row>
    <row r="1180" spans="1:256" s="208" customFormat="1">
      <c r="A1180" s="120"/>
      <c r="B1180" s="114"/>
      <c r="C1180" s="115"/>
      <c r="D1180" s="116"/>
      <c r="E1180" s="117"/>
      <c r="F1180" s="118"/>
      <c r="G1180" s="119"/>
      <c r="H1180" s="4"/>
      <c r="I1180" s="38"/>
      <c r="J1180" s="39"/>
      <c r="K1180" s="40"/>
      <c r="L1180" s="36"/>
      <c r="N1180" s="37"/>
      <c r="O1180" s="37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  <c r="HV1180" s="3"/>
      <c r="HW1180" s="3"/>
      <c r="HX1180" s="3"/>
      <c r="HY1180" s="3"/>
      <c r="HZ1180" s="3"/>
      <c r="IA1180" s="3"/>
      <c r="IB1180" s="3"/>
      <c r="IC1180" s="3"/>
      <c r="ID1180" s="3"/>
      <c r="IE1180" s="3"/>
      <c r="IF1180" s="3"/>
      <c r="IG1180" s="3"/>
      <c r="IH1180" s="3"/>
      <c r="II1180" s="3"/>
      <c r="IJ1180" s="3"/>
      <c r="IK1180" s="3"/>
      <c r="IL1180" s="3"/>
      <c r="IM1180" s="3"/>
      <c r="IN1180" s="3"/>
      <c r="IO1180" s="3"/>
      <c r="IP1180" s="3"/>
      <c r="IQ1180" s="3"/>
      <c r="IR1180" s="3"/>
      <c r="IS1180" s="3"/>
      <c r="IT1180" s="3"/>
      <c r="IU1180" s="3"/>
      <c r="IV1180" s="3"/>
    </row>
    <row r="1181" spans="1:256" s="208" customFormat="1">
      <c r="A1181" s="120"/>
      <c r="B1181" s="114"/>
      <c r="C1181" s="115"/>
      <c r="D1181" s="116"/>
      <c r="E1181" s="117"/>
      <c r="F1181" s="118"/>
      <c r="G1181" s="119"/>
      <c r="H1181" s="4"/>
      <c r="I1181" s="38"/>
      <c r="J1181" s="39"/>
      <c r="K1181" s="40"/>
      <c r="L1181" s="36"/>
      <c r="N1181" s="37"/>
      <c r="O1181" s="37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  <c r="HV1181" s="3"/>
      <c r="HW1181" s="3"/>
      <c r="HX1181" s="3"/>
      <c r="HY1181" s="3"/>
      <c r="HZ1181" s="3"/>
      <c r="IA1181" s="3"/>
      <c r="IB1181" s="3"/>
      <c r="IC1181" s="3"/>
      <c r="ID1181" s="3"/>
      <c r="IE1181" s="3"/>
      <c r="IF1181" s="3"/>
      <c r="IG1181" s="3"/>
      <c r="IH1181" s="3"/>
      <c r="II1181" s="3"/>
      <c r="IJ1181" s="3"/>
      <c r="IK1181" s="3"/>
      <c r="IL1181" s="3"/>
      <c r="IM1181" s="3"/>
      <c r="IN1181" s="3"/>
      <c r="IO1181" s="3"/>
      <c r="IP1181" s="3"/>
      <c r="IQ1181" s="3"/>
      <c r="IR1181" s="3"/>
      <c r="IS1181" s="3"/>
      <c r="IT1181" s="3"/>
      <c r="IU1181" s="3"/>
      <c r="IV1181" s="3"/>
    </row>
    <row r="1182" spans="1:256" s="208" customFormat="1">
      <c r="A1182" s="120"/>
      <c r="B1182" s="114"/>
      <c r="C1182" s="115"/>
      <c r="D1182" s="116"/>
      <c r="E1182" s="117"/>
      <c r="F1182" s="118"/>
      <c r="G1182" s="119"/>
      <c r="H1182" s="4"/>
      <c r="I1182" s="38"/>
      <c r="J1182" s="39"/>
      <c r="K1182" s="40"/>
      <c r="L1182" s="36"/>
      <c r="N1182" s="37"/>
      <c r="O1182" s="37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  <c r="IS1182" s="3"/>
      <c r="IT1182" s="3"/>
      <c r="IU1182" s="3"/>
      <c r="IV1182" s="3"/>
    </row>
    <row r="1183" spans="1:256" s="208" customFormat="1">
      <c r="A1183" s="120"/>
      <c r="B1183" s="114"/>
      <c r="C1183" s="115"/>
      <c r="D1183" s="116"/>
      <c r="E1183" s="117"/>
      <c r="F1183" s="118"/>
      <c r="G1183" s="119"/>
      <c r="H1183" s="4"/>
      <c r="I1183" s="38"/>
      <c r="J1183" s="39"/>
      <c r="K1183" s="40"/>
      <c r="L1183" s="36"/>
      <c r="N1183" s="37"/>
      <c r="O1183" s="37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  <c r="IS1183" s="3"/>
      <c r="IT1183" s="3"/>
      <c r="IU1183" s="3"/>
      <c r="IV1183" s="3"/>
    </row>
    <row r="1184" spans="1:256" s="208" customFormat="1">
      <c r="A1184" s="120"/>
      <c r="B1184" s="114"/>
      <c r="C1184" s="115"/>
      <c r="D1184" s="116"/>
      <c r="E1184" s="117"/>
      <c r="F1184" s="118"/>
      <c r="G1184" s="119"/>
      <c r="H1184" s="4"/>
      <c r="I1184" s="38"/>
      <c r="J1184" s="39"/>
      <c r="K1184" s="40"/>
      <c r="L1184" s="36"/>
      <c r="N1184" s="37"/>
      <c r="O1184" s="37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  <c r="HV1184" s="3"/>
      <c r="HW1184" s="3"/>
      <c r="HX1184" s="3"/>
      <c r="HY1184" s="3"/>
      <c r="HZ1184" s="3"/>
      <c r="IA1184" s="3"/>
      <c r="IB1184" s="3"/>
      <c r="IC1184" s="3"/>
      <c r="ID1184" s="3"/>
      <c r="IE1184" s="3"/>
      <c r="IF1184" s="3"/>
      <c r="IG1184" s="3"/>
      <c r="IH1184" s="3"/>
      <c r="II1184" s="3"/>
      <c r="IJ1184" s="3"/>
      <c r="IK1184" s="3"/>
      <c r="IL1184" s="3"/>
      <c r="IM1184" s="3"/>
      <c r="IN1184" s="3"/>
      <c r="IO1184" s="3"/>
      <c r="IP1184" s="3"/>
      <c r="IQ1184" s="3"/>
      <c r="IR1184" s="3"/>
      <c r="IS1184" s="3"/>
      <c r="IT1184" s="3"/>
      <c r="IU1184" s="3"/>
      <c r="IV1184" s="3"/>
    </row>
    <row r="1186" spans="1:256" s="208" customFormat="1">
      <c r="A1186" s="120"/>
      <c r="B1186" s="114"/>
      <c r="C1186" s="115"/>
      <c r="D1186" s="116"/>
      <c r="E1186" s="117"/>
      <c r="F1186" s="118"/>
      <c r="G1186" s="119"/>
      <c r="H1186" s="4"/>
      <c r="I1186" s="38"/>
      <c r="J1186" s="39"/>
      <c r="K1186" s="40"/>
      <c r="L1186" s="36"/>
      <c r="N1186" s="37"/>
      <c r="O1186" s="37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  <c r="HV1186" s="3"/>
      <c r="HW1186" s="3"/>
      <c r="HX1186" s="3"/>
      <c r="HY1186" s="3"/>
      <c r="HZ1186" s="3"/>
      <c r="IA1186" s="3"/>
      <c r="IB1186" s="3"/>
      <c r="IC1186" s="3"/>
      <c r="ID1186" s="3"/>
      <c r="IE1186" s="3"/>
      <c r="IF1186" s="3"/>
      <c r="IG1186" s="3"/>
      <c r="IH1186" s="3"/>
      <c r="II1186" s="3"/>
      <c r="IJ1186" s="3"/>
      <c r="IK1186" s="3"/>
      <c r="IL1186" s="3"/>
      <c r="IM1186" s="3"/>
      <c r="IN1186" s="3"/>
      <c r="IO1186" s="3"/>
      <c r="IP1186" s="3"/>
      <c r="IQ1186" s="3"/>
      <c r="IR1186" s="3"/>
      <c r="IS1186" s="3"/>
      <c r="IT1186" s="3"/>
      <c r="IU1186" s="3"/>
      <c r="IV1186" s="3"/>
    </row>
    <row r="1188" spans="1:256" s="208" customFormat="1">
      <c r="A1188" s="120"/>
      <c r="B1188" s="114"/>
      <c r="C1188" s="115"/>
      <c r="D1188" s="116"/>
      <c r="E1188" s="117"/>
      <c r="F1188" s="118"/>
      <c r="G1188" s="119"/>
      <c r="H1188" s="4"/>
      <c r="I1188" s="38"/>
      <c r="J1188" s="39"/>
      <c r="K1188" s="40"/>
      <c r="L1188" s="36"/>
      <c r="N1188" s="37"/>
      <c r="O1188" s="37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  <c r="HV1188" s="3"/>
      <c r="HW1188" s="3"/>
      <c r="HX1188" s="3"/>
      <c r="HY1188" s="3"/>
      <c r="HZ1188" s="3"/>
      <c r="IA1188" s="3"/>
      <c r="IB1188" s="3"/>
      <c r="IC1188" s="3"/>
      <c r="ID1188" s="3"/>
      <c r="IE1188" s="3"/>
      <c r="IF1188" s="3"/>
      <c r="IG1188" s="3"/>
      <c r="IH1188" s="3"/>
      <c r="II1188" s="3"/>
      <c r="IJ1188" s="3"/>
      <c r="IK1188" s="3"/>
      <c r="IL1188" s="3"/>
      <c r="IM1188" s="3"/>
      <c r="IN1188" s="3"/>
      <c r="IO1188" s="3"/>
      <c r="IP1188" s="3"/>
      <c r="IQ1188" s="3"/>
      <c r="IR1188" s="3"/>
      <c r="IS1188" s="3"/>
      <c r="IT1188" s="3"/>
      <c r="IU1188" s="3"/>
      <c r="IV1188" s="3"/>
    </row>
    <row r="1190" spans="1:256" s="208" customFormat="1">
      <c r="A1190" s="120"/>
      <c r="B1190" s="114"/>
      <c r="C1190" s="115"/>
      <c r="D1190" s="116"/>
      <c r="E1190" s="117"/>
      <c r="F1190" s="118"/>
      <c r="G1190" s="119"/>
      <c r="H1190" s="4"/>
      <c r="I1190" s="38"/>
      <c r="J1190" s="39"/>
      <c r="K1190" s="40"/>
      <c r="L1190" s="36"/>
      <c r="N1190" s="37"/>
      <c r="O1190" s="37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  <c r="HV1190" s="3"/>
      <c r="HW1190" s="3"/>
      <c r="HX1190" s="3"/>
      <c r="HY1190" s="3"/>
      <c r="HZ1190" s="3"/>
      <c r="IA1190" s="3"/>
      <c r="IB1190" s="3"/>
      <c r="IC1190" s="3"/>
      <c r="ID1190" s="3"/>
      <c r="IE1190" s="3"/>
      <c r="IF1190" s="3"/>
      <c r="IG1190" s="3"/>
      <c r="IH1190" s="3"/>
      <c r="II1190" s="3"/>
      <c r="IJ1190" s="3"/>
      <c r="IK1190" s="3"/>
      <c r="IL1190" s="3"/>
      <c r="IM1190" s="3"/>
      <c r="IN1190" s="3"/>
      <c r="IO1190" s="3"/>
      <c r="IP1190" s="3"/>
      <c r="IQ1190" s="3"/>
      <c r="IR1190" s="3"/>
      <c r="IS1190" s="3"/>
      <c r="IT1190" s="3"/>
      <c r="IU1190" s="3"/>
      <c r="IV1190" s="3"/>
    </row>
    <row r="1192" spans="1:256" s="208" customFormat="1">
      <c r="A1192" s="120"/>
      <c r="B1192" s="114"/>
      <c r="C1192" s="115"/>
      <c r="D1192" s="116"/>
      <c r="E1192" s="117"/>
      <c r="F1192" s="118"/>
      <c r="G1192" s="119"/>
      <c r="H1192" s="4"/>
      <c r="I1192" s="38"/>
      <c r="J1192" s="39"/>
      <c r="K1192" s="40"/>
      <c r="L1192" s="36"/>
      <c r="N1192" s="37"/>
      <c r="O1192" s="37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  <c r="HV1192" s="3"/>
      <c r="HW1192" s="3"/>
      <c r="HX1192" s="3"/>
      <c r="HY1192" s="3"/>
      <c r="HZ1192" s="3"/>
      <c r="IA1192" s="3"/>
      <c r="IB1192" s="3"/>
      <c r="IC1192" s="3"/>
      <c r="ID1192" s="3"/>
      <c r="IE1192" s="3"/>
      <c r="IF1192" s="3"/>
      <c r="IG1192" s="3"/>
      <c r="IH1192" s="3"/>
      <c r="II1192" s="3"/>
      <c r="IJ1192" s="3"/>
      <c r="IK1192" s="3"/>
      <c r="IL1192" s="3"/>
      <c r="IM1192" s="3"/>
      <c r="IN1192" s="3"/>
      <c r="IO1192" s="3"/>
      <c r="IP1192" s="3"/>
      <c r="IQ1192" s="3"/>
      <c r="IR1192" s="3"/>
      <c r="IS1192" s="3"/>
      <c r="IT1192" s="3"/>
      <c r="IU1192" s="3"/>
      <c r="IV1192" s="3"/>
    </row>
    <row r="1194" spans="1:256" s="208" customFormat="1">
      <c r="A1194" s="120"/>
      <c r="B1194" s="114"/>
      <c r="C1194" s="115"/>
      <c r="D1194" s="116"/>
      <c r="E1194" s="117"/>
      <c r="F1194" s="118"/>
      <c r="G1194" s="119"/>
      <c r="H1194" s="4"/>
      <c r="I1194" s="38"/>
      <c r="J1194" s="39"/>
      <c r="K1194" s="40"/>
      <c r="L1194" s="36"/>
      <c r="N1194" s="37"/>
      <c r="O1194" s="37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  <c r="HV1194" s="3"/>
      <c r="HW1194" s="3"/>
      <c r="HX1194" s="3"/>
      <c r="HY1194" s="3"/>
      <c r="HZ1194" s="3"/>
      <c r="IA1194" s="3"/>
      <c r="IB1194" s="3"/>
      <c r="IC1194" s="3"/>
      <c r="ID1194" s="3"/>
      <c r="IE1194" s="3"/>
      <c r="IF1194" s="3"/>
      <c r="IG1194" s="3"/>
      <c r="IH1194" s="3"/>
      <c r="II1194" s="3"/>
      <c r="IJ1194" s="3"/>
      <c r="IK1194" s="3"/>
      <c r="IL1194" s="3"/>
      <c r="IM1194" s="3"/>
      <c r="IN1194" s="3"/>
      <c r="IO1194" s="3"/>
      <c r="IP1194" s="3"/>
      <c r="IQ1194" s="3"/>
      <c r="IR1194" s="3"/>
      <c r="IS1194" s="3"/>
      <c r="IT1194" s="3"/>
      <c r="IU1194" s="3"/>
      <c r="IV1194" s="3"/>
    </row>
    <row r="1196" spans="1:256" s="208" customFormat="1">
      <c r="A1196" s="120"/>
      <c r="B1196" s="114"/>
      <c r="C1196" s="115"/>
      <c r="D1196" s="116"/>
      <c r="E1196" s="117"/>
      <c r="F1196" s="118"/>
      <c r="G1196" s="119"/>
      <c r="H1196" s="4"/>
      <c r="I1196" s="38"/>
      <c r="J1196" s="39"/>
      <c r="K1196" s="40"/>
      <c r="L1196" s="36"/>
      <c r="N1196" s="37"/>
      <c r="O1196" s="37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  <c r="IS1196" s="3"/>
      <c r="IT1196" s="3"/>
      <c r="IU1196" s="3"/>
      <c r="IV1196" s="3"/>
    </row>
    <row r="1197" spans="1:256" s="208" customFormat="1">
      <c r="A1197" s="120"/>
      <c r="B1197" s="114"/>
      <c r="C1197" s="115"/>
      <c r="D1197" s="116"/>
      <c r="E1197" s="117"/>
      <c r="F1197" s="118"/>
      <c r="G1197" s="119"/>
      <c r="H1197" s="4"/>
      <c r="I1197" s="38"/>
      <c r="J1197" s="39"/>
      <c r="K1197" s="40"/>
      <c r="L1197" s="36"/>
      <c r="N1197" s="37"/>
      <c r="O1197" s="37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  <c r="IU1197" s="3"/>
      <c r="IV1197" s="3"/>
    </row>
    <row r="1198" spans="1:256" s="208" customFormat="1">
      <c r="A1198" s="120"/>
      <c r="B1198" s="114"/>
      <c r="C1198" s="115"/>
      <c r="D1198" s="116"/>
      <c r="E1198" s="117"/>
      <c r="F1198" s="118"/>
      <c r="G1198" s="119"/>
      <c r="H1198" s="4"/>
      <c r="I1198" s="38"/>
      <c r="J1198" s="39"/>
      <c r="K1198" s="40"/>
      <c r="L1198" s="36"/>
      <c r="N1198" s="37"/>
      <c r="O1198" s="37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  <c r="IU1198" s="3"/>
      <c r="IV1198" s="3"/>
    </row>
    <row r="1200" spans="1:256" s="208" customFormat="1">
      <c r="A1200" s="120"/>
      <c r="B1200" s="114"/>
      <c r="C1200" s="115"/>
      <c r="D1200" s="116"/>
      <c r="E1200" s="117"/>
      <c r="F1200" s="118"/>
      <c r="G1200" s="119"/>
      <c r="H1200" s="4"/>
      <c r="I1200" s="38"/>
      <c r="J1200" s="39"/>
      <c r="K1200" s="40"/>
      <c r="L1200" s="36"/>
      <c r="N1200" s="37"/>
      <c r="O1200" s="37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  <c r="IS1200" s="3"/>
      <c r="IT1200" s="3"/>
      <c r="IU1200" s="3"/>
      <c r="IV1200" s="3"/>
    </row>
    <row r="1202" spans="1:256" s="208" customFormat="1">
      <c r="A1202" s="120"/>
      <c r="B1202" s="114"/>
      <c r="C1202" s="115"/>
      <c r="D1202" s="116"/>
      <c r="E1202" s="117"/>
      <c r="F1202" s="118"/>
      <c r="G1202" s="119"/>
      <c r="H1202" s="4"/>
      <c r="I1202" s="38"/>
      <c r="J1202" s="39"/>
      <c r="K1202" s="40"/>
      <c r="L1202" s="36"/>
      <c r="N1202" s="37"/>
      <c r="O1202" s="37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  <c r="IS1202" s="3"/>
      <c r="IT1202" s="3"/>
      <c r="IU1202" s="3"/>
      <c r="IV1202" s="3"/>
    </row>
    <row r="1204" spans="1:256" s="208" customFormat="1">
      <c r="A1204" s="120"/>
      <c r="B1204" s="114"/>
      <c r="C1204" s="115"/>
      <c r="D1204" s="116"/>
      <c r="E1204" s="117"/>
      <c r="F1204" s="118"/>
      <c r="G1204" s="119"/>
      <c r="H1204" s="4"/>
      <c r="I1204" s="38"/>
      <c r="J1204" s="39"/>
      <c r="K1204" s="40"/>
      <c r="L1204" s="36"/>
      <c r="N1204" s="37"/>
      <c r="O1204" s="37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  <c r="IS1204" s="3"/>
      <c r="IT1204" s="3"/>
      <c r="IU1204" s="3"/>
      <c r="IV1204" s="3"/>
    </row>
    <row r="1206" spans="1:256" s="208" customFormat="1">
      <c r="A1206" s="120"/>
      <c r="B1206" s="114"/>
      <c r="C1206" s="115"/>
      <c r="D1206" s="116"/>
      <c r="E1206" s="117"/>
      <c r="F1206" s="118"/>
      <c r="G1206" s="119"/>
      <c r="H1206" s="4"/>
      <c r="I1206" s="38"/>
      <c r="J1206" s="39"/>
      <c r="K1206" s="40"/>
      <c r="L1206" s="36"/>
      <c r="N1206" s="37"/>
      <c r="O1206" s="37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  <c r="IS1206" s="3"/>
      <c r="IT1206" s="3"/>
      <c r="IU1206" s="3"/>
      <c r="IV1206" s="3"/>
    </row>
    <row r="1208" spans="1:256" s="208" customFormat="1">
      <c r="A1208" s="120"/>
      <c r="B1208" s="114"/>
      <c r="C1208" s="115"/>
      <c r="D1208" s="116"/>
      <c r="E1208" s="117"/>
      <c r="F1208" s="118"/>
      <c r="G1208" s="119"/>
      <c r="H1208" s="4"/>
      <c r="I1208" s="38"/>
      <c r="J1208" s="39"/>
      <c r="K1208" s="40"/>
      <c r="L1208" s="36"/>
      <c r="N1208" s="37"/>
      <c r="O1208" s="37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  <c r="IS1208" s="3"/>
      <c r="IT1208" s="3"/>
      <c r="IU1208" s="3"/>
      <c r="IV1208" s="3"/>
    </row>
    <row r="1210" spans="1:256" s="208" customFormat="1">
      <c r="A1210" s="120"/>
      <c r="B1210" s="114"/>
      <c r="C1210" s="115"/>
      <c r="D1210" s="116"/>
      <c r="E1210" s="117"/>
      <c r="F1210" s="118"/>
      <c r="G1210" s="119"/>
      <c r="H1210" s="4"/>
      <c r="I1210" s="38"/>
      <c r="J1210" s="39"/>
      <c r="K1210" s="40"/>
      <c r="L1210" s="36"/>
      <c r="N1210" s="37"/>
      <c r="O1210" s="37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  <c r="IS1210" s="3"/>
      <c r="IT1210" s="3"/>
      <c r="IU1210" s="3"/>
      <c r="IV1210" s="3"/>
    </row>
    <row r="1212" spans="1:256" s="208" customFormat="1">
      <c r="A1212" s="120"/>
      <c r="B1212" s="114"/>
      <c r="C1212" s="115"/>
      <c r="D1212" s="116"/>
      <c r="E1212" s="117"/>
      <c r="F1212" s="118"/>
      <c r="G1212" s="119"/>
      <c r="H1212" s="4"/>
      <c r="I1212" s="38"/>
      <c r="J1212" s="39"/>
      <c r="K1212" s="40"/>
      <c r="L1212" s="36"/>
      <c r="N1212" s="37"/>
      <c r="O1212" s="37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  <c r="IU1212" s="3"/>
      <c r="IV1212" s="3"/>
    </row>
    <row r="1213" spans="1:256" s="208" customFormat="1">
      <c r="A1213" s="120"/>
      <c r="B1213" s="114"/>
      <c r="C1213" s="115"/>
      <c r="D1213" s="116"/>
      <c r="E1213" s="117"/>
      <c r="F1213" s="118"/>
      <c r="G1213" s="119"/>
      <c r="H1213" s="4"/>
      <c r="I1213" s="38"/>
      <c r="J1213" s="39"/>
      <c r="K1213" s="40"/>
      <c r="L1213" s="36"/>
      <c r="N1213" s="37"/>
      <c r="O1213" s="37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</row>
    <row r="1215" spans="1:256" s="208" customFormat="1">
      <c r="A1215" s="120"/>
      <c r="B1215" s="114"/>
      <c r="C1215" s="115"/>
      <c r="D1215" s="116"/>
      <c r="E1215" s="117"/>
      <c r="F1215" s="118"/>
      <c r="G1215" s="119"/>
      <c r="H1215" s="4"/>
      <c r="I1215" s="38"/>
      <c r="J1215" s="39"/>
      <c r="K1215" s="40"/>
      <c r="L1215" s="36"/>
      <c r="N1215" s="37"/>
      <c r="O1215" s="37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  <c r="IU1215" s="3"/>
      <c r="IV1215" s="3"/>
    </row>
    <row r="1217" spans="1:256" s="208" customFormat="1">
      <c r="A1217" s="120"/>
      <c r="B1217" s="114"/>
      <c r="C1217" s="115"/>
      <c r="D1217" s="116"/>
      <c r="E1217" s="117"/>
      <c r="F1217" s="118"/>
      <c r="G1217" s="119"/>
      <c r="H1217" s="4"/>
      <c r="I1217" s="38"/>
      <c r="J1217" s="39"/>
      <c r="K1217" s="40"/>
      <c r="L1217" s="36"/>
      <c r="N1217" s="37"/>
      <c r="O1217" s="37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  <c r="IU1217" s="3"/>
      <c r="IV1217" s="3"/>
    </row>
    <row r="1219" spans="1:256" s="208" customFormat="1">
      <c r="A1219" s="120"/>
      <c r="B1219" s="114"/>
      <c r="C1219" s="115"/>
      <c r="D1219" s="116"/>
      <c r="E1219" s="117"/>
      <c r="F1219" s="118"/>
      <c r="G1219" s="119"/>
      <c r="H1219" s="4"/>
      <c r="I1219" s="38"/>
      <c r="J1219" s="39"/>
      <c r="K1219" s="40"/>
      <c r="L1219" s="36"/>
      <c r="N1219" s="37"/>
      <c r="O1219" s="37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  <c r="IS1219" s="3"/>
      <c r="IT1219" s="3"/>
      <c r="IU1219" s="3"/>
      <c r="IV1219" s="3"/>
    </row>
    <row r="1221" spans="1:256" s="208" customFormat="1">
      <c r="A1221" s="120"/>
      <c r="B1221" s="114"/>
      <c r="C1221" s="115"/>
      <c r="D1221" s="116"/>
      <c r="E1221" s="117"/>
      <c r="F1221" s="118"/>
      <c r="G1221" s="119"/>
      <c r="H1221" s="4"/>
      <c r="I1221" s="38"/>
      <c r="J1221" s="39"/>
      <c r="K1221" s="40"/>
      <c r="L1221" s="36"/>
      <c r="N1221" s="37"/>
      <c r="O1221" s="37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  <c r="IS1221" s="3"/>
      <c r="IT1221" s="3"/>
      <c r="IU1221" s="3"/>
      <c r="IV1221" s="3"/>
    </row>
    <row r="1223" spans="1:256" s="208" customFormat="1">
      <c r="A1223" s="120"/>
      <c r="B1223" s="114"/>
      <c r="C1223" s="115"/>
      <c r="D1223" s="116"/>
      <c r="E1223" s="117"/>
      <c r="F1223" s="118"/>
      <c r="G1223" s="119"/>
      <c r="H1223" s="4"/>
      <c r="I1223" s="38"/>
      <c r="J1223" s="39"/>
      <c r="K1223" s="40"/>
      <c r="L1223" s="36"/>
      <c r="N1223" s="37"/>
      <c r="O1223" s="37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  <c r="IS1223" s="3"/>
      <c r="IT1223" s="3"/>
      <c r="IU1223" s="3"/>
      <c r="IV1223" s="3"/>
    </row>
    <row r="1225" spans="1:256" s="208" customFormat="1">
      <c r="A1225" s="120"/>
      <c r="B1225" s="114"/>
      <c r="C1225" s="115"/>
      <c r="D1225" s="116"/>
      <c r="E1225" s="117"/>
      <c r="F1225" s="118"/>
      <c r="G1225" s="119"/>
      <c r="H1225" s="4"/>
      <c r="I1225" s="38"/>
      <c r="J1225" s="39"/>
      <c r="K1225" s="40"/>
      <c r="L1225" s="36"/>
      <c r="N1225" s="37"/>
      <c r="O1225" s="37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  <c r="HV1225" s="3"/>
      <c r="HW1225" s="3"/>
      <c r="HX1225" s="3"/>
      <c r="HY1225" s="3"/>
      <c r="HZ1225" s="3"/>
      <c r="IA1225" s="3"/>
      <c r="IB1225" s="3"/>
      <c r="IC1225" s="3"/>
      <c r="ID1225" s="3"/>
      <c r="IE1225" s="3"/>
      <c r="IF1225" s="3"/>
      <c r="IG1225" s="3"/>
      <c r="IH1225" s="3"/>
      <c r="II1225" s="3"/>
      <c r="IJ1225" s="3"/>
      <c r="IK1225" s="3"/>
      <c r="IL1225" s="3"/>
      <c r="IM1225" s="3"/>
      <c r="IN1225" s="3"/>
      <c r="IO1225" s="3"/>
      <c r="IP1225" s="3"/>
      <c r="IQ1225" s="3"/>
      <c r="IR1225" s="3"/>
      <c r="IS1225" s="3"/>
      <c r="IT1225" s="3"/>
      <c r="IU1225" s="3"/>
      <c r="IV1225" s="3"/>
    </row>
    <row r="1226" spans="1:256" s="208" customFormat="1">
      <c r="A1226" s="120"/>
      <c r="B1226" s="114"/>
      <c r="C1226" s="115"/>
      <c r="D1226" s="116"/>
      <c r="E1226" s="117"/>
      <c r="F1226" s="118"/>
      <c r="G1226" s="119"/>
      <c r="H1226" s="4"/>
      <c r="I1226" s="38"/>
      <c r="J1226" s="39"/>
      <c r="K1226" s="40"/>
      <c r="L1226" s="36"/>
      <c r="N1226" s="37"/>
      <c r="O1226" s="37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  <c r="IS1226" s="3"/>
      <c r="IT1226" s="3"/>
      <c r="IU1226" s="3"/>
      <c r="IV1226" s="3"/>
    </row>
    <row r="1228" spans="1:256" s="208" customFormat="1">
      <c r="A1228" s="120"/>
      <c r="B1228" s="114"/>
      <c r="C1228" s="115"/>
      <c r="D1228" s="116"/>
      <c r="E1228" s="117"/>
      <c r="F1228" s="118"/>
      <c r="G1228" s="119"/>
      <c r="H1228" s="4"/>
      <c r="I1228" s="38"/>
      <c r="J1228" s="39"/>
      <c r="K1228" s="40"/>
      <c r="L1228" s="36"/>
      <c r="N1228" s="37"/>
      <c r="O1228" s="37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  <c r="IS1228" s="3"/>
      <c r="IT1228" s="3"/>
      <c r="IU1228" s="3"/>
      <c r="IV1228" s="3"/>
    </row>
    <row r="1230" spans="1:256" s="208" customFormat="1">
      <c r="A1230" s="120"/>
      <c r="B1230" s="114"/>
      <c r="C1230" s="115"/>
      <c r="D1230" s="116"/>
      <c r="E1230" s="117"/>
      <c r="F1230" s="118"/>
      <c r="G1230" s="119"/>
      <c r="H1230" s="4"/>
      <c r="I1230" s="38"/>
      <c r="J1230" s="39"/>
      <c r="K1230" s="40"/>
      <c r="L1230" s="36"/>
      <c r="N1230" s="37"/>
      <c r="O1230" s="37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  <c r="HV1230" s="3"/>
      <c r="HW1230" s="3"/>
      <c r="HX1230" s="3"/>
      <c r="HY1230" s="3"/>
      <c r="HZ1230" s="3"/>
      <c r="IA1230" s="3"/>
      <c r="IB1230" s="3"/>
      <c r="IC1230" s="3"/>
      <c r="ID1230" s="3"/>
      <c r="IE1230" s="3"/>
      <c r="IF1230" s="3"/>
      <c r="IG1230" s="3"/>
      <c r="IH1230" s="3"/>
      <c r="II1230" s="3"/>
      <c r="IJ1230" s="3"/>
      <c r="IK1230" s="3"/>
      <c r="IL1230" s="3"/>
      <c r="IM1230" s="3"/>
      <c r="IN1230" s="3"/>
      <c r="IO1230" s="3"/>
      <c r="IP1230" s="3"/>
      <c r="IQ1230" s="3"/>
      <c r="IR1230" s="3"/>
      <c r="IS1230" s="3"/>
      <c r="IT1230" s="3"/>
      <c r="IU1230" s="3"/>
      <c r="IV1230" s="3"/>
    </row>
    <row r="1232" spans="1:256" s="208" customFormat="1">
      <c r="A1232" s="120"/>
      <c r="B1232" s="114"/>
      <c r="C1232" s="115"/>
      <c r="D1232" s="116"/>
      <c r="E1232" s="117"/>
      <c r="F1232" s="118"/>
      <c r="G1232" s="119"/>
      <c r="H1232" s="4"/>
      <c r="I1232" s="38"/>
      <c r="J1232" s="39"/>
      <c r="K1232" s="40"/>
      <c r="L1232" s="36"/>
      <c r="N1232" s="37"/>
      <c r="O1232" s="37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  <c r="HV1232" s="3"/>
      <c r="HW1232" s="3"/>
      <c r="HX1232" s="3"/>
      <c r="HY1232" s="3"/>
      <c r="HZ1232" s="3"/>
      <c r="IA1232" s="3"/>
      <c r="IB1232" s="3"/>
      <c r="IC1232" s="3"/>
      <c r="ID1232" s="3"/>
      <c r="IE1232" s="3"/>
      <c r="IF1232" s="3"/>
      <c r="IG1232" s="3"/>
      <c r="IH1232" s="3"/>
      <c r="II1232" s="3"/>
      <c r="IJ1232" s="3"/>
      <c r="IK1232" s="3"/>
      <c r="IL1232" s="3"/>
      <c r="IM1232" s="3"/>
      <c r="IN1232" s="3"/>
      <c r="IO1232" s="3"/>
      <c r="IP1232" s="3"/>
      <c r="IQ1232" s="3"/>
      <c r="IR1232" s="3"/>
      <c r="IS1232" s="3"/>
      <c r="IT1232" s="3"/>
      <c r="IU1232" s="3"/>
      <c r="IV1232" s="3"/>
    </row>
    <row r="1234" spans="1:256" s="208" customFormat="1">
      <c r="A1234" s="120"/>
      <c r="B1234" s="114"/>
      <c r="C1234" s="115"/>
      <c r="D1234" s="116"/>
      <c r="E1234" s="117"/>
      <c r="F1234" s="118"/>
      <c r="G1234" s="119"/>
      <c r="H1234" s="4"/>
      <c r="I1234" s="38"/>
      <c r="J1234" s="39"/>
      <c r="K1234" s="40"/>
      <c r="L1234" s="36"/>
      <c r="N1234" s="37"/>
      <c r="O1234" s="37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  <c r="HV1234" s="3"/>
      <c r="HW1234" s="3"/>
      <c r="HX1234" s="3"/>
      <c r="HY1234" s="3"/>
      <c r="HZ1234" s="3"/>
      <c r="IA1234" s="3"/>
      <c r="IB1234" s="3"/>
      <c r="IC1234" s="3"/>
      <c r="ID1234" s="3"/>
      <c r="IE1234" s="3"/>
      <c r="IF1234" s="3"/>
      <c r="IG1234" s="3"/>
      <c r="IH1234" s="3"/>
      <c r="II1234" s="3"/>
      <c r="IJ1234" s="3"/>
      <c r="IK1234" s="3"/>
      <c r="IL1234" s="3"/>
      <c r="IM1234" s="3"/>
      <c r="IN1234" s="3"/>
      <c r="IO1234" s="3"/>
      <c r="IP1234" s="3"/>
      <c r="IQ1234" s="3"/>
      <c r="IR1234" s="3"/>
      <c r="IS1234" s="3"/>
      <c r="IT1234" s="3"/>
      <c r="IU1234" s="3"/>
      <c r="IV1234" s="3"/>
    </row>
    <row r="1236" spans="1:256" s="208" customFormat="1">
      <c r="A1236" s="120"/>
      <c r="B1236" s="114"/>
      <c r="C1236" s="115"/>
      <c r="D1236" s="116"/>
      <c r="E1236" s="117"/>
      <c r="F1236" s="118"/>
      <c r="G1236" s="119"/>
      <c r="H1236" s="4"/>
      <c r="I1236" s="38"/>
      <c r="J1236" s="39"/>
      <c r="K1236" s="40"/>
      <c r="L1236" s="36"/>
      <c r="N1236" s="37"/>
      <c r="O1236" s="37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  <c r="HV1236" s="3"/>
      <c r="HW1236" s="3"/>
      <c r="HX1236" s="3"/>
      <c r="HY1236" s="3"/>
      <c r="HZ1236" s="3"/>
      <c r="IA1236" s="3"/>
      <c r="IB1236" s="3"/>
      <c r="IC1236" s="3"/>
      <c r="ID1236" s="3"/>
      <c r="IE1236" s="3"/>
      <c r="IF1236" s="3"/>
      <c r="IG1236" s="3"/>
      <c r="IH1236" s="3"/>
      <c r="II1236" s="3"/>
      <c r="IJ1236" s="3"/>
      <c r="IK1236" s="3"/>
      <c r="IL1236" s="3"/>
      <c r="IM1236" s="3"/>
      <c r="IN1236" s="3"/>
      <c r="IO1236" s="3"/>
      <c r="IP1236" s="3"/>
      <c r="IQ1236" s="3"/>
      <c r="IR1236" s="3"/>
      <c r="IS1236" s="3"/>
      <c r="IT1236" s="3"/>
      <c r="IU1236" s="3"/>
      <c r="IV1236" s="3"/>
    </row>
    <row r="1238" spans="1:256" s="208" customFormat="1">
      <c r="A1238" s="120"/>
      <c r="B1238" s="114"/>
      <c r="C1238" s="115"/>
      <c r="D1238" s="116"/>
      <c r="E1238" s="117"/>
      <c r="F1238" s="118"/>
      <c r="G1238" s="119"/>
      <c r="H1238" s="4"/>
      <c r="I1238" s="38"/>
      <c r="J1238" s="39"/>
      <c r="K1238" s="40"/>
      <c r="L1238" s="36"/>
      <c r="N1238" s="37"/>
      <c r="O1238" s="37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  <c r="HV1238" s="3"/>
      <c r="HW1238" s="3"/>
      <c r="HX1238" s="3"/>
      <c r="HY1238" s="3"/>
      <c r="HZ1238" s="3"/>
      <c r="IA1238" s="3"/>
      <c r="IB1238" s="3"/>
      <c r="IC1238" s="3"/>
      <c r="ID1238" s="3"/>
      <c r="IE1238" s="3"/>
      <c r="IF1238" s="3"/>
      <c r="IG1238" s="3"/>
      <c r="IH1238" s="3"/>
      <c r="II1238" s="3"/>
      <c r="IJ1238" s="3"/>
      <c r="IK1238" s="3"/>
      <c r="IL1238" s="3"/>
      <c r="IM1238" s="3"/>
      <c r="IN1238" s="3"/>
      <c r="IO1238" s="3"/>
      <c r="IP1238" s="3"/>
      <c r="IQ1238" s="3"/>
      <c r="IR1238" s="3"/>
      <c r="IS1238" s="3"/>
      <c r="IT1238" s="3"/>
      <c r="IU1238" s="3"/>
      <c r="IV1238" s="3"/>
    </row>
    <row r="1240" spans="1:256" s="208" customFormat="1">
      <c r="A1240" s="120"/>
      <c r="B1240" s="114"/>
      <c r="C1240" s="115"/>
      <c r="D1240" s="116"/>
      <c r="E1240" s="117"/>
      <c r="F1240" s="118"/>
      <c r="G1240" s="119"/>
      <c r="H1240" s="4"/>
      <c r="I1240" s="38"/>
      <c r="J1240" s="39"/>
      <c r="K1240" s="40"/>
      <c r="L1240" s="36"/>
      <c r="N1240" s="37"/>
      <c r="O1240" s="37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  <c r="IS1240" s="3"/>
      <c r="IT1240" s="3"/>
      <c r="IU1240" s="3"/>
      <c r="IV1240" s="3"/>
    </row>
    <row r="1242" spans="1:256" s="208" customFormat="1">
      <c r="A1242" s="120"/>
      <c r="B1242" s="114"/>
      <c r="C1242" s="115"/>
      <c r="D1242" s="116"/>
      <c r="E1242" s="117"/>
      <c r="F1242" s="118"/>
      <c r="G1242" s="119"/>
      <c r="H1242" s="4"/>
      <c r="I1242" s="38"/>
      <c r="J1242" s="39"/>
      <c r="K1242" s="40"/>
      <c r="L1242" s="36"/>
      <c r="N1242" s="37"/>
      <c r="O1242" s="37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  <c r="IU1242" s="3"/>
      <c r="IV1242" s="3"/>
    </row>
    <row r="1244" spans="1:256" s="208" customFormat="1">
      <c r="A1244" s="120"/>
      <c r="B1244" s="114"/>
      <c r="C1244" s="115"/>
      <c r="D1244" s="116"/>
      <c r="E1244" s="117"/>
      <c r="F1244" s="118"/>
      <c r="G1244" s="119"/>
      <c r="H1244" s="4"/>
      <c r="I1244" s="38"/>
      <c r="J1244" s="39"/>
      <c r="K1244" s="40"/>
      <c r="L1244" s="36"/>
      <c r="N1244" s="37"/>
      <c r="O1244" s="37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  <c r="IU1244" s="3"/>
      <c r="IV1244" s="3"/>
    </row>
    <row r="1246" spans="1:256" s="208" customFormat="1">
      <c r="A1246" s="120"/>
      <c r="B1246" s="114"/>
      <c r="C1246" s="115"/>
      <c r="D1246" s="116"/>
      <c r="E1246" s="117"/>
      <c r="F1246" s="118"/>
      <c r="G1246" s="119"/>
      <c r="H1246" s="4"/>
      <c r="I1246" s="38"/>
      <c r="J1246" s="39"/>
      <c r="K1246" s="40"/>
      <c r="L1246" s="36"/>
      <c r="N1246" s="37"/>
      <c r="O1246" s="37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  <c r="IU1246" s="3"/>
      <c r="IV1246" s="3"/>
    </row>
    <row r="1248" spans="1:256" s="208" customFormat="1">
      <c r="A1248" s="120"/>
      <c r="B1248" s="114"/>
      <c r="C1248" s="115"/>
      <c r="D1248" s="116"/>
      <c r="E1248" s="117"/>
      <c r="F1248" s="118"/>
      <c r="G1248" s="119"/>
      <c r="H1248" s="4"/>
      <c r="I1248" s="38"/>
      <c r="J1248" s="39"/>
      <c r="K1248" s="40"/>
      <c r="L1248" s="36"/>
      <c r="N1248" s="37"/>
      <c r="O1248" s="37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  <c r="HV1248" s="3"/>
      <c r="HW1248" s="3"/>
      <c r="HX1248" s="3"/>
      <c r="HY1248" s="3"/>
      <c r="HZ1248" s="3"/>
      <c r="IA1248" s="3"/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  <c r="IS1248" s="3"/>
      <c r="IT1248" s="3"/>
      <c r="IU1248" s="3"/>
      <c r="IV1248" s="3"/>
    </row>
    <row r="1250" spans="1:256" s="208" customFormat="1">
      <c r="A1250" s="120"/>
      <c r="B1250" s="114"/>
      <c r="C1250" s="115"/>
      <c r="D1250" s="116"/>
      <c r="E1250" s="117"/>
      <c r="F1250" s="118"/>
      <c r="G1250" s="119"/>
      <c r="H1250" s="4"/>
      <c r="I1250" s="38"/>
      <c r="J1250" s="39"/>
      <c r="K1250" s="40"/>
      <c r="L1250" s="36"/>
      <c r="N1250" s="37"/>
      <c r="O1250" s="37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  <c r="HV1250" s="3"/>
      <c r="HW1250" s="3"/>
      <c r="HX1250" s="3"/>
      <c r="HY1250" s="3"/>
      <c r="HZ1250" s="3"/>
      <c r="IA1250" s="3"/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  <c r="IS1250" s="3"/>
      <c r="IT1250" s="3"/>
      <c r="IU1250" s="3"/>
      <c r="IV1250" s="3"/>
    </row>
    <row r="1252" spans="1:256" s="208" customFormat="1">
      <c r="A1252" s="120"/>
      <c r="B1252" s="114"/>
      <c r="C1252" s="115"/>
      <c r="D1252" s="116"/>
      <c r="E1252" s="117"/>
      <c r="F1252" s="118"/>
      <c r="G1252" s="119"/>
      <c r="H1252" s="4"/>
      <c r="I1252" s="38"/>
      <c r="J1252" s="39"/>
      <c r="K1252" s="40"/>
      <c r="L1252" s="36"/>
      <c r="N1252" s="37"/>
      <c r="O1252" s="37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  <c r="HV1252" s="3"/>
      <c r="HW1252" s="3"/>
      <c r="HX1252" s="3"/>
      <c r="HY1252" s="3"/>
      <c r="HZ1252" s="3"/>
      <c r="IA1252" s="3"/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  <c r="IS1252" s="3"/>
      <c r="IT1252" s="3"/>
      <c r="IU1252" s="3"/>
      <c r="IV1252" s="3"/>
    </row>
    <row r="1254" spans="1:256" s="208" customFormat="1">
      <c r="A1254" s="120"/>
      <c r="B1254" s="114"/>
      <c r="C1254" s="115"/>
      <c r="D1254" s="116"/>
      <c r="E1254" s="117"/>
      <c r="F1254" s="118"/>
      <c r="G1254" s="119"/>
      <c r="H1254" s="4"/>
      <c r="I1254" s="38"/>
      <c r="J1254" s="39"/>
      <c r="K1254" s="40"/>
      <c r="L1254" s="36"/>
      <c r="N1254" s="37"/>
      <c r="O1254" s="37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  <c r="HV1254" s="3"/>
      <c r="HW1254" s="3"/>
      <c r="HX1254" s="3"/>
      <c r="HY1254" s="3"/>
      <c r="HZ1254" s="3"/>
      <c r="IA1254" s="3"/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  <c r="IS1254" s="3"/>
      <c r="IT1254" s="3"/>
      <c r="IU1254" s="3"/>
      <c r="IV1254" s="3"/>
    </row>
    <row r="1256" spans="1:256" s="208" customFormat="1">
      <c r="A1256" s="120"/>
      <c r="B1256" s="114"/>
      <c r="C1256" s="115"/>
      <c r="D1256" s="116"/>
      <c r="E1256" s="117"/>
      <c r="F1256" s="118"/>
      <c r="G1256" s="119"/>
      <c r="H1256" s="4"/>
      <c r="I1256" s="38"/>
      <c r="J1256" s="39"/>
      <c r="K1256" s="40"/>
      <c r="L1256" s="36"/>
      <c r="N1256" s="37"/>
      <c r="O1256" s="37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  <c r="IU1256" s="3"/>
      <c r="IV1256" s="3"/>
    </row>
    <row r="1258" spans="1:256" s="208" customFormat="1">
      <c r="A1258" s="120"/>
      <c r="B1258" s="114"/>
      <c r="C1258" s="115"/>
      <c r="D1258" s="116"/>
      <c r="E1258" s="117"/>
      <c r="F1258" s="118"/>
      <c r="G1258" s="119"/>
      <c r="H1258" s="4"/>
      <c r="I1258" s="38"/>
      <c r="J1258" s="39"/>
      <c r="K1258" s="40"/>
      <c r="L1258" s="36"/>
      <c r="N1258" s="37"/>
      <c r="O1258" s="37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  <c r="HV1258" s="3"/>
      <c r="HW1258" s="3"/>
      <c r="HX1258" s="3"/>
      <c r="HY1258" s="3"/>
      <c r="HZ1258" s="3"/>
      <c r="IA1258" s="3"/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  <c r="IS1258" s="3"/>
      <c r="IT1258" s="3"/>
      <c r="IU1258" s="3"/>
      <c r="IV1258" s="3"/>
    </row>
    <row r="1260" spans="1:256" s="208" customFormat="1">
      <c r="A1260" s="120"/>
      <c r="B1260" s="114"/>
      <c r="C1260" s="115"/>
      <c r="D1260" s="116"/>
      <c r="E1260" s="117"/>
      <c r="F1260" s="118"/>
      <c r="G1260" s="119"/>
      <c r="H1260" s="4"/>
      <c r="I1260" s="38"/>
      <c r="J1260" s="39"/>
      <c r="K1260" s="40"/>
      <c r="L1260" s="36"/>
      <c r="N1260" s="37"/>
      <c r="O1260" s="37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  <c r="HV1260" s="3"/>
      <c r="HW1260" s="3"/>
      <c r="HX1260" s="3"/>
      <c r="HY1260" s="3"/>
      <c r="HZ1260" s="3"/>
      <c r="IA1260" s="3"/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  <c r="IS1260" s="3"/>
      <c r="IT1260" s="3"/>
      <c r="IU1260" s="3"/>
      <c r="IV1260" s="3"/>
    </row>
    <row r="1261" spans="1:256" s="208" customFormat="1">
      <c r="A1261" s="120"/>
      <c r="B1261" s="114"/>
      <c r="C1261" s="115"/>
      <c r="D1261" s="116"/>
      <c r="E1261" s="117"/>
      <c r="F1261" s="118"/>
      <c r="G1261" s="119"/>
      <c r="H1261" s="4"/>
      <c r="I1261" s="38"/>
      <c r="J1261" s="39"/>
      <c r="K1261" s="40"/>
      <c r="L1261" s="36"/>
      <c r="N1261" s="37"/>
      <c r="O1261" s="37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  <c r="IS1261" s="3"/>
      <c r="IT1261" s="3"/>
      <c r="IU1261" s="3"/>
      <c r="IV1261" s="3"/>
    </row>
    <row r="1262" spans="1:256" s="208" customFormat="1">
      <c r="A1262" s="120"/>
      <c r="B1262" s="114"/>
      <c r="C1262" s="115"/>
      <c r="D1262" s="116"/>
      <c r="E1262" s="117"/>
      <c r="F1262" s="118"/>
      <c r="G1262" s="119"/>
      <c r="H1262" s="4"/>
      <c r="I1262" s="38"/>
      <c r="J1262" s="39"/>
      <c r="K1262" s="40"/>
      <c r="L1262" s="36"/>
      <c r="N1262" s="37"/>
      <c r="O1262" s="37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  <c r="HV1262" s="3"/>
      <c r="HW1262" s="3"/>
      <c r="HX1262" s="3"/>
      <c r="HY1262" s="3"/>
      <c r="HZ1262" s="3"/>
      <c r="IA1262" s="3"/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  <c r="IS1262" s="3"/>
      <c r="IT1262" s="3"/>
      <c r="IU1262" s="3"/>
      <c r="IV1262" s="3"/>
    </row>
    <row r="1264" spans="1:256" s="208" customFormat="1">
      <c r="A1264" s="120"/>
      <c r="B1264" s="114"/>
      <c r="C1264" s="115"/>
      <c r="D1264" s="116"/>
      <c r="E1264" s="117"/>
      <c r="F1264" s="118"/>
      <c r="G1264" s="119"/>
      <c r="H1264" s="4"/>
      <c r="I1264" s="38"/>
      <c r="J1264" s="39"/>
      <c r="K1264" s="40"/>
      <c r="L1264" s="36"/>
      <c r="N1264" s="37"/>
      <c r="O1264" s="37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  <c r="IU1264" s="3"/>
      <c r="IV1264" s="3"/>
    </row>
    <row r="1266" spans="1:256" s="208" customFormat="1">
      <c r="A1266" s="120"/>
      <c r="B1266" s="114"/>
      <c r="C1266" s="115"/>
      <c r="D1266" s="116"/>
      <c r="E1266" s="117"/>
      <c r="F1266" s="118"/>
      <c r="G1266" s="119"/>
      <c r="H1266" s="4"/>
      <c r="I1266" s="38"/>
      <c r="J1266" s="39"/>
      <c r="K1266" s="40"/>
      <c r="L1266" s="36"/>
      <c r="N1266" s="37"/>
      <c r="O1266" s="37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  <c r="IS1266" s="3"/>
      <c r="IT1266" s="3"/>
      <c r="IU1266" s="3"/>
      <c r="IV1266" s="3"/>
    </row>
    <row r="1268" spans="1:256" s="208" customFormat="1">
      <c r="A1268" s="120"/>
      <c r="B1268" s="114"/>
      <c r="C1268" s="115"/>
      <c r="D1268" s="116"/>
      <c r="E1268" s="117"/>
      <c r="F1268" s="118"/>
      <c r="G1268" s="119"/>
      <c r="H1268" s="4"/>
      <c r="I1268" s="38"/>
      <c r="J1268" s="39"/>
      <c r="K1268" s="40"/>
      <c r="L1268" s="36"/>
      <c r="N1268" s="37"/>
      <c r="O1268" s="37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  <c r="IS1268" s="3"/>
      <c r="IT1268" s="3"/>
      <c r="IU1268" s="3"/>
      <c r="IV1268" s="3"/>
    </row>
    <row r="1270" spans="1:256" s="208" customFormat="1">
      <c r="A1270" s="120"/>
      <c r="B1270" s="114"/>
      <c r="C1270" s="115"/>
      <c r="D1270" s="116"/>
      <c r="E1270" s="117"/>
      <c r="F1270" s="118"/>
      <c r="G1270" s="119"/>
      <c r="H1270" s="4"/>
      <c r="I1270" s="38"/>
      <c r="J1270" s="39"/>
      <c r="K1270" s="40"/>
      <c r="L1270" s="36"/>
      <c r="N1270" s="37"/>
      <c r="O1270" s="37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  <c r="IU1270" s="3"/>
      <c r="IV1270" s="3"/>
    </row>
    <row r="1271" spans="1:256" s="208" customFormat="1">
      <c r="A1271" s="120"/>
      <c r="B1271" s="114"/>
      <c r="C1271" s="115"/>
      <c r="D1271" s="116"/>
      <c r="E1271" s="117"/>
      <c r="F1271" s="118"/>
      <c r="G1271" s="119"/>
      <c r="H1271" s="4"/>
      <c r="I1271" s="38"/>
      <c r="J1271" s="39"/>
      <c r="K1271" s="40"/>
      <c r="L1271" s="36"/>
      <c r="N1271" s="37"/>
      <c r="O1271" s="37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  <c r="IU1271" s="3"/>
      <c r="IV1271" s="3"/>
    </row>
    <row r="1272" spans="1:256" s="208" customFormat="1">
      <c r="A1272" s="120"/>
      <c r="B1272" s="114"/>
      <c r="C1272" s="115"/>
      <c r="D1272" s="116"/>
      <c r="E1272" s="117"/>
      <c r="F1272" s="118"/>
      <c r="G1272" s="119"/>
      <c r="H1272" s="4"/>
      <c r="I1272" s="38"/>
      <c r="J1272" s="39"/>
      <c r="K1272" s="40"/>
      <c r="L1272" s="36"/>
      <c r="N1272" s="37"/>
      <c r="O1272" s="37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  <c r="IS1272" s="3"/>
      <c r="IT1272" s="3"/>
      <c r="IU1272" s="3"/>
      <c r="IV1272" s="3"/>
    </row>
    <row r="1274" spans="1:256" s="208" customFormat="1">
      <c r="A1274" s="120"/>
      <c r="B1274" s="114"/>
      <c r="C1274" s="115"/>
      <c r="D1274" s="116"/>
      <c r="E1274" s="117"/>
      <c r="F1274" s="118"/>
      <c r="G1274" s="119"/>
      <c r="H1274" s="4"/>
      <c r="I1274" s="38"/>
      <c r="J1274" s="39"/>
      <c r="K1274" s="40"/>
      <c r="L1274" s="36"/>
      <c r="N1274" s="37"/>
      <c r="O1274" s="37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  <c r="IS1274" s="3"/>
      <c r="IT1274" s="3"/>
      <c r="IU1274" s="3"/>
      <c r="IV1274" s="3"/>
    </row>
    <row r="1276" spans="1:256" s="208" customFormat="1">
      <c r="A1276" s="120"/>
      <c r="B1276" s="114"/>
      <c r="C1276" s="115"/>
      <c r="D1276" s="116"/>
      <c r="E1276" s="117"/>
      <c r="F1276" s="118"/>
      <c r="G1276" s="119"/>
      <c r="H1276" s="4"/>
      <c r="I1276" s="38"/>
      <c r="J1276" s="39"/>
      <c r="K1276" s="40"/>
      <c r="L1276" s="36"/>
      <c r="N1276" s="37"/>
      <c r="O1276" s="37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  <c r="IS1276" s="3"/>
      <c r="IT1276" s="3"/>
      <c r="IU1276" s="3"/>
      <c r="IV1276" s="3"/>
    </row>
    <row r="1278" spans="1:256" s="208" customFormat="1">
      <c r="A1278" s="120"/>
      <c r="B1278" s="114"/>
      <c r="C1278" s="115"/>
      <c r="D1278" s="116"/>
      <c r="E1278" s="117"/>
      <c r="F1278" s="118"/>
      <c r="G1278" s="119"/>
      <c r="H1278" s="4"/>
      <c r="I1278" s="38"/>
      <c r="J1278" s="39"/>
      <c r="K1278" s="40"/>
      <c r="L1278" s="36"/>
      <c r="N1278" s="37"/>
      <c r="O1278" s="37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  <c r="IS1278" s="3"/>
      <c r="IT1278" s="3"/>
      <c r="IU1278" s="3"/>
      <c r="IV1278" s="3"/>
    </row>
    <row r="1280" spans="1:256" s="208" customFormat="1">
      <c r="A1280" s="120"/>
      <c r="B1280" s="114"/>
      <c r="C1280" s="115"/>
      <c r="D1280" s="116"/>
      <c r="E1280" s="117"/>
      <c r="F1280" s="118"/>
      <c r="G1280" s="119"/>
      <c r="H1280" s="4"/>
      <c r="I1280" s="38"/>
      <c r="J1280" s="39"/>
      <c r="K1280" s="40"/>
      <c r="L1280" s="36"/>
      <c r="N1280" s="37"/>
      <c r="O1280" s="37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  <c r="IS1280" s="3"/>
      <c r="IT1280" s="3"/>
      <c r="IU1280" s="3"/>
      <c r="IV1280" s="3"/>
    </row>
    <row r="1281" spans="1:256" s="208" customFormat="1">
      <c r="A1281" s="120"/>
      <c r="B1281" s="114"/>
      <c r="C1281" s="115"/>
      <c r="D1281" s="116"/>
      <c r="E1281" s="117"/>
      <c r="F1281" s="118"/>
      <c r="G1281" s="119"/>
      <c r="H1281" s="4"/>
      <c r="I1281" s="38"/>
      <c r="J1281" s="39"/>
      <c r="K1281" s="40"/>
      <c r="L1281" s="36"/>
      <c r="N1281" s="37"/>
      <c r="O1281" s="37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  <c r="IS1281" s="3"/>
      <c r="IT1281" s="3"/>
      <c r="IU1281" s="3"/>
      <c r="IV1281" s="3"/>
    </row>
    <row r="1282" spans="1:256" s="208" customFormat="1">
      <c r="A1282" s="120"/>
      <c r="B1282" s="114"/>
      <c r="C1282" s="115"/>
      <c r="D1282" s="116"/>
      <c r="E1282" s="117"/>
      <c r="F1282" s="118"/>
      <c r="G1282" s="119"/>
      <c r="H1282" s="4"/>
      <c r="I1282" s="38"/>
      <c r="J1282" s="39"/>
      <c r="K1282" s="40"/>
      <c r="L1282" s="36"/>
      <c r="N1282" s="37"/>
      <c r="O1282" s="37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  <c r="IS1282" s="3"/>
      <c r="IT1282" s="3"/>
      <c r="IU1282" s="3"/>
      <c r="IV1282" s="3"/>
    </row>
    <row r="1283" spans="1:256" s="208" customFormat="1">
      <c r="A1283" s="120"/>
      <c r="B1283" s="114"/>
      <c r="C1283" s="115"/>
      <c r="D1283" s="116"/>
      <c r="E1283" s="117"/>
      <c r="F1283" s="118"/>
      <c r="G1283" s="119"/>
      <c r="H1283" s="4"/>
      <c r="I1283" s="38"/>
      <c r="J1283" s="39"/>
      <c r="K1283" s="40"/>
      <c r="L1283" s="36"/>
      <c r="N1283" s="37"/>
      <c r="O1283" s="37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  <c r="IS1283" s="3"/>
      <c r="IT1283" s="3"/>
      <c r="IU1283" s="3"/>
      <c r="IV1283" s="3"/>
    </row>
    <row r="1284" spans="1:256" s="208" customFormat="1">
      <c r="A1284" s="120"/>
      <c r="B1284" s="114"/>
      <c r="C1284" s="115"/>
      <c r="D1284" s="116"/>
      <c r="E1284" s="117"/>
      <c r="F1284" s="118"/>
      <c r="G1284" s="119"/>
      <c r="H1284" s="4"/>
      <c r="I1284" s="38"/>
      <c r="J1284" s="39"/>
      <c r="K1284" s="40"/>
      <c r="L1284" s="36"/>
      <c r="N1284" s="37"/>
      <c r="O1284" s="37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  <c r="IU1284" s="3"/>
      <c r="IV1284" s="3"/>
    </row>
    <row r="1285" spans="1:256" s="208" customFormat="1">
      <c r="A1285" s="120"/>
      <c r="B1285" s="114"/>
      <c r="C1285" s="115"/>
      <c r="D1285" s="116"/>
      <c r="E1285" s="117"/>
      <c r="F1285" s="118"/>
      <c r="G1285" s="119"/>
      <c r="H1285" s="4"/>
      <c r="I1285" s="38"/>
      <c r="J1285" s="39"/>
      <c r="K1285" s="40"/>
      <c r="L1285" s="36"/>
      <c r="N1285" s="37"/>
      <c r="O1285" s="37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  <c r="IU1285" s="3"/>
      <c r="IV1285" s="3"/>
    </row>
    <row r="1286" spans="1:256" s="208" customFormat="1">
      <c r="A1286" s="120"/>
      <c r="B1286" s="114"/>
      <c r="C1286" s="115"/>
      <c r="D1286" s="116"/>
      <c r="E1286" s="117"/>
      <c r="F1286" s="118"/>
      <c r="G1286" s="119"/>
      <c r="H1286" s="4"/>
      <c r="I1286" s="38"/>
      <c r="J1286" s="39"/>
      <c r="K1286" s="40"/>
      <c r="L1286" s="36"/>
      <c r="N1286" s="37"/>
      <c r="O1286" s="37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  <c r="IU1286" s="3"/>
      <c r="IV1286" s="3"/>
    </row>
    <row r="1287" spans="1:256" s="208" customFormat="1">
      <c r="A1287" s="120"/>
      <c r="B1287" s="114"/>
      <c r="C1287" s="115"/>
      <c r="D1287" s="116"/>
      <c r="E1287" s="117"/>
      <c r="F1287" s="118"/>
      <c r="G1287" s="119"/>
      <c r="H1287" s="4"/>
      <c r="I1287" s="38"/>
      <c r="J1287" s="39"/>
      <c r="K1287" s="40"/>
      <c r="L1287" s="36"/>
      <c r="N1287" s="37"/>
      <c r="O1287" s="37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  <c r="IS1287" s="3"/>
      <c r="IT1287" s="3"/>
      <c r="IU1287" s="3"/>
      <c r="IV1287" s="3"/>
    </row>
    <row r="1288" spans="1:256" s="208" customFormat="1">
      <c r="A1288" s="120"/>
      <c r="B1288" s="114"/>
      <c r="C1288" s="115"/>
      <c r="D1288" s="116"/>
      <c r="E1288" s="117"/>
      <c r="F1288" s="118"/>
      <c r="G1288" s="119"/>
      <c r="H1288" s="4"/>
      <c r="I1288" s="38"/>
      <c r="J1288" s="39"/>
      <c r="K1288" s="40"/>
      <c r="L1288" s="36"/>
      <c r="N1288" s="37"/>
      <c r="O1288" s="37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  <c r="IS1288" s="3"/>
      <c r="IT1288" s="3"/>
      <c r="IU1288" s="3"/>
      <c r="IV1288" s="3"/>
    </row>
    <row r="1289" spans="1:256" s="208" customFormat="1">
      <c r="A1289" s="120"/>
      <c r="B1289" s="114"/>
      <c r="C1289" s="115"/>
      <c r="D1289" s="116"/>
      <c r="E1289" s="117"/>
      <c r="F1289" s="118"/>
      <c r="G1289" s="119"/>
      <c r="H1289" s="4"/>
      <c r="I1289" s="38"/>
      <c r="J1289" s="39"/>
      <c r="K1289" s="40"/>
      <c r="L1289" s="36"/>
      <c r="N1289" s="37"/>
      <c r="O1289" s="37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  <c r="IS1289" s="3"/>
      <c r="IT1289" s="3"/>
      <c r="IU1289" s="3"/>
      <c r="IV1289" s="3"/>
    </row>
    <row r="1291" spans="1:256" s="208" customFormat="1">
      <c r="A1291" s="120"/>
      <c r="B1291" s="114"/>
      <c r="C1291" s="115"/>
      <c r="D1291" s="116"/>
      <c r="E1291" s="117"/>
      <c r="F1291" s="118"/>
      <c r="G1291" s="119"/>
      <c r="H1291" s="4"/>
      <c r="I1291" s="38"/>
      <c r="J1291" s="39"/>
      <c r="K1291" s="40"/>
      <c r="L1291" s="36"/>
      <c r="N1291" s="37"/>
      <c r="O1291" s="37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  <c r="IS1291" s="3"/>
      <c r="IT1291" s="3"/>
      <c r="IU1291" s="3"/>
      <c r="IV1291" s="3"/>
    </row>
    <row r="1292" spans="1:256" s="208" customFormat="1">
      <c r="A1292" s="120"/>
      <c r="B1292" s="114"/>
      <c r="C1292" s="115"/>
      <c r="D1292" s="116"/>
      <c r="E1292" s="117"/>
      <c r="F1292" s="118"/>
      <c r="G1292" s="119"/>
      <c r="H1292" s="4"/>
      <c r="I1292" s="38"/>
      <c r="J1292" s="39"/>
      <c r="K1292" s="40"/>
      <c r="L1292" s="36"/>
      <c r="N1292" s="37"/>
      <c r="O1292" s="37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  <c r="IS1292" s="3"/>
      <c r="IT1292" s="3"/>
      <c r="IU1292" s="3"/>
      <c r="IV1292" s="3"/>
    </row>
    <row r="1293" spans="1:256" s="208" customFormat="1">
      <c r="A1293" s="120"/>
      <c r="B1293" s="114"/>
      <c r="C1293" s="115"/>
      <c r="D1293" s="116"/>
      <c r="E1293" s="117"/>
      <c r="F1293" s="118"/>
      <c r="G1293" s="119"/>
      <c r="H1293" s="4"/>
      <c r="I1293" s="38"/>
      <c r="J1293" s="39"/>
      <c r="K1293" s="40"/>
      <c r="L1293" s="36"/>
      <c r="N1293" s="37"/>
      <c r="O1293" s="37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  <c r="IS1293" s="3"/>
      <c r="IT1293" s="3"/>
      <c r="IU1293" s="3"/>
      <c r="IV1293" s="3"/>
    </row>
    <row r="1294" spans="1:256" s="208" customFormat="1">
      <c r="A1294" s="120"/>
      <c r="B1294" s="114"/>
      <c r="C1294" s="115"/>
      <c r="D1294" s="116"/>
      <c r="E1294" s="117"/>
      <c r="F1294" s="118"/>
      <c r="G1294" s="119"/>
      <c r="H1294" s="4"/>
      <c r="I1294" s="38"/>
      <c r="J1294" s="39"/>
      <c r="K1294" s="40"/>
      <c r="L1294" s="36"/>
      <c r="N1294" s="37"/>
      <c r="O1294" s="37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  <c r="IS1294" s="3"/>
      <c r="IT1294" s="3"/>
      <c r="IU1294" s="3"/>
      <c r="IV1294" s="3"/>
    </row>
    <row r="1295" spans="1:256" s="208" customFormat="1">
      <c r="A1295" s="120"/>
      <c r="B1295" s="114"/>
      <c r="C1295" s="115"/>
      <c r="D1295" s="116"/>
      <c r="E1295" s="117"/>
      <c r="F1295" s="118"/>
      <c r="G1295" s="119"/>
      <c r="H1295" s="4"/>
      <c r="I1295" s="38"/>
      <c r="J1295" s="39"/>
      <c r="K1295" s="40"/>
      <c r="L1295" s="36"/>
      <c r="N1295" s="37"/>
      <c r="O1295" s="37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  <c r="IS1295" s="3"/>
      <c r="IT1295" s="3"/>
      <c r="IU1295" s="3"/>
      <c r="IV1295" s="3"/>
    </row>
    <row r="1296" spans="1:256" s="208" customFormat="1">
      <c r="A1296" s="120"/>
      <c r="B1296" s="114"/>
      <c r="C1296" s="115"/>
      <c r="D1296" s="116"/>
      <c r="E1296" s="117"/>
      <c r="F1296" s="118"/>
      <c r="G1296" s="119"/>
      <c r="H1296" s="4"/>
      <c r="I1296" s="38"/>
      <c r="J1296" s="39"/>
      <c r="K1296" s="40"/>
      <c r="L1296" s="36"/>
      <c r="N1296" s="37"/>
      <c r="O1296" s="37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  <c r="IS1296" s="3"/>
      <c r="IT1296" s="3"/>
      <c r="IU1296" s="3"/>
      <c r="IV1296" s="3"/>
    </row>
    <row r="1297" spans="1:256" s="208" customFormat="1">
      <c r="A1297" s="120"/>
      <c r="B1297" s="114"/>
      <c r="C1297" s="115"/>
      <c r="D1297" s="116"/>
      <c r="E1297" s="117"/>
      <c r="F1297" s="118"/>
      <c r="G1297" s="119"/>
      <c r="H1297" s="4"/>
      <c r="I1297" s="38"/>
      <c r="J1297" s="39"/>
      <c r="K1297" s="40"/>
      <c r="L1297" s="36"/>
      <c r="N1297" s="37"/>
      <c r="O1297" s="37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  <c r="IS1297" s="3"/>
      <c r="IT1297" s="3"/>
      <c r="IU1297" s="3"/>
      <c r="IV1297" s="3"/>
    </row>
    <row r="1299" spans="1:256" s="208" customFormat="1">
      <c r="A1299" s="120"/>
      <c r="B1299" s="114"/>
      <c r="C1299" s="115"/>
      <c r="D1299" s="116"/>
      <c r="E1299" s="117"/>
      <c r="F1299" s="118"/>
      <c r="G1299" s="119"/>
      <c r="H1299" s="4"/>
      <c r="I1299" s="38"/>
      <c r="J1299" s="39"/>
      <c r="K1299" s="40"/>
      <c r="L1299" s="36"/>
      <c r="N1299" s="37"/>
      <c r="O1299" s="37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  <c r="IU1299" s="3"/>
      <c r="IV1299" s="3"/>
    </row>
    <row r="1301" spans="1:256" s="208" customFormat="1">
      <c r="A1301" s="120"/>
      <c r="B1301" s="114"/>
      <c r="C1301" s="115"/>
      <c r="D1301" s="116"/>
      <c r="E1301" s="117"/>
      <c r="F1301" s="118"/>
      <c r="G1301" s="119"/>
      <c r="H1301" s="4"/>
      <c r="I1301" s="38"/>
      <c r="J1301" s="39"/>
      <c r="K1301" s="40"/>
      <c r="L1301" s="36"/>
      <c r="N1301" s="37"/>
      <c r="O1301" s="37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  <c r="IS1301" s="3"/>
      <c r="IT1301" s="3"/>
      <c r="IU1301" s="3"/>
      <c r="IV1301" s="3"/>
    </row>
    <row r="1303" spans="1:256" s="208" customFormat="1">
      <c r="A1303" s="120"/>
      <c r="B1303" s="114"/>
      <c r="C1303" s="115"/>
      <c r="D1303" s="116"/>
      <c r="E1303" s="117"/>
      <c r="F1303" s="118"/>
      <c r="G1303" s="119"/>
      <c r="H1303" s="4"/>
      <c r="I1303" s="38"/>
      <c r="J1303" s="39"/>
      <c r="K1303" s="40"/>
      <c r="L1303" s="36"/>
      <c r="N1303" s="37"/>
      <c r="O1303" s="37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  <c r="IS1303" s="3"/>
      <c r="IT1303" s="3"/>
      <c r="IU1303" s="3"/>
      <c r="IV1303" s="3"/>
    </row>
    <row r="1305" spans="1:256" s="208" customFormat="1">
      <c r="A1305" s="120"/>
      <c r="B1305" s="114"/>
      <c r="C1305" s="115"/>
      <c r="D1305" s="116"/>
      <c r="E1305" s="117"/>
      <c r="F1305" s="118"/>
      <c r="G1305" s="119"/>
      <c r="H1305" s="4"/>
      <c r="I1305" s="38"/>
      <c r="J1305" s="39"/>
      <c r="K1305" s="40"/>
      <c r="L1305" s="36"/>
      <c r="N1305" s="37"/>
      <c r="O1305" s="37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  <c r="IS1305" s="3"/>
      <c r="IT1305" s="3"/>
      <c r="IU1305" s="3"/>
      <c r="IV1305" s="3"/>
    </row>
    <row r="1306" spans="1:256" s="208" customFormat="1">
      <c r="A1306" s="120"/>
      <c r="B1306" s="114"/>
      <c r="C1306" s="115"/>
      <c r="D1306" s="116"/>
      <c r="E1306" s="117"/>
      <c r="F1306" s="118"/>
      <c r="G1306" s="119"/>
      <c r="H1306" s="4"/>
      <c r="I1306" s="38"/>
      <c r="J1306" s="39"/>
      <c r="K1306" s="40"/>
      <c r="L1306" s="36"/>
      <c r="N1306" s="37"/>
      <c r="O1306" s="37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  <c r="IS1306" s="3"/>
      <c r="IT1306" s="3"/>
      <c r="IU1306" s="3"/>
      <c r="IV1306" s="3"/>
    </row>
    <row r="1307" spans="1:256" s="208" customFormat="1">
      <c r="A1307" s="120"/>
      <c r="B1307" s="114"/>
      <c r="C1307" s="115"/>
      <c r="D1307" s="116"/>
      <c r="E1307" s="117"/>
      <c r="F1307" s="118"/>
      <c r="G1307" s="119"/>
      <c r="H1307" s="4"/>
      <c r="I1307" s="38"/>
      <c r="J1307" s="39"/>
      <c r="K1307" s="40"/>
      <c r="L1307" s="36"/>
      <c r="N1307" s="37"/>
      <c r="O1307" s="37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  <c r="IS1307" s="3"/>
      <c r="IT1307" s="3"/>
      <c r="IU1307" s="3"/>
      <c r="IV1307" s="3"/>
    </row>
  </sheetData>
  <mergeCells count="10">
    <mergeCell ref="H1:AB1"/>
    <mergeCell ref="O4:U5"/>
    <mergeCell ref="V4:AB5"/>
    <mergeCell ref="N4:N6"/>
    <mergeCell ref="H4:H6"/>
    <mergeCell ref="I4:I6"/>
    <mergeCell ref="J4:J6"/>
    <mergeCell ref="K4:K6"/>
    <mergeCell ref="L4:L6"/>
    <mergeCell ref="M4:M6"/>
  </mergeCells>
  <phoneticPr fontId="54" type="noConversion"/>
  <pageMargins left="0.196850393700787" right="0.15748031496063" top="0.15748031496063" bottom="0.15748031496063" header="0.15748031496063" footer="0.23622047244094499"/>
  <pageSetup paperSize="9" scale="59" firstPageNumber="24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</sheetPr>
  <dimension ref="A1:I239"/>
  <sheetViews>
    <sheetView tabSelected="1" view="pageBreakPreview" zoomScaleSheetLayoutView="100" workbookViewId="0">
      <selection activeCell="D5" sqref="D5"/>
    </sheetView>
  </sheetViews>
  <sheetFormatPr defaultColWidth="9.140625" defaultRowHeight="12.75"/>
  <cols>
    <col min="1" max="1" width="4.85546875" style="357" customWidth="1"/>
    <col min="2" max="2" width="48.140625" style="357" customWidth="1"/>
    <col min="3" max="3" width="5.140625" style="358" customWidth="1"/>
    <col min="4" max="4" width="18" style="357" customWidth="1"/>
    <col min="5" max="5" width="18.140625" style="357" customWidth="1"/>
    <col min="6" max="6" width="16.5703125" style="357" customWidth="1"/>
    <col min="7" max="7" width="18.42578125" style="357" customWidth="1"/>
    <col min="8" max="8" width="16.5703125" style="357" customWidth="1"/>
    <col min="9" max="9" width="10.7109375" style="357" customWidth="1"/>
    <col min="10" max="16384" width="9.140625" style="357"/>
  </cols>
  <sheetData>
    <row r="1" spans="1:9" ht="15.75" customHeight="1">
      <c r="D1" s="432" t="s">
        <v>598</v>
      </c>
      <c r="E1" s="432"/>
      <c r="F1" s="432"/>
    </row>
    <row r="2" spans="1:9" ht="15.75" customHeight="1">
      <c r="D2" s="432" t="s">
        <v>615</v>
      </c>
      <c r="E2" s="432"/>
      <c r="F2" s="432"/>
    </row>
    <row r="3" spans="1:9" ht="15.75" customHeight="1">
      <c r="D3" s="432" t="s">
        <v>814</v>
      </c>
      <c r="E3" s="432"/>
      <c r="F3" s="432"/>
    </row>
    <row r="4" spans="1:9" ht="15.75" customHeight="1">
      <c r="D4" s="432" t="s">
        <v>815</v>
      </c>
      <c r="E4" s="432"/>
      <c r="F4" s="432"/>
    </row>
    <row r="6" spans="1:9" ht="38.25" customHeight="1">
      <c r="A6" s="436" t="s">
        <v>789</v>
      </c>
      <c r="B6" s="436"/>
      <c r="C6" s="436"/>
      <c r="D6" s="436"/>
      <c r="E6" s="436"/>
      <c r="F6" s="436"/>
      <c r="G6" s="359"/>
      <c r="H6" s="359"/>
      <c r="I6" s="359"/>
    </row>
    <row r="7" spans="1:9" ht="15.75">
      <c r="A7" s="360"/>
      <c r="B7" s="360"/>
      <c r="C7" s="360"/>
    </row>
    <row r="8" spans="1:9">
      <c r="A8" s="361"/>
      <c r="B8" s="361"/>
      <c r="C8" s="362"/>
      <c r="E8" s="437" t="s">
        <v>97</v>
      </c>
      <c r="F8" s="437"/>
    </row>
    <row r="9" spans="1:9" ht="45" customHeight="1">
      <c r="A9" s="434" t="s">
        <v>371</v>
      </c>
      <c r="B9" s="438" t="s">
        <v>373</v>
      </c>
      <c r="C9" s="439" t="s">
        <v>372</v>
      </c>
      <c r="D9" s="435" t="s">
        <v>374</v>
      </c>
      <c r="E9" s="433" t="s">
        <v>375</v>
      </c>
      <c r="F9" s="433"/>
    </row>
    <row r="10" spans="1:9" ht="36" customHeight="1">
      <c r="A10" s="434"/>
      <c r="B10" s="438"/>
      <c r="C10" s="439"/>
      <c r="D10" s="435"/>
      <c r="E10" s="355" t="s">
        <v>376</v>
      </c>
      <c r="F10" s="355" t="s">
        <v>377</v>
      </c>
    </row>
    <row r="11" spans="1:9">
      <c r="A11" s="363">
        <v>1</v>
      </c>
      <c r="B11" s="363">
        <v>2</v>
      </c>
      <c r="C11" s="363">
        <v>3</v>
      </c>
      <c r="D11" s="364">
        <v>4</v>
      </c>
      <c r="E11" s="364">
        <v>5</v>
      </c>
      <c r="F11" s="364">
        <v>6</v>
      </c>
    </row>
    <row r="12" spans="1:9" ht="24.75" customHeight="1">
      <c r="A12" s="363">
        <v>4000</v>
      </c>
      <c r="B12" s="365" t="s">
        <v>382</v>
      </c>
      <c r="C12" s="366"/>
      <c r="D12" s="367" t="e">
        <f>E12+F12-E104</f>
        <v>#REF!</v>
      </c>
      <c r="E12" s="367" t="e">
        <f>+E14+E105+E127</f>
        <v>#REF!</v>
      </c>
      <c r="F12" s="367" t="e">
        <f>+F14+F105+F127</f>
        <v>#REF!</v>
      </c>
      <c r="G12" s="368"/>
    </row>
    <row r="13" spans="1:9">
      <c r="A13" s="369"/>
      <c r="B13" s="370" t="s">
        <v>383</v>
      </c>
      <c r="C13" s="371"/>
      <c r="D13" s="349"/>
      <c r="E13" s="349"/>
      <c r="F13" s="349"/>
      <c r="G13" s="372"/>
      <c r="H13" s="373"/>
    </row>
    <row r="14" spans="1:9" ht="22.5" customHeight="1">
      <c r="A14" s="363">
        <v>4050</v>
      </c>
      <c r="B14" s="374" t="s">
        <v>386</v>
      </c>
      <c r="C14" s="375" t="s">
        <v>361</v>
      </c>
      <c r="D14" s="356" t="e">
        <f>E14+F14-E104</f>
        <v>#REF!</v>
      </c>
      <c r="E14" s="356" t="e">
        <f>+E16+E22+E58+E67+E82+E89</f>
        <v>#REF!</v>
      </c>
      <c r="F14" s="356" t="e">
        <f>+F16+F22+F58+F67+F82+F89</f>
        <v>#REF!</v>
      </c>
      <c r="G14" s="376"/>
      <c r="H14" s="376"/>
      <c r="I14" s="372"/>
    </row>
    <row r="15" spans="1:9">
      <c r="A15" s="369"/>
      <c r="B15" s="370" t="s">
        <v>383</v>
      </c>
      <c r="C15" s="371"/>
      <c r="D15" s="349"/>
      <c r="E15" s="349"/>
      <c r="F15" s="349"/>
      <c r="G15" s="376"/>
      <c r="H15" s="376"/>
      <c r="I15" s="377"/>
    </row>
    <row r="16" spans="1:9" ht="17.25" hidden="1" customHeight="1">
      <c r="A16" s="363">
        <v>4100</v>
      </c>
      <c r="B16" s="378" t="s">
        <v>387</v>
      </c>
      <c r="C16" s="379" t="s">
        <v>361</v>
      </c>
      <c r="D16" s="356" t="e">
        <f>E16+F16</f>
        <v>#REF!</v>
      </c>
      <c r="E16" s="356" t="e">
        <f>+E18</f>
        <v>#REF!</v>
      </c>
      <c r="F16" s="356" t="e">
        <f>+F18</f>
        <v>#REF!</v>
      </c>
      <c r="G16" s="376"/>
      <c r="H16" s="376"/>
      <c r="I16" s="377"/>
    </row>
    <row r="17" spans="1:9" hidden="1">
      <c r="A17" s="369"/>
      <c r="B17" s="370" t="s">
        <v>383</v>
      </c>
      <c r="C17" s="371"/>
      <c r="D17" s="349"/>
      <c r="E17" s="349"/>
      <c r="F17" s="349"/>
      <c r="G17" s="376"/>
      <c r="H17" s="376"/>
      <c r="I17" s="377"/>
    </row>
    <row r="18" spans="1:9" ht="27" hidden="1">
      <c r="A18" s="363">
        <v>4110</v>
      </c>
      <c r="B18" s="380" t="s">
        <v>388</v>
      </c>
      <c r="C18" s="379" t="s">
        <v>361</v>
      </c>
      <c r="D18" s="349" t="e">
        <f>E18+F18</f>
        <v>#REF!</v>
      </c>
      <c r="E18" s="349" t="e">
        <f>SUM(E20:E21)</f>
        <v>#REF!</v>
      </c>
      <c r="F18" s="349" t="e">
        <f>SUM(F20:F21)</f>
        <v>#REF!</v>
      </c>
    </row>
    <row r="19" spans="1:9" hidden="1">
      <c r="A19" s="363"/>
      <c r="B19" s="370" t="s">
        <v>110</v>
      </c>
      <c r="C19" s="379"/>
      <c r="D19" s="349"/>
      <c r="E19" s="349"/>
      <c r="F19" s="356"/>
    </row>
    <row r="20" spans="1:9" ht="21" hidden="1" customHeight="1">
      <c r="A20" s="363">
        <v>4111</v>
      </c>
      <c r="B20" s="381" t="s">
        <v>112</v>
      </c>
      <c r="C20" s="364">
        <v>4111</v>
      </c>
      <c r="D20" s="349" t="e">
        <f>E20+F20</f>
        <v>#REF!</v>
      </c>
      <c r="E20" s="349" t="e">
        <f>+#REF!+#REF!+#REF!</f>
        <v>#REF!</v>
      </c>
      <c r="F20" s="349"/>
    </row>
    <row r="21" spans="1:9" ht="29.25" hidden="1" customHeight="1">
      <c r="A21" s="363">
        <v>4112</v>
      </c>
      <c r="B21" s="381" t="s">
        <v>113</v>
      </c>
      <c r="C21" s="382">
        <v>4112</v>
      </c>
      <c r="D21" s="349" t="e">
        <f>E21+F21</f>
        <v>#REF!</v>
      </c>
      <c r="E21" s="349" t="e">
        <f>+#REF!+#REF!</f>
        <v>#REF!</v>
      </c>
      <c r="F21" s="349" t="e">
        <f>+#REF!</f>
        <v>#REF!</v>
      </c>
    </row>
    <row r="22" spans="1:9" ht="25.5" hidden="1">
      <c r="A22" s="363">
        <v>4200</v>
      </c>
      <c r="B22" s="383" t="s">
        <v>389</v>
      </c>
      <c r="C22" s="379" t="s">
        <v>361</v>
      </c>
      <c r="D22" s="356" t="e">
        <f>E22+F22</f>
        <v>#REF!</v>
      </c>
      <c r="E22" s="356" t="e">
        <f>+E24+E31+E35+E45+E48+E52</f>
        <v>#REF!</v>
      </c>
      <c r="F22" s="356" t="e">
        <f>+F24+F31+F35+F45+F48+F52</f>
        <v>#REF!</v>
      </c>
    </row>
    <row r="23" spans="1:9" hidden="1">
      <c r="A23" s="369"/>
      <c r="B23" s="370" t="s">
        <v>383</v>
      </c>
      <c r="C23" s="371"/>
      <c r="D23" s="349"/>
      <c r="E23" s="349"/>
      <c r="F23" s="349"/>
    </row>
    <row r="24" spans="1:9" ht="13.5" hidden="1">
      <c r="A24" s="363">
        <v>4210</v>
      </c>
      <c r="B24" s="384" t="s">
        <v>390</v>
      </c>
      <c r="C24" s="379" t="s">
        <v>361</v>
      </c>
      <c r="D24" s="349" t="e">
        <f>E24+F24</f>
        <v>#REF!</v>
      </c>
      <c r="E24" s="349" t="e">
        <f>SUM(E26:E30)</f>
        <v>#REF!</v>
      </c>
      <c r="F24" s="349">
        <f>SUM(F26:F30)</f>
        <v>0</v>
      </c>
    </row>
    <row r="25" spans="1:9" hidden="1">
      <c r="A25" s="363"/>
      <c r="B25" s="370" t="s">
        <v>110</v>
      </c>
      <c r="C25" s="379"/>
      <c r="D25" s="349"/>
      <c r="E25" s="349"/>
      <c r="F25" s="349"/>
    </row>
    <row r="26" spans="1:9" ht="16.5" hidden="1" customHeight="1">
      <c r="A26" s="363">
        <v>4212</v>
      </c>
      <c r="B26" s="381" t="s">
        <v>114</v>
      </c>
      <c r="C26" s="382">
        <v>4212</v>
      </c>
      <c r="D26" s="349" t="e">
        <f t="shared" ref="D26:D31" si="0">E26+F26</f>
        <v>#REF!</v>
      </c>
      <c r="E26" s="349" t="e">
        <f>+#REF!+#REF!+#REF!+#REF!+#REF!+#REF!+#REF!+#REF!+#REF!</f>
        <v>#REF!</v>
      </c>
      <c r="F26" s="349"/>
    </row>
    <row r="27" spans="1:9" ht="16.5" hidden="1" customHeight="1">
      <c r="A27" s="363">
        <v>4213</v>
      </c>
      <c r="B27" s="381" t="s">
        <v>115</v>
      </c>
      <c r="C27" s="382">
        <v>4213</v>
      </c>
      <c r="D27" s="349" t="e">
        <f t="shared" si="0"/>
        <v>#REF!</v>
      </c>
      <c r="E27" s="349" t="e">
        <f>+#REF!+#REF!+#REF!+#REF!+#REF!+#REF!+#REF!+#REF!+#REF!+#REF!+#REF!+#REF!</f>
        <v>#REF!</v>
      </c>
      <c r="F27" s="349"/>
    </row>
    <row r="28" spans="1:9" ht="16.5" hidden="1" customHeight="1">
      <c r="A28" s="363">
        <v>4214</v>
      </c>
      <c r="B28" s="381" t="s">
        <v>116</v>
      </c>
      <c r="C28" s="382">
        <v>4214</v>
      </c>
      <c r="D28" s="349" t="e">
        <f t="shared" si="0"/>
        <v>#REF!</v>
      </c>
      <c r="E28" s="349" t="e">
        <f>+#REF!+#REF!+#REF!+#REF!+#REF!+#REF!</f>
        <v>#REF!</v>
      </c>
      <c r="F28" s="349"/>
    </row>
    <row r="29" spans="1:9" ht="16.5" hidden="1" customHeight="1">
      <c r="A29" s="363">
        <v>4215</v>
      </c>
      <c r="B29" s="381" t="s">
        <v>117</v>
      </c>
      <c r="C29" s="382">
        <v>4215</v>
      </c>
      <c r="D29" s="349" t="e">
        <f t="shared" si="0"/>
        <v>#REF!</v>
      </c>
      <c r="E29" s="349" t="e">
        <f>+#REF!+#REF!+#REF!</f>
        <v>#REF!</v>
      </c>
      <c r="F29" s="349"/>
    </row>
    <row r="30" spans="1:9" ht="16.5" hidden="1" customHeight="1">
      <c r="A30" s="363">
        <v>4216</v>
      </c>
      <c r="B30" s="381" t="s">
        <v>118</v>
      </c>
      <c r="C30" s="382">
        <v>4216</v>
      </c>
      <c r="D30" s="349" t="e">
        <f t="shared" si="0"/>
        <v>#REF!</v>
      </c>
      <c r="E30" s="349" t="e">
        <f>+#REF!+#REF!+#REF!+#REF!+#REF!+#REF!+#REF!+#REF!+#REF!</f>
        <v>#REF!</v>
      </c>
      <c r="F30" s="349"/>
    </row>
    <row r="31" spans="1:9" ht="27" hidden="1">
      <c r="A31" s="363">
        <v>4220</v>
      </c>
      <c r="B31" s="384" t="s">
        <v>391</v>
      </c>
      <c r="C31" s="379" t="s">
        <v>361</v>
      </c>
      <c r="D31" s="349" t="e">
        <f t="shared" si="0"/>
        <v>#REF!</v>
      </c>
      <c r="E31" s="349" t="e">
        <f>SUM(E33:E34)</f>
        <v>#REF!</v>
      </c>
      <c r="F31" s="349" t="e">
        <f>SUM(F33:F34)</f>
        <v>#REF!</v>
      </c>
    </row>
    <row r="32" spans="1:9" hidden="1">
      <c r="A32" s="363"/>
      <c r="B32" s="370" t="s">
        <v>110</v>
      </c>
      <c r="C32" s="379"/>
      <c r="D32" s="349"/>
      <c r="E32" s="349"/>
      <c r="F32" s="349"/>
    </row>
    <row r="33" spans="1:6" ht="16.5" hidden="1" customHeight="1">
      <c r="A33" s="363">
        <v>4221</v>
      </c>
      <c r="B33" s="381" t="s">
        <v>392</v>
      </c>
      <c r="C33" s="363">
        <v>4221</v>
      </c>
      <c r="D33" s="349" t="e">
        <f>E33+F33</f>
        <v>#REF!</v>
      </c>
      <c r="E33" s="349" t="e">
        <f>+#REF!</f>
        <v>#REF!</v>
      </c>
      <c r="F33" s="349"/>
    </row>
    <row r="34" spans="1:6" ht="16.5" hidden="1" customHeight="1">
      <c r="A34" s="363">
        <v>4222</v>
      </c>
      <c r="B34" s="381" t="s">
        <v>119</v>
      </c>
      <c r="C34" s="382">
        <v>4222</v>
      </c>
      <c r="D34" s="349" t="e">
        <f>E34+F34</f>
        <v>#REF!</v>
      </c>
      <c r="E34" s="349" t="e">
        <f>+#REF!</f>
        <v>#REF!</v>
      </c>
      <c r="F34" s="349" t="e">
        <f>+#REF!</f>
        <v>#REF!</v>
      </c>
    </row>
    <row r="35" spans="1:6" ht="27" hidden="1">
      <c r="A35" s="363">
        <v>4230</v>
      </c>
      <c r="B35" s="384" t="s">
        <v>393</v>
      </c>
      <c r="C35" s="379" t="s">
        <v>361</v>
      </c>
      <c r="D35" s="349" t="e">
        <f>E35+F35</f>
        <v>#REF!</v>
      </c>
      <c r="E35" s="349" t="e">
        <f>SUM(E37:E44)</f>
        <v>#REF!</v>
      </c>
      <c r="F35" s="349" t="e">
        <f>SUM(F37:F44)</f>
        <v>#REF!</v>
      </c>
    </row>
    <row r="36" spans="1:6" hidden="1">
      <c r="A36" s="363"/>
      <c r="B36" s="370" t="s">
        <v>110</v>
      </c>
      <c r="C36" s="379"/>
      <c r="D36" s="349"/>
      <c r="E36" s="349"/>
      <c r="F36" s="349"/>
    </row>
    <row r="37" spans="1:6" ht="17.25" hidden="1" customHeight="1">
      <c r="A37" s="363">
        <v>4231</v>
      </c>
      <c r="B37" s="381" t="s">
        <v>120</v>
      </c>
      <c r="C37" s="382">
        <v>4231</v>
      </c>
      <c r="D37" s="349" t="e">
        <f t="shared" ref="D37:D47" si="1">E37+F37</f>
        <v>#REF!</v>
      </c>
      <c r="E37" s="349" t="e">
        <f>+#REF!+#REF!</f>
        <v>#REF!</v>
      </c>
      <c r="F37" s="349" t="e">
        <f>+#REF!+#REF!</f>
        <v>#REF!</v>
      </c>
    </row>
    <row r="38" spans="1:6" ht="17.25" hidden="1" customHeight="1">
      <c r="A38" s="363">
        <v>4232</v>
      </c>
      <c r="B38" s="381" t="s">
        <v>121</v>
      </c>
      <c r="C38" s="382">
        <v>4232</v>
      </c>
      <c r="D38" s="349" t="e">
        <f t="shared" si="1"/>
        <v>#REF!</v>
      </c>
      <c r="E38" s="349" t="e">
        <f>+#REF!+#REF!</f>
        <v>#REF!</v>
      </c>
      <c r="F38" s="349"/>
    </row>
    <row r="39" spans="1:6" ht="29.25" hidden="1" customHeight="1">
      <c r="A39" s="363">
        <v>4233</v>
      </c>
      <c r="B39" s="381" t="s">
        <v>394</v>
      </c>
      <c r="C39" s="382">
        <v>4233</v>
      </c>
      <c r="D39" s="349" t="e">
        <f t="shared" si="1"/>
        <v>#REF!</v>
      </c>
      <c r="E39" s="349" t="e">
        <f>+#REF!+#REF!+#REF!</f>
        <v>#REF!</v>
      </c>
      <c r="F39" s="349"/>
    </row>
    <row r="40" spans="1:6" ht="17.25" hidden="1" customHeight="1">
      <c r="A40" s="363">
        <v>4234</v>
      </c>
      <c r="B40" s="381" t="s">
        <v>122</v>
      </c>
      <c r="C40" s="382">
        <v>4234</v>
      </c>
      <c r="D40" s="349" t="e">
        <f t="shared" si="1"/>
        <v>#REF!</v>
      </c>
      <c r="E40" s="349" t="e">
        <f>+#REF!+#REF!+#REF!+#REF!+#REF!+#REF!+#REF!</f>
        <v>#REF!</v>
      </c>
      <c r="F40" s="349"/>
    </row>
    <row r="41" spans="1:6" ht="17.25" hidden="1" customHeight="1">
      <c r="A41" s="363">
        <v>4235</v>
      </c>
      <c r="B41" s="381" t="s">
        <v>123</v>
      </c>
      <c r="C41" s="382">
        <v>4235</v>
      </c>
      <c r="D41" s="349" t="e">
        <f t="shared" si="1"/>
        <v>#REF!</v>
      </c>
      <c r="E41" s="349" t="e">
        <f>+#REF!+#REF!+#REF!+#REF!</f>
        <v>#REF!</v>
      </c>
      <c r="F41" s="349"/>
    </row>
    <row r="42" spans="1:6" ht="17.25" hidden="1" customHeight="1">
      <c r="A42" s="363">
        <v>4236</v>
      </c>
      <c r="B42" s="381" t="s">
        <v>617</v>
      </c>
      <c r="C42" s="382">
        <v>4236</v>
      </c>
      <c r="D42" s="349">
        <f t="shared" si="1"/>
        <v>0</v>
      </c>
      <c r="E42" s="349"/>
      <c r="F42" s="349"/>
    </row>
    <row r="43" spans="1:6" ht="17.25" hidden="1" customHeight="1">
      <c r="A43" s="363">
        <v>4237</v>
      </c>
      <c r="B43" s="381" t="s">
        <v>124</v>
      </c>
      <c r="C43" s="382">
        <v>4237</v>
      </c>
      <c r="D43" s="349" t="e">
        <f t="shared" si="1"/>
        <v>#REF!</v>
      </c>
      <c r="E43" s="349" t="e">
        <f>+#REF!</f>
        <v>#REF!</v>
      </c>
      <c r="F43" s="349"/>
    </row>
    <row r="44" spans="1:6" ht="17.25" hidden="1" customHeight="1">
      <c r="A44" s="363">
        <v>4238</v>
      </c>
      <c r="B44" s="381" t="s">
        <v>125</v>
      </c>
      <c r="C44" s="382">
        <v>4239</v>
      </c>
      <c r="D44" s="349" t="e">
        <f t="shared" si="1"/>
        <v>#REF!</v>
      </c>
      <c r="E44" s="349" t="e">
        <f>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F44" s="349"/>
    </row>
    <row r="45" spans="1:6" ht="27" hidden="1">
      <c r="A45" s="363">
        <v>4240</v>
      </c>
      <c r="B45" s="384" t="s">
        <v>395</v>
      </c>
      <c r="C45" s="379" t="s">
        <v>361</v>
      </c>
      <c r="D45" s="349" t="e">
        <f t="shared" si="1"/>
        <v>#REF!</v>
      </c>
      <c r="E45" s="349" t="e">
        <f>E47</f>
        <v>#REF!</v>
      </c>
      <c r="F45" s="349">
        <f>F47</f>
        <v>0</v>
      </c>
    </row>
    <row r="46" spans="1:6" hidden="1">
      <c r="A46" s="363"/>
      <c r="B46" s="370" t="s">
        <v>110</v>
      </c>
      <c r="C46" s="379"/>
      <c r="D46" s="349"/>
      <c r="E46" s="349"/>
      <c r="F46" s="349"/>
    </row>
    <row r="47" spans="1:6" ht="18.75" hidden="1" customHeight="1">
      <c r="A47" s="363">
        <v>4241</v>
      </c>
      <c r="B47" s="381" t="s">
        <v>396</v>
      </c>
      <c r="C47" s="382">
        <v>4241</v>
      </c>
      <c r="D47" s="349" t="e">
        <f t="shared" si="1"/>
        <v>#REF!</v>
      </c>
      <c r="E47" s="349" t="e">
        <f>+#REF!+#REF!+#REF!+#REF!+#REF!+#REF!+#REF!+#REF!+#REF!</f>
        <v>#REF!</v>
      </c>
      <c r="F47" s="349"/>
    </row>
    <row r="48" spans="1:6" ht="27" hidden="1">
      <c r="A48" s="363">
        <v>4250</v>
      </c>
      <c r="B48" s="384" t="s">
        <v>397</v>
      </c>
      <c r="C48" s="379" t="s">
        <v>361</v>
      </c>
      <c r="D48" s="349" t="e">
        <f>E48+F48</f>
        <v>#REF!</v>
      </c>
      <c r="E48" s="349" t="e">
        <f>SUM(E50:E51)</f>
        <v>#REF!</v>
      </c>
      <c r="F48" s="349" t="e">
        <f>SUM(F50:F51)</f>
        <v>#REF!</v>
      </c>
    </row>
    <row r="49" spans="1:6" hidden="1">
      <c r="A49" s="363"/>
      <c r="B49" s="370" t="s">
        <v>110</v>
      </c>
      <c r="C49" s="379"/>
      <c r="D49" s="349"/>
      <c r="E49" s="349"/>
      <c r="F49" s="349"/>
    </row>
    <row r="50" spans="1:6" ht="29.25" hidden="1" customHeight="1">
      <c r="A50" s="363">
        <v>4251</v>
      </c>
      <c r="B50" s="381" t="s">
        <v>142</v>
      </c>
      <c r="C50" s="382">
        <v>4251</v>
      </c>
      <c r="D50" s="349" t="e">
        <f>E50+F50</f>
        <v>#REF!</v>
      </c>
      <c r="E50" s="349" t="e">
        <f>+#REF!+#REF!+#REF!+#REF!+#REF!+#REF!+#REF!+#REF!+#REF!+#REF!+#REF!+#REF!+#REF!+#REF!+#REF!+#REF!+#REF!+#REF!+#REF!+#REF!+#REF!+#REF!+#REF!+#REF!+#REF!+#REF!+#REF!+#REF!+#REF!</f>
        <v>#REF!</v>
      </c>
      <c r="F50" s="349">
        <v>0</v>
      </c>
    </row>
    <row r="51" spans="1:6" ht="29.25" hidden="1" customHeight="1">
      <c r="A51" s="363">
        <v>4252</v>
      </c>
      <c r="B51" s="381" t="s">
        <v>127</v>
      </c>
      <c r="C51" s="382">
        <v>4252</v>
      </c>
      <c r="D51" s="349" t="e">
        <f>E51+F51</f>
        <v>#REF!</v>
      </c>
      <c r="E51" s="349" t="e">
        <f>+#REF!+#REF!+#REF!+#REF!</f>
        <v>#REF!</v>
      </c>
      <c r="F51" s="349" t="e">
        <f>+#REF!+#REF!+#REF!</f>
        <v>#REF!</v>
      </c>
    </row>
    <row r="52" spans="1:6" ht="17.25" hidden="1" customHeight="1">
      <c r="A52" s="363">
        <v>4260</v>
      </c>
      <c r="B52" s="384" t="s">
        <v>398</v>
      </c>
      <c r="C52" s="379" t="s">
        <v>361</v>
      </c>
      <c r="D52" s="349" t="e">
        <f>E52+F52</f>
        <v>#REF!</v>
      </c>
      <c r="E52" s="349" t="e">
        <f>SUM(E54:E57)</f>
        <v>#REF!</v>
      </c>
      <c r="F52" s="349" t="e">
        <f>SUM(F54:F57)</f>
        <v>#REF!</v>
      </c>
    </row>
    <row r="53" spans="1:6" hidden="1">
      <c r="A53" s="363"/>
      <c r="B53" s="370" t="s">
        <v>110</v>
      </c>
      <c r="C53" s="379"/>
      <c r="D53" s="349"/>
      <c r="E53" s="349"/>
      <c r="F53" s="349"/>
    </row>
    <row r="54" spans="1:6" ht="17.25" hidden="1" customHeight="1">
      <c r="A54" s="363">
        <v>4261</v>
      </c>
      <c r="B54" s="381" t="s">
        <v>128</v>
      </c>
      <c r="C54" s="382">
        <v>4261</v>
      </c>
      <c r="D54" s="349" t="e">
        <f>E54+F54</f>
        <v>#REF!</v>
      </c>
      <c r="E54" s="349" t="e">
        <f>+#REF!+#REF!+#REF!+#REF!+#REF!</f>
        <v>#REF!</v>
      </c>
      <c r="F54" s="349"/>
    </row>
    <row r="55" spans="1:6" ht="17.25" hidden="1" customHeight="1">
      <c r="A55" s="363">
        <v>4264</v>
      </c>
      <c r="B55" s="385" t="s">
        <v>129</v>
      </c>
      <c r="C55" s="382">
        <v>4264</v>
      </c>
      <c r="D55" s="349" t="e">
        <f>E55+F55</f>
        <v>#REF!</v>
      </c>
      <c r="E55" s="349" t="e">
        <f>+#REF!+#REF!+#REF!+#REF!</f>
        <v>#REF!</v>
      </c>
      <c r="F55" s="349" t="e">
        <f>+#REF!+#REF!+#REF!</f>
        <v>#REF!</v>
      </c>
    </row>
    <row r="56" spans="1:6" ht="17.25" hidden="1" customHeight="1">
      <c r="A56" s="363">
        <v>4267</v>
      </c>
      <c r="B56" s="385" t="s">
        <v>130</v>
      </c>
      <c r="C56" s="382">
        <v>4267</v>
      </c>
      <c r="D56" s="349" t="e">
        <f>E56+F56</f>
        <v>#REF!</v>
      </c>
      <c r="E56" s="349" t="e">
        <f>+#REF!+#REF!+#REF!+#REF!+#REF!+#REF!+#REF!+#REF!+#REF!+#REF!</f>
        <v>#REF!</v>
      </c>
      <c r="F56" s="349" t="e">
        <f>+#REF!+#REF!+#REF!</f>
        <v>#REF!</v>
      </c>
    </row>
    <row r="57" spans="1:6" ht="17.25" hidden="1" customHeight="1">
      <c r="A57" s="363">
        <v>4268</v>
      </c>
      <c r="B57" s="385" t="s">
        <v>240</v>
      </c>
      <c r="C57" s="382">
        <v>4269</v>
      </c>
      <c r="D57" s="349" t="e">
        <f>E57+F57</f>
        <v>#REF!</v>
      </c>
      <c r="E57" s="349" t="e">
        <f>+#REF!+#REF!+#REF!+#REF!+#REF!+#REF!+#REF!+#REF!+#REF!+#REF!+#REF!+#REF!+#REF!+#REF!+#REF!+#REF!+#REF!</f>
        <v>#REF!</v>
      </c>
      <c r="F57" s="349"/>
    </row>
    <row r="58" spans="1:6" ht="21.75" hidden="1" customHeight="1">
      <c r="A58" s="363">
        <v>4400</v>
      </c>
      <c r="B58" s="386" t="s">
        <v>399</v>
      </c>
      <c r="C58" s="379" t="s">
        <v>361</v>
      </c>
      <c r="D58" s="356" t="e">
        <f>E58+F58</f>
        <v>#REF!</v>
      </c>
      <c r="E58" s="356" t="e">
        <f>+E60+E64</f>
        <v>#REF!</v>
      </c>
      <c r="F58" s="356">
        <f>+F60+F64</f>
        <v>0</v>
      </c>
    </row>
    <row r="59" spans="1:6" hidden="1">
      <c r="A59" s="369"/>
      <c r="B59" s="370" t="s">
        <v>383</v>
      </c>
      <c r="C59" s="371"/>
      <c r="D59" s="356"/>
      <c r="E59" s="349"/>
      <c r="F59" s="349"/>
    </row>
    <row r="60" spans="1:6" ht="27" hidden="1">
      <c r="A60" s="363">
        <v>4410</v>
      </c>
      <c r="B60" s="387" t="s">
        <v>400</v>
      </c>
      <c r="C60" s="379" t="s">
        <v>361</v>
      </c>
      <c r="D60" s="349" t="e">
        <f>E60+F60</f>
        <v>#REF!</v>
      </c>
      <c r="E60" s="349" t="e">
        <f>SUM(E62:E63)</f>
        <v>#REF!</v>
      </c>
      <c r="F60" s="349">
        <f>SUM(F62:F63)</f>
        <v>0</v>
      </c>
    </row>
    <row r="61" spans="1:6" hidden="1">
      <c r="A61" s="363"/>
      <c r="B61" s="370" t="s">
        <v>110</v>
      </c>
      <c r="C61" s="379"/>
      <c r="D61" s="349"/>
      <c r="E61" s="349"/>
      <c r="F61" s="349"/>
    </row>
    <row r="62" spans="1:6" ht="30.75" hidden="1" customHeight="1">
      <c r="A62" s="363">
        <v>4411</v>
      </c>
      <c r="B62" s="385" t="s">
        <v>217</v>
      </c>
      <c r="C62" s="382">
        <v>4511</v>
      </c>
      <c r="D62" s="349" t="e">
        <f>E62+F62</f>
        <v>#REF!</v>
      </c>
      <c r="E62" s="349" t="e">
        <f>+#REF!+#REF!+#REF!+#REF!+#REF!+#REF!+#REF!+#REF!+#REF!+#REF!+#REF!+#REF!+#REF!+#REF!+#REF!+#REF!+#REF!+#REF!+#REF!+#REF!+#REF!+#REF!+#REF!+#REF!+#REF!+#REF!+#REF!+#REF!+#REF!+#REF!</f>
        <v>#REF!</v>
      </c>
      <c r="F62" s="349">
        <v>0</v>
      </c>
    </row>
    <row r="63" spans="1:6" ht="30.75" hidden="1" customHeight="1">
      <c r="A63" s="363">
        <v>4412</v>
      </c>
      <c r="B63" s="385" t="s">
        <v>230</v>
      </c>
      <c r="C63" s="382">
        <v>4512</v>
      </c>
      <c r="D63" s="349" t="e">
        <f>E63+F63</f>
        <v>#REF!</v>
      </c>
      <c r="E63" s="349" t="e">
        <f>+#REF!</f>
        <v>#REF!</v>
      </c>
      <c r="F63" s="349"/>
    </row>
    <row r="64" spans="1:6" ht="27" hidden="1">
      <c r="A64" s="363">
        <v>4420</v>
      </c>
      <c r="B64" s="387" t="s">
        <v>401</v>
      </c>
      <c r="C64" s="379" t="s">
        <v>361</v>
      </c>
      <c r="D64" s="349" t="e">
        <f>E64+F64</f>
        <v>#REF!</v>
      </c>
      <c r="E64" s="349" t="e">
        <f>E66</f>
        <v>#REF!</v>
      </c>
      <c r="F64" s="349">
        <f>F66</f>
        <v>0</v>
      </c>
    </row>
    <row r="65" spans="1:6" hidden="1">
      <c r="A65" s="363"/>
      <c r="B65" s="370" t="s">
        <v>110</v>
      </c>
      <c r="C65" s="379"/>
      <c r="D65" s="349"/>
      <c r="E65" s="349"/>
      <c r="F65" s="349"/>
    </row>
    <row r="66" spans="1:6" ht="30" hidden="1" customHeight="1">
      <c r="A66" s="363">
        <v>4421</v>
      </c>
      <c r="B66" s="385" t="s">
        <v>267</v>
      </c>
      <c r="C66" s="382">
        <v>4521</v>
      </c>
      <c r="D66" s="349" t="e">
        <f>E66+F66</f>
        <v>#REF!</v>
      </c>
      <c r="E66" s="349" t="e">
        <f>+#REF!+#REF!+#REF!+#REF!</f>
        <v>#REF!</v>
      </c>
      <c r="F66" s="349"/>
    </row>
    <row r="67" spans="1:6" ht="15.75" customHeight="1">
      <c r="A67" s="363">
        <v>4500</v>
      </c>
      <c r="B67" s="386" t="s">
        <v>402</v>
      </c>
      <c r="C67" s="379" t="s">
        <v>361</v>
      </c>
      <c r="D67" s="356" t="e">
        <f>E67+F67</f>
        <v>#REF!</v>
      </c>
      <c r="E67" s="356" t="e">
        <f>E69+E72+E77</f>
        <v>#REF!</v>
      </c>
      <c r="F67" s="356" t="e">
        <f>F69+F72+F77</f>
        <v>#REF!</v>
      </c>
    </row>
    <row r="68" spans="1:6">
      <c r="A68" s="369"/>
      <c r="B68" s="370" t="s">
        <v>383</v>
      </c>
      <c r="C68" s="371"/>
      <c r="D68" s="349"/>
      <c r="E68" s="349"/>
      <c r="F68" s="349"/>
    </row>
    <row r="69" spans="1:6" ht="27" hidden="1">
      <c r="A69" s="363">
        <v>4520</v>
      </c>
      <c r="B69" s="387" t="s">
        <v>403</v>
      </c>
      <c r="C69" s="379" t="s">
        <v>361</v>
      </c>
      <c r="D69" s="349">
        <f>E69+F69</f>
        <v>0</v>
      </c>
      <c r="E69" s="349">
        <f>E71</f>
        <v>0</v>
      </c>
      <c r="F69" s="349">
        <f>F71</f>
        <v>0</v>
      </c>
    </row>
    <row r="70" spans="1:6" hidden="1">
      <c r="A70" s="363"/>
      <c r="B70" s="370" t="s">
        <v>110</v>
      </c>
      <c r="C70" s="379"/>
      <c r="D70" s="349"/>
      <c r="E70" s="349"/>
      <c r="F70" s="349"/>
    </row>
    <row r="71" spans="1:6" ht="32.25" hidden="1" customHeight="1">
      <c r="A71" s="363">
        <v>4522</v>
      </c>
      <c r="B71" s="385" t="s">
        <v>404</v>
      </c>
      <c r="C71" s="382">
        <v>4622</v>
      </c>
      <c r="D71" s="349">
        <f>E71+F71</f>
        <v>0</v>
      </c>
      <c r="E71" s="349">
        <v>0</v>
      </c>
      <c r="F71" s="349">
        <v>0</v>
      </c>
    </row>
    <row r="72" spans="1:6" ht="27" hidden="1">
      <c r="A72" s="363">
        <v>4530</v>
      </c>
      <c r="B72" s="387" t="s">
        <v>405</v>
      </c>
      <c r="C72" s="379" t="s">
        <v>361</v>
      </c>
      <c r="D72" s="349" t="e">
        <f>E72+F72</f>
        <v>#REF!</v>
      </c>
      <c r="E72" s="349" t="e">
        <f>SUM(E74:E76)</f>
        <v>#REF!</v>
      </c>
      <c r="F72" s="349" t="e">
        <f>SUM(F74:F76)</f>
        <v>#REF!</v>
      </c>
    </row>
    <row r="73" spans="1:6" hidden="1">
      <c r="A73" s="363"/>
      <c r="B73" s="370" t="s">
        <v>110</v>
      </c>
      <c r="C73" s="379"/>
      <c r="D73" s="349"/>
      <c r="E73" s="349"/>
      <c r="F73" s="349"/>
    </row>
    <row r="74" spans="1:6" ht="31.5" hidden="1" customHeight="1">
      <c r="A74" s="363">
        <v>4531</v>
      </c>
      <c r="B74" s="388" t="s">
        <v>215</v>
      </c>
      <c r="C74" s="389">
        <v>4637</v>
      </c>
      <c r="D74" s="349" t="e">
        <f>E74+F74</f>
        <v>#REF!</v>
      </c>
      <c r="E74" s="349" t="e">
        <f>+#REF!+#REF!</f>
        <v>#REF!</v>
      </c>
      <c r="F74" s="349" t="e">
        <f>+#REF!+#REF!</f>
        <v>#REF!</v>
      </c>
    </row>
    <row r="75" spans="1:6" ht="31.5" hidden="1" customHeight="1">
      <c r="A75" s="363">
        <v>4532</v>
      </c>
      <c r="B75" s="388" t="s">
        <v>241</v>
      </c>
      <c r="C75" s="389">
        <v>4638</v>
      </c>
      <c r="D75" s="349" t="e">
        <f>E75+F75</f>
        <v>#REF!</v>
      </c>
      <c r="E75" s="349" t="e">
        <f>+#REF!+#REF!+#REF!</f>
        <v>#REF!</v>
      </c>
      <c r="F75" s="349">
        <v>0</v>
      </c>
    </row>
    <row r="76" spans="1:6" ht="17.25" hidden="1" customHeight="1">
      <c r="A76" s="363">
        <v>4533</v>
      </c>
      <c r="B76" s="370" t="s">
        <v>167</v>
      </c>
      <c r="C76" s="382">
        <v>4639</v>
      </c>
      <c r="D76" s="349" t="e">
        <f>E76+F76</f>
        <v>#REF!</v>
      </c>
      <c r="E76" s="349" t="e">
        <f>+#REF!+#REF!+#REF!+#REF!+#REF!+#REF!+#REF!+#REF!+#REF!+#REF!+#REF!</f>
        <v>#REF!</v>
      </c>
      <c r="F76" s="349">
        <v>0</v>
      </c>
    </row>
    <row r="77" spans="1:6" ht="25.5">
      <c r="A77" s="363">
        <v>4540</v>
      </c>
      <c r="B77" s="378" t="s">
        <v>406</v>
      </c>
      <c r="C77" s="379" t="s">
        <v>361</v>
      </c>
      <c r="D77" s="349" t="e">
        <f>E77+F77</f>
        <v>#REF!</v>
      </c>
      <c r="E77" s="349" t="e">
        <f>SUM(E79:E81)</f>
        <v>#REF!</v>
      </c>
      <c r="F77" s="349">
        <f>SUM(F80:F81)</f>
        <v>0</v>
      </c>
    </row>
    <row r="78" spans="1:6">
      <c r="A78" s="363"/>
      <c r="B78" s="370" t="s">
        <v>110</v>
      </c>
      <c r="C78" s="379"/>
      <c r="D78" s="349"/>
      <c r="E78" s="349"/>
      <c r="F78" s="349"/>
    </row>
    <row r="79" spans="1:6" ht="30" customHeight="1">
      <c r="A79" s="363">
        <v>4541</v>
      </c>
      <c r="B79" s="370" t="s">
        <v>713</v>
      </c>
      <c r="C79" s="382">
        <v>4655</v>
      </c>
      <c r="D79" s="349" t="e">
        <f>E79+F79</f>
        <v>#REF!</v>
      </c>
      <c r="E79" s="349" t="e">
        <f>+#REF!+#REF!</f>
        <v>#REF!</v>
      </c>
      <c r="F79" s="349" t="e">
        <f>+#REF!+#REF!</f>
        <v>#REF!</v>
      </c>
    </row>
    <row r="80" spans="1:6" ht="30" hidden="1" customHeight="1">
      <c r="A80" s="363">
        <v>4542</v>
      </c>
      <c r="B80" s="370" t="s">
        <v>407</v>
      </c>
      <c r="C80" s="382">
        <v>4656</v>
      </c>
      <c r="D80" s="349" t="e">
        <f>E80+F80</f>
        <v>#REF!</v>
      </c>
      <c r="E80" s="349" t="e">
        <f>+#REF!+#REF!</f>
        <v>#REF!</v>
      </c>
      <c r="F80" s="349">
        <v>0</v>
      </c>
    </row>
    <row r="81" spans="1:6" ht="19.5" hidden="1" customHeight="1">
      <c r="A81" s="363">
        <v>4543</v>
      </c>
      <c r="B81" s="370" t="s">
        <v>408</v>
      </c>
      <c r="C81" s="382">
        <v>4657</v>
      </c>
      <c r="D81" s="349" t="e">
        <f>E81+F81</f>
        <v>#REF!</v>
      </c>
      <c r="E81" s="349" t="e">
        <f>+#REF!+#REF!+#REF!+#REF!</f>
        <v>#REF!</v>
      </c>
      <c r="F81" s="349">
        <v>0</v>
      </c>
    </row>
    <row r="82" spans="1:6" ht="27" hidden="1">
      <c r="A82" s="363">
        <v>4600</v>
      </c>
      <c r="B82" s="387" t="s">
        <v>409</v>
      </c>
      <c r="C82" s="379" t="s">
        <v>361</v>
      </c>
      <c r="D82" s="356" t="e">
        <f>E82+F82</f>
        <v>#REF!</v>
      </c>
      <c r="E82" s="356" t="e">
        <f>+E84</f>
        <v>#REF!</v>
      </c>
      <c r="F82" s="356">
        <f>+F84</f>
        <v>0</v>
      </c>
    </row>
    <row r="83" spans="1:6" hidden="1">
      <c r="A83" s="369"/>
      <c r="B83" s="370" t="s">
        <v>383</v>
      </c>
      <c r="C83" s="371"/>
      <c r="D83" s="349"/>
      <c r="E83" s="349"/>
      <c r="F83" s="349"/>
    </row>
    <row r="84" spans="1:6" ht="27" hidden="1">
      <c r="A84" s="363">
        <v>4630</v>
      </c>
      <c r="B84" s="387" t="s">
        <v>410</v>
      </c>
      <c r="C84" s="379" t="s">
        <v>361</v>
      </c>
      <c r="D84" s="390" t="e">
        <f>E84+F84</f>
        <v>#REF!</v>
      </c>
      <c r="E84" s="349" t="e">
        <f>SUM(E86:E88)</f>
        <v>#REF!</v>
      </c>
      <c r="F84" s="349">
        <f>SUM(F86:F88)</f>
        <v>0</v>
      </c>
    </row>
    <row r="85" spans="1:6" hidden="1">
      <c r="A85" s="363"/>
      <c r="B85" s="370" t="s">
        <v>110</v>
      </c>
      <c r="C85" s="379"/>
      <c r="D85" s="349"/>
      <c r="E85" s="349"/>
      <c r="F85" s="349"/>
    </row>
    <row r="86" spans="1:6" ht="28.5" hidden="1" customHeight="1">
      <c r="A86" s="363">
        <v>4632</v>
      </c>
      <c r="B86" s="385" t="s">
        <v>711</v>
      </c>
      <c r="C86" s="382">
        <v>4727</v>
      </c>
      <c r="D86" s="349" t="e">
        <f>E86+F86</f>
        <v>#REF!</v>
      </c>
      <c r="E86" s="349" t="e">
        <f>+#REF!</f>
        <v>#REF!</v>
      </c>
      <c r="F86" s="349">
        <v>0</v>
      </c>
    </row>
    <row r="87" spans="1:6" ht="19.899999999999999" hidden="1" customHeight="1">
      <c r="A87" s="363">
        <v>4633</v>
      </c>
      <c r="B87" s="385" t="s">
        <v>641</v>
      </c>
      <c r="C87" s="382">
        <v>4728</v>
      </c>
      <c r="D87" s="349" t="e">
        <f>E87+F87</f>
        <v>#REF!</v>
      </c>
      <c r="E87" s="349" t="e">
        <f>+#REF!+#REF!</f>
        <v>#REF!</v>
      </c>
      <c r="F87" s="349"/>
    </row>
    <row r="88" spans="1:6" ht="15" hidden="1" customHeight="1">
      <c r="A88" s="363">
        <v>4634</v>
      </c>
      <c r="B88" s="385" t="s">
        <v>348</v>
      </c>
      <c r="C88" s="382">
        <v>4729</v>
      </c>
      <c r="D88" s="349" t="e">
        <f>E88+F88</f>
        <v>#REF!</v>
      </c>
      <c r="E88" s="349" t="e">
        <f>+#REF!+#REF!+#REF!+#REF!+#REF!+#REF!+#REF!+#REF!+#REF!+#REF!+#REF!+#REF!+#REF!+#REF!+#REF!+#REF!+#REF!+#REF!+#REF!</f>
        <v>#REF!</v>
      </c>
      <c r="F88" s="349">
        <v>0</v>
      </c>
    </row>
    <row r="89" spans="1:6" ht="16.5" customHeight="1">
      <c r="A89" s="363">
        <v>4700</v>
      </c>
      <c r="B89" s="384" t="s">
        <v>411</v>
      </c>
      <c r="C89" s="379" t="s">
        <v>361</v>
      </c>
      <c r="D89" s="356" t="e">
        <f>E89+F89-E104</f>
        <v>#REF!</v>
      </c>
      <c r="E89" s="356" t="e">
        <f>+E91+E94+E98+E101</f>
        <v>#REF!</v>
      </c>
      <c r="F89" s="356" t="e">
        <f>+F91+F94+F98+F101</f>
        <v>#REF!</v>
      </c>
    </row>
    <row r="90" spans="1:6">
      <c r="A90" s="369"/>
      <c r="B90" s="370" t="s">
        <v>383</v>
      </c>
      <c r="C90" s="371"/>
      <c r="D90" s="349"/>
      <c r="E90" s="349"/>
      <c r="F90" s="349"/>
    </row>
    <row r="91" spans="1:6" ht="27" hidden="1">
      <c r="A91" s="363">
        <v>4710</v>
      </c>
      <c r="B91" s="384" t="s">
        <v>412</v>
      </c>
      <c r="C91" s="379" t="s">
        <v>361</v>
      </c>
      <c r="D91" s="349" t="e">
        <f>E91+F91</f>
        <v>#REF!</v>
      </c>
      <c r="E91" s="349" t="e">
        <f>SUM(E93)</f>
        <v>#REF!</v>
      </c>
      <c r="F91" s="349">
        <f>SUM(F93)</f>
        <v>0</v>
      </c>
    </row>
    <row r="92" spans="1:6" hidden="1">
      <c r="A92" s="363"/>
      <c r="B92" s="370" t="s">
        <v>110</v>
      </c>
      <c r="C92" s="379"/>
      <c r="D92" s="349"/>
      <c r="E92" s="349"/>
      <c r="F92" s="349"/>
    </row>
    <row r="93" spans="1:6" ht="30.75" hidden="1" customHeight="1">
      <c r="A93" s="363">
        <v>4712</v>
      </c>
      <c r="B93" s="385" t="s">
        <v>219</v>
      </c>
      <c r="C93" s="382">
        <v>4819</v>
      </c>
      <c r="D93" s="349" t="e">
        <f>E93+F93</f>
        <v>#REF!</v>
      </c>
      <c r="E93" s="349" t="e">
        <f>+#REF!+#REF!+#REF!+#REF!+#REF!+#REF!+#REF!+#REF!+#REF!+#REF!+#REF!+#REF!</f>
        <v>#REF!</v>
      </c>
      <c r="F93" s="349"/>
    </row>
    <row r="94" spans="1:6" ht="54" hidden="1">
      <c r="A94" s="363">
        <v>4720</v>
      </c>
      <c r="B94" s="387" t="s">
        <v>413</v>
      </c>
      <c r="C94" s="379" t="s">
        <v>361</v>
      </c>
      <c r="D94" s="356" t="e">
        <f>E94+F94</f>
        <v>#REF!</v>
      </c>
      <c r="E94" s="356" t="e">
        <f>SUM(E96:E97)</f>
        <v>#REF!</v>
      </c>
      <c r="F94" s="356">
        <f>SUM(F96:F97)</f>
        <v>0</v>
      </c>
    </row>
    <row r="95" spans="1:6" hidden="1">
      <c r="A95" s="363"/>
      <c r="B95" s="370" t="s">
        <v>110</v>
      </c>
      <c r="C95" s="379"/>
      <c r="D95" s="349"/>
      <c r="E95" s="349"/>
      <c r="F95" s="349"/>
    </row>
    <row r="96" spans="1:6" ht="19.5" hidden="1" customHeight="1">
      <c r="A96" s="363">
        <v>4722</v>
      </c>
      <c r="B96" s="385" t="s">
        <v>667</v>
      </c>
      <c r="C96" s="382">
        <v>4822</v>
      </c>
      <c r="D96" s="349" t="e">
        <f>E96+F96</f>
        <v>#REF!</v>
      </c>
      <c r="E96" s="349" t="e">
        <f>+#REF!+#REF!</f>
        <v>#REF!</v>
      </c>
      <c r="F96" s="349">
        <v>0</v>
      </c>
    </row>
    <row r="97" spans="1:6" ht="19.5" hidden="1" customHeight="1">
      <c r="A97" s="363">
        <v>4723</v>
      </c>
      <c r="B97" s="385" t="s">
        <v>133</v>
      </c>
      <c r="C97" s="382">
        <v>4823</v>
      </c>
      <c r="D97" s="349" t="e">
        <f>E97+F97</f>
        <v>#REF!</v>
      </c>
      <c r="E97" s="349" t="e">
        <f>+#REF!+#REF!+#REF!+#REF!+#REF!</f>
        <v>#REF!</v>
      </c>
      <c r="F97" s="349"/>
    </row>
    <row r="98" spans="1:6" ht="18" customHeight="1">
      <c r="A98" s="363">
        <v>4760</v>
      </c>
      <c r="B98" s="387" t="s">
        <v>414</v>
      </c>
      <c r="C98" s="379" t="s">
        <v>361</v>
      </c>
      <c r="D98" s="356" t="e">
        <f>E98+F98</f>
        <v>#REF!</v>
      </c>
      <c r="E98" s="356" t="e">
        <f>E100</f>
        <v>#REF!</v>
      </c>
      <c r="F98" s="356">
        <f>F100</f>
        <v>0</v>
      </c>
    </row>
    <row r="99" spans="1:6">
      <c r="A99" s="363"/>
      <c r="B99" s="370" t="s">
        <v>110</v>
      </c>
      <c r="C99" s="379"/>
      <c r="D99" s="349"/>
      <c r="E99" s="349"/>
      <c r="F99" s="349"/>
    </row>
    <row r="100" spans="1:6" ht="16.5" customHeight="1">
      <c r="A100" s="363">
        <v>4761</v>
      </c>
      <c r="B100" s="385" t="s">
        <v>134</v>
      </c>
      <c r="C100" s="382">
        <v>4861</v>
      </c>
      <c r="D100" s="349" t="e">
        <f>E100+F100</f>
        <v>#REF!</v>
      </c>
      <c r="E100" s="349" t="e">
        <f>+#REF!+#REF!+#REF!+#REF!+#REF!+#REF!+#REF!+#REF!+#REF!+#REF!+#REF!+#REF!+#REF!+#REF!+#REF!+#REF!+#REF!+#REF!+#REF!+#REF!+#REF!+#REF!+#REF!+#REF!+#REF!+#REF!+#REF!+#REF!+#REF!+#REF!+#REF!+#REF!+#REF!+#REF!+#REF!+#REF!+#REF!+#REF!</f>
        <v>#REF!</v>
      </c>
      <c r="F100" s="349">
        <v>0</v>
      </c>
    </row>
    <row r="101" spans="1:6" ht="16.5" hidden="1" customHeight="1">
      <c r="A101" s="363">
        <v>4770</v>
      </c>
      <c r="B101" s="387" t="s">
        <v>415</v>
      </c>
      <c r="C101" s="379" t="s">
        <v>361</v>
      </c>
      <c r="D101" s="356" t="e">
        <f>E101+F101-E104</f>
        <v>#REF!</v>
      </c>
      <c r="E101" s="356" t="e">
        <f>+E103</f>
        <v>#REF!</v>
      </c>
      <c r="F101" s="356" t="e">
        <f>+F103+F104</f>
        <v>#REF!</v>
      </c>
    </row>
    <row r="102" spans="1:6" hidden="1">
      <c r="A102" s="363"/>
      <c r="B102" s="370" t="s">
        <v>110</v>
      </c>
      <c r="C102" s="379"/>
      <c r="D102" s="349"/>
      <c r="E102" s="349"/>
      <c r="F102" s="349"/>
    </row>
    <row r="103" spans="1:6" ht="17.25" hidden="1" customHeight="1">
      <c r="A103" s="363">
        <v>4771</v>
      </c>
      <c r="B103" s="386" t="s">
        <v>416</v>
      </c>
      <c r="C103" s="382">
        <v>4891</v>
      </c>
      <c r="D103" s="349" t="e">
        <f>+E103+F103-E104</f>
        <v>#REF!</v>
      </c>
      <c r="E103" s="349" t="e">
        <f>+#REF!</f>
        <v>#REF!</v>
      </c>
      <c r="F103" s="349" t="e">
        <f>+#REF!</f>
        <v>#REF!</v>
      </c>
    </row>
    <row r="104" spans="1:6" ht="42.75" hidden="1" customHeight="1">
      <c r="A104" s="363">
        <v>4772</v>
      </c>
      <c r="B104" s="385" t="s">
        <v>417</v>
      </c>
      <c r="C104" s="379" t="s">
        <v>361</v>
      </c>
      <c r="D104" s="349" t="e">
        <f>+E104</f>
        <v>#REF!</v>
      </c>
      <c r="E104" s="349" t="e">
        <f>+#REF!</f>
        <v>#REF!</v>
      </c>
      <c r="F104" s="349" t="e">
        <f>+#REF!</f>
        <v>#REF!</v>
      </c>
    </row>
    <row r="105" spans="1:6" s="361" customFormat="1" ht="28.5" hidden="1">
      <c r="A105" s="363">
        <v>5000</v>
      </c>
      <c r="B105" s="391" t="s">
        <v>418</v>
      </c>
      <c r="C105" s="379" t="s">
        <v>361</v>
      </c>
      <c r="D105" s="367" t="e">
        <f>E105+F105</f>
        <v>#REF!</v>
      </c>
      <c r="E105" s="367">
        <f>SUM(E107,E124)</f>
        <v>0</v>
      </c>
      <c r="F105" s="367" t="e">
        <f>SUM(F107,F124)</f>
        <v>#REF!</v>
      </c>
    </row>
    <row r="106" spans="1:6" hidden="1">
      <c r="A106" s="369"/>
      <c r="B106" s="370" t="s">
        <v>383</v>
      </c>
      <c r="C106" s="371"/>
      <c r="D106" s="349"/>
      <c r="E106" s="349"/>
      <c r="F106" s="349"/>
    </row>
    <row r="107" spans="1:6" ht="20.25" hidden="1" customHeight="1">
      <c r="A107" s="363">
        <v>5100</v>
      </c>
      <c r="B107" s="386" t="s">
        <v>419</v>
      </c>
      <c r="C107" s="379" t="s">
        <v>361</v>
      </c>
      <c r="D107" s="356" t="e">
        <f>E107+F107</f>
        <v>#REF!</v>
      </c>
      <c r="E107" s="356">
        <f>+E109+E114+E119</f>
        <v>0</v>
      </c>
      <c r="F107" s="356" t="e">
        <f>+F109+F114+F119</f>
        <v>#REF!</v>
      </c>
    </row>
    <row r="108" spans="1:6" hidden="1">
      <c r="A108" s="369"/>
      <c r="B108" s="370" t="s">
        <v>383</v>
      </c>
      <c r="C108" s="371"/>
      <c r="D108" s="349"/>
      <c r="E108" s="349"/>
      <c r="F108" s="349"/>
    </row>
    <row r="109" spans="1:6" ht="18.75" hidden="1" customHeight="1">
      <c r="A109" s="363">
        <v>5110</v>
      </c>
      <c r="B109" s="387" t="s">
        <v>420</v>
      </c>
      <c r="C109" s="379" t="s">
        <v>361</v>
      </c>
      <c r="D109" s="349" t="e">
        <f>E109+F109</f>
        <v>#REF!</v>
      </c>
      <c r="E109" s="349">
        <f>SUM(E111:E113)</f>
        <v>0</v>
      </c>
      <c r="F109" s="349" t="e">
        <f>SUM(F111:F113)</f>
        <v>#REF!</v>
      </c>
    </row>
    <row r="110" spans="1:6" ht="13.5" hidden="1" customHeight="1">
      <c r="A110" s="363"/>
      <c r="B110" s="370" t="s">
        <v>110</v>
      </c>
      <c r="C110" s="379"/>
      <c r="D110" s="349"/>
      <c r="E110" s="349"/>
      <c r="F110" s="349"/>
    </row>
    <row r="111" spans="1:6" ht="18" hidden="1" customHeight="1">
      <c r="A111" s="363">
        <v>5111</v>
      </c>
      <c r="B111" s="385" t="s">
        <v>421</v>
      </c>
      <c r="C111" s="382">
        <v>5111</v>
      </c>
      <c r="D111" s="349" t="e">
        <f>E111+F111</f>
        <v>#REF!</v>
      </c>
      <c r="E111" s="356">
        <v>0</v>
      </c>
      <c r="F111" s="392" t="e">
        <f>+#REF!</f>
        <v>#REF!</v>
      </c>
    </row>
    <row r="112" spans="1:6" ht="18" hidden="1" customHeight="1">
      <c r="A112" s="363">
        <v>5112</v>
      </c>
      <c r="B112" s="385" t="s">
        <v>173</v>
      </c>
      <c r="C112" s="382">
        <v>5112</v>
      </c>
      <c r="D112" s="349" t="e">
        <f>E112+F112</f>
        <v>#REF!</v>
      </c>
      <c r="E112" s="392">
        <v>0</v>
      </c>
      <c r="F112" s="392" t="e">
        <f>+#REF!+#REF!+#REF!+#REF!+#REF!+#REF!+#REF!+#REF!+#REF!+#REF!+#REF!+#REF!+#REF!+#REF!+#REF!+#REF!+#REF!+#REF!+#REF!+#REF!+#REF!+#REF!+#REF!+#REF!+#REF!+#REF!</f>
        <v>#REF!</v>
      </c>
    </row>
    <row r="113" spans="1:6" ht="18" hidden="1" customHeight="1">
      <c r="A113" s="363">
        <v>5113</v>
      </c>
      <c r="B113" s="385" t="s">
        <v>174</v>
      </c>
      <c r="C113" s="382">
        <v>5113</v>
      </c>
      <c r="D113" s="349" t="e">
        <f>E113+F113</f>
        <v>#REF!</v>
      </c>
      <c r="E113" s="392">
        <v>0</v>
      </c>
      <c r="F113" s="392" t="e">
        <f>+#REF!+#REF!+#REF!+#REF!+#REF!+#REF!+#REF!+#REF!+#REF!+#REF!+#REF!+#REF!+#REF!+#REF!+#REF!+#REF!+#REF!+#REF!+#REF!+#REF!+#REF!+#REF!+#REF!+#REF!+#REF!+#REF!+#REF!+#REF!+#REF!+#REF!+#REF!+#REF!+#REF!</f>
        <v>#REF!</v>
      </c>
    </row>
    <row r="114" spans="1:6" ht="19.5" hidden="1" customHeight="1">
      <c r="A114" s="363">
        <v>5120</v>
      </c>
      <c r="B114" s="387" t="s">
        <v>422</v>
      </c>
      <c r="C114" s="379" t="s">
        <v>361</v>
      </c>
      <c r="D114" s="349" t="e">
        <f>E114+F114</f>
        <v>#REF!</v>
      </c>
      <c r="E114" s="349">
        <f>E116+E117+E118</f>
        <v>0</v>
      </c>
      <c r="F114" s="349" t="e">
        <f>F116+F117+F118</f>
        <v>#REF!</v>
      </c>
    </row>
    <row r="115" spans="1:6" hidden="1">
      <c r="A115" s="363"/>
      <c r="B115" s="381" t="s">
        <v>110</v>
      </c>
      <c r="C115" s="379"/>
      <c r="D115" s="349"/>
      <c r="E115" s="349"/>
      <c r="F115" s="349"/>
    </row>
    <row r="116" spans="1:6" ht="17.25" hidden="1" customHeight="1">
      <c r="A116" s="363">
        <v>5121</v>
      </c>
      <c r="B116" s="385" t="s">
        <v>423</v>
      </c>
      <c r="C116" s="382">
        <v>5121</v>
      </c>
      <c r="D116" s="349" t="e">
        <f t="shared" ref="D116:D117" si="2">E116+F116</f>
        <v>#REF!</v>
      </c>
      <c r="E116" s="356">
        <v>0</v>
      </c>
      <c r="F116" s="392" t="e">
        <f>+#REF!+#REF!+#REF!+#REF!+#REF!</f>
        <v>#REF!</v>
      </c>
    </row>
    <row r="117" spans="1:6" ht="17.25" hidden="1" customHeight="1">
      <c r="A117" s="363">
        <v>5122</v>
      </c>
      <c r="B117" s="385" t="s">
        <v>332</v>
      </c>
      <c r="C117" s="382">
        <v>5122</v>
      </c>
      <c r="D117" s="349" t="e">
        <f t="shared" si="2"/>
        <v>#REF!</v>
      </c>
      <c r="E117" s="392">
        <v>0</v>
      </c>
      <c r="F117" s="392" t="e">
        <f>+#REF!+#REF!+#REF!+#REF!+#REF!+#REF!+#REF!</f>
        <v>#REF!</v>
      </c>
    </row>
    <row r="118" spans="1:6" ht="17.25" hidden="1" customHeight="1">
      <c r="A118" s="363">
        <v>5123</v>
      </c>
      <c r="B118" s="385" t="s">
        <v>424</v>
      </c>
      <c r="C118" s="382">
        <v>5129</v>
      </c>
      <c r="D118" s="349" t="e">
        <f>E118+F118</f>
        <v>#REF!</v>
      </c>
      <c r="E118" s="356">
        <v>0</v>
      </c>
      <c r="F118" s="392" t="e">
        <f>+#REF!+#REF!+#REF!+#REF!+#REF!+#REF!+#REF!+#REF!+#REF!+#REF!+#REF!+#REF!+#REF!+#REF!+#REF!+#REF!+#REF!+#REF!+#REF!+#REF!+#REF!+#REF!+#REF!+#REF!</f>
        <v>#REF!</v>
      </c>
    </row>
    <row r="119" spans="1:6" ht="17.25" hidden="1" customHeight="1">
      <c r="A119" s="363">
        <v>5130</v>
      </c>
      <c r="B119" s="387" t="s">
        <v>425</v>
      </c>
      <c r="C119" s="379" t="s">
        <v>361</v>
      </c>
      <c r="D119" s="349" t="e">
        <f>E119+F119</f>
        <v>#REF!</v>
      </c>
      <c r="E119" s="349">
        <v>0</v>
      </c>
      <c r="F119" s="349" t="e">
        <f>SUM(F121:F123)</f>
        <v>#REF!</v>
      </c>
    </row>
    <row r="120" spans="1:6" hidden="1">
      <c r="A120" s="363"/>
      <c r="B120" s="370" t="s">
        <v>110</v>
      </c>
      <c r="C120" s="379"/>
      <c r="D120" s="349"/>
      <c r="E120" s="349"/>
      <c r="F120" s="349"/>
    </row>
    <row r="121" spans="1:6" ht="16.5" hidden="1" customHeight="1">
      <c r="A121" s="363">
        <v>5132</v>
      </c>
      <c r="B121" s="385" t="s">
        <v>426</v>
      </c>
      <c r="C121" s="382">
        <v>5132</v>
      </c>
      <c r="D121" s="349" t="e">
        <f>E121+F121</f>
        <v>#REF!</v>
      </c>
      <c r="E121" s="356">
        <v>0</v>
      </c>
      <c r="F121" s="392" t="e">
        <f>+#REF!+#REF!+#REF!+#REF!+#REF!+#REF!</f>
        <v>#REF!</v>
      </c>
    </row>
    <row r="122" spans="1:6" ht="16.5" hidden="1" customHeight="1">
      <c r="A122" s="363">
        <v>5133</v>
      </c>
      <c r="B122" s="385" t="s">
        <v>197</v>
      </c>
      <c r="C122" s="382">
        <v>5133</v>
      </c>
      <c r="D122" s="349">
        <f>E122+F122</f>
        <v>0</v>
      </c>
      <c r="E122" s="356">
        <v>0</v>
      </c>
      <c r="F122" s="356">
        <v>0</v>
      </c>
    </row>
    <row r="123" spans="1:6" ht="16.5" hidden="1" customHeight="1">
      <c r="A123" s="363">
        <v>5134</v>
      </c>
      <c r="B123" s="385" t="s">
        <v>139</v>
      </c>
      <c r="C123" s="382">
        <v>5134</v>
      </c>
      <c r="D123" s="349" t="e">
        <f>E123+F123</f>
        <v>#REF!</v>
      </c>
      <c r="E123" s="356">
        <v>0</v>
      </c>
      <c r="F123" s="392" t="e">
        <f>+#REF!+#REF!+#REF!+#REF!+#REF!+#REF!</f>
        <v>#REF!</v>
      </c>
    </row>
    <row r="124" spans="1:6" ht="16.5" hidden="1" customHeight="1">
      <c r="A124" s="363">
        <v>5200</v>
      </c>
      <c r="B124" s="387" t="s">
        <v>427</v>
      </c>
      <c r="C124" s="379" t="s">
        <v>361</v>
      </c>
      <c r="D124" s="356" t="e">
        <f>E124+F124</f>
        <v>#REF!</v>
      </c>
      <c r="E124" s="356">
        <f>+E126</f>
        <v>0</v>
      </c>
      <c r="F124" s="356" t="e">
        <f>+F126</f>
        <v>#REF!</v>
      </c>
    </row>
    <row r="125" spans="1:6" hidden="1">
      <c r="A125" s="369"/>
      <c r="B125" s="370" t="s">
        <v>383</v>
      </c>
      <c r="C125" s="371"/>
      <c r="D125" s="349"/>
      <c r="E125" s="349"/>
      <c r="F125" s="349"/>
    </row>
    <row r="126" spans="1:6" ht="19.5" hidden="1" customHeight="1">
      <c r="A126" s="363">
        <v>5221</v>
      </c>
      <c r="B126" s="385" t="s">
        <v>428</v>
      </c>
      <c r="C126" s="382">
        <v>5221</v>
      </c>
      <c r="D126" s="349" t="e">
        <f>E126+F126</f>
        <v>#REF!</v>
      </c>
      <c r="E126" s="356">
        <v>0</v>
      </c>
      <c r="F126" s="392" t="e">
        <f>+#REF!</f>
        <v>#REF!</v>
      </c>
    </row>
    <row r="127" spans="1:6" ht="28.5" hidden="1">
      <c r="A127" s="379" t="s">
        <v>429</v>
      </c>
      <c r="B127" s="393" t="s">
        <v>430</v>
      </c>
      <c r="C127" s="394" t="s">
        <v>361</v>
      </c>
      <c r="D127" s="367" t="e">
        <f>E127+F127</f>
        <v>#REF!</v>
      </c>
      <c r="E127" s="367">
        <f>E129+E132</f>
        <v>0</v>
      </c>
      <c r="F127" s="367" t="e">
        <f>F129+F132</f>
        <v>#REF!</v>
      </c>
    </row>
    <row r="128" spans="1:6" hidden="1">
      <c r="A128" s="379"/>
      <c r="B128" s="381" t="s">
        <v>108</v>
      </c>
      <c r="C128" s="379"/>
      <c r="D128" s="349"/>
      <c r="E128" s="349"/>
      <c r="F128" s="349"/>
    </row>
    <row r="129" spans="1:6" ht="29.25" hidden="1" customHeight="1">
      <c r="A129" s="379" t="s">
        <v>431</v>
      </c>
      <c r="B129" s="383" t="s">
        <v>432</v>
      </c>
      <c r="C129" s="379" t="s">
        <v>361</v>
      </c>
      <c r="D129" s="349" t="e">
        <f>E129+F129</f>
        <v>#REF!</v>
      </c>
      <c r="E129" s="349">
        <f>SUM(E131:E131)</f>
        <v>0</v>
      </c>
      <c r="F129" s="349" t="e">
        <f>SUM(F131:F131)</f>
        <v>#REF!</v>
      </c>
    </row>
    <row r="130" spans="1:6" hidden="1">
      <c r="A130" s="379"/>
      <c r="B130" s="381" t="s">
        <v>108</v>
      </c>
      <c r="C130" s="379"/>
      <c r="D130" s="349"/>
      <c r="E130" s="349"/>
      <c r="F130" s="349"/>
    </row>
    <row r="131" spans="1:6" ht="18.75" hidden="1" customHeight="1">
      <c r="A131" s="379" t="s">
        <v>433</v>
      </c>
      <c r="B131" s="395" t="s">
        <v>434</v>
      </c>
      <c r="C131" s="382">
        <v>8111</v>
      </c>
      <c r="D131" s="349" t="e">
        <f>E131+F131</f>
        <v>#REF!</v>
      </c>
      <c r="E131" s="349">
        <v>0</v>
      </c>
      <c r="F131" s="349" t="e">
        <f>#REF!</f>
        <v>#REF!</v>
      </c>
    </row>
    <row r="132" spans="1:6" ht="29.25" hidden="1" customHeight="1">
      <c r="A132" s="375" t="s">
        <v>435</v>
      </c>
      <c r="B132" s="383" t="s">
        <v>436</v>
      </c>
      <c r="C132" s="379" t="s">
        <v>361</v>
      </c>
      <c r="D132" s="349" t="e">
        <f>E132+F132</f>
        <v>#REF!</v>
      </c>
      <c r="E132" s="349">
        <f>E134</f>
        <v>0</v>
      </c>
      <c r="F132" s="349" t="e">
        <f>F134</f>
        <v>#REF!</v>
      </c>
    </row>
    <row r="133" spans="1:6" hidden="1">
      <c r="A133" s="375"/>
      <c r="B133" s="381" t="s">
        <v>108</v>
      </c>
      <c r="C133" s="379"/>
      <c r="D133" s="349"/>
      <c r="E133" s="349"/>
      <c r="F133" s="349"/>
    </row>
    <row r="134" spans="1:6" ht="18.75" hidden="1" customHeight="1">
      <c r="A134" s="375" t="s">
        <v>437</v>
      </c>
      <c r="B134" s="395" t="s">
        <v>438</v>
      </c>
      <c r="C134" s="382">
        <v>8411</v>
      </c>
      <c r="D134" s="349" t="e">
        <f>E134+F134</f>
        <v>#REF!</v>
      </c>
      <c r="E134" s="349">
        <v>0</v>
      </c>
      <c r="F134" s="349" t="e">
        <f>+#REF!</f>
        <v>#REF!</v>
      </c>
    </row>
    <row r="236" ht="13.5" customHeight="1"/>
    <row r="239" ht="16.5" customHeight="1"/>
  </sheetData>
  <mergeCells count="11">
    <mergeCell ref="E8:F8"/>
    <mergeCell ref="A9:A10"/>
    <mergeCell ref="B9:B10"/>
    <mergeCell ref="C9:C10"/>
    <mergeCell ref="D9:D10"/>
    <mergeCell ref="E9:F9"/>
    <mergeCell ref="D4:F4"/>
    <mergeCell ref="D1:F1"/>
    <mergeCell ref="D2:F2"/>
    <mergeCell ref="D3:F3"/>
    <mergeCell ref="A6:F6"/>
  </mergeCells>
  <pageMargins left="0.37" right="0.19" top="0.75" bottom="0.03" header="0.3" footer="0.3"/>
  <pageSetup scale="93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39997558519241921"/>
  </sheetPr>
  <dimension ref="A1:L692"/>
  <sheetViews>
    <sheetView view="pageBreakPreview" zoomScaleSheetLayoutView="100" workbookViewId="0">
      <selection activeCell="B14" sqref="B14"/>
    </sheetView>
  </sheetViews>
  <sheetFormatPr defaultRowHeight="12.75"/>
  <cols>
    <col min="1" max="1" width="8.5703125" customWidth="1"/>
    <col min="2" max="2" width="35.85546875" customWidth="1"/>
    <col min="3" max="5" width="18.85546875" customWidth="1"/>
    <col min="8" max="8" width="16.5703125" customWidth="1"/>
  </cols>
  <sheetData>
    <row r="1" spans="1:5">
      <c r="C1" s="396" t="s">
        <v>366</v>
      </c>
      <c r="D1" s="396"/>
      <c r="E1" s="396"/>
    </row>
    <row r="2" spans="1:5">
      <c r="C2" s="396" t="s">
        <v>615</v>
      </c>
      <c r="D2" s="396"/>
      <c r="E2" s="396"/>
    </row>
    <row r="3" spans="1:5">
      <c r="C3" s="396" t="s">
        <v>808</v>
      </c>
      <c r="D3" s="396"/>
      <c r="E3" s="396"/>
    </row>
    <row r="4" spans="1:5">
      <c r="C4" s="396" t="s">
        <v>806</v>
      </c>
      <c r="D4" s="396"/>
      <c r="E4" s="396"/>
    </row>
    <row r="5" spans="1:5">
      <c r="D5" s="440"/>
      <c r="E5" s="440"/>
    </row>
    <row r="6" spans="1:5" ht="42" customHeight="1">
      <c r="A6" s="441" t="s">
        <v>790</v>
      </c>
      <c r="B6" s="441"/>
      <c r="C6" s="441"/>
      <c r="D6" s="441"/>
      <c r="E6" s="441"/>
    </row>
    <row r="7" spans="1:5" ht="15.75">
      <c r="A7" s="233"/>
      <c r="B7" s="233"/>
      <c r="C7" s="233"/>
      <c r="D7" s="233"/>
      <c r="E7" s="233"/>
    </row>
    <row r="8" spans="1:5" ht="15.75">
      <c r="A8" s="3"/>
      <c r="B8" s="3"/>
      <c r="C8" s="3"/>
      <c r="D8" s="442" t="s">
        <v>97</v>
      </c>
      <c r="E8" s="442"/>
    </row>
    <row r="9" spans="1:5" ht="38.25" customHeight="1">
      <c r="A9" s="443" t="s">
        <v>599</v>
      </c>
      <c r="B9" s="443"/>
      <c r="C9" s="402" t="s">
        <v>374</v>
      </c>
      <c r="D9" s="445" t="s">
        <v>375</v>
      </c>
      <c r="E9" s="445"/>
    </row>
    <row r="10" spans="1:5" ht="36" customHeight="1">
      <c r="A10" s="444"/>
      <c r="B10" s="444"/>
      <c r="C10" s="402"/>
      <c r="D10" s="1" t="s">
        <v>376</v>
      </c>
      <c r="E10" s="1" t="s">
        <v>377</v>
      </c>
    </row>
    <row r="11" spans="1:5" ht="15.75">
      <c r="A11" s="237">
        <v>1</v>
      </c>
      <c r="B11" s="237">
        <v>2</v>
      </c>
      <c r="C11" s="238">
        <v>3</v>
      </c>
      <c r="D11" s="237">
        <v>4</v>
      </c>
      <c r="E11" s="237">
        <v>5</v>
      </c>
    </row>
    <row r="12" spans="1:5" ht="52.5" customHeight="1">
      <c r="A12" s="237">
        <v>8000</v>
      </c>
      <c r="B12" s="239" t="s">
        <v>600</v>
      </c>
      <c r="C12" s="240" t="e">
        <f>+D12+E12</f>
        <v>#REF!</v>
      </c>
      <c r="D12" s="240" t="e">
        <f>+#REF!-#REF!</f>
        <v>#REF!</v>
      </c>
      <c r="E12" s="240" t="e">
        <f>+#REF!-#REF!</f>
        <v>#REF!</v>
      </c>
    </row>
    <row r="14" spans="1:5">
      <c r="C14" s="277" t="e">
        <f>+C12+havelvac5!D12</f>
        <v>#REF!</v>
      </c>
      <c r="D14" s="277" t="e">
        <f>+D12+havelvac5!E12</f>
        <v>#REF!</v>
      </c>
      <c r="E14" s="277" t="e">
        <f>+E12+havelvac5!F12</f>
        <v>#REF!</v>
      </c>
    </row>
    <row r="15" spans="1:5">
      <c r="D15" s="354"/>
    </row>
    <row r="233" ht="13.5" customHeight="1"/>
    <row r="236" ht="16.5" customHeight="1"/>
    <row r="692" spans="12:12">
      <c r="L692" t="s">
        <v>663</v>
      </c>
    </row>
  </sheetData>
  <mergeCells count="11">
    <mergeCell ref="A6:E6"/>
    <mergeCell ref="D8:E8"/>
    <mergeCell ref="A9:A10"/>
    <mergeCell ref="B9:B10"/>
    <mergeCell ref="C9:C10"/>
    <mergeCell ref="D9:E9"/>
    <mergeCell ref="C1:E1"/>
    <mergeCell ref="C2:E2"/>
    <mergeCell ref="C3:E3"/>
    <mergeCell ref="C4:E4"/>
    <mergeCell ref="D5:E5"/>
  </mergeCells>
  <pageMargins left="0.34" right="0.14000000000000001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39997558519241921"/>
    <pageSetUpPr fitToPage="1"/>
  </sheetPr>
  <dimension ref="A1:L692"/>
  <sheetViews>
    <sheetView view="pageBreakPreview" zoomScale="110" zoomScaleSheetLayoutView="110" workbookViewId="0">
      <selection activeCell="B14" sqref="B14"/>
    </sheetView>
  </sheetViews>
  <sheetFormatPr defaultColWidth="9.140625" defaultRowHeight="15.75"/>
  <cols>
    <col min="1" max="1" width="5.5703125" style="3" customWidth="1"/>
    <col min="2" max="2" width="39" style="3" customWidth="1"/>
    <col min="3" max="3" width="5.42578125" style="3" customWidth="1"/>
    <col min="4" max="6" width="18" style="3" customWidth="1"/>
    <col min="7" max="7" width="13.42578125" style="3" bestFit="1" customWidth="1"/>
    <col min="8" max="8" width="16.5703125" style="3" customWidth="1"/>
    <col min="9" max="16384" width="9.140625" style="3"/>
  </cols>
  <sheetData>
    <row r="1" spans="1:7">
      <c r="B1" s="234"/>
      <c r="D1" s="396" t="s">
        <v>601</v>
      </c>
      <c r="E1" s="396"/>
      <c r="F1" s="396"/>
      <c r="G1" s="235"/>
    </row>
    <row r="2" spans="1:7">
      <c r="B2" s="234"/>
      <c r="D2" s="396" t="s">
        <v>615</v>
      </c>
      <c r="E2" s="396"/>
      <c r="F2" s="396"/>
      <c r="G2" s="235"/>
    </row>
    <row r="3" spans="1:7">
      <c r="B3" s="234"/>
      <c r="D3" s="396" t="s">
        <v>805</v>
      </c>
      <c r="E3" s="396"/>
      <c r="F3" s="396"/>
      <c r="G3" s="235"/>
    </row>
    <row r="4" spans="1:7">
      <c r="B4" s="234"/>
      <c r="D4" s="396" t="s">
        <v>804</v>
      </c>
      <c r="E4" s="396"/>
      <c r="F4" s="396"/>
      <c r="G4" s="235"/>
    </row>
    <row r="5" spans="1:7">
      <c r="B5" s="234"/>
      <c r="E5" s="241"/>
      <c r="F5" s="241"/>
      <c r="G5" s="235"/>
    </row>
    <row r="6" spans="1:7" ht="36" customHeight="1">
      <c r="A6" s="441" t="s">
        <v>791</v>
      </c>
      <c r="B6" s="441"/>
      <c r="C6" s="441"/>
      <c r="D6" s="441"/>
      <c r="E6" s="441"/>
      <c r="F6" s="441"/>
    </row>
    <row r="7" spans="1:7" ht="12.75" customHeight="1">
      <c r="A7" s="234" t="s">
        <v>602</v>
      </c>
    </row>
    <row r="8" spans="1:7" ht="14.25" customHeight="1">
      <c r="E8" s="448" t="s">
        <v>97</v>
      </c>
      <c r="F8" s="448"/>
      <c r="G8" s="242"/>
    </row>
    <row r="9" spans="1:7" ht="46.5" customHeight="1">
      <c r="A9" s="446" t="s">
        <v>599</v>
      </c>
      <c r="B9" s="446" t="s">
        <v>373</v>
      </c>
      <c r="C9" s="447" t="s">
        <v>372</v>
      </c>
      <c r="D9" s="402" t="s">
        <v>374</v>
      </c>
      <c r="E9" s="445" t="s">
        <v>375</v>
      </c>
      <c r="F9" s="445"/>
    </row>
    <row r="10" spans="1:7" ht="36" customHeight="1">
      <c r="A10" s="446"/>
      <c r="B10" s="446"/>
      <c r="C10" s="447"/>
      <c r="D10" s="402"/>
      <c r="E10" s="1" t="s">
        <v>376</v>
      </c>
      <c r="F10" s="1" t="s">
        <v>377</v>
      </c>
    </row>
    <row r="11" spans="1:7">
      <c r="A11" s="243">
        <v>1</v>
      </c>
      <c r="B11" s="243">
        <v>2</v>
      </c>
      <c r="C11" s="243">
        <v>3</v>
      </c>
      <c r="D11" s="243">
        <v>4</v>
      </c>
      <c r="E11" s="243">
        <v>5</v>
      </c>
      <c r="F11" s="243">
        <v>6</v>
      </c>
    </row>
    <row r="12" spans="1:7" s="234" customFormat="1" ht="21.75" customHeight="1">
      <c r="A12" s="244">
        <v>8010</v>
      </c>
      <c r="B12" s="245" t="s">
        <v>603</v>
      </c>
      <c r="C12" s="246"/>
      <c r="D12" s="247">
        <f>E12+F12</f>
        <v>0</v>
      </c>
      <c r="E12" s="247">
        <f>E14+E64</f>
        <v>0</v>
      </c>
      <c r="F12" s="247">
        <f>F14+F64</f>
        <v>0</v>
      </c>
    </row>
    <row r="13" spans="1:7" s="234" customFormat="1" ht="12" customHeight="1">
      <c r="A13" s="189"/>
      <c r="B13" s="34" t="s">
        <v>108</v>
      </c>
      <c r="C13" s="248"/>
      <c r="D13" s="249"/>
      <c r="E13" s="249"/>
      <c r="F13" s="249"/>
    </row>
    <row r="14" spans="1:7">
      <c r="A14" s="250">
        <v>8100</v>
      </c>
      <c r="B14" s="251" t="s">
        <v>604</v>
      </c>
      <c r="C14" s="252"/>
      <c r="D14" s="253">
        <f>E14+F14</f>
        <v>0</v>
      </c>
      <c r="E14" s="253">
        <f>+E16+E44</f>
        <v>0</v>
      </c>
      <c r="F14" s="253">
        <f>+F16+F44</f>
        <v>0</v>
      </c>
    </row>
    <row r="15" spans="1:7" ht="13.5" customHeight="1">
      <c r="A15" s="189"/>
      <c r="B15" s="254" t="s">
        <v>108</v>
      </c>
      <c r="C15" s="24"/>
      <c r="D15" s="255"/>
      <c r="E15" s="255"/>
      <c r="F15" s="255"/>
    </row>
    <row r="16" spans="1:7" s="331" customFormat="1">
      <c r="A16" s="327">
        <v>8110</v>
      </c>
      <c r="B16" s="328" t="s">
        <v>672</v>
      </c>
      <c r="C16" s="327"/>
      <c r="D16" s="329">
        <f>+E16+F16</f>
        <v>0</v>
      </c>
      <c r="E16" s="330">
        <f t="shared" ref="E16:F16" si="0">E18+E22</f>
        <v>0</v>
      </c>
      <c r="F16" s="330">
        <f t="shared" si="0"/>
        <v>0</v>
      </c>
    </row>
    <row r="17" spans="1:6" ht="12" customHeight="1">
      <c r="A17" s="24"/>
      <c r="B17" s="263" t="s">
        <v>108</v>
      </c>
      <c r="C17" s="24"/>
      <c r="D17" s="265"/>
      <c r="E17" s="265"/>
      <c r="F17" s="265"/>
    </row>
    <row r="18" spans="1:6" s="234" customFormat="1" ht="38.25">
      <c r="A18" s="276">
        <v>8111</v>
      </c>
      <c r="B18" s="259" t="s">
        <v>673</v>
      </c>
      <c r="C18" s="260"/>
      <c r="D18" s="261"/>
      <c r="E18" s="261"/>
      <c r="F18" s="261"/>
    </row>
    <row r="19" spans="1:6" ht="13.5" customHeight="1">
      <c r="A19" s="24"/>
      <c r="B19" s="263" t="s">
        <v>110</v>
      </c>
      <c r="C19" s="24"/>
      <c r="D19" s="265"/>
      <c r="E19" s="265"/>
      <c r="F19" s="265"/>
    </row>
    <row r="20" spans="1:6" ht="105.75" customHeight="1">
      <c r="A20" s="24">
        <v>8112</v>
      </c>
      <c r="B20" s="263" t="s">
        <v>674</v>
      </c>
      <c r="C20" s="24">
        <v>9111</v>
      </c>
      <c r="D20" s="265"/>
      <c r="E20" s="265"/>
      <c r="F20" s="265"/>
    </row>
    <row r="21" spans="1:6">
      <c r="A21" s="24">
        <v>8113</v>
      </c>
      <c r="B21" s="263" t="s">
        <v>675</v>
      </c>
      <c r="C21" s="24">
        <v>6111</v>
      </c>
      <c r="D21" s="265"/>
      <c r="E21" s="265"/>
      <c r="F21" s="265"/>
    </row>
    <row r="22" spans="1:6" s="234" customFormat="1" ht="29.25" customHeight="1">
      <c r="A22" s="276">
        <v>8120</v>
      </c>
      <c r="B22" s="259" t="s">
        <v>676</v>
      </c>
      <c r="C22" s="260"/>
      <c r="D22" s="261">
        <f>+E22+F22</f>
        <v>0</v>
      </c>
      <c r="E22" s="261">
        <f t="shared" ref="E22:F22" si="1">+E24+E34</f>
        <v>0</v>
      </c>
      <c r="F22" s="261">
        <f t="shared" si="1"/>
        <v>0</v>
      </c>
    </row>
    <row r="23" spans="1:6">
      <c r="A23" s="24"/>
      <c r="B23" s="263" t="s">
        <v>108</v>
      </c>
      <c r="C23" s="24"/>
      <c r="D23" s="265"/>
      <c r="E23" s="265"/>
      <c r="F23" s="265"/>
    </row>
    <row r="24" spans="1:6" s="336" customFormat="1">
      <c r="A24" s="332">
        <v>8121</v>
      </c>
      <c r="B24" s="333" t="s">
        <v>677</v>
      </c>
      <c r="C24" s="332"/>
      <c r="D24" s="334">
        <f>+E24+F24</f>
        <v>0</v>
      </c>
      <c r="E24" s="335">
        <f t="shared" ref="E24:F24" si="2">+E26+E30</f>
        <v>0</v>
      </c>
      <c r="F24" s="335">
        <f t="shared" si="2"/>
        <v>0</v>
      </c>
    </row>
    <row r="25" spans="1:6">
      <c r="A25" s="24"/>
      <c r="B25" s="263" t="s">
        <v>110</v>
      </c>
      <c r="C25" s="24"/>
      <c r="D25" s="265"/>
      <c r="E25" s="265"/>
      <c r="F25" s="265"/>
    </row>
    <row r="26" spans="1:6" ht="65.25" customHeight="1">
      <c r="A26" s="24">
        <v>8122</v>
      </c>
      <c r="B26" s="263" t="s">
        <v>678</v>
      </c>
      <c r="C26" s="24">
        <v>9112</v>
      </c>
      <c r="D26" s="275">
        <f>+E26+F26</f>
        <v>0</v>
      </c>
      <c r="E26" s="265">
        <f>E28+E29</f>
        <v>0</v>
      </c>
      <c r="F26" s="265"/>
    </row>
    <row r="27" spans="1:6">
      <c r="A27" s="24"/>
      <c r="B27" s="263" t="s">
        <v>679</v>
      </c>
      <c r="C27" s="24"/>
      <c r="D27" s="265"/>
      <c r="E27" s="265"/>
      <c r="F27" s="265"/>
    </row>
    <row r="28" spans="1:6">
      <c r="A28" s="24">
        <v>8123</v>
      </c>
      <c r="B28" s="263" t="s">
        <v>680</v>
      </c>
      <c r="C28" s="24"/>
      <c r="D28" s="322"/>
      <c r="E28" s="265"/>
      <c r="F28" s="265"/>
    </row>
    <row r="29" spans="1:6">
      <c r="A29" s="24">
        <v>8124</v>
      </c>
      <c r="B29" s="263" t="s">
        <v>681</v>
      </c>
      <c r="C29" s="24"/>
      <c r="D29" s="275">
        <f>+E29+F29</f>
        <v>0</v>
      </c>
      <c r="E29" s="265">
        <v>0</v>
      </c>
      <c r="F29" s="265"/>
    </row>
    <row r="30" spans="1:6" ht="44.25" customHeight="1">
      <c r="A30" s="24">
        <v>8130</v>
      </c>
      <c r="B30" s="263" t="s">
        <v>682</v>
      </c>
      <c r="C30" s="24">
        <v>6112</v>
      </c>
      <c r="D30" s="265"/>
      <c r="E30" s="265"/>
      <c r="F30" s="265"/>
    </row>
    <row r="31" spans="1:6">
      <c r="A31" s="24"/>
      <c r="B31" s="263" t="s">
        <v>679</v>
      </c>
      <c r="C31" s="24"/>
      <c r="D31" s="265"/>
      <c r="E31" s="265"/>
      <c r="F31" s="265"/>
    </row>
    <row r="32" spans="1:6">
      <c r="A32" s="24">
        <v>8131</v>
      </c>
      <c r="B32" s="263" t="s">
        <v>683</v>
      </c>
      <c r="C32" s="24"/>
      <c r="D32" s="265"/>
      <c r="E32" s="265"/>
      <c r="F32" s="265"/>
    </row>
    <row r="33" spans="1:6">
      <c r="A33" s="24">
        <v>8132</v>
      </c>
      <c r="B33" s="263" t="s">
        <v>684</v>
      </c>
      <c r="C33" s="24"/>
      <c r="D33" s="265"/>
      <c r="E33" s="265"/>
      <c r="F33" s="265"/>
    </row>
    <row r="34" spans="1:6" s="336" customFormat="1">
      <c r="A34" s="332">
        <v>8140</v>
      </c>
      <c r="B34" s="333" t="s">
        <v>685</v>
      </c>
      <c r="C34" s="332"/>
      <c r="D34" s="334"/>
      <c r="E34" s="335"/>
      <c r="F34" s="335"/>
    </row>
    <row r="35" spans="1:6">
      <c r="A35" s="24"/>
      <c r="B35" s="263" t="s">
        <v>110</v>
      </c>
      <c r="C35" s="24"/>
      <c r="D35" s="265"/>
      <c r="E35" s="265"/>
      <c r="F35" s="265"/>
    </row>
    <row r="36" spans="1:6">
      <c r="A36" s="24">
        <v>8141</v>
      </c>
      <c r="B36" s="263" t="s">
        <v>686</v>
      </c>
      <c r="C36" s="24">
        <v>9112</v>
      </c>
      <c r="D36" s="265"/>
      <c r="E36" s="265"/>
      <c r="F36" s="265"/>
    </row>
    <row r="37" spans="1:6">
      <c r="A37" s="24"/>
      <c r="B37" s="263" t="s">
        <v>679</v>
      </c>
      <c r="C37" s="24"/>
      <c r="D37" s="265"/>
      <c r="E37" s="265"/>
      <c r="F37" s="265"/>
    </row>
    <row r="38" spans="1:6">
      <c r="A38" s="24">
        <v>8142</v>
      </c>
      <c r="B38" s="263" t="s">
        <v>687</v>
      </c>
      <c r="C38" s="24"/>
      <c r="D38" s="265"/>
      <c r="E38" s="265"/>
      <c r="F38" s="265"/>
    </row>
    <row r="39" spans="1:6">
      <c r="A39" s="24">
        <v>8143</v>
      </c>
      <c r="B39" s="263" t="s">
        <v>688</v>
      </c>
      <c r="C39" s="24"/>
      <c r="D39" s="265"/>
      <c r="E39" s="265"/>
      <c r="F39" s="265"/>
    </row>
    <row r="40" spans="1:6" ht="25.5">
      <c r="A40" s="24">
        <v>8150</v>
      </c>
      <c r="B40" s="263" t="s">
        <v>689</v>
      </c>
      <c r="C40" s="24">
        <v>6112</v>
      </c>
      <c r="D40" s="265"/>
      <c r="E40" s="265"/>
      <c r="F40" s="265"/>
    </row>
    <row r="41" spans="1:6">
      <c r="A41" s="24"/>
      <c r="B41" s="263" t="s">
        <v>679</v>
      </c>
      <c r="C41" s="24"/>
      <c r="D41" s="265"/>
      <c r="E41" s="265"/>
      <c r="F41" s="265"/>
    </row>
    <row r="42" spans="1:6">
      <c r="A42" s="24">
        <v>8151</v>
      </c>
      <c r="B42" s="263" t="s">
        <v>683</v>
      </c>
      <c r="C42" s="24"/>
      <c r="D42" s="265"/>
      <c r="E42" s="265"/>
      <c r="F42" s="265"/>
    </row>
    <row r="43" spans="1:6" s="256" customFormat="1">
      <c r="A43" s="24">
        <v>8152</v>
      </c>
      <c r="B43" s="263" t="s">
        <v>690</v>
      </c>
      <c r="C43" s="24"/>
      <c r="D43" s="265"/>
      <c r="E43" s="265"/>
      <c r="F43" s="265"/>
    </row>
    <row r="44" spans="1:6" s="331" customFormat="1">
      <c r="A44" s="327">
        <v>8160</v>
      </c>
      <c r="B44" s="328" t="s">
        <v>691</v>
      </c>
      <c r="C44" s="327"/>
      <c r="D44" s="329">
        <f>+E44+F44</f>
        <v>0</v>
      </c>
      <c r="E44" s="330">
        <f>E46+E50</f>
        <v>0</v>
      </c>
      <c r="F44" s="330">
        <f>F46+F50</f>
        <v>0</v>
      </c>
    </row>
    <row r="45" spans="1:6" s="256" customFormat="1">
      <c r="A45" s="24"/>
      <c r="B45" s="263" t="s">
        <v>108</v>
      </c>
      <c r="C45" s="24"/>
      <c r="D45" s="265"/>
      <c r="E45" s="265"/>
      <c r="F45" s="265"/>
    </row>
    <row r="46" spans="1:6" s="234" customFormat="1" ht="25.5">
      <c r="A46" s="276">
        <v>8161</v>
      </c>
      <c r="B46" s="259" t="s">
        <v>605</v>
      </c>
      <c r="C46" s="260"/>
      <c r="D46" s="261">
        <f>E46+F46</f>
        <v>0</v>
      </c>
      <c r="E46" s="261">
        <f>+E48+E49</f>
        <v>0</v>
      </c>
      <c r="F46" s="261">
        <f>+F48+F49</f>
        <v>0</v>
      </c>
    </row>
    <row r="47" spans="1:6" s="234" customFormat="1">
      <c r="A47" s="24"/>
      <c r="B47" s="262" t="s">
        <v>110</v>
      </c>
      <c r="C47" s="189"/>
      <c r="D47" s="257"/>
      <c r="E47" s="258"/>
      <c r="F47" s="257"/>
    </row>
    <row r="48" spans="1:6" s="234" customFormat="1" ht="89.25">
      <c r="A48" s="24">
        <v>8163</v>
      </c>
      <c r="B48" s="263" t="s">
        <v>662</v>
      </c>
      <c r="C48" s="24">
        <v>9213</v>
      </c>
      <c r="D48" s="322">
        <f>+E48+F48</f>
        <v>0</v>
      </c>
      <c r="E48" s="265">
        <v>0</v>
      </c>
      <c r="F48" s="264">
        <v>0</v>
      </c>
    </row>
    <row r="49" spans="1:6" ht="25.5">
      <c r="A49" s="24">
        <v>8164</v>
      </c>
      <c r="B49" s="263" t="s">
        <v>606</v>
      </c>
      <c r="C49" s="24" t="s">
        <v>607</v>
      </c>
      <c r="D49" s="264">
        <f>E49+F49</f>
        <v>0</v>
      </c>
      <c r="E49" s="265">
        <v>0</v>
      </c>
      <c r="F49" s="337"/>
    </row>
    <row r="50" spans="1:6" ht="25.5">
      <c r="A50" s="276">
        <v>8190</v>
      </c>
      <c r="B50" s="259" t="s">
        <v>608</v>
      </c>
      <c r="C50" s="266"/>
      <c r="D50" s="267">
        <f>E50+F50</f>
        <v>0</v>
      </c>
      <c r="E50" s="267">
        <f>+E52+E56-E55</f>
        <v>0</v>
      </c>
      <c r="F50" s="267">
        <f>F52+F56</f>
        <v>0</v>
      </c>
    </row>
    <row r="51" spans="1:6">
      <c r="A51" s="268"/>
      <c r="B51" s="269" t="s">
        <v>383</v>
      </c>
      <c r="C51" s="189"/>
      <c r="D51" s="249"/>
      <c r="E51" s="249"/>
      <c r="F51" s="249"/>
    </row>
    <row r="52" spans="1:6" ht="26.25">
      <c r="A52" s="151">
        <v>8191</v>
      </c>
      <c r="B52" s="270" t="s">
        <v>609</v>
      </c>
      <c r="C52" s="260">
        <v>9320</v>
      </c>
      <c r="D52" s="261">
        <f>E52+F52</f>
        <v>0</v>
      </c>
      <c r="E52" s="261">
        <f>+E54+E55</f>
        <v>0</v>
      </c>
      <c r="F52" s="271">
        <f>+F54+F55</f>
        <v>0</v>
      </c>
    </row>
    <row r="53" spans="1:6">
      <c r="A53" s="24"/>
      <c r="B53" s="269" t="s">
        <v>110</v>
      </c>
      <c r="C53" s="189"/>
      <c r="D53" s="255"/>
      <c r="E53" s="255"/>
      <c r="F53" s="255"/>
    </row>
    <row r="54" spans="1:6" ht="64.5">
      <c r="A54" s="24">
        <v>8192</v>
      </c>
      <c r="B54" s="272" t="s">
        <v>610</v>
      </c>
      <c r="C54" s="189"/>
      <c r="D54" s="265">
        <f>E54+F54</f>
        <v>0</v>
      </c>
      <c r="E54" s="265"/>
      <c r="F54" s="265">
        <v>0</v>
      </c>
    </row>
    <row r="55" spans="1:6" ht="26.25">
      <c r="A55" s="24">
        <v>8193</v>
      </c>
      <c r="B55" s="272" t="s">
        <v>611</v>
      </c>
      <c r="C55" s="189"/>
      <c r="D55" s="264">
        <f>E55+F55</f>
        <v>0</v>
      </c>
      <c r="E55" s="265"/>
      <c r="F55" s="265">
        <v>0</v>
      </c>
    </row>
    <row r="56" spans="1:6" ht="26.25">
      <c r="A56" s="151">
        <v>8194</v>
      </c>
      <c r="B56" s="270" t="s">
        <v>612</v>
      </c>
      <c r="C56" s="273">
        <v>9330</v>
      </c>
      <c r="D56" s="261">
        <f>E56+F56</f>
        <v>0</v>
      </c>
      <c r="E56" s="274">
        <f>E58+E59</f>
        <v>0</v>
      </c>
      <c r="F56" s="274">
        <f>F58+F59</f>
        <v>0</v>
      </c>
    </row>
    <row r="57" spans="1:6">
      <c r="A57" s="24"/>
      <c r="B57" s="269" t="s">
        <v>110</v>
      </c>
      <c r="C57" s="11"/>
      <c r="D57" s="275"/>
      <c r="E57" s="265"/>
      <c r="F57" s="255"/>
    </row>
    <row r="58" spans="1:6" ht="39">
      <c r="A58" s="24">
        <v>8195</v>
      </c>
      <c r="B58" s="272" t="s">
        <v>613</v>
      </c>
      <c r="C58" s="11"/>
      <c r="D58" s="275">
        <f>E58+F58</f>
        <v>0</v>
      </c>
      <c r="E58" s="265">
        <v>0</v>
      </c>
      <c r="F58" s="265"/>
    </row>
    <row r="59" spans="1:6" ht="39">
      <c r="A59" s="24">
        <v>8196</v>
      </c>
      <c r="B59" s="272" t="s">
        <v>614</v>
      </c>
      <c r="C59" s="11"/>
      <c r="D59" s="275">
        <f>E59+F59</f>
        <v>0</v>
      </c>
      <c r="E59" s="265">
        <v>0</v>
      </c>
      <c r="F59" s="265"/>
    </row>
    <row r="60" spans="1:6" ht="38.25">
      <c r="A60" s="24">
        <v>8197</v>
      </c>
      <c r="B60" s="338" t="s">
        <v>692</v>
      </c>
      <c r="C60" s="339"/>
      <c r="D60" s="340" t="s">
        <v>693</v>
      </c>
      <c r="E60" s="340" t="s">
        <v>693</v>
      </c>
      <c r="F60" s="340" t="s">
        <v>693</v>
      </c>
    </row>
    <row r="61" spans="1:6" ht="51">
      <c r="A61" s="24">
        <v>8198</v>
      </c>
      <c r="B61" s="338" t="s">
        <v>694</v>
      </c>
      <c r="C61" s="339"/>
      <c r="D61" s="340" t="s">
        <v>693</v>
      </c>
      <c r="E61" s="339"/>
      <c r="F61" s="339"/>
    </row>
    <row r="62" spans="1:6" ht="38.25">
      <c r="A62" s="24">
        <v>8199</v>
      </c>
      <c r="B62" s="338" t="s">
        <v>695</v>
      </c>
      <c r="C62" s="340"/>
      <c r="D62" s="339"/>
      <c r="E62" s="340"/>
      <c r="F62" s="339"/>
    </row>
    <row r="63" spans="1:6" ht="42.75" customHeight="1">
      <c r="A63" s="24" t="s">
        <v>696</v>
      </c>
      <c r="B63" s="341" t="s">
        <v>697</v>
      </c>
      <c r="C63" s="339"/>
      <c r="D63" s="339"/>
      <c r="E63" s="340" t="s">
        <v>693</v>
      </c>
      <c r="F63" s="339"/>
    </row>
    <row r="64" spans="1:6">
      <c r="A64" s="250">
        <v>8200</v>
      </c>
      <c r="B64" s="251" t="s">
        <v>698</v>
      </c>
      <c r="C64" s="252"/>
      <c r="D64" s="253">
        <f>E64+F64</f>
        <v>0</v>
      </c>
      <c r="E64" s="253">
        <f>+E66</f>
        <v>0</v>
      </c>
      <c r="F64" s="253">
        <f>+F66</f>
        <v>0</v>
      </c>
    </row>
    <row r="65" spans="1:6">
      <c r="A65" s="24"/>
      <c r="B65" s="340" t="s">
        <v>108</v>
      </c>
      <c r="C65" s="339"/>
      <c r="D65" s="339"/>
      <c r="E65" s="339"/>
      <c r="F65" s="339"/>
    </row>
    <row r="66" spans="1:6" s="331" customFormat="1">
      <c r="A66" s="327">
        <v>8210</v>
      </c>
      <c r="B66" s="328" t="s">
        <v>699</v>
      </c>
      <c r="C66" s="327"/>
      <c r="D66" s="330">
        <f>+D72</f>
        <v>0</v>
      </c>
      <c r="E66" s="330">
        <f>+E72</f>
        <v>0</v>
      </c>
      <c r="F66" s="330">
        <f>+F72</f>
        <v>0</v>
      </c>
    </row>
    <row r="67" spans="1:6">
      <c r="A67" s="24"/>
      <c r="B67" s="341" t="s">
        <v>108</v>
      </c>
      <c r="C67" s="339"/>
      <c r="D67" s="339"/>
      <c r="E67" s="339"/>
      <c r="F67" s="339"/>
    </row>
    <row r="68" spans="1:6" s="234" customFormat="1" ht="38.25">
      <c r="A68" s="276">
        <v>8211</v>
      </c>
      <c r="B68" s="259" t="s">
        <v>700</v>
      </c>
      <c r="C68" s="260"/>
      <c r="D68" s="261"/>
      <c r="E68" s="261" t="s">
        <v>693</v>
      </c>
      <c r="F68" s="261"/>
    </row>
    <row r="69" spans="1:6">
      <c r="A69" s="24"/>
      <c r="B69" s="338" t="s">
        <v>110</v>
      </c>
      <c r="C69" s="24"/>
      <c r="D69" s="339"/>
      <c r="E69" s="340"/>
      <c r="F69" s="339"/>
    </row>
    <row r="70" spans="1:6" ht="25.5">
      <c r="A70" s="24">
        <v>8212</v>
      </c>
      <c r="B70" s="341" t="s">
        <v>674</v>
      </c>
      <c r="C70" s="24">
        <v>9121</v>
      </c>
      <c r="D70" s="339"/>
      <c r="E70" s="340" t="s">
        <v>693</v>
      </c>
      <c r="F70" s="339"/>
    </row>
    <row r="71" spans="1:6">
      <c r="A71" s="24">
        <v>8213</v>
      </c>
      <c r="B71" s="341" t="s">
        <v>675</v>
      </c>
      <c r="C71" s="24">
        <v>6121</v>
      </c>
      <c r="D71" s="339"/>
      <c r="E71" s="340" t="s">
        <v>693</v>
      </c>
      <c r="F71" s="339"/>
    </row>
    <row r="72" spans="1:6" s="234" customFormat="1" ht="25.5">
      <c r="A72" s="276">
        <v>8220</v>
      </c>
      <c r="B72" s="259" t="s">
        <v>701</v>
      </c>
      <c r="C72" s="260"/>
      <c r="D72" s="261">
        <f>E72+F72</f>
        <v>0</v>
      </c>
      <c r="E72" s="261">
        <f>+E74</f>
        <v>0</v>
      </c>
      <c r="F72" s="261">
        <f>+F74</f>
        <v>0</v>
      </c>
    </row>
    <row r="73" spans="1:6">
      <c r="A73" s="24"/>
      <c r="B73" s="338" t="s">
        <v>108</v>
      </c>
      <c r="C73" s="24"/>
      <c r="D73" s="339"/>
      <c r="E73" s="340"/>
      <c r="F73" s="339"/>
    </row>
    <row r="74" spans="1:6" s="336" customFormat="1">
      <c r="A74" s="332">
        <v>8221</v>
      </c>
      <c r="B74" s="333" t="s">
        <v>677</v>
      </c>
      <c r="C74" s="332"/>
      <c r="D74" s="334">
        <f>+E74+F74</f>
        <v>0</v>
      </c>
      <c r="E74" s="335">
        <f>+E76+E77</f>
        <v>0</v>
      </c>
      <c r="F74" s="335">
        <f>+F76+F77</f>
        <v>0</v>
      </c>
    </row>
    <row r="75" spans="1:6">
      <c r="A75" s="24"/>
      <c r="B75" s="338" t="s">
        <v>110</v>
      </c>
      <c r="C75" s="24"/>
      <c r="D75" s="265"/>
      <c r="E75" s="265"/>
      <c r="F75" s="265"/>
    </row>
    <row r="76" spans="1:6">
      <c r="A76" s="24">
        <v>8222</v>
      </c>
      <c r="B76" s="341" t="s">
        <v>702</v>
      </c>
      <c r="C76" s="24">
        <v>9122</v>
      </c>
      <c r="D76" s="275">
        <f>+E76+F76</f>
        <v>0</v>
      </c>
      <c r="E76" s="265">
        <v>0</v>
      </c>
      <c r="F76" s="265"/>
    </row>
    <row r="77" spans="1:6" ht="25.5">
      <c r="A77" s="24">
        <v>8230</v>
      </c>
      <c r="B77" s="341" t="s">
        <v>703</v>
      </c>
      <c r="C77" s="24">
        <v>6122</v>
      </c>
      <c r="D77" s="265"/>
      <c r="E77" s="265">
        <v>0</v>
      </c>
      <c r="F77" s="265"/>
    </row>
    <row r="78" spans="1:6" s="336" customFormat="1">
      <c r="A78" s="332">
        <v>8240</v>
      </c>
      <c r="B78" s="333" t="s">
        <v>685</v>
      </c>
      <c r="C78" s="332"/>
      <c r="D78" s="334"/>
      <c r="E78" s="335"/>
      <c r="F78" s="335"/>
    </row>
    <row r="79" spans="1:6">
      <c r="A79" s="24"/>
      <c r="B79" s="338" t="s">
        <v>110</v>
      </c>
      <c r="C79" s="24"/>
      <c r="D79" s="339"/>
      <c r="E79" s="340"/>
      <c r="F79" s="339"/>
    </row>
    <row r="80" spans="1:6">
      <c r="A80" s="24">
        <v>8241</v>
      </c>
      <c r="B80" s="341" t="s">
        <v>704</v>
      </c>
      <c r="C80" s="24">
        <v>9122</v>
      </c>
      <c r="D80" s="339"/>
      <c r="E80" s="339"/>
      <c r="F80" s="339"/>
    </row>
    <row r="81" spans="1:6" ht="25.5">
      <c r="A81" s="24">
        <v>8250</v>
      </c>
      <c r="B81" s="341" t="s">
        <v>705</v>
      </c>
      <c r="C81" s="24">
        <v>6122</v>
      </c>
      <c r="D81" s="339"/>
      <c r="E81" s="339"/>
      <c r="F81" s="339"/>
    </row>
    <row r="153" ht="15.75" customHeight="1"/>
    <row r="233" ht="13.5" customHeight="1"/>
    <row r="234" ht="15.75" customHeight="1"/>
    <row r="236" ht="16.5" customHeight="1"/>
    <row r="266" ht="15.75" customHeight="1"/>
    <row r="692" spans="12:12">
      <c r="L692" s="3" t="s">
        <v>663</v>
      </c>
    </row>
  </sheetData>
  <mergeCells count="11">
    <mergeCell ref="D1:F1"/>
    <mergeCell ref="D2:F2"/>
    <mergeCell ref="D3:F3"/>
    <mergeCell ref="D4:F4"/>
    <mergeCell ref="A9:A10"/>
    <mergeCell ref="B9:B10"/>
    <mergeCell ref="C9:C10"/>
    <mergeCell ref="D9:D10"/>
    <mergeCell ref="E9:F9"/>
    <mergeCell ref="A6:F6"/>
    <mergeCell ref="E8:F8"/>
  </mergeCells>
  <pageMargins left="0.25" right="0.25" top="0.75" bottom="0.75" header="0.3" footer="0.3"/>
  <pageSetup fitToHeight="0" orientation="portrait" blackAndWhite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8">
    <tabColor theme="4" tint="0.39997558519241921"/>
  </sheetPr>
  <dimension ref="A1:II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7109375" style="37" customWidth="1"/>
    <col min="15" max="15" width="16.140625" style="37" customWidth="1"/>
    <col min="16" max="16" width="14.7109375" style="3" customWidth="1"/>
    <col min="17" max="17" width="9.140625" style="3"/>
    <col min="18" max="18" width="9.5703125" style="3" bestFit="1" customWidth="1"/>
    <col min="19" max="19" width="14.425781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50"/>
      <c r="L1" s="450"/>
      <c r="M1" s="450"/>
      <c r="N1" s="396" t="s">
        <v>622</v>
      </c>
      <c r="O1" s="396"/>
      <c r="P1" s="39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50"/>
      <c r="L2" s="450"/>
      <c r="M2" s="450"/>
      <c r="N2" s="396" t="s">
        <v>615</v>
      </c>
      <c r="O2" s="396"/>
      <c r="P2" s="396"/>
    </row>
    <row r="3" spans="1:22">
      <c r="A3" s="3"/>
      <c r="B3" s="234"/>
      <c r="C3" s="3"/>
      <c r="D3" s="235"/>
      <c r="E3" s="235"/>
      <c r="F3" s="235" t="s">
        <v>661</v>
      </c>
      <c r="G3" s="235"/>
      <c r="H3" s="235"/>
      <c r="I3" s="3"/>
      <c r="J3" s="3"/>
      <c r="K3" s="450"/>
      <c r="L3" s="450"/>
      <c r="M3" s="450"/>
      <c r="N3" s="396" t="s">
        <v>807</v>
      </c>
      <c r="O3" s="396"/>
      <c r="P3" s="39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50"/>
      <c r="L4" s="450"/>
      <c r="M4" s="450"/>
      <c r="N4" s="396" t="s">
        <v>806</v>
      </c>
      <c r="O4" s="396"/>
      <c r="P4" s="39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50"/>
      <c r="L5" s="450"/>
      <c r="M5" s="450"/>
      <c r="N5" s="451" t="s">
        <v>589</v>
      </c>
      <c r="O5" s="451"/>
      <c r="P5" s="451"/>
    </row>
    <row r="6" spans="1:22">
      <c r="A6" s="234" t="s">
        <v>623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8.25" customHeight="1">
      <c r="A7" s="120" t="s">
        <v>490</v>
      </c>
      <c r="H7" s="441" t="s">
        <v>802</v>
      </c>
      <c r="I7" s="441"/>
      <c r="J7" s="441"/>
      <c r="K7" s="441"/>
      <c r="L7" s="441"/>
      <c r="M7" s="441"/>
      <c r="N7" s="441"/>
      <c r="O7" s="441"/>
      <c r="P7" s="441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448" t="s">
        <v>97</v>
      </c>
      <c r="P9" s="448"/>
    </row>
    <row r="10" spans="1:22" ht="46.5" customHeight="1">
      <c r="A10" s="121"/>
      <c r="H10" s="420" t="s">
        <v>98</v>
      </c>
      <c r="I10" s="420" t="s">
        <v>99</v>
      </c>
      <c r="J10" s="423" t="s">
        <v>100</v>
      </c>
      <c r="K10" s="423" t="s">
        <v>101</v>
      </c>
      <c r="L10" s="426" t="s">
        <v>102</v>
      </c>
      <c r="M10" s="429" t="s">
        <v>103</v>
      </c>
      <c r="N10" s="402" t="s">
        <v>374</v>
      </c>
      <c r="O10" s="449" t="s">
        <v>375</v>
      </c>
      <c r="P10" s="449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21"/>
      <c r="I11" s="421"/>
      <c r="J11" s="424"/>
      <c r="K11" s="424"/>
      <c r="L11" s="427"/>
      <c r="M11" s="430"/>
      <c r="N11" s="402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30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169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R13" s="353"/>
      <c r="S13" s="323">
        <f>+N13+'havelvac 7.3'!N13+'havelvac 7.4'!N13+'havelvac 7.5'!N13+'havelvac 7.6'!N13+'havelvac 7.7'!N13+'havelvac 7.8'!N13+'havelvac 7.9'!N13+'havelvac 7.10'!N13+'havelvac 7.11'!N13+'havelvac 7.12'!N13+'havelvac 7.13'!N13</f>
        <v>0</v>
      </c>
    </row>
    <row r="14" spans="1:22" s="179" customFormat="1" ht="30" customHeight="1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1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3"/>
      <c r="T14" s="159"/>
      <c r="U14" s="159"/>
      <c r="V14" s="159"/>
    </row>
    <row r="15" spans="1:22" s="21" customFormat="1" ht="15.75" customHeigh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39.75" customHeight="1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7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3"/>
      <c r="T16" s="159"/>
      <c r="U16" s="159"/>
      <c r="V16" s="159"/>
    </row>
    <row r="17" spans="1:22" s="21" customFormat="1" ht="15.75" customHeigh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 ht="15.75" customHeigh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3"/>
      <c r="T18" s="159"/>
      <c r="U18" s="159"/>
      <c r="V18" s="159"/>
    </row>
    <row r="19" spans="1:22" ht="15.75" customHeight="1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 ht="15.75" customHeigh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144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3"/>
      <c r="T20" s="159"/>
      <c r="U20" s="159"/>
      <c r="V20" s="159"/>
    </row>
    <row r="21" spans="1:22" s="21" customFormat="1" ht="15.75" customHeigh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 customHeight="1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 ht="15.75" customHeigh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289"/>
      <c r="P23" s="289"/>
      <c r="Q23" s="159"/>
      <c r="R23" s="159"/>
      <c r="S23" s="323"/>
      <c r="T23" s="159"/>
      <c r="U23" s="159"/>
      <c r="V23" s="159"/>
    </row>
    <row r="24" spans="1:22" ht="15.75" customHeight="1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289"/>
      <c r="P24" s="289"/>
      <c r="Q24" s="159"/>
      <c r="R24" s="159"/>
      <c r="S24" s="323"/>
      <c r="T24" s="159"/>
      <c r="U24" s="159"/>
      <c r="V24" s="159"/>
    </row>
    <row r="25" spans="1:22" s="21" customFormat="1" ht="15.75" customHeigh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289"/>
      <c r="P25" s="289"/>
      <c r="Q25" s="159"/>
      <c r="R25" s="159"/>
      <c r="S25" s="323"/>
      <c r="T25" s="159"/>
      <c r="U25" s="159"/>
      <c r="V25" s="159"/>
    </row>
    <row r="26" spans="1:22" ht="15.75" customHeight="1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289"/>
      <c r="P26" s="289"/>
      <c r="Q26" s="159"/>
      <c r="R26" s="159"/>
      <c r="S26" s="323"/>
      <c r="T26" s="159"/>
      <c r="U26" s="159"/>
      <c r="V26" s="159"/>
    </row>
    <row r="27" spans="1:22" ht="15.75" customHeight="1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289"/>
      <c r="P27" s="289"/>
      <c r="Q27" s="159"/>
      <c r="R27" s="159"/>
      <c r="S27" s="323"/>
      <c r="T27" s="159"/>
      <c r="U27" s="159"/>
      <c r="V27" s="159"/>
    </row>
    <row r="28" spans="1:22" ht="15.75" customHeight="1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624</v>
      </c>
      <c r="N28" s="181">
        <f t="shared" si="1"/>
        <v>0</v>
      </c>
      <c r="O28" s="289"/>
      <c r="P28" s="289"/>
      <c r="Q28" s="159"/>
      <c r="R28" s="159"/>
      <c r="S28" s="323"/>
      <c r="T28" s="159"/>
      <c r="U28" s="159"/>
      <c r="V28" s="159"/>
    </row>
    <row r="29" spans="1:22" ht="15.75" customHeight="1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289"/>
      <c r="P29" s="289"/>
      <c r="Q29" s="159"/>
      <c r="R29" s="159"/>
      <c r="S29" s="323"/>
      <c r="T29" s="159"/>
      <c r="U29" s="159"/>
      <c r="V29" s="159"/>
    </row>
    <row r="30" spans="1:22" ht="15.75" customHeight="1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289"/>
      <c r="P30" s="289"/>
      <c r="Q30" s="159"/>
      <c r="R30" s="159"/>
      <c r="S30" s="323"/>
      <c r="T30" s="159"/>
      <c r="U30" s="159"/>
      <c r="V30" s="159"/>
    </row>
    <row r="31" spans="1:22" ht="25.5" customHeight="1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289"/>
      <c r="P31" s="289"/>
      <c r="Q31" s="159"/>
      <c r="R31" s="159"/>
      <c r="S31" s="323"/>
      <c r="T31" s="159"/>
      <c r="U31" s="159"/>
      <c r="V31" s="159"/>
    </row>
    <row r="32" spans="1:22" ht="15.75" customHeight="1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289"/>
      <c r="P32" s="289"/>
      <c r="Q32" s="159"/>
      <c r="R32" s="159"/>
      <c r="S32" s="323"/>
      <c r="T32" s="159"/>
      <c r="U32" s="159"/>
      <c r="V32" s="159"/>
    </row>
    <row r="33" spans="1:22" ht="15.75" customHeight="1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122</v>
      </c>
      <c r="M33" s="10">
        <v>4234</v>
      </c>
      <c r="N33" s="181">
        <f t="shared" si="1"/>
        <v>0</v>
      </c>
      <c r="O33" s="289"/>
      <c r="P33" s="289"/>
      <c r="Q33" s="159"/>
      <c r="R33" s="159"/>
      <c r="S33" s="323"/>
      <c r="T33" s="159"/>
      <c r="U33" s="159"/>
      <c r="V33" s="159"/>
    </row>
    <row r="34" spans="1:22" ht="15.75" customHeight="1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289"/>
      <c r="P34" s="289"/>
      <c r="Q34" s="159"/>
      <c r="R34" s="159"/>
      <c r="S34" s="323"/>
      <c r="T34" s="159"/>
      <c r="U34" s="159"/>
      <c r="V34" s="159"/>
    </row>
    <row r="35" spans="1:22" ht="15.75" customHeight="1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289"/>
      <c r="P35" s="289"/>
      <c r="Q35" s="159"/>
      <c r="R35" s="159"/>
      <c r="S35" s="323"/>
      <c r="T35" s="159"/>
      <c r="U35" s="159"/>
      <c r="V35" s="159"/>
    </row>
    <row r="36" spans="1:22" ht="15.75" customHeight="1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289"/>
      <c r="P36" s="289"/>
      <c r="Q36" s="159"/>
      <c r="R36" s="159"/>
      <c r="S36" s="323"/>
      <c r="T36" s="159"/>
      <c r="U36" s="159"/>
      <c r="V36" s="159"/>
    </row>
    <row r="37" spans="1:22" ht="15.75" customHeight="1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289"/>
      <c r="P37" s="289"/>
      <c r="Q37" s="159"/>
      <c r="R37" s="159"/>
      <c r="S37" s="323"/>
      <c r="T37" s="159"/>
      <c r="U37" s="159"/>
      <c r="V37" s="159"/>
    </row>
    <row r="38" spans="1:22" ht="25.5" customHeight="1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289"/>
      <c r="P38" s="289"/>
      <c r="Q38" s="159"/>
      <c r="R38" s="159"/>
      <c r="S38" s="323"/>
      <c r="T38" s="159"/>
      <c r="U38" s="159"/>
      <c r="V38" s="159"/>
    </row>
    <row r="39" spans="1:22" ht="15.75" customHeight="1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289"/>
      <c r="P39" s="289"/>
      <c r="Q39" s="159"/>
      <c r="R39" s="159"/>
      <c r="S39" s="323"/>
      <c r="T39" s="159"/>
      <c r="U39" s="159"/>
      <c r="V39" s="159"/>
    </row>
    <row r="40" spans="1:22" ht="15.75" customHeight="1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289"/>
      <c r="P40" s="289"/>
      <c r="Q40" s="159"/>
      <c r="R40" s="159"/>
      <c r="S40" s="323"/>
      <c r="T40" s="159"/>
      <c r="U40" s="159"/>
      <c r="V40" s="159"/>
    </row>
    <row r="41" spans="1:22" ht="15.75" customHeight="1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289"/>
      <c r="P41" s="289"/>
      <c r="Q41" s="159"/>
      <c r="R41" s="159"/>
      <c r="S41" s="323"/>
      <c r="T41" s="159"/>
      <c r="U41" s="159"/>
      <c r="V41" s="159"/>
    </row>
    <row r="42" spans="1:22" ht="15.75" customHeight="1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289"/>
      <c r="P42" s="289"/>
      <c r="Q42" s="159"/>
      <c r="R42" s="159"/>
      <c r="S42" s="323"/>
      <c r="T42" s="159"/>
      <c r="U42" s="159"/>
      <c r="V42" s="159"/>
    </row>
    <row r="43" spans="1:22" ht="25.5" customHeight="1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289"/>
      <c r="P43" s="289"/>
      <c r="Q43" s="159"/>
      <c r="R43" s="159"/>
      <c r="S43" s="323"/>
      <c r="T43" s="159"/>
      <c r="U43" s="159"/>
      <c r="V43" s="159"/>
    </row>
    <row r="44" spans="1:22" ht="15.75" customHeight="1">
      <c r="B44" s="122"/>
      <c r="F44" s="126"/>
      <c r="G44" s="127"/>
      <c r="H44" s="23"/>
      <c r="I44" s="23"/>
      <c r="J44" s="24"/>
      <c r="K44" s="24"/>
      <c r="L44" s="30" t="s">
        <v>625</v>
      </c>
      <c r="M44" s="31">
        <v>4638</v>
      </c>
      <c r="N44" s="181">
        <f t="shared" si="1"/>
        <v>0</v>
      </c>
      <c r="O44" s="289"/>
      <c r="P44" s="289"/>
      <c r="Q44" s="159"/>
      <c r="R44" s="159"/>
      <c r="S44" s="323"/>
      <c r="T44" s="159"/>
      <c r="U44" s="159"/>
      <c r="V44" s="159"/>
    </row>
    <row r="45" spans="1:22" ht="15.75" customHeight="1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289"/>
      <c r="P45" s="289"/>
      <c r="Q45" s="159"/>
      <c r="R45" s="159"/>
      <c r="S45" s="323"/>
      <c r="T45" s="159"/>
      <c r="U45" s="159"/>
      <c r="V45" s="159"/>
    </row>
    <row r="46" spans="1:22" ht="15.75" customHeight="1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289"/>
      <c r="P46" s="289"/>
      <c r="Q46" s="159"/>
      <c r="R46" s="159"/>
      <c r="S46" s="323"/>
      <c r="T46" s="159"/>
      <c r="U46" s="159"/>
      <c r="V46" s="159"/>
    </row>
    <row r="47" spans="1:22" ht="15.75" customHeight="1">
      <c r="B47" s="122"/>
      <c r="H47" s="23"/>
      <c r="I47" s="23"/>
      <c r="J47" s="24"/>
      <c r="K47" s="24"/>
      <c r="L47" s="27" t="s">
        <v>732</v>
      </c>
      <c r="M47" s="10" t="s">
        <v>88</v>
      </c>
      <c r="N47" s="181">
        <f t="shared" si="2"/>
        <v>0</v>
      </c>
      <c r="O47" s="289"/>
      <c r="P47" s="289"/>
      <c r="Q47" s="159"/>
      <c r="R47" s="159"/>
      <c r="S47" s="323"/>
      <c r="T47" s="159"/>
      <c r="U47" s="159"/>
      <c r="V47" s="159"/>
    </row>
    <row r="48" spans="1:22" ht="15.75" customHeight="1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289"/>
      <c r="P48" s="289"/>
      <c r="Q48" s="159"/>
      <c r="R48" s="159"/>
      <c r="S48" s="323"/>
      <c r="T48" s="159"/>
      <c r="U48" s="159"/>
      <c r="V48" s="159"/>
    </row>
    <row r="49" spans="1:22" ht="15.75" customHeight="1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289"/>
      <c r="P49" s="289"/>
      <c r="Q49" s="159"/>
      <c r="R49" s="159"/>
      <c r="S49" s="323"/>
      <c r="T49" s="159"/>
      <c r="U49" s="159"/>
      <c r="V49" s="159"/>
    </row>
    <row r="50" spans="1:22" ht="15.75" customHeight="1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289"/>
      <c r="P50" s="289"/>
      <c r="Q50" s="159"/>
      <c r="R50" s="159"/>
      <c r="S50" s="323"/>
      <c r="T50" s="159"/>
      <c r="U50" s="159"/>
      <c r="V50" s="159"/>
    </row>
    <row r="51" spans="1:22" ht="15.75" customHeight="1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289"/>
      <c r="P51" s="289"/>
      <c r="Q51" s="159"/>
      <c r="R51" s="159"/>
      <c r="S51" s="323"/>
      <c r="T51" s="159"/>
      <c r="U51" s="159"/>
      <c r="V51" s="159"/>
    </row>
    <row r="52" spans="1:22" ht="15.75" customHeight="1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289"/>
      <c r="P52" s="289"/>
      <c r="Q52" s="159"/>
      <c r="R52" s="159"/>
      <c r="S52" s="323"/>
      <c r="T52" s="159"/>
      <c r="U52" s="159"/>
      <c r="V52" s="159"/>
    </row>
    <row r="53" spans="1:22" ht="15.75" customHeight="1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289"/>
      <c r="P53" s="289"/>
      <c r="Q53" s="159"/>
      <c r="R53" s="159"/>
      <c r="S53" s="323"/>
      <c r="T53" s="159"/>
      <c r="U53" s="159"/>
      <c r="V53" s="159"/>
    </row>
    <row r="54" spans="1:22" s="113" customFormat="1" ht="15.75" customHeigh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ht="21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144"/>
      <c r="I55" s="145"/>
      <c r="J55" s="146"/>
      <c r="K55" s="146"/>
      <c r="L55" s="25" t="s">
        <v>664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3"/>
      <c r="T55" s="159"/>
      <c r="U55" s="159"/>
      <c r="V55" s="159"/>
    </row>
    <row r="56" spans="1:22" ht="29.2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>
        <v>0</v>
      </c>
      <c r="Q56" s="159"/>
      <c r="R56" s="159"/>
      <c r="S56" s="323"/>
      <c r="T56" s="159"/>
      <c r="U56" s="159"/>
      <c r="V56" s="159"/>
    </row>
    <row r="57" spans="1:22" s="154" customFormat="1" ht="15.75" customHeight="1">
      <c r="A57" s="120"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ht="15.75" customHeight="1">
      <c r="A58" s="120"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 ht="15.75" customHeight="1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 s="113" customFormat="1" ht="25.5" customHeight="1">
      <c r="A60" s="120"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2111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3"/>
      <c r="T60" s="159"/>
      <c r="U60" s="159"/>
      <c r="V60" s="159"/>
    </row>
    <row r="61" spans="1:22" ht="15.75" customHeight="1">
      <c r="A61" s="120"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181"/>
      <c r="O61" s="181"/>
      <c r="P61" s="181"/>
      <c r="Q61" s="159"/>
      <c r="R61" s="159"/>
      <c r="S61" s="323"/>
      <c r="T61" s="159"/>
      <c r="U61" s="159"/>
      <c r="V61" s="159"/>
    </row>
    <row r="62" spans="1:22" s="168" customFormat="1" ht="33" customHeight="1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144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3"/>
      <c r="T62" s="159"/>
      <c r="U62" s="159"/>
      <c r="V62" s="159"/>
    </row>
    <row r="63" spans="1:22" ht="15.75" customHeight="1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733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3"/>
      <c r="T65" s="159"/>
      <c r="U65" s="159"/>
      <c r="V65" s="159"/>
    </row>
    <row r="66" spans="1:22" s="154" customFormat="1" ht="25.5" customHeigh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7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3"/>
      <c r="T66" s="159"/>
      <c r="U66" s="159"/>
      <c r="V66" s="159"/>
    </row>
    <row r="67" spans="1:22" ht="15.75" customHeight="1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3"/>
      <c r="T67" s="159"/>
      <c r="U67" s="159"/>
      <c r="V67" s="159"/>
    </row>
    <row r="68" spans="1:22" s="113" customFormat="1" ht="38.25" customHeight="1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3"/>
      <c r="T68" s="159"/>
      <c r="U68" s="159"/>
      <c r="V68" s="159"/>
    </row>
    <row r="69" spans="1:22" ht="15.75" customHeight="1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3"/>
      <c r="T69" s="159"/>
      <c r="U69" s="159"/>
      <c r="V69" s="159"/>
    </row>
    <row r="70" spans="1:22" ht="39.6" customHeight="1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144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3"/>
      <c r="T70" s="159"/>
      <c r="U70" s="159"/>
      <c r="V70" s="159"/>
    </row>
    <row r="71" spans="1:22" ht="15.75" customHeight="1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3"/>
      <c r="T71" s="159"/>
      <c r="U71" s="159"/>
      <c r="V71" s="159"/>
    </row>
    <row r="72" spans="1:22" ht="15.75" customHeight="1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 ht="15.75" customHeight="1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 ht="15.75" customHeight="1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 ht="25.5" customHeight="1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 ht="15.75" customHeight="1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 ht="15.75" customHeight="1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 ht="15.75" customHeight="1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 ht="15.75" customHeight="1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 s="168" customFormat="1" ht="38.25" customHeigh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 ht="15.75" customHeight="1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 s="154" customFormat="1" ht="25.5" customHeigh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 ht="15.75" customHeight="1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 s="113" customFormat="1" ht="15.75" customHeight="1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7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3"/>
      <c r="T84" s="159"/>
      <c r="U84" s="159"/>
      <c r="V84" s="159"/>
    </row>
    <row r="85" spans="1:22" ht="15.75" customHeight="1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3"/>
      <c r="T85" s="159"/>
      <c r="U85" s="159"/>
      <c r="V85" s="159"/>
    </row>
    <row r="86" spans="1:22" s="113" customFormat="1" ht="25.5" customHeight="1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3"/>
      <c r="T86" s="159"/>
      <c r="U86" s="159"/>
      <c r="V86" s="159"/>
    </row>
    <row r="87" spans="1:22" ht="15.75" customHeight="1">
      <c r="A87" s="120" t="str">
        <f t="shared" ref="A87:A171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3"/>
      <c r="T87" s="159"/>
      <c r="U87" s="159"/>
      <c r="V87" s="159"/>
    </row>
    <row r="88" spans="1:22" s="113" customFormat="1" ht="25.5" customHeigh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144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3"/>
      <c r="T88" s="159"/>
      <c r="U88" s="159"/>
      <c r="V88" s="159"/>
    </row>
    <row r="89" spans="1:22" ht="15.75" customHeight="1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/>
      <c r="Q89" s="159"/>
      <c r="R89" s="159"/>
      <c r="S89" s="323"/>
      <c r="T89" s="159"/>
      <c r="U89" s="159"/>
      <c r="V89" s="159"/>
    </row>
    <row r="90" spans="1:22" ht="15.75" customHeight="1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/>
      <c r="P90" s="181"/>
      <c r="Q90" s="159"/>
      <c r="R90" s="159"/>
      <c r="S90" s="323"/>
      <c r="T90" s="159"/>
      <c r="U90" s="159"/>
      <c r="V90" s="159"/>
    </row>
    <row r="91" spans="1:22" s="113" customFormat="1" ht="25.5" customHeight="1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144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3"/>
      <c r="T91" s="159"/>
      <c r="U91" s="159"/>
      <c r="V91" s="159"/>
    </row>
    <row r="92" spans="1:22" ht="15.75" customHeight="1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3"/>
      <c r="T92" s="159"/>
      <c r="U92" s="159"/>
      <c r="V92" s="159"/>
    </row>
    <row r="93" spans="1:22" ht="15.75" customHeight="1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144"/>
      <c r="I93" s="145"/>
      <c r="J93" s="146"/>
      <c r="K93" s="146"/>
      <c r="L93" s="25" t="s">
        <v>734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3"/>
      <c r="T93" s="159"/>
      <c r="U93" s="159"/>
      <c r="V93" s="159"/>
    </row>
    <row r="94" spans="1:22" s="113" customFormat="1" ht="25.5" customHeigh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3"/>
      <c r="T94" s="159"/>
      <c r="U94" s="159"/>
      <c r="V94" s="159"/>
    </row>
    <row r="95" spans="1:22" s="168" customFormat="1" ht="25.5" customHeight="1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144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3"/>
      <c r="T95" s="159"/>
      <c r="U95" s="159"/>
      <c r="V95" s="159"/>
    </row>
    <row r="96" spans="1:22" ht="15.75" customHeight="1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3"/>
      <c r="T96" s="159"/>
      <c r="U96" s="159"/>
      <c r="V96" s="159"/>
    </row>
    <row r="97" spans="1:22" s="154" customFormat="1" ht="25.5" customHeigh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144"/>
      <c r="I97" s="145"/>
      <c r="J97" s="146"/>
      <c r="K97" s="146"/>
      <c r="L97" s="25" t="s">
        <v>706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3"/>
      <c r="T97" s="159"/>
      <c r="U97" s="159"/>
      <c r="V97" s="159"/>
    </row>
    <row r="98" spans="1:22" ht="15.75" customHeight="1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3"/>
      <c r="T98" s="159"/>
      <c r="U98" s="159"/>
      <c r="V98" s="159"/>
    </row>
    <row r="99" spans="1:22" s="113" customFormat="1" ht="43.5" customHeight="1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7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3"/>
      <c r="T99" s="159"/>
      <c r="U99" s="159"/>
      <c r="V99" s="159"/>
    </row>
    <row r="100" spans="1:22" ht="15.75" customHeight="1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3"/>
      <c r="T100" s="159"/>
      <c r="U100" s="159"/>
      <c r="V100" s="159"/>
    </row>
    <row r="101" spans="1:22" ht="15.75" customHeight="1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3"/>
      <c r="T101" s="159"/>
      <c r="U101" s="159"/>
      <c r="V101" s="159"/>
    </row>
    <row r="102" spans="1:22" s="113" customFormat="1" ht="38.25" customHeigh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3"/>
      <c r="T102" s="159"/>
      <c r="U102" s="159"/>
      <c r="V102" s="159"/>
    </row>
    <row r="103" spans="1:22" ht="15.75" customHeight="1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144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3"/>
      <c r="T103" s="159"/>
      <c r="U103" s="159"/>
      <c r="V103" s="159"/>
    </row>
    <row r="104" spans="1:22" ht="15.75" customHeight="1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3"/>
      <c r="T104" s="159"/>
      <c r="U104" s="159"/>
      <c r="V104" s="159"/>
    </row>
    <row r="105" spans="1:22" s="180" customFormat="1" ht="15.75" customHeigh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ht="15.75" customHeight="1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144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3"/>
      <c r="T106" s="159"/>
      <c r="U106" s="159"/>
      <c r="V106" s="159"/>
    </row>
    <row r="107" spans="1:22" s="168" customFormat="1" ht="15.75" customHeigh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3"/>
      <c r="T107" s="159"/>
      <c r="U107" s="159"/>
      <c r="V107" s="159"/>
    </row>
    <row r="108" spans="1:22" ht="15.75" customHeight="1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3"/>
      <c r="T108" s="159"/>
      <c r="U108" s="159"/>
      <c r="V108" s="159"/>
    </row>
    <row r="109" spans="1:22" s="154" customFormat="1" ht="15.75" customHeigh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1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3"/>
      <c r="T109" s="159"/>
      <c r="U109" s="159"/>
      <c r="V109" s="159"/>
    </row>
    <row r="110" spans="1:22" ht="15.75" customHeight="1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3"/>
      <c r="T110" s="159"/>
      <c r="U110" s="159"/>
      <c r="V110" s="159"/>
    </row>
    <row r="111" spans="1:22" s="113" customFormat="1" ht="25.5" customHeigh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7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3"/>
      <c r="T111" s="159"/>
      <c r="U111" s="159"/>
      <c r="V111" s="159"/>
    </row>
    <row r="112" spans="1:22" ht="15.75" customHeight="1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3"/>
      <c r="T112" s="159"/>
      <c r="U112" s="159"/>
      <c r="V112" s="159"/>
    </row>
    <row r="113" spans="1:22" ht="15.75" customHeight="1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3"/>
      <c r="T113" s="159"/>
      <c r="U113" s="159"/>
      <c r="V113" s="159"/>
    </row>
    <row r="114" spans="1:22" ht="15.75" customHeight="1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3"/>
      <c r="T114" s="159"/>
      <c r="U114" s="159"/>
      <c r="V114" s="159"/>
    </row>
    <row r="115" spans="1:22" ht="15.75" customHeight="1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144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3"/>
      <c r="T115" s="159"/>
      <c r="U115" s="159"/>
      <c r="V115" s="159"/>
    </row>
    <row r="116" spans="1:22" s="168" customFormat="1" ht="15.75" customHeigh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7" t="s">
        <v>116</v>
      </c>
      <c r="M116" s="10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3"/>
      <c r="T116" s="159"/>
      <c r="U116" s="159"/>
      <c r="V116" s="159"/>
    </row>
    <row r="117" spans="1:22" s="168" customFormat="1" ht="15.75" customHeigh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27" t="s">
        <v>736</v>
      </c>
      <c r="M117" s="10" t="s">
        <v>735</v>
      </c>
      <c r="N117" s="181">
        <f t="shared" si="12"/>
        <v>0</v>
      </c>
      <c r="O117" s="181"/>
      <c r="P117" s="181"/>
      <c r="Q117" s="159"/>
      <c r="R117" s="159"/>
      <c r="S117" s="323"/>
      <c r="T117" s="159"/>
      <c r="U117" s="159"/>
      <c r="V117" s="159"/>
    </row>
    <row r="118" spans="1:22" ht="15.75" customHeight="1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3"/>
      <c r="T118" s="159"/>
      <c r="U118" s="159"/>
      <c r="V118" s="159"/>
    </row>
    <row r="119" spans="1:22" s="154" customFormat="1" ht="15.75" customHeigh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3"/>
      <c r="T120" s="159"/>
      <c r="U120" s="159"/>
      <c r="V120" s="159"/>
    </row>
    <row r="121" spans="1:22" s="113" customFormat="1" ht="38.25" customHeigh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3"/>
      <c r="T121" s="159"/>
      <c r="U121" s="159"/>
      <c r="V121" s="159"/>
    </row>
    <row r="122" spans="1:22" ht="15.75" customHeight="1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89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3"/>
      <c r="T122" s="159"/>
      <c r="U122" s="159"/>
      <c r="V122" s="159"/>
    </row>
    <row r="123" spans="1:22" ht="15.75" customHeight="1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 ht="15.75" customHeight="1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 ht="15.75" customHeight="1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13" customFormat="1" ht="25.5" customHeight="1">
      <c r="A126" s="213">
        <v>71020501110000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 ht="25.5" customHeight="1">
      <c r="A127" s="213">
        <v>71020501114512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80" customFormat="1" ht="15.75" customHeight="1">
      <c r="A128" s="120" t="str">
        <f>CONCATENATE(B128,C128,D128,E128,F128,G128)</f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7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3"/>
      <c r="T128" s="159"/>
      <c r="U128" s="159"/>
      <c r="V128" s="159"/>
    </row>
    <row r="129" spans="1:22" ht="15.75" customHeight="1">
      <c r="A129" s="120" t="str">
        <f>CONCATENATE(B129,C129,D129,E129,F129,G129)</f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3"/>
      <c r="T129" s="159"/>
      <c r="U129" s="159"/>
      <c r="V129" s="159"/>
    </row>
    <row r="130" spans="1:22" s="168" customFormat="1" ht="25.5" customHeigh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>N132+N138</f>
        <v>0</v>
      </c>
      <c r="O130" s="190">
        <f t="shared" ref="O130:P130" si="13">O132+O138</f>
        <v>0</v>
      </c>
      <c r="P130" s="190">
        <f t="shared" si="13"/>
        <v>0</v>
      </c>
      <c r="Q130" s="159"/>
      <c r="R130" s="159"/>
      <c r="S130" s="323"/>
      <c r="T130" s="159"/>
      <c r="U130" s="159"/>
      <c r="V130" s="159"/>
    </row>
    <row r="131" spans="1:22" ht="15.75" customHeight="1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144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3"/>
      <c r="T132" s="159"/>
      <c r="U132" s="159"/>
      <c r="V132" s="159"/>
    </row>
    <row r="133" spans="1:22" ht="15.75" customHeight="1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 s="113" customFormat="1" ht="15.75" customHeigh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ht="15.75" customHeight="1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7" t="s">
        <v>142</v>
      </c>
      <c r="M135" s="10">
        <v>4251</v>
      </c>
      <c r="N135" s="181">
        <f t="shared" si="14"/>
        <v>0</v>
      </c>
      <c r="O135" s="181"/>
      <c r="P135" s="181"/>
      <c r="Q135" s="159"/>
      <c r="R135" s="159"/>
      <c r="S135" s="323"/>
      <c r="T135" s="159"/>
      <c r="U135" s="159"/>
      <c r="V135" s="159"/>
    </row>
    <row r="136" spans="1:22" ht="15.75" customHeight="1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3"/>
      <c r="T136" s="159"/>
      <c r="U136" s="159"/>
      <c r="V136" s="159"/>
    </row>
    <row r="137" spans="1:22" s="168" customFormat="1" ht="15.75" customHeigh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626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3"/>
      <c r="T138" s="159"/>
      <c r="U138" s="159"/>
      <c r="V138" s="159"/>
    </row>
    <row r="139" spans="1:22" s="154" customFormat="1" ht="15.75" customHeight="1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715</v>
      </c>
      <c r="M139" s="10" t="s">
        <v>83</v>
      </c>
      <c r="N139" s="181">
        <f t="shared" si="14"/>
        <v>0</v>
      </c>
      <c r="O139" s="181"/>
      <c r="P139" s="181"/>
      <c r="Q139" s="159"/>
      <c r="R139" s="159"/>
      <c r="S139" s="323"/>
      <c r="T139" s="159"/>
      <c r="U139" s="159"/>
      <c r="V139" s="159"/>
    </row>
    <row r="140" spans="1:22" ht="15.75" customHeight="1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 ht="25.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1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23"/>
      <c r="T141" s="159"/>
      <c r="U141" s="159"/>
      <c r="V141" s="159"/>
    </row>
    <row r="142" spans="1:22" ht="15.75" customHeight="1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3"/>
      <c r="T142" s="159"/>
      <c r="U142" s="159"/>
      <c r="V142" s="159"/>
    </row>
    <row r="143" spans="1:22" ht="15.75" customHeight="1">
      <c r="B143" s="122"/>
      <c r="H143" s="173">
        <v>2410</v>
      </c>
      <c r="I143" s="164" t="s">
        <v>155</v>
      </c>
      <c r="J143" s="165">
        <v>1</v>
      </c>
      <c r="K143" s="165">
        <v>0</v>
      </c>
      <c r="L143" s="166" t="s">
        <v>627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3"/>
      <c r="T143" s="159"/>
      <c r="U143" s="159"/>
      <c r="V143" s="159"/>
    </row>
    <row r="144" spans="1:22" s="113" customFormat="1" ht="15.75" customHeigh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628</v>
      </c>
      <c r="M144" s="29"/>
      <c r="N144" s="188"/>
      <c r="O144" s="188"/>
      <c r="P144" s="188"/>
      <c r="Q144" s="159"/>
      <c r="R144" s="159"/>
      <c r="S144" s="323"/>
      <c r="T144" s="159"/>
      <c r="U144" s="159"/>
      <c r="V144" s="159"/>
    </row>
    <row r="145" spans="1:22" ht="15.75" customHeight="1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629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23"/>
      <c r="T145" s="159"/>
      <c r="U145" s="159"/>
      <c r="V145" s="159"/>
    </row>
    <row r="146" spans="1:22" s="113" customFormat="1" ht="15.75" customHeigh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630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3"/>
      <c r="T147" s="159"/>
      <c r="U147" s="159"/>
      <c r="V147" s="159"/>
    </row>
    <row r="148" spans="1:22" ht="15.75" customHeight="1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/>
      <c r="Q148" s="159"/>
      <c r="R148" s="159"/>
      <c r="S148" s="32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631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3"/>
      <c r="T149" s="159"/>
      <c r="U149" s="159"/>
      <c r="V149" s="159"/>
    </row>
    <row r="150" spans="1:22" ht="15.75" customHeight="1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737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3"/>
      <c r="T151" s="159"/>
      <c r="U151" s="159"/>
      <c r="V151" s="159"/>
    </row>
    <row r="152" spans="1:22" s="113" customFormat="1" ht="25.5" customHeigh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632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3"/>
      <c r="T152" s="159"/>
      <c r="U152" s="159"/>
      <c r="V152" s="159"/>
    </row>
    <row r="153" spans="1:22" s="113" customFormat="1" ht="25.5" customHeigh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741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3"/>
      <c r="T154" s="159"/>
      <c r="U154" s="159"/>
      <c r="V154" s="159"/>
    </row>
    <row r="155" spans="1:22" s="113" customFormat="1" ht="15.75" customHeigh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" si="20">O155+P155</f>
        <v>0</v>
      </c>
      <c r="O155" s="181"/>
      <c r="P155" s="181"/>
      <c r="Q155" s="159"/>
      <c r="R155" s="159"/>
      <c r="S155" s="323"/>
      <c r="T155" s="159"/>
      <c r="U155" s="159"/>
      <c r="V155" s="159"/>
    </row>
    <row r="156" spans="1:22" ht="15.75" customHeight="1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ref="N156:N158" si="21">O156+P156</f>
        <v>0</v>
      </c>
      <c r="O156" s="181"/>
      <c r="P156" s="181"/>
      <c r="Q156" s="159"/>
      <c r="R156" s="159"/>
      <c r="S156" s="32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738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3"/>
      <c r="T157" s="159"/>
      <c r="U157" s="159"/>
      <c r="V157" s="159"/>
    </row>
    <row r="158" spans="1:22" s="113" customFormat="1" ht="25.5" customHeigh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1"/>
        <v>0</v>
      </c>
      <c r="O158" s="181"/>
      <c r="P158" s="181"/>
      <c r="Q158" s="159"/>
      <c r="R158" s="159"/>
      <c r="S158" s="32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742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3"/>
      <c r="T159" s="159"/>
      <c r="U159" s="159"/>
      <c r="V159" s="159"/>
    </row>
    <row r="160" spans="1:22" s="113" customFormat="1" ht="15.75" customHeigh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2">O160+P160</f>
        <v>0</v>
      </c>
      <c r="O160" s="181"/>
      <c r="P160" s="181"/>
      <c r="Q160" s="159"/>
      <c r="R160" s="159"/>
      <c r="S160" s="32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2" t="s">
        <v>743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3"/>
      <c r="T161" s="159"/>
      <c r="U161" s="159"/>
      <c r="V161" s="159"/>
    </row>
    <row r="162" spans="1:22" ht="15.75" customHeight="1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2"/>
        <v>0</v>
      </c>
      <c r="O162" s="181"/>
      <c r="P162" s="181"/>
      <c r="Q162" s="159"/>
      <c r="R162" s="159"/>
      <c r="S162" s="32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739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3"/>
      <c r="T163" s="159"/>
      <c r="U163" s="159"/>
      <c r="V163" s="159"/>
    </row>
    <row r="164" spans="1:22" s="113" customFormat="1" ht="25.5" customHeight="1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740</v>
      </c>
      <c r="M164" s="11">
        <v>5511</v>
      </c>
      <c r="N164" s="181">
        <f t="shared" ref="N164" si="23">O164+P164</f>
        <v>0</v>
      </c>
      <c r="O164" s="181"/>
      <c r="P164" s="181"/>
      <c r="Q164" s="159"/>
      <c r="R164" s="159"/>
      <c r="S164" s="323"/>
      <c r="T164" s="159"/>
      <c r="U164" s="159"/>
      <c r="V164" s="159"/>
    </row>
    <row r="165" spans="1:22" ht="15.75" customHeight="1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7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3"/>
      <c r="T165" s="159"/>
      <c r="U165" s="159"/>
      <c r="V165" s="159"/>
    </row>
    <row r="166" spans="1:22" ht="15.75" customHeight="1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3"/>
      <c r="T166" s="159"/>
      <c r="U166" s="159"/>
      <c r="V166" s="159"/>
    </row>
    <row r="167" spans="1:22" s="113" customFormat="1" ht="25.5" customHeigh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3"/>
      <c r="T167" s="159"/>
      <c r="U167" s="159"/>
      <c r="V167" s="159"/>
    </row>
    <row r="168" spans="1:22" ht="15.75" customHeight="1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3"/>
      <c r="T168" s="159"/>
      <c r="U168" s="159"/>
      <c r="V168" s="159"/>
    </row>
    <row r="169" spans="1:22" ht="15.75" customHeight="1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144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3"/>
      <c r="T169" s="159"/>
      <c r="U169" s="159"/>
      <c r="V169" s="159"/>
    </row>
    <row r="170" spans="1:22" ht="15.75" customHeight="1">
      <c r="A170" s="120" t="str">
        <f t="shared" si="8"/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/>
      <c r="P170" s="181"/>
      <c r="Q170" s="159"/>
      <c r="R170" s="159"/>
      <c r="S170" s="323"/>
      <c r="T170" s="159"/>
      <c r="U170" s="159"/>
      <c r="V170" s="159"/>
    </row>
    <row r="171" spans="1:22" s="113" customFormat="1" ht="25.5" customHeight="1">
      <c r="A171" s="120" t="str">
        <f t="shared" si="8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 ht="15.75" customHeight="1">
      <c r="A172" s="120" t="str">
        <f t="shared" ref="A172:A226" si="25">CONCATENATE(B172,C172,D172,E172,F172,G172)</f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7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23"/>
      <c r="T172" s="159"/>
      <c r="U172" s="159"/>
      <c r="V172" s="159"/>
    </row>
    <row r="173" spans="1:22" ht="15.75" customHeight="1">
      <c r="A173" s="120" t="str">
        <f t="shared" si="25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3"/>
      <c r="T173" s="159"/>
      <c r="U173" s="159"/>
      <c r="V173" s="159"/>
    </row>
    <row r="174" spans="1:22" ht="15.75" customHeight="1">
      <c r="A174" s="120" t="str">
        <f t="shared" si="25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6">+P176+P179+P181+P185+P189+P194+P198+P200+P206+P213+P217+P220+P224+P231+P234+P236+P238+P244</f>
        <v>0</v>
      </c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si="25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3"/>
      <c r="T175" s="159"/>
      <c r="U175" s="159"/>
      <c r="V175" s="159"/>
    </row>
    <row r="176" spans="1:22" ht="28.5" customHeight="1">
      <c r="A176" s="120" t="str">
        <f t="shared" si="25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144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3"/>
      <c r="T176" s="159"/>
      <c r="U176" s="159"/>
      <c r="V176" s="159"/>
    </row>
    <row r="177" spans="1:22" s="113" customFormat="1" ht="27" customHeight="1">
      <c r="A177" s="120" t="str">
        <f t="shared" si="25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7">O177+P177</f>
        <v>0</v>
      </c>
      <c r="O177" s="289"/>
      <c r="P177" s="289"/>
      <c r="Q177" s="159"/>
      <c r="R177" s="159"/>
      <c r="S177" s="323"/>
      <c r="T177" s="159"/>
      <c r="U177" s="159"/>
      <c r="V177" s="159"/>
    </row>
    <row r="178" spans="1:22" ht="21" customHeight="1">
      <c r="A178" s="120" t="str">
        <f t="shared" si="25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7"/>
        <v>0</v>
      </c>
      <c r="O178" s="181"/>
      <c r="P178" s="181"/>
      <c r="Q178" s="159"/>
      <c r="R178" s="159"/>
      <c r="S178" s="323"/>
      <c r="T178" s="159"/>
      <c r="U178" s="159"/>
      <c r="V178" s="159"/>
    </row>
    <row r="179" spans="1:22" ht="44.45" customHeight="1">
      <c r="A179" s="120" t="str">
        <f t="shared" si="25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144"/>
      <c r="I179" s="145"/>
      <c r="J179" s="146"/>
      <c r="K179" s="146"/>
      <c r="L179" s="343" t="s">
        <v>731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3"/>
      <c r="T179" s="159"/>
      <c r="U179" s="159"/>
      <c r="V179" s="159"/>
    </row>
    <row r="180" spans="1:22" ht="15.75" customHeight="1">
      <c r="A180" s="120" t="str">
        <f t="shared" si="25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6" t="s">
        <v>134</v>
      </c>
      <c r="M180" s="306">
        <v>4861</v>
      </c>
      <c r="N180" s="181">
        <f t="shared" si="27"/>
        <v>0</v>
      </c>
      <c r="O180" s="286"/>
      <c r="P180" s="286"/>
      <c r="Q180" s="159"/>
      <c r="R180" s="159"/>
      <c r="S180" s="323"/>
      <c r="T180" s="159"/>
      <c r="U180" s="159"/>
      <c r="V180" s="159"/>
    </row>
    <row r="181" spans="1:22" s="154" customFormat="1" ht="15.75" customHeight="1">
      <c r="A181" s="120" t="str">
        <f t="shared" si="25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144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3"/>
      <c r="T181" s="159"/>
      <c r="U181" s="159"/>
      <c r="V181" s="159"/>
    </row>
    <row r="182" spans="1:22" ht="15.75" customHeight="1">
      <c r="A182" s="120" t="str">
        <f t="shared" si="25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7"/>
        <v>0</v>
      </c>
      <c r="O182" s="181"/>
      <c r="P182" s="181"/>
      <c r="Q182" s="159"/>
      <c r="R182" s="159"/>
      <c r="S182" s="323"/>
      <c r="T182" s="159"/>
      <c r="U182" s="159"/>
      <c r="V182" s="159"/>
    </row>
    <row r="183" spans="1:22" s="113" customFormat="1" ht="15.75" customHeight="1">
      <c r="A183" s="120" t="str">
        <f t="shared" si="25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8">
        <v>5112</v>
      </c>
      <c r="N183" s="181">
        <f t="shared" si="27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 ht="15.75" customHeight="1">
      <c r="A184" s="120" t="str">
        <f t="shared" si="25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7"/>
        <v>0</v>
      </c>
      <c r="O184" s="181"/>
      <c r="P184" s="181"/>
      <c r="Q184" s="159"/>
      <c r="R184" s="159"/>
      <c r="S184" s="323"/>
      <c r="T184" s="159"/>
      <c r="U184" s="159"/>
      <c r="V184" s="159"/>
    </row>
    <row r="185" spans="1:22" s="113" customFormat="1" ht="25.5" customHeight="1">
      <c r="A185" s="120" t="str">
        <f t="shared" si="25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144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3"/>
      <c r="T185" s="159"/>
      <c r="U185" s="159"/>
      <c r="V185" s="159"/>
    </row>
    <row r="186" spans="1:22" ht="25.5" customHeight="1">
      <c r="A186" s="120" t="str">
        <f t="shared" si="25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7"/>
        <v>0</v>
      </c>
      <c r="O186" s="181"/>
      <c r="P186" s="181"/>
      <c r="Q186" s="159"/>
      <c r="R186" s="159"/>
      <c r="S186" s="323"/>
      <c r="T186" s="159"/>
      <c r="U186" s="159"/>
      <c r="V186" s="159"/>
    </row>
    <row r="187" spans="1:22" s="113" customFormat="1" ht="25.5" customHeight="1">
      <c r="A187" s="120" t="str">
        <f t="shared" si="25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7"/>
        <v>0</v>
      </c>
      <c r="O187" s="181"/>
      <c r="P187" s="181"/>
      <c r="Q187" s="159"/>
      <c r="R187" s="159"/>
      <c r="S187" s="323"/>
      <c r="T187" s="159"/>
      <c r="U187" s="159"/>
      <c r="V187" s="159"/>
    </row>
    <row r="188" spans="1:22" ht="25.5" customHeight="1">
      <c r="A188" s="120" t="str">
        <f t="shared" si="25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7"/>
        <v>0</v>
      </c>
      <c r="O188" s="181"/>
      <c r="P188" s="181"/>
      <c r="Q188" s="159"/>
      <c r="R188" s="159"/>
      <c r="S188" s="323"/>
      <c r="T188" s="159"/>
      <c r="U188" s="159"/>
      <c r="V188" s="159"/>
    </row>
    <row r="189" spans="1:22" s="113" customFormat="1" ht="51" customHeight="1">
      <c r="A189" s="120" t="str">
        <f t="shared" si="25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144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3"/>
      <c r="T189" s="159"/>
      <c r="U189" s="159"/>
      <c r="V189" s="159"/>
    </row>
    <row r="190" spans="1:22" ht="15.75" customHeight="1">
      <c r="A190" s="120" t="str">
        <f t="shared" si="25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7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s="113" customFormat="1" ht="21.6" customHeight="1">
      <c r="A191" s="120" t="str">
        <f t="shared" si="25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7"/>
        <v>0</v>
      </c>
      <c r="O191" s="181"/>
      <c r="P191" s="181"/>
      <c r="Q191" s="159"/>
      <c r="R191" s="159"/>
      <c r="S191" s="323"/>
      <c r="T191" s="159"/>
      <c r="U191" s="159"/>
      <c r="V191" s="159"/>
    </row>
    <row r="192" spans="1:22" ht="15.75" customHeight="1">
      <c r="A192" s="120" t="str">
        <f t="shared" si="25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7"/>
        <v>0</v>
      </c>
      <c r="O192" s="181"/>
      <c r="P192" s="181"/>
      <c r="Q192" s="159"/>
      <c r="R192" s="159"/>
      <c r="S192" s="323"/>
      <c r="T192" s="159"/>
      <c r="U192" s="159"/>
      <c r="V192" s="159"/>
    </row>
    <row r="193" spans="1:22" ht="15.75" customHeight="1">
      <c r="B193" s="122"/>
      <c r="H193" s="23"/>
      <c r="I193" s="23"/>
      <c r="J193" s="24"/>
      <c r="K193" s="24"/>
      <c r="L193" s="320" t="s">
        <v>268</v>
      </c>
      <c r="M193" s="313">
        <v>5129</v>
      </c>
      <c r="N193" s="181">
        <f t="shared" ref="N193" si="28">O193+P193</f>
        <v>0</v>
      </c>
      <c r="O193" s="181"/>
      <c r="P193" s="181"/>
      <c r="Q193" s="159"/>
      <c r="R193" s="159"/>
      <c r="S193" s="323"/>
      <c r="T193" s="159"/>
      <c r="U193" s="159"/>
      <c r="V193" s="159"/>
    </row>
    <row r="194" spans="1:22" s="113" customFormat="1" ht="35.450000000000003" customHeight="1">
      <c r="A194" s="120" t="str">
        <f t="shared" si="25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144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SUM(O195:O196)</f>
        <v>0</v>
      </c>
      <c r="P194" s="195">
        <f>SUM(P195:P196)</f>
        <v>0</v>
      </c>
      <c r="Q194" s="159"/>
      <c r="R194" s="159"/>
      <c r="S194" s="323"/>
      <c r="T194" s="159"/>
      <c r="U194" s="159"/>
      <c r="V194" s="159"/>
    </row>
    <row r="195" spans="1:22" ht="15.75" customHeight="1">
      <c r="A195" s="120" t="str">
        <f t="shared" si="25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7"/>
        <v>0</v>
      </c>
      <c r="O195" s="181"/>
      <c r="P195" s="181"/>
      <c r="Q195" s="159"/>
      <c r="R195" s="159"/>
      <c r="S195" s="323"/>
      <c r="T195" s="159"/>
      <c r="U195" s="159"/>
      <c r="V195" s="159"/>
    </row>
    <row r="196" spans="1:22" s="113" customFormat="1">
      <c r="A196" s="120" t="str">
        <f t="shared" si="25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7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320" t="s">
        <v>268</v>
      </c>
      <c r="M197" s="313">
        <v>5129</v>
      </c>
      <c r="N197" s="181"/>
      <c r="O197" s="181"/>
      <c r="P197" s="181"/>
      <c r="Q197" s="159"/>
      <c r="R197" s="159"/>
      <c r="S197" s="323"/>
      <c r="T197" s="159"/>
      <c r="U197" s="159"/>
      <c r="V197" s="159"/>
    </row>
    <row r="198" spans="1:22" ht="49.15" customHeight="1">
      <c r="A198" s="120" t="str">
        <f t="shared" si="25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144"/>
      <c r="I198" s="145"/>
      <c r="J198" s="146"/>
      <c r="K198" s="146"/>
      <c r="L198" s="25" t="s">
        <v>744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3"/>
      <c r="T198" s="159"/>
      <c r="U198" s="159"/>
      <c r="V198" s="159"/>
    </row>
    <row r="199" spans="1:22" s="113" customFormat="1" ht="30" customHeight="1">
      <c r="A199" s="120" t="str">
        <f t="shared" si="25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7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 ht="29.25" customHeight="1">
      <c r="A200" s="120" t="str">
        <f t="shared" si="25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144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3"/>
      <c r="T200" s="159"/>
      <c r="U200" s="159"/>
      <c r="V200" s="159"/>
    </row>
    <row r="201" spans="1:22" s="168" customFormat="1" ht="27" customHeight="1">
      <c r="A201" s="120" t="str">
        <f t="shared" si="25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7"/>
        <v>0</v>
      </c>
      <c r="O201" s="181"/>
      <c r="P201" s="181">
        <v>0</v>
      </c>
      <c r="Q201" s="159"/>
      <c r="R201" s="159"/>
      <c r="S201" s="323"/>
      <c r="T201" s="159"/>
      <c r="U201" s="159"/>
      <c r="V201" s="159"/>
    </row>
    <row r="202" spans="1:22" ht="15.75" customHeight="1">
      <c r="A202" s="120" t="str">
        <f t="shared" si="25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7"/>
        <v>0</v>
      </c>
      <c r="O202" s="181"/>
      <c r="P202" s="181"/>
      <c r="Q202" s="159"/>
      <c r="R202" s="159"/>
      <c r="S202" s="323"/>
      <c r="T202" s="159"/>
      <c r="U202" s="159"/>
      <c r="V202" s="159"/>
    </row>
    <row r="203" spans="1:22" s="154" customFormat="1" ht="15.75" customHeight="1">
      <c r="A203" s="120" t="str">
        <f t="shared" si="25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7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 ht="15.75" customHeight="1">
      <c r="A204" s="120" t="str">
        <f t="shared" si="25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7"/>
        <v>0</v>
      </c>
      <c r="O204" s="181"/>
      <c r="P204" s="181"/>
      <c r="Q204" s="159"/>
      <c r="R204" s="159"/>
      <c r="S204" s="323"/>
      <c r="T204" s="159"/>
      <c r="U204" s="159"/>
      <c r="V204" s="159"/>
    </row>
    <row r="205" spans="1:22" ht="15.75" customHeight="1">
      <c r="B205" s="122"/>
      <c r="G205" s="127"/>
      <c r="H205" s="23"/>
      <c r="I205" s="23"/>
      <c r="J205" s="24"/>
      <c r="K205" s="24"/>
      <c r="L205" s="320" t="s">
        <v>268</v>
      </c>
      <c r="M205" s="313">
        <v>5129</v>
      </c>
      <c r="N205" s="181">
        <f t="shared" ref="N205" si="29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s="113" customFormat="1" ht="16.5" customHeight="1">
      <c r="A206" s="120" t="str">
        <f t="shared" si="25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144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23"/>
      <c r="T206" s="159"/>
      <c r="U206" s="159"/>
      <c r="V206" s="159"/>
    </row>
    <row r="207" spans="1:22" s="168" customFormat="1" ht="15.75" customHeight="1">
      <c r="A207" s="120" t="str">
        <f t="shared" ref="A207" si="30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7" t="s">
        <v>745</v>
      </c>
      <c r="M207" s="10" t="s">
        <v>746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23"/>
      <c r="T207" s="159"/>
      <c r="U207" s="159"/>
      <c r="V207" s="159"/>
    </row>
    <row r="208" spans="1:22" s="168" customFormat="1" ht="15.75" customHeight="1">
      <c r="A208" s="120" t="str">
        <f t="shared" si="25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7" t="s">
        <v>116</v>
      </c>
      <c r="M208" s="10">
        <v>4214</v>
      </c>
      <c r="N208" s="181">
        <f t="shared" ref="N208" si="31">O208+P208</f>
        <v>0</v>
      </c>
      <c r="O208" s="181"/>
      <c r="P208" s="181"/>
      <c r="Q208" s="159"/>
      <c r="R208" s="159"/>
      <c r="S208" s="323"/>
      <c r="T208" s="159"/>
      <c r="U208" s="159"/>
      <c r="V208" s="159"/>
    </row>
    <row r="209" spans="1:22" ht="15.75" customHeight="1">
      <c r="A209" s="120" t="str">
        <f t="shared" si="25"/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7"/>
        <v>0</v>
      </c>
      <c r="O209" s="181"/>
      <c r="P209" s="181"/>
      <c r="Q209" s="159"/>
      <c r="R209" s="159"/>
      <c r="S209" s="323"/>
      <c r="T209" s="159"/>
      <c r="U209" s="159"/>
      <c r="V209" s="159"/>
    </row>
    <row r="210" spans="1:22" s="168" customFormat="1" ht="25.5" customHeight="1">
      <c r="A210" s="120" t="str">
        <f t="shared" si="25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7"/>
        <v>0</v>
      </c>
      <c r="O210" s="181"/>
      <c r="P210" s="181"/>
      <c r="Q210" s="159"/>
      <c r="R210" s="159"/>
      <c r="S210" s="323"/>
      <c r="T210" s="159"/>
      <c r="U210" s="159"/>
      <c r="V210" s="159"/>
    </row>
    <row r="211" spans="1:22" ht="15.75" customHeight="1">
      <c r="A211" s="120" t="str">
        <f t="shared" si="25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7"/>
        <v>0</v>
      </c>
      <c r="O211" s="181"/>
      <c r="P211" s="181"/>
      <c r="Q211" s="159"/>
      <c r="R211" s="159"/>
      <c r="S211" s="323"/>
      <c r="T211" s="159"/>
      <c r="U211" s="159"/>
      <c r="V211" s="159"/>
    </row>
    <row r="212" spans="1:22" s="154" customFormat="1" ht="25.5" customHeight="1">
      <c r="A212" s="120" t="str">
        <f t="shared" si="25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7"/>
        <v>0</v>
      </c>
      <c r="O212" s="181"/>
      <c r="P212" s="181"/>
      <c r="Q212" s="159"/>
      <c r="R212" s="159"/>
      <c r="S212" s="323"/>
      <c r="T212" s="159"/>
      <c r="U212" s="159"/>
      <c r="V212" s="159"/>
    </row>
    <row r="213" spans="1:22" ht="15.75" customHeight="1">
      <c r="A213" s="120" t="str">
        <f t="shared" si="25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144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3"/>
      <c r="T213" s="159"/>
      <c r="U213" s="159"/>
      <c r="V213" s="159"/>
    </row>
    <row r="214" spans="1:22" s="113" customFormat="1" ht="27" customHeight="1">
      <c r="A214" s="120" t="str">
        <f t="shared" si="25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316"/>
      <c r="I214" s="284"/>
      <c r="J214" s="285"/>
      <c r="K214" s="285"/>
      <c r="L214" s="317" t="s">
        <v>747</v>
      </c>
      <c r="M214" s="46">
        <v>4511</v>
      </c>
      <c r="N214" s="181">
        <f t="shared" si="27"/>
        <v>0</v>
      </c>
      <c r="O214" s="181"/>
      <c r="P214" s="181"/>
      <c r="Q214" s="159"/>
      <c r="R214" s="159"/>
      <c r="S214" s="32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316"/>
      <c r="I215" s="284"/>
      <c r="J215" s="285"/>
      <c r="K215" s="285"/>
      <c r="L215" s="317" t="s">
        <v>785</v>
      </c>
      <c r="M215" s="46" t="s">
        <v>786</v>
      </c>
      <c r="N215" s="181">
        <f t="shared" si="27"/>
        <v>0</v>
      </c>
      <c r="O215" s="181"/>
      <c r="P215" s="181"/>
      <c r="Q215" s="159"/>
      <c r="R215" s="159"/>
      <c r="S215" s="323"/>
      <c r="T215" s="159"/>
      <c r="U215" s="159"/>
      <c r="V215" s="159"/>
    </row>
    <row r="216" spans="1:22" ht="15.75" customHeight="1">
      <c r="A216" s="120" t="str">
        <f t="shared" si="25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7"/>
        <v>0</v>
      </c>
      <c r="O216" s="181"/>
      <c r="P216" s="181"/>
      <c r="Q216" s="159"/>
      <c r="R216" s="159"/>
      <c r="S216" s="323"/>
      <c r="T216" s="159"/>
      <c r="U216" s="159"/>
      <c r="V216" s="159"/>
    </row>
    <row r="217" spans="1:22" s="113" customFormat="1">
      <c r="A217" s="120" t="str">
        <f t="shared" si="25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144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3"/>
      <c r="T217" s="159"/>
      <c r="U217" s="159"/>
      <c r="V217" s="159"/>
    </row>
    <row r="218" spans="1:22" ht="25.5" customHeight="1">
      <c r="A218" s="120" t="str">
        <f t="shared" si="25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7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s="113" customFormat="1" ht="25.5" customHeight="1">
      <c r="A219" s="120" t="str">
        <f t="shared" si="25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7"/>
        <v>0</v>
      </c>
      <c r="O219" s="181"/>
      <c r="P219" s="181"/>
      <c r="Q219" s="159"/>
      <c r="R219" s="159"/>
      <c r="S219" s="323"/>
      <c r="T219" s="159"/>
      <c r="U219" s="159"/>
      <c r="V219" s="159"/>
    </row>
    <row r="220" spans="1:22" ht="54" customHeight="1">
      <c r="A220" s="120" t="str">
        <f t="shared" si="25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144"/>
      <c r="I220" s="145"/>
      <c r="J220" s="146"/>
      <c r="K220" s="146"/>
      <c r="L220" s="342" t="s">
        <v>748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3"/>
      <c r="T220" s="159"/>
      <c r="U220" s="159"/>
      <c r="V220" s="159"/>
    </row>
    <row r="221" spans="1:22" s="113" customFormat="1" ht="25.5" customHeight="1">
      <c r="A221" s="120" t="str">
        <f t="shared" si="25"/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7"/>
        <v>0</v>
      </c>
      <c r="O221" s="181"/>
      <c r="P221" s="181"/>
      <c r="Q221" s="159"/>
      <c r="R221" s="159"/>
      <c r="S221" s="323"/>
      <c r="T221" s="159"/>
      <c r="U221" s="159"/>
      <c r="V221" s="159"/>
    </row>
    <row r="222" spans="1:22" ht="15.75" customHeight="1">
      <c r="A222" s="120" t="str">
        <f t="shared" si="25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633</v>
      </c>
      <c r="M222" s="10" t="s">
        <v>580</v>
      </c>
      <c r="N222" s="181">
        <f t="shared" si="27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 ht="25.5" customHeight="1">
      <c r="A223" s="120" t="str">
        <f t="shared" si="25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634</v>
      </c>
      <c r="N223" s="181">
        <f t="shared" si="27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 s="113" customFormat="1" ht="25.5" customHeight="1">
      <c r="A224" s="120" t="str">
        <f t="shared" si="25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144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3"/>
      <c r="T224" s="159"/>
      <c r="U224" s="159"/>
      <c r="V224" s="159"/>
    </row>
    <row r="225" spans="1:22" ht="15.75" customHeight="1">
      <c r="A225" s="120" t="str">
        <f t="shared" si="25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7"/>
        <v>0</v>
      </c>
      <c r="O225" s="181"/>
      <c r="P225" s="181"/>
      <c r="Q225" s="159"/>
      <c r="R225" s="159"/>
      <c r="S225" s="323"/>
      <c r="T225" s="159"/>
      <c r="U225" s="159"/>
      <c r="V225" s="159"/>
    </row>
    <row r="226" spans="1:22" ht="15.75" customHeight="1">
      <c r="A226" s="120" t="str">
        <f t="shared" si="25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7"/>
        <v>0</v>
      </c>
      <c r="O226" s="181"/>
      <c r="P226" s="181"/>
      <c r="Q226" s="159"/>
      <c r="R226" s="159"/>
      <c r="S226" s="323"/>
      <c r="T226" s="159"/>
      <c r="U226" s="159"/>
      <c r="V226" s="159"/>
    </row>
    <row r="227" spans="1:22" s="113" customFormat="1" ht="15.75" customHeight="1">
      <c r="A227" s="120" t="str">
        <f t="shared" ref="A227:A329" si="32">CONCATENATE(B227,C227,D227,E227,F227,G227)</f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7"/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 ht="15.75" customHeight="1">
      <c r="A228" s="120" t="str">
        <f t="shared" si="32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7"/>
        <v>0</v>
      </c>
      <c r="O228" s="181"/>
      <c r="P228" s="181"/>
      <c r="Q228" s="159"/>
      <c r="R228" s="159"/>
      <c r="S228" s="323"/>
      <c r="T228" s="159"/>
      <c r="U228" s="159"/>
      <c r="V228" s="159"/>
    </row>
    <row r="229" spans="1:22" ht="15.75" customHeight="1">
      <c r="A229" s="120"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7"/>
        <v>0</v>
      </c>
      <c r="O229" s="181"/>
      <c r="P229" s="181"/>
      <c r="Q229" s="159"/>
      <c r="R229" s="159"/>
      <c r="S229" s="323"/>
      <c r="T229" s="159"/>
      <c r="U229" s="159"/>
      <c r="V229" s="159"/>
    </row>
    <row r="230" spans="1:22" s="113" customFormat="1" ht="15.75" customHeight="1">
      <c r="A230" s="120" t="str">
        <f t="shared" si="32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7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ht="15.75" customHeight="1">
      <c r="A231" s="120" t="str">
        <f t="shared" si="32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144"/>
      <c r="I231" s="145"/>
      <c r="J231" s="146"/>
      <c r="K231" s="146"/>
      <c r="L231" s="25" t="s">
        <v>635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3"/>
      <c r="T231" s="159"/>
      <c r="U231" s="159"/>
      <c r="V231" s="159"/>
    </row>
    <row r="232" spans="1:22" ht="15.75" customHeight="1">
      <c r="A232" s="120" t="str">
        <f t="shared" si="32"/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181"/>
      <c r="P232" s="181"/>
      <c r="Q232" s="159"/>
      <c r="R232" s="159"/>
      <c r="S232" s="323"/>
      <c r="T232" s="159"/>
      <c r="U232" s="159"/>
      <c r="V232" s="159"/>
    </row>
    <row r="233" spans="1:22" s="113" customFormat="1" ht="15.75" customHeight="1">
      <c r="A233" s="120" t="str">
        <f t="shared" si="32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27"/>
      <c r="M233" s="10"/>
      <c r="N233" s="181">
        <f t="shared" si="27"/>
        <v>0</v>
      </c>
      <c r="O233" s="181"/>
      <c r="P233" s="181"/>
      <c r="Q233" s="159"/>
      <c r="R233" s="159"/>
      <c r="S233" s="323"/>
      <c r="T233" s="159"/>
      <c r="U233" s="159"/>
      <c r="V233" s="159"/>
    </row>
    <row r="234" spans="1:22" ht="15.75" customHeight="1">
      <c r="A234" s="120" t="str">
        <f t="shared" si="32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23"/>
      <c r="I234" s="23"/>
      <c r="J234" s="24"/>
      <c r="K234" s="24"/>
      <c r="L234" s="344" t="s">
        <v>749</v>
      </c>
      <c r="M234" s="10"/>
      <c r="N234" s="195">
        <f>O234+P234</f>
        <v>0</v>
      </c>
      <c r="O234" s="195">
        <f t="shared" ref="O234:P234" si="34">P234+Q234</f>
        <v>0</v>
      </c>
      <c r="P234" s="195">
        <f t="shared" si="34"/>
        <v>0</v>
      </c>
      <c r="Q234" s="159"/>
      <c r="R234" s="159"/>
      <c r="S234" s="323"/>
      <c r="T234" s="159"/>
      <c r="U234" s="159"/>
      <c r="V234" s="159"/>
    </row>
    <row r="235" spans="1:22" ht="25.5" customHeight="1">
      <c r="A235" s="120" t="str">
        <f t="shared" si="32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27" t="s">
        <v>131</v>
      </c>
      <c r="M235" s="10">
        <v>4511</v>
      </c>
      <c r="N235" s="181">
        <f t="shared" si="27"/>
        <v>0</v>
      </c>
      <c r="O235" s="181"/>
      <c r="P235" s="181"/>
      <c r="Q235" s="159"/>
      <c r="R235" s="159"/>
      <c r="S235" s="323"/>
      <c r="T235" s="159"/>
      <c r="U235" s="159"/>
      <c r="V235" s="159"/>
    </row>
    <row r="236" spans="1:22" ht="25.5" customHeight="1">
      <c r="B236" s="122"/>
      <c r="H236" s="144"/>
      <c r="I236" s="145"/>
      <c r="J236" s="146"/>
      <c r="K236" s="146"/>
      <c r="L236" s="25" t="s">
        <v>750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3"/>
      <c r="T236" s="159"/>
      <c r="U236" s="159"/>
      <c r="V236" s="159"/>
    </row>
    <row r="237" spans="1:22" s="180" customFormat="1" ht="30" customHeight="1">
      <c r="A237" s="120" t="str">
        <f t="shared" ref="A237" si="35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6">O237+P237</f>
        <v>0</v>
      </c>
      <c r="O237" s="181"/>
      <c r="P237" s="181"/>
      <c r="Q237" s="159"/>
      <c r="R237" s="159"/>
      <c r="S237" s="323"/>
      <c r="T237" s="159"/>
      <c r="U237" s="159"/>
      <c r="V237" s="159"/>
    </row>
    <row r="238" spans="1:22" ht="24.75" customHeight="1">
      <c r="B238" s="122"/>
      <c r="H238" s="23"/>
      <c r="I238" s="23"/>
      <c r="J238" s="24"/>
      <c r="K238" s="24"/>
      <c r="L238" s="324" t="s">
        <v>751</v>
      </c>
      <c r="M238" s="10"/>
      <c r="N238" s="195">
        <f>O238+P238</f>
        <v>0</v>
      </c>
      <c r="O238" s="181">
        <f>SUM(O239:O243)</f>
        <v>0</v>
      </c>
      <c r="P238" s="181">
        <f>SUM(P239:P243)</f>
        <v>0</v>
      </c>
      <c r="Q238" s="159"/>
      <c r="R238" s="159"/>
      <c r="S238" s="323"/>
      <c r="T238" s="159"/>
      <c r="U238" s="159"/>
      <c r="V238" s="159"/>
    </row>
    <row r="239" spans="1:22" ht="27.6" customHeight="1">
      <c r="B239" s="122"/>
      <c r="G239" s="127"/>
      <c r="H239" s="23"/>
      <c r="I239" s="23"/>
      <c r="J239" s="24"/>
      <c r="K239" s="24"/>
      <c r="L239" s="317" t="s">
        <v>785</v>
      </c>
      <c r="M239" s="46" t="s">
        <v>786</v>
      </c>
      <c r="N239" s="181">
        <f>O239+P239</f>
        <v>0</v>
      </c>
      <c r="O239" s="181"/>
      <c r="P239" s="181"/>
      <c r="Q239" s="159"/>
      <c r="R239" s="159"/>
      <c r="S239" s="323"/>
      <c r="T239" s="159"/>
      <c r="U239" s="159"/>
      <c r="V239" s="159"/>
    </row>
    <row r="240" spans="1:22" ht="25.5" customHeight="1">
      <c r="B240" s="122"/>
      <c r="H240" s="23"/>
      <c r="I240" s="23"/>
      <c r="J240" s="24"/>
      <c r="K240" s="24"/>
      <c r="L240" s="27" t="s">
        <v>666</v>
      </c>
      <c r="M240" s="10" t="s">
        <v>665</v>
      </c>
      <c r="N240" s="181">
        <f t="shared" si="27"/>
        <v>0</v>
      </c>
      <c r="O240" s="289"/>
      <c r="P240" s="289"/>
      <c r="Q240" s="159"/>
      <c r="R240" s="159"/>
      <c r="S240" s="323"/>
      <c r="T240" s="159"/>
      <c r="U240" s="159"/>
      <c r="V240" s="159"/>
    </row>
    <row r="241" spans="1:22" ht="25.5" customHeight="1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7">O241+P241</f>
        <v>0</v>
      </c>
      <c r="O241" s="289"/>
      <c r="P241" s="289"/>
      <c r="Q241" s="159"/>
      <c r="R241" s="159"/>
      <c r="S241" s="323"/>
      <c r="T241" s="159"/>
      <c r="U241" s="159"/>
      <c r="V241" s="159"/>
    </row>
    <row r="242" spans="1:22" ht="25.5" customHeight="1">
      <c r="B242" s="122"/>
      <c r="H242" s="23"/>
      <c r="I242" s="23"/>
      <c r="J242" s="24"/>
      <c r="K242" s="24"/>
      <c r="L242" s="301" t="s">
        <v>174</v>
      </c>
      <c r="M242" s="302">
        <v>5113</v>
      </c>
      <c r="N242" s="181">
        <f t="shared" ref="N242" si="38">O242+P242</f>
        <v>0</v>
      </c>
      <c r="O242" s="289"/>
      <c r="P242" s="289"/>
      <c r="Q242" s="159"/>
      <c r="R242" s="159"/>
      <c r="S242" s="323"/>
      <c r="T242" s="159"/>
      <c r="U242" s="159"/>
      <c r="V242" s="159"/>
    </row>
    <row r="243" spans="1:22" ht="25.5" customHeight="1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7"/>
        <v>0</v>
      </c>
      <c r="O243" s="289"/>
      <c r="P243" s="289"/>
      <c r="Q243" s="159"/>
      <c r="R243" s="159"/>
      <c r="S243" s="323"/>
      <c r="T243" s="159"/>
      <c r="U243" s="159"/>
      <c r="V243" s="159"/>
    </row>
    <row r="244" spans="1:22" ht="20.45" customHeight="1">
      <c r="B244" s="122"/>
      <c r="H244" s="23"/>
      <c r="I244" s="23"/>
      <c r="J244" s="24"/>
      <c r="K244" s="24"/>
      <c r="L244" s="324" t="s">
        <v>783</v>
      </c>
      <c r="M244" s="10"/>
      <c r="N244" s="195">
        <f>O244+P244</f>
        <v>0</v>
      </c>
      <c r="O244" s="181">
        <f>SUM(O245)</f>
        <v>0</v>
      </c>
      <c r="P244" s="181">
        <f>SUM(P245)</f>
        <v>0</v>
      </c>
      <c r="Q244" s="159"/>
      <c r="R244" s="159"/>
      <c r="S244" s="323"/>
      <c r="T244" s="159"/>
      <c r="U244" s="159"/>
      <c r="V244" s="159"/>
    </row>
    <row r="245" spans="1:22" ht="25.5" customHeight="1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9">O245+P245</f>
        <v>0</v>
      </c>
      <c r="O245" s="289"/>
      <c r="P245" s="289"/>
      <c r="Q245" s="159"/>
      <c r="R245" s="159"/>
      <c r="S245" s="323"/>
      <c r="T245" s="159"/>
      <c r="U245" s="159"/>
      <c r="V245" s="159"/>
    </row>
    <row r="246" spans="1:22" ht="25.5" customHeight="1">
      <c r="A246" s="120" t="str">
        <f t="shared" si="32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40">+O248+O251+O253+O255+O258</f>
        <v>0</v>
      </c>
      <c r="P246" s="190">
        <f t="shared" si="40"/>
        <v>0</v>
      </c>
      <c r="Q246" s="159"/>
      <c r="R246" s="159"/>
      <c r="S246" s="32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3"/>
      <c r="T247" s="159"/>
      <c r="U247" s="159"/>
      <c r="V247" s="159"/>
    </row>
    <row r="248" spans="1:22" ht="15.75" customHeight="1">
      <c r="B248" s="122"/>
      <c r="H248" s="144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3"/>
      <c r="T248" s="159"/>
      <c r="U248" s="159"/>
      <c r="V248" s="159"/>
    </row>
    <row r="249" spans="1:22" ht="15.75" customHeight="1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41">O249+P249</f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18" customHeight="1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41"/>
        <v>0</v>
      </c>
      <c r="O250" s="289"/>
      <c r="P250" s="289"/>
      <c r="Q250" s="159"/>
      <c r="R250" s="159"/>
      <c r="S250" s="323"/>
      <c r="T250" s="159"/>
      <c r="U250" s="159"/>
      <c r="V250" s="159"/>
    </row>
    <row r="251" spans="1:22" ht="15.75" customHeight="1">
      <c r="B251" s="122"/>
      <c r="H251" s="144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3"/>
      <c r="T251" s="159"/>
      <c r="U251" s="159"/>
      <c r="V251" s="159"/>
    </row>
    <row r="252" spans="1:22" ht="27" customHeight="1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41"/>
        <v>0</v>
      </c>
      <c r="O252" s="181"/>
      <c r="P252" s="181"/>
      <c r="Q252" s="159"/>
      <c r="R252" s="159"/>
      <c r="S252" s="323"/>
      <c r="T252" s="159"/>
      <c r="U252" s="159"/>
      <c r="V252" s="159"/>
    </row>
    <row r="253" spans="1:22" ht="49.15" customHeight="1">
      <c r="A253" s="120" t="str">
        <f t="shared" si="32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144"/>
      <c r="I253" s="145"/>
      <c r="J253" s="146"/>
      <c r="K253" s="146"/>
      <c r="L253" s="25" t="s">
        <v>752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s="154" customFormat="1" ht="15.75" customHeight="1">
      <c r="A254" s="120" t="str">
        <f t="shared" si="32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41"/>
        <v>0</v>
      </c>
      <c r="O254" s="181"/>
      <c r="P254" s="181"/>
      <c r="Q254" s="159"/>
      <c r="R254" s="159"/>
      <c r="S254" s="323"/>
      <c r="T254" s="159"/>
      <c r="U254" s="159"/>
      <c r="V254" s="159"/>
    </row>
    <row r="255" spans="1:22" ht="15.75" customHeight="1">
      <c r="A255" s="120" t="str">
        <f t="shared" si="32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18"/>
      <c r="I255" s="292"/>
      <c r="J255" s="293"/>
      <c r="K255" s="293"/>
      <c r="L255" s="343" t="s">
        <v>753</v>
      </c>
      <c r="M255" s="294"/>
      <c r="N255" s="195">
        <f>O255+P255</f>
        <v>0</v>
      </c>
      <c r="O255" s="295">
        <f>SUM(O256:O257)</f>
        <v>0</v>
      </c>
      <c r="P255" s="295">
        <f>SUM(P256:P257)</f>
        <v>0</v>
      </c>
      <c r="Q255" s="159"/>
      <c r="R255" s="159"/>
      <c r="S255" s="323"/>
      <c r="T255" s="159"/>
      <c r="U255" s="159"/>
      <c r="V255" s="159"/>
    </row>
    <row r="256" spans="1:22" s="113" customFormat="1" ht="15.75" customHeight="1">
      <c r="A256" s="120" t="str">
        <f t="shared" si="32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6"/>
      <c r="J256" s="297"/>
      <c r="K256" s="298"/>
      <c r="L256" s="30" t="s">
        <v>134</v>
      </c>
      <c r="M256" s="46">
        <v>4861</v>
      </c>
      <c r="N256" s="181">
        <f t="shared" si="41"/>
        <v>0</v>
      </c>
      <c r="O256" s="177"/>
      <c r="P256" s="177"/>
      <c r="Q256" s="159"/>
      <c r="R256" s="159"/>
      <c r="S256" s="323"/>
      <c r="T256" s="159"/>
      <c r="U256" s="159"/>
      <c r="V256" s="159"/>
    </row>
    <row r="257" spans="1:22" ht="15.75" customHeight="1">
      <c r="A257" s="120" t="str">
        <f t="shared" si="32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299"/>
      <c r="I257" s="299"/>
      <c r="J257" s="300"/>
      <c r="K257" s="300"/>
      <c r="L257" s="301" t="s">
        <v>174</v>
      </c>
      <c r="M257" s="302">
        <v>5113</v>
      </c>
      <c r="N257" s="181">
        <f t="shared" si="41"/>
        <v>0</v>
      </c>
      <c r="O257" s="303"/>
      <c r="P257" s="303"/>
      <c r="Q257" s="159"/>
      <c r="R257" s="159"/>
      <c r="S257" s="323"/>
      <c r="T257" s="159"/>
      <c r="U257" s="159"/>
      <c r="V257" s="159"/>
    </row>
    <row r="258" spans="1:22" s="113" customFormat="1" ht="63.75" customHeight="1">
      <c r="A258" s="120" t="str">
        <f t="shared" si="32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754</v>
      </c>
      <c r="M258" s="26"/>
      <c r="N258" s="195">
        <f>O258+P258</f>
        <v>0</v>
      </c>
      <c r="O258" s="195">
        <f>SUM(O259)</f>
        <v>0</v>
      </c>
      <c r="P258" s="195"/>
      <c r="Q258" s="159"/>
      <c r="R258" s="159"/>
      <c r="S258" s="323"/>
      <c r="T258" s="159"/>
      <c r="U258" s="159"/>
      <c r="V258" s="159"/>
    </row>
    <row r="259" spans="1:22" ht="15.75" customHeight="1">
      <c r="A259" s="120" t="str">
        <f t="shared" si="32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319">
        <v>4861</v>
      </c>
      <c r="N259" s="181">
        <f t="shared" si="41"/>
        <v>0</v>
      </c>
      <c r="O259" s="286"/>
      <c r="P259" s="286"/>
      <c r="Q259" s="159"/>
      <c r="R259" s="159"/>
      <c r="S259" s="323"/>
      <c r="T259" s="159"/>
      <c r="U259" s="159"/>
      <c r="V259" s="159"/>
    </row>
    <row r="260" spans="1:22" s="113" customFormat="1" ht="51" customHeight="1">
      <c r="A260" s="120"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7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3"/>
      <c r="T260" s="159"/>
      <c r="U260" s="159"/>
      <c r="V260" s="159"/>
    </row>
    <row r="261" spans="1:22" ht="15.75" customHeight="1">
      <c r="A261" s="120"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3"/>
      <c r="T261" s="159"/>
      <c r="U261" s="159"/>
      <c r="V261" s="159"/>
    </row>
    <row r="262" spans="1:22" s="113" customFormat="1" ht="63.75" customHeight="1">
      <c r="A262" s="120"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3"/>
      <c r="T262" s="159"/>
      <c r="U262" s="159"/>
      <c r="V262" s="159"/>
    </row>
    <row r="263" spans="1:22" ht="15.75" customHeight="1">
      <c r="A263" s="120"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3"/>
      <c r="T263" s="159"/>
      <c r="U263" s="159"/>
      <c r="V263" s="159"/>
    </row>
    <row r="264" spans="1:22" s="113" customFormat="1" ht="63.75" customHeight="1">
      <c r="A264" s="120"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144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3"/>
      <c r="T264" s="159"/>
      <c r="U264" s="159"/>
      <c r="V264" s="159"/>
    </row>
    <row r="265" spans="1:22">
      <c r="A265" s="120"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2">O265+P265</f>
        <v>0</v>
      </c>
      <c r="O265" s="181"/>
      <c r="P265" s="181"/>
      <c r="Q265" s="159"/>
      <c r="R265" s="159"/>
      <c r="S265" s="323"/>
      <c r="T265" s="159"/>
      <c r="U265" s="159"/>
      <c r="V265" s="159"/>
    </row>
    <row r="266" spans="1:22" s="113" customFormat="1">
      <c r="A266" s="120"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2"/>
        <v>0</v>
      </c>
      <c r="O266" s="181"/>
      <c r="P266" s="181"/>
      <c r="Q266" s="159"/>
      <c r="R266" s="159"/>
      <c r="S266" s="323"/>
      <c r="T266" s="159"/>
      <c r="U266" s="159"/>
      <c r="V266" s="159"/>
    </row>
    <row r="267" spans="1:22">
      <c r="A267" s="120"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2"/>
        <v>0</v>
      </c>
      <c r="O267" s="181"/>
      <c r="P267" s="181"/>
      <c r="Q267" s="159"/>
      <c r="R267" s="159"/>
      <c r="S267" s="32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2"/>
        <v>0</v>
      </c>
      <c r="O268" s="181"/>
      <c r="P268" s="181"/>
      <c r="Q268" s="159"/>
      <c r="R268" s="159"/>
      <c r="S268" s="32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2"/>
        <v>0</v>
      </c>
      <c r="O269" s="181"/>
      <c r="P269" s="181"/>
      <c r="Q269" s="159"/>
      <c r="R269" s="159"/>
      <c r="S269" s="32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2"/>
        <v>0</v>
      </c>
      <c r="O270" s="181"/>
      <c r="P270" s="181"/>
      <c r="Q270" s="159"/>
      <c r="R270" s="159"/>
      <c r="S270" s="32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2"/>
        <v>0</v>
      </c>
      <c r="O271" s="181"/>
      <c r="P271" s="181"/>
      <c r="Q271" s="159"/>
      <c r="R271" s="159"/>
      <c r="S271" s="323"/>
      <c r="T271" s="159"/>
      <c r="U271" s="159"/>
      <c r="V271" s="159"/>
    </row>
    <row r="272" spans="1:22" ht="15.75" customHeight="1">
      <c r="B272" s="122"/>
      <c r="G272" s="127"/>
      <c r="H272" s="17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3"/>
      <c r="T272" s="159"/>
      <c r="U272" s="159"/>
      <c r="V272" s="159"/>
    </row>
    <row r="273" spans="2:22" ht="15.75" customHeight="1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3"/>
      <c r="T273" s="159"/>
      <c r="U273" s="159"/>
      <c r="V273" s="159"/>
    </row>
    <row r="274" spans="2:22" ht="15.75" customHeight="1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3">+O276+O279+O283+O285+O291+O295+O300+O303+O307+O311+O314+O317</f>
        <v>0</v>
      </c>
      <c r="P274" s="190">
        <f t="shared" si="43"/>
        <v>0</v>
      </c>
      <c r="Q274" s="159"/>
      <c r="R274" s="159"/>
      <c r="S274" s="323"/>
      <c r="T274" s="159"/>
      <c r="U274" s="159"/>
      <c r="V274" s="159"/>
    </row>
    <row r="275" spans="2:22" ht="15.75" customHeight="1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3"/>
      <c r="T275" s="159"/>
      <c r="U275" s="159"/>
      <c r="V275" s="159"/>
    </row>
    <row r="276" spans="2:22" ht="15.75" customHeight="1">
      <c r="B276" s="122"/>
      <c r="G276" s="127"/>
      <c r="H276" s="144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3"/>
      <c r="T276" s="159"/>
      <c r="U276" s="159"/>
      <c r="V276" s="159"/>
    </row>
    <row r="277" spans="2:22" ht="15.75" customHeight="1">
      <c r="B277" s="122"/>
      <c r="G277" s="127"/>
      <c r="H277" s="15"/>
      <c r="I277" s="23"/>
      <c r="J277" s="24"/>
      <c r="K277" s="24"/>
      <c r="L277" s="30"/>
      <c r="M277" s="46"/>
      <c r="N277" s="181">
        <f t="shared" ref="N277:N313" si="44">O277+P277</f>
        <v>0</v>
      </c>
      <c r="O277" s="181"/>
      <c r="P277" s="181"/>
      <c r="Q277" s="159"/>
      <c r="R277" s="159"/>
      <c r="S277" s="323"/>
      <c r="T277" s="159"/>
      <c r="U277" s="159"/>
      <c r="V277" s="159"/>
    </row>
    <row r="278" spans="2:22" ht="25.5" customHeight="1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4"/>
        <v>0</v>
      </c>
      <c r="O278" s="181"/>
      <c r="P278" s="181"/>
      <c r="Q278" s="159"/>
      <c r="R278" s="159"/>
      <c r="S278" s="323"/>
      <c r="T278" s="159"/>
      <c r="U278" s="159"/>
      <c r="V278" s="159"/>
    </row>
    <row r="279" spans="2:22" ht="15.75" customHeight="1">
      <c r="B279" s="122"/>
      <c r="G279" s="127"/>
      <c r="H279" s="144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3"/>
      <c r="T279" s="159"/>
      <c r="U279" s="159"/>
      <c r="V279" s="159"/>
    </row>
    <row r="280" spans="2:22" ht="30.75" customHeight="1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5">O280+P280</f>
        <v>0</v>
      </c>
      <c r="O280" s="181"/>
      <c r="P280" s="181"/>
      <c r="Q280" s="159"/>
      <c r="R280" s="159"/>
      <c r="S280" s="323"/>
      <c r="T280" s="159"/>
      <c r="U280" s="159"/>
      <c r="V280" s="159"/>
    </row>
    <row r="281" spans="2:22" ht="15.75" customHeight="1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4"/>
        <v>0</v>
      </c>
      <c r="O281" s="181"/>
      <c r="P281" s="181"/>
      <c r="Q281" s="159"/>
      <c r="R281" s="159"/>
      <c r="S281" s="323"/>
      <c r="T281" s="159"/>
      <c r="U281" s="159"/>
      <c r="V281" s="159"/>
    </row>
    <row r="282" spans="2:22" ht="15.75" customHeight="1">
      <c r="B282" s="122"/>
      <c r="G282" s="127"/>
      <c r="H282" s="23"/>
      <c r="I282" s="23"/>
      <c r="J282" s="24"/>
      <c r="K282" s="24"/>
      <c r="L282" s="30" t="s">
        <v>636</v>
      </c>
      <c r="M282" s="46" t="s">
        <v>637</v>
      </c>
      <c r="N282" s="181">
        <f t="shared" ref="N282" si="46">O282+P282</f>
        <v>0</v>
      </c>
      <c r="O282" s="181"/>
      <c r="P282" s="181"/>
      <c r="Q282" s="159"/>
      <c r="R282" s="159"/>
      <c r="S282" s="323"/>
      <c r="T282" s="159"/>
      <c r="U282" s="159"/>
      <c r="V282" s="159"/>
    </row>
    <row r="283" spans="2:22" ht="15.75" customHeight="1">
      <c r="B283" s="122"/>
      <c r="G283" s="127"/>
      <c r="H283" s="144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3"/>
      <c r="T283" s="159"/>
      <c r="U283" s="159"/>
      <c r="V283" s="159"/>
    </row>
    <row r="284" spans="2:22" ht="30.75" customHeight="1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4"/>
        <v>0</v>
      </c>
      <c r="O284" s="181"/>
      <c r="P284" s="181"/>
      <c r="Q284" s="159"/>
      <c r="R284" s="159"/>
      <c r="S284" s="323"/>
      <c r="T284" s="159"/>
      <c r="U284" s="159"/>
      <c r="V284" s="159"/>
    </row>
    <row r="285" spans="2:22" ht="15.75" customHeight="1">
      <c r="B285" s="122"/>
      <c r="G285" s="127"/>
      <c r="H285" s="144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3"/>
      <c r="T285" s="159"/>
      <c r="U285" s="159"/>
      <c r="V285" s="159"/>
    </row>
    <row r="286" spans="2:22" ht="15.75" customHeight="1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4"/>
        <v>0</v>
      </c>
      <c r="O286" s="181"/>
      <c r="P286" s="181"/>
      <c r="Q286" s="159"/>
      <c r="R286" s="159"/>
      <c r="S286" s="323"/>
      <c r="T286" s="159"/>
      <c r="U286" s="159"/>
      <c r="V286" s="159"/>
    </row>
    <row r="287" spans="2:22" ht="15.75" customHeight="1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4"/>
        <v>0</v>
      </c>
      <c r="O287" s="181"/>
      <c r="P287" s="181"/>
      <c r="Q287" s="159"/>
      <c r="R287" s="159"/>
      <c r="S287" s="323"/>
      <c r="T287" s="159"/>
      <c r="U287" s="159"/>
      <c r="V287" s="159"/>
    </row>
    <row r="288" spans="2:22" ht="15.75" customHeight="1">
      <c r="B288" s="122"/>
      <c r="G288" s="127"/>
      <c r="H288" s="23"/>
      <c r="I288" s="23"/>
      <c r="J288" s="24"/>
      <c r="K288" s="24"/>
      <c r="L288" s="30" t="s">
        <v>636</v>
      </c>
      <c r="M288" s="46" t="s">
        <v>637</v>
      </c>
      <c r="N288" s="181">
        <f t="shared" si="44"/>
        <v>0</v>
      </c>
      <c r="O288" s="181"/>
      <c r="P288" s="181"/>
      <c r="Q288" s="159"/>
      <c r="R288" s="159"/>
      <c r="S288" s="323"/>
      <c r="T288" s="159"/>
      <c r="U288" s="159"/>
      <c r="V288" s="159"/>
    </row>
    <row r="289" spans="1:22" ht="15.75" customHeight="1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4"/>
        <v>0</v>
      </c>
      <c r="O289" s="181"/>
      <c r="P289" s="181"/>
      <c r="Q289" s="159"/>
      <c r="R289" s="159"/>
      <c r="S289" s="323"/>
      <c r="T289" s="159"/>
      <c r="U289" s="159"/>
      <c r="V289" s="159"/>
    </row>
    <row r="290" spans="1:22" ht="15.75" customHeight="1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4"/>
        <v>0</v>
      </c>
      <c r="O290" s="181"/>
      <c r="P290" s="181"/>
      <c r="Q290" s="159"/>
      <c r="R290" s="159"/>
      <c r="S290" s="323"/>
      <c r="T290" s="159"/>
      <c r="U290" s="159"/>
      <c r="V290" s="159"/>
    </row>
    <row r="291" spans="1:22" ht="15.75" customHeight="1">
      <c r="B291" s="122"/>
      <c r="G291" s="127"/>
      <c r="H291" s="144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3"/>
      <c r="T291" s="159"/>
      <c r="U291" s="159"/>
      <c r="V291" s="159"/>
    </row>
    <row r="292" spans="1:22" ht="15.75" customHeight="1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4"/>
        <v>0</v>
      </c>
      <c r="O292" s="289"/>
      <c r="P292" s="289"/>
      <c r="Q292" s="159"/>
      <c r="R292" s="159"/>
      <c r="S292" s="323"/>
      <c r="T292" s="159"/>
      <c r="U292" s="159"/>
      <c r="V292" s="159"/>
    </row>
    <row r="293" spans="1:22" ht="30" customHeight="1">
      <c r="B293" s="122"/>
      <c r="G293" s="127"/>
      <c r="H293" s="23"/>
      <c r="I293" s="23"/>
      <c r="J293" s="24"/>
      <c r="K293" s="24"/>
      <c r="L293" s="28" t="s">
        <v>638</v>
      </c>
      <c r="M293" s="29">
        <v>8121</v>
      </c>
      <c r="N293" s="181">
        <f t="shared" si="44"/>
        <v>0</v>
      </c>
      <c r="O293" s="289"/>
      <c r="P293" s="289"/>
      <c r="Q293" s="159"/>
      <c r="R293" s="159"/>
      <c r="S293" s="323"/>
      <c r="T293" s="159"/>
      <c r="U293" s="159"/>
      <c r="V293" s="159"/>
    </row>
    <row r="294" spans="1:22" ht="15.75" customHeight="1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4"/>
        <v>0</v>
      </c>
      <c r="O294" s="289"/>
      <c r="P294" s="289"/>
      <c r="Q294" s="159"/>
      <c r="R294" s="159"/>
      <c r="S294" s="323"/>
      <c r="T294" s="159"/>
      <c r="U294" s="159"/>
      <c r="V294" s="159"/>
    </row>
    <row r="295" spans="1:22" s="168" customFormat="1" ht="15.75" customHeight="1">
      <c r="A295" s="120" t="str">
        <f t="shared" si="32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144"/>
      <c r="I295" s="145"/>
      <c r="J295" s="146"/>
      <c r="K295" s="146"/>
      <c r="L295" s="25" t="s">
        <v>755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3"/>
      <c r="T295" s="159"/>
      <c r="U295" s="159"/>
      <c r="V295" s="159"/>
    </row>
    <row r="296" spans="1:22" ht="15.75" customHeight="1">
      <c r="A296" s="120" t="str">
        <f t="shared" si="32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4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1:22" ht="15.75" customHeight="1">
      <c r="A297" s="120" t="str">
        <f t="shared" ref="A297" si="47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8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1:22" s="154" customFormat="1" ht="25.5" customHeight="1">
      <c r="A298" s="120" t="str">
        <f t="shared" ref="A298" si="49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50">O298+P298</f>
        <v>0</v>
      </c>
      <c r="O298" s="181"/>
      <c r="P298" s="181"/>
      <c r="Q298" s="159"/>
      <c r="R298" s="159"/>
      <c r="S298" s="323"/>
      <c r="T298" s="159"/>
      <c r="U298" s="159"/>
      <c r="V298" s="159"/>
    </row>
    <row r="299" spans="1:22" s="154" customFormat="1" ht="15.75" customHeight="1">
      <c r="A299" s="120" t="str">
        <f t="shared" si="32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4"/>
        <v>0</v>
      </c>
      <c r="O299" s="181"/>
      <c r="P299" s="181"/>
      <c r="Q299" s="159"/>
      <c r="R299" s="159"/>
      <c r="S299" s="323"/>
      <c r="T299" s="159"/>
      <c r="U299" s="159"/>
      <c r="V299" s="159"/>
    </row>
    <row r="300" spans="1:22" ht="15.75" customHeight="1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144"/>
      <c r="I300" s="145"/>
      <c r="J300" s="146"/>
      <c r="K300" s="146"/>
      <c r="L300" s="25" t="s">
        <v>756</v>
      </c>
      <c r="M300" s="26"/>
      <c r="N300" s="195">
        <f>O300+P300</f>
        <v>0</v>
      </c>
      <c r="O300" s="195">
        <f t="shared" ref="O300:P300" si="51">P300+Q300</f>
        <v>0</v>
      </c>
      <c r="P300" s="195">
        <f t="shared" si="51"/>
        <v>0</v>
      </c>
      <c r="Q300" s="159"/>
      <c r="R300" s="159"/>
      <c r="S300" s="323"/>
      <c r="T300" s="159"/>
      <c r="U300" s="159"/>
      <c r="V300" s="159"/>
    </row>
    <row r="301" spans="1:22" s="113" customFormat="1" ht="15.75" customHeigh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 t="shared" ref="N301" si="52">O301+P301</f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1:22" ht="15.75" customHeight="1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181"/>
      <c r="P302" s="181"/>
      <c r="Q302" s="159"/>
      <c r="R302" s="159"/>
      <c r="S302" s="323"/>
      <c r="T302" s="159"/>
      <c r="U302" s="159"/>
      <c r="V302" s="159"/>
    </row>
    <row r="303" spans="1:22" ht="15.75" customHeight="1">
      <c r="A303" s="120" t="str">
        <f t="shared" si="32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144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3"/>
      <c r="T303" s="159"/>
      <c r="U303" s="159"/>
      <c r="V303" s="159"/>
    </row>
    <row r="304" spans="1:22" s="168" customFormat="1" ht="25.5" customHeight="1">
      <c r="A304" s="120" t="str">
        <f t="shared" si="32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4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 ht="15.75" customHeight="1">
      <c r="A305" s="120" t="str">
        <f t="shared" si="32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4"/>
        <v>0</v>
      </c>
      <c r="O305" s="181"/>
      <c r="P305" s="181"/>
      <c r="Q305" s="159"/>
      <c r="R305" s="159"/>
      <c r="S305" s="323"/>
      <c r="T305" s="159"/>
      <c r="U305" s="159"/>
      <c r="V305" s="159"/>
    </row>
    <row r="306" spans="1:22" s="154" customFormat="1" ht="25.5" customHeight="1">
      <c r="A306" s="120" t="str">
        <f t="shared" si="32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4"/>
        <v>0</v>
      </c>
      <c r="O306" s="181"/>
      <c r="P306" s="181"/>
      <c r="Q306" s="159"/>
      <c r="R306" s="159"/>
      <c r="S306" s="323"/>
      <c r="T306" s="159"/>
      <c r="U306" s="159"/>
      <c r="V306" s="159"/>
    </row>
    <row r="307" spans="1:22" ht="36.75" customHeight="1">
      <c r="A307" s="120" t="str">
        <f t="shared" si="32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144"/>
      <c r="I307" s="145"/>
      <c r="J307" s="146"/>
      <c r="K307" s="146"/>
      <c r="L307" s="25" t="s">
        <v>671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3"/>
      <c r="T307" s="159"/>
      <c r="U307" s="159"/>
      <c r="V307" s="159"/>
    </row>
    <row r="308" spans="1:22" s="113" customFormat="1" ht="15.75" customHeight="1">
      <c r="A308" s="120" t="str">
        <f t="shared" si="32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4"/>
        <v>0</v>
      </c>
      <c r="O308" s="181"/>
      <c r="P308" s="181"/>
      <c r="Q308" s="159"/>
      <c r="R308" s="159"/>
      <c r="S308" s="323"/>
      <c r="T308" s="159"/>
      <c r="U308" s="159"/>
      <c r="V308" s="159"/>
    </row>
    <row r="309" spans="1:22" ht="15.75" customHeight="1">
      <c r="A309" s="120" t="str">
        <f t="shared" si="32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4"/>
        <v>0</v>
      </c>
      <c r="O309" s="181"/>
      <c r="P309" s="181"/>
      <c r="Q309" s="159"/>
      <c r="R309" s="159"/>
      <c r="S309" s="323"/>
      <c r="T309" s="159"/>
      <c r="U309" s="159"/>
      <c r="V309" s="159"/>
    </row>
    <row r="310" spans="1:22" ht="15.75" customHeight="1">
      <c r="A310" s="120" t="str">
        <f t="shared" si="32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4"/>
        <v>0</v>
      </c>
      <c r="O310" s="181"/>
      <c r="P310" s="181">
        <v>0</v>
      </c>
      <c r="Q310" s="159"/>
      <c r="R310" s="159"/>
      <c r="S310" s="323"/>
      <c r="T310" s="159"/>
      <c r="U310" s="159"/>
      <c r="V310" s="159"/>
    </row>
    <row r="311" spans="1:22" ht="24" customHeight="1">
      <c r="A311" s="120" t="str">
        <f t="shared" si="32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144"/>
      <c r="I311" s="145"/>
      <c r="J311" s="146"/>
      <c r="K311" s="146"/>
      <c r="L311" s="25" t="s">
        <v>757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3"/>
      <c r="T311" s="159"/>
      <c r="U311" s="159"/>
      <c r="V311" s="159"/>
    </row>
    <row r="312" spans="1:22" ht="15.75" customHeight="1">
      <c r="A312" s="120" t="str">
        <f t="shared" ref="A312" si="53">CONCATENATE(B312,C312,D312,E312,F312,G312)</f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4">O312+P312</f>
        <v>0</v>
      </c>
      <c r="O312" s="181"/>
      <c r="P312" s="181"/>
      <c r="Q312" s="159"/>
      <c r="R312" s="159"/>
      <c r="S312" s="323"/>
      <c r="T312" s="159"/>
      <c r="U312" s="159"/>
      <c r="V312" s="159"/>
    </row>
    <row r="313" spans="1:22" ht="15.75" customHeight="1">
      <c r="A313" s="120" t="str">
        <f t="shared" si="32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4"/>
        <v>0</v>
      </c>
      <c r="O313" s="181"/>
      <c r="P313" s="181"/>
      <c r="Q313" s="159"/>
      <c r="R313" s="159"/>
      <c r="S313" s="323"/>
      <c r="T313" s="159"/>
      <c r="U313" s="159"/>
      <c r="V313" s="159"/>
    </row>
    <row r="314" spans="1:22" s="113" customFormat="1" ht="25.5" customHeight="1">
      <c r="A314" s="120" t="str">
        <f t="shared" si="32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144"/>
      <c r="I314" s="145"/>
      <c r="J314" s="146"/>
      <c r="K314" s="146"/>
      <c r="L314" s="25" t="s">
        <v>758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3"/>
      <c r="T314" s="159"/>
      <c r="U314" s="159"/>
      <c r="V314" s="159"/>
    </row>
    <row r="315" spans="1:22" s="113" customFormat="1" ht="15.75" customHeight="1">
      <c r="A315" s="120" t="str">
        <f t="shared" si="32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/>
      <c r="M315" s="31"/>
      <c r="N315" s="181">
        <f t="shared" ref="N315" si="55">O315+P315</f>
        <v>0</v>
      </c>
      <c r="O315" s="181"/>
      <c r="P315" s="181"/>
      <c r="Q315" s="159"/>
      <c r="R315" s="159"/>
      <c r="S315" s="32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6"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s="113" customFormat="1" ht="25.5" customHeight="1">
      <c r="A317" s="120" t="str">
        <f t="shared" ref="A317:A318" si="57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144"/>
      <c r="I317" s="145"/>
      <c r="J317" s="146"/>
      <c r="K317" s="146"/>
      <c r="L317" s="25" t="s">
        <v>784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3"/>
      <c r="T317" s="159"/>
      <c r="U317" s="159"/>
      <c r="V317" s="159"/>
    </row>
    <row r="318" spans="1:22" s="113" customFormat="1" ht="15.75" customHeight="1">
      <c r="A318" s="120" t="str">
        <f t="shared" si="57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8">O318+P318</f>
        <v>0</v>
      </c>
      <c r="O318" s="181"/>
      <c r="P318" s="181"/>
      <c r="Q318" s="159"/>
      <c r="R318" s="159"/>
      <c r="S318" s="323"/>
      <c r="T318" s="159"/>
      <c r="U318" s="159"/>
      <c r="V318" s="159"/>
    </row>
    <row r="319" spans="1:22" s="113" customFormat="1" ht="25.9" customHeight="1">
      <c r="A319" s="120" t="str">
        <f t="shared" si="32"/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1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3"/>
      <c r="T319" s="159"/>
      <c r="U319" s="159"/>
      <c r="V319" s="159"/>
    </row>
    <row r="320" spans="1:22" ht="15.75" customHeight="1">
      <c r="A320" s="120" t="str">
        <f t="shared" si="32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3"/>
      <c r="T320" s="159"/>
      <c r="U320" s="159"/>
      <c r="V320" s="159"/>
    </row>
    <row r="321" spans="1:239" s="180" customFormat="1" ht="30" customHeight="1">
      <c r="A321" s="120" t="str">
        <f t="shared" si="32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7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3"/>
      <c r="T321" s="159"/>
      <c r="U321" s="159"/>
      <c r="V321" s="159"/>
    </row>
    <row r="322" spans="1:239" ht="15.75" customHeight="1">
      <c r="A322" s="120" t="str">
        <f t="shared" si="32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3"/>
      <c r="T322" s="159"/>
      <c r="U322" s="159"/>
      <c r="V322" s="159"/>
      <c r="W322" s="177"/>
      <c r="AE322" s="177"/>
      <c r="AF322" s="177"/>
      <c r="AG322" s="177"/>
      <c r="AH322" s="177"/>
      <c r="AI322" s="177"/>
      <c r="AQ322" s="177"/>
      <c r="AR322" s="177"/>
      <c r="AS322" s="177"/>
      <c r="AT322" s="177"/>
      <c r="AU322" s="177"/>
      <c r="BC322" s="177"/>
      <c r="BD322" s="177"/>
      <c r="BE322" s="177"/>
      <c r="BF322" s="177"/>
      <c r="BG322" s="177"/>
      <c r="BO322" s="177"/>
      <c r="BP322" s="177"/>
      <c r="BQ322" s="177"/>
      <c r="BR322" s="177"/>
      <c r="BS322" s="177"/>
      <c r="CA322" s="177"/>
      <c r="CB322" s="177"/>
      <c r="CC322" s="177"/>
      <c r="CD322" s="177"/>
      <c r="CE322" s="177"/>
      <c r="CM322" s="177"/>
      <c r="CN322" s="177"/>
      <c r="CO322" s="177"/>
      <c r="CP322" s="177"/>
      <c r="CQ322" s="177"/>
      <c r="CY322" s="177"/>
      <c r="CZ322" s="177"/>
      <c r="DA322" s="177"/>
      <c r="DB322" s="177"/>
      <c r="DC322" s="177"/>
      <c r="DK322" s="177"/>
      <c r="DL322" s="177"/>
      <c r="DM322" s="177"/>
      <c r="DN322" s="177"/>
      <c r="DO322" s="177"/>
      <c r="DW322" s="177"/>
      <c r="DX322" s="177"/>
      <c r="DY322" s="177"/>
      <c r="DZ322" s="177"/>
      <c r="EA322" s="177"/>
      <c r="EI322" s="177"/>
      <c r="EJ322" s="177"/>
      <c r="EK322" s="177"/>
      <c r="EL322" s="177"/>
      <c r="EM322" s="177"/>
      <c r="EU322" s="177"/>
      <c r="EV322" s="177"/>
      <c r="EW322" s="177"/>
      <c r="EX322" s="177"/>
      <c r="EY322" s="177"/>
      <c r="FG322" s="177"/>
      <c r="FH322" s="177"/>
      <c r="FI322" s="177"/>
      <c r="FJ322" s="177"/>
      <c r="FK322" s="177"/>
      <c r="FS322" s="177"/>
      <c r="FT322" s="177"/>
      <c r="FU322" s="177"/>
      <c r="FV322" s="177"/>
      <c r="FW322" s="177"/>
      <c r="GE322" s="177"/>
      <c r="GF322" s="177"/>
      <c r="GG322" s="177"/>
      <c r="GH322" s="177"/>
      <c r="GI322" s="177"/>
      <c r="GQ322" s="177"/>
      <c r="GR322" s="177"/>
      <c r="GS322" s="177"/>
      <c r="GT322" s="177"/>
      <c r="GU322" s="177"/>
      <c r="HC322" s="177"/>
      <c r="HD322" s="177"/>
      <c r="HE322" s="177"/>
      <c r="HF322" s="177"/>
      <c r="HG322" s="177"/>
      <c r="HO322" s="177"/>
      <c r="HP322" s="177"/>
      <c r="HQ322" s="177"/>
      <c r="HR322" s="177"/>
      <c r="HS322" s="177"/>
      <c r="IA322" s="177"/>
      <c r="IB322" s="177"/>
      <c r="IC322" s="177"/>
      <c r="ID322" s="177"/>
      <c r="IE322" s="177"/>
    </row>
    <row r="323" spans="1:239" s="168" customFormat="1" ht="15.75" customHeight="1">
      <c r="A323" s="120" t="str">
        <f t="shared" si="32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9">+O325+O335+O337+O360</f>
        <v>0</v>
      </c>
      <c r="P323" s="190">
        <f t="shared" si="59"/>
        <v>0</v>
      </c>
      <c r="Q323" s="159"/>
      <c r="R323" s="159"/>
      <c r="S323" s="323"/>
      <c r="T323" s="159"/>
      <c r="U323" s="159"/>
      <c r="V323" s="159"/>
    </row>
    <row r="324" spans="1:239" ht="15.75" customHeight="1">
      <c r="A324" s="120" t="str">
        <f t="shared" si="32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3"/>
      <c r="T324" s="159"/>
      <c r="U324" s="159"/>
      <c r="V324" s="159"/>
    </row>
    <row r="325" spans="1:239" s="154" customFormat="1" ht="15.75" customHeight="1">
      <c r="A325" s="120" t="str">
        <f t="shared" si="32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144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3"/>
      <c r="T325" s="159"/>
      <c r="U325" s="159"/>
      <c r="V325" s="159"/>
    </row>
    <row r="326" spans="1:239" ht="15.75" customHeight="1">
      <c r="A326" s="120" t="str">
        <f t="shared" si="32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60">O326+P326</f>
        <v>0</v>
      </c>
      <c r="O326" s="181"/>
      <c r="P326" s="181"/>
      <c r="Q326" s="159"/>
      <c r="R326" s="159"/>
      <c r="S326" s="323"/>
      <c r="T326" s="159"/>
      <c r="U326" s="159"/>
      <c r="V326" s="159"/>
    </row>
    <row r="327" spans="1:239" ht="15.75" customHeight="1">
      <c r="A327" s="120" t="str">
        <f t="shared" ref="A327" si="61">CONCATENATE(B327,C327,D327,E327,F327,G327)</f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60"/>
        <v>0</v>
      </c>
      <c r="O327" s="181"/>
      <c r="P327" s="181"/>
      <c r="Q327" s="159"/>
      <c r="R327" s="159"/>
      <c r="S327" s="323"/>
      <c r="T327" s="159"/>
      <c r="U327" s="159"/>
      <c r="V327" s="159"/>
    </row>
    <row r="328" spans="1:239" s="113" customFormat="1" ht="15.75" customHeight="1">
      <c r="A328" s="120" t="str">
        <f t="shared" si="32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60"/>
        <v>0</v>
      </c>
      <c r="O328" s="181"/>
      <c r="P328" s="181"/>
      <c r="Q328" s="159"/>
      <c r="R328" s="159"/>
      <c r="S328" s="323"/>
      <c r="T328" s="159"/>
      <c r="U328" s="159"/>
      <c r="V328" s="159"/>
    </row>
    <row r="329" spans="1:239" ht="15.75" customHeight="1">
      <c r="A329" s="120" t="str">
        <f t="shared" si="32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/>
      <c r="M329" s="46"/>
      <c r="N329" s="181">
        <f t="shared" si="60"/>
        <v>0</v>
      </c>
      <c r="O329" s="181"/>
      <c r="P329" s="181"/>
      <c r="Q329" s="159"/>
      <c r="R329" s="159"/>
      <c r="S329" s="323"/>
      <c r="T329" s="159"/>
      <c r="U329" s="159"/>
      <c r="V329" s="159"/>
    </row>
    <row r="330" spans="1:239" ht="15.75" customHeight="1">
      <c r="A330" s="120" t="str">
        <f t="shared" ref="A330:A391" si="62">CONCATENATE(B330,C330,D330,E330,F330,G330)</f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60"/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39" ht="15.75" customHeight="1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60"/>
        <v>0</v>
      </c>
      <c r="O331" s="181"/>
      <c r="P331" s="181"/>
      <c r="Q331" s="159"/>
      <c r="R331" s="159"/>
      <c r="S331" s="323"/>
      <c r="T331" s="159"/>
      <c r="U331" s="159"/>
      <c r="V331" s="159"/>
    </row>
    <row r="332" spans="1:239" s="113" customFormat="1" ht="15.75" customHeight="1">
      <c r="A332" s="120" t="str">
        <f t="shared" si="62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60"/>
        <v>0</v>
      </c>
      <c r="O332" s="181"/>
      <c r="P332" s="181"/>
      <c r="Q332" s="159"/>
      <c r="R332" s="159"/>
      <c r="S332" s="323"/>
      <c r="T332" s="159"/>
      <c r="U332" s="159"/>
      <c r="V332" s="159"/>
    </row>
    <row r="333" spans="1:239" ht="25.5" customHeight="1">
      <c r="A333" s="120" t="str">
        <f t="shared" si="62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60"/>
        <v>0</v>
      </c>
      <c r="O333" s="181"/>
      <c r="P333" s="181"/>
      <c r="Q333" s="159"/>
      <c r="R333" s="159"/>
      <c r="S333" s="323"/>
      <c r="T333" s="159"/>
      <c r="U333" s="159"/>
      <c r="V333" s="159"/>
    </row>
    <row r="334" spans="1:239" ht="15.75" customHeight="1">
      <c r="A334" s="120" t="str">
        <f t="shared" si="62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60"/>
        <v>0</v>
      </c>
      <c r="O334" s="181"/>
      <c r="P334" s="181"/>
      <c r="Q334" s="159"/>
      <c r="R334" s="159"/>
      <c r="S334" s="323"/>
      <c r="T334" s="159"/>
      <c r="U334" s="159"/>
      <c r="V334" s="159"/>
    </row>
    <row r="335" spans="1:239" ht="15.75" customHeight="1">
      <c r="A335" s="120" t="str">
        <f t="shared" si="62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144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3"/>
      <c r="T335" s="159"/>
      <c r="U335" s="159"/>
      <c r="V335" s="159"/>
    </row>
    <row r="336" spans="1:239" ht="15.75" customHeight="1">
      <c r="A336" s="120" t="str">
        <f t="shared" si="62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60"/>
        <v>0</v>
      </c>
      <c r="O336" s="181"/>
      <c r="P336" s="181"/>
      <c r="Q336" s="159"/>
      <c r="R336" s="159"/>
      <c r="S336" s="323"/>
      <c r="T336" s="159"/>
      <c r="U336" s="159"/>
      <c r="V336" s="159"/>
    </row>
    <row r="337" spans="1:22" ht="51.75" customHeight="1">
      <c r="A337" s="120" t="str">
        <f t="shared" ref="A337:A355" si="63">CONCATENATE(B337,C337,D337,E337,F337,G337)</f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707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3"/>
      <c r="T337" s="159"/>
      <c r="U337" s="159"/>
      <c r="V337" s="159"/>
    </row>
    <row r="338" spans="1:22" ht="15.75" customHeight="1">
      <c r="A338" s="120" t="str">
        <f t="shared" si="63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64">O338+P338</f>
        <v>0</v>
      </c>
      <c r="O338" s="181"/>
      <c r="P338" s="181"/>
      <c r="Q338" s="159"/>
      <c r="R338" s="159"/>
      <c r="S338" s="323"/>
      <c r="T338" s="159"/>
      <c r="U338" s="159"/>
      <c r="V338" s="159"/>
    </row>
    <row r="339" spans="1:22" ht="15.75" customHeight="1">
      <c r="A339" s="120" t="str">
        <f t="shared" si="63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64"/>
        <v>0</v>
      </c>
      <c r="O339" s="181"/>
      <c r="P339" s="181"/>
      <c r="Q339" s="159"/>
      <c r="R339" s="159"/>
      <c r="S339" s="323"/>
      <c r="T339" s="159"/>
      <c r="U339" s="159"/>
      <c r="V339" s="159"/>
    </row>
    <row r="340" spans="1:22" s="113" customFormat="1" ht="51" customHeight="1">
      <c r="A340" s="120" t="str">
        <f t="shared" si="63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64"/>
        <v>0</v>
      </c>
      <c r="O340" s="181"/>
      <c r="P340" s="181"/>
      <c r="Q340" s="159"/>
      <c r="R340" s="159"/>
      <c r="S340" s="323"/>
      <c r="T340" s="159"/>
      <c r="U340" s="159"/>
      <c r="V340" s="159"/>
    </row>
    <row r="341" spans="1:22" ht="15.75" customHeight="1">
      <c r="A341" s="120" t="str">
        <f t="shared" si="63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64"/>
        <v>0</v>
      </c>
      <c r="O341" s="181"/>
      <c r="P341" s="181"/>
      <c r="Q341" s="159"/>
      <c r="R341" s="159"/>
      <c r="S341" s="323"/>
      <c r="T341" s="159"/>
      <c r="U341" s="159"/>
      <c r="V341" s="159"/>
    </row>
    <row r="342" spans="1:22" s="113" customFormat="1" ht="63.75" customHeight="1">
      <c r="A342" s="120" t="str">
        <f t="shared" si="63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64"/>
        <v>0</v>
      </c>
      <c r="O342" s="181"/>
      <c r="P342" s="181"/>
      <c r="Q342" s="159"/>
      <c r="R342" s="159"/>
      <c r="S342" s="323"/>
      <c r="T342" s="159"/>
      <c r="U342" s="159"/>
      <c r="V342" s="159"/>
    </row>
    <row r="343" spans="1:22" ht="15.75" customHeight="1">
      <c r="A343" s="120" t="str">
        <f t="shared" si="63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64"/>
        <v>0</v>
      </c>
      <c r="O343" s="181"/>
      <c r="P343" s="181"/>
      <c r="Q343" s="159"/>
      <c r="R343" s="159"/>
      <c r="S343" s="323"/>
      <c r="T343" s="159"/>
      <c r="U343" s="159"/>
      <c r="V343" s="159"/>
    </row>
    <row r="344" spans="1:22" s="113" customFormat="1" ht="51" customHeight="1">
      <c r="A344" s="120" t="str">
        <f t="shared" si="63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64"/>
        <v>0</v>
      </c>
      <c r="O344" s="181"/>
      <c r="P344" s="181"/>
      <c r="Q344" s="159"/>
      <c r="R344" s="159"/>
      <c r="S344" s="323"/>
      <c r="T344" s="159"/>
      <c r="U344" s="159"/>
      <c r="V344" s="159"/>
    </row>
    <row r="345" spans="1:22" ht="15.75" customHeight="1">
      <c r="A345" s="120" t="str">
        <f t="shared" si="63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64"/>
        <v>0</v>
      </c>
      <c r="O345" s="181"/>
      <c r="P345" s="181"/>
      <c r="Q345" s="159"/>
      <c r="R345" s="159"/>
      <c r="S345" s="323"/>
      <c r="T345" s="159"/>
      <c r="U345" s="159"/>
      <c r="V345" s="159"/>
    </row>
    <row r="346" spans="1:22" s="113" customFormat="1" ht="63.75" customHeight="1">
      <c r="A346" s="120" t="str">
        <f t="shared" si="63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64"/>
        <v>0</v>
      </c>
      <c r="O346" s="181"/>
      <c r="P346" s="181"/>
      <c r="Q346" s="159"/>
      <c r="R346" s="159"/>
      <c r="S346" s="323"/>
      <c r="T346" s="159"/>
      <c r="U346" s="159"/>
      <c r="V346" s="159"/>
    </row>
    <row r="347" spans="1:22" ht="15.75" customHeight="1">
      <c r="A347" s="120" t="str">
        <f t="shared" si="63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64"/>
        <v>0</v>
      </c>
      <c r="O347" s="181"/>
      <c r="P347" s="181"/>
      <c r="Q347" s="159"/>
      <c r="R347" s="159"/>
      <c r="S347" s="323"/>
      <c r="T347" s="159"/>
      <c r="U347" s="159"/>
      <c r="V347" s="159"/>
    </row>
    <row r="348" spans="1:22" s="168" customFormat="1" ht="15.75" customHeight="1">
      <c r="A348" s="120" t="str">
        <f t="shared" si="63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64"/>
        <v>0</v>
      </c>
      <c r="O348" s="181"/>
      <c r="P348" s="181"/>
      <c r="Q348" s="159"/>
      <c r="R348" s="159"/>
      <c r="S348" s="323"/>
      <c r="T348" s="159"/>
      <c r="U348" s="159"/>
      <c r="V348" s="159"/>
    </row>
    <row r="349" spans="1:22" ht="15.75" customHeight="1">
      <c r="A349" s="120" t="str">
        <f t="shared" si="63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64"/>
        <v>0</v>
      </c>
      <c r="O349" s="181"/>
      <c r="P349" s="181"/>
      <c r="Q349" s="159"/>
      <c r="R349" s="159"/>
      <c r="S349" s="323"/>
      <c r="T349" s="159"/>
      <c r="U349" s="159"/>
      <c r="V349" s="159"/>
    </row>
    <row r="350" spans="1:22" s="154" customFormat="1" ht="15.75" customHeight="1">
      <c r="A350" s="120" t="str">
        <f t="shared" si="63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64"/>
        <v>0</v>
      </c>
      <c r="O350" s="181"/>
      <c r="P350" s="181"/>
      <c r="Q350" s="159"/>
      <c r="R350" s="159"/>
      <c r="S350" s="323"/>
      <c r="T350" s="159"/>
      <c r="U350" s="159"/>
      <c r="V350" s="159"/>
    </row>
    <row r="351" spans="1:22" ht="15.75" customHeight="1">
      <c r="A351" s="120" t="str">
        <f t="shared" si="63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64"/>
        <v>0</v>
      </c>
      <c r="O351" s="181"/>
      <c r="P351" s="181"/>
      <c r="Q351" s="159"/>
      <c r="R351" s="159"/>
      <c r="S351" s="323"/>
      <c r="T351" s="159"/>
      <c r="U351" s="159"/>
      <c r="V351" s="159"/>
    </row>
    <row r="352" spans="1:22" s="113" customFormat="1" ht="15.75" customHeight="1">
      <c r="A352" s="120" t="str">
        <f t="shared" si="63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64"/>
        <v>0</v>
      </c>
      <c r="O352" s="181"/>
      <c r="P352" s="181"/>
      <c r="Q352" s="159"/>
      <c r="R352" s="159"/>
      <c r="S352" s="323"/>
      <c r="T352" s="159"/>
      <c r="U352" s="159"/>
      <c r="V352" s="159"/>
    </row>
    <row r="353" spans="1:22" s="113" customFormat="1" ht="15.75" customHeight="1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1" t="s">
        <v>667</v>
      </c>
      <c r="M353" s="279" t="s">
        <v>665</v>
      </c>
      <c r="N353" s="181">
        <f t="shared" ref="N353:N354" si="65">O353+P353</f>
        <v>0</v>
      </c>
      <c r="O353" s="181"/>
      <c r="P353" s="181"/>
      <c r="Q353" s="159"/>
      <c r="R353" s="159"/>
      <c r="S353" s="323"/>
      <c r="T353" s="159"/>
      <c r="U353" s="159"/>
      <c r="V353" s="159"/>
    </row>
    <row r="354" spans="1:22" ht="15.75" customHeight="1">
      <c r="A354" s="120" t="str">
        <f t="shared" si="63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65"/>
        <v>0</v>
      </c>
      <c r="O354" s="181"/>
      <c r="P354" s="181"/>
      <c r="Q354" s="159"/>
      <c r="R354" s="159"/>
      <c r="S354" s="323"/>
      <c r="T354" s="159"/>
      <c r="U354" s="159"/>
      <c r="V354" s="159"/>
    </row>
    <row r="355" spans="1:22" ht="15.75" customHeight="1">
      <c r="A355" s="120" t="str">
        <f t="shared" si="63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639</v>
      </c>
      <c r="M355" s="10" t="s">
        <v>640</v>
      </c>
      <c r="N355" s="181">
        <f t="shared" si="64"/>
        <v>0</v>
      </c>
      <c r="O355" s="181"/>
      <c r="P355" s="181"/>
      <c r="Q355" s="159"/>
      <c r="R355" s="159"/>
      <c r="S355" s="323"/>
      <c r="T355" s="159"/>
      <c r="U355" s="159"/>
      <c r="V355" s="159"/>
    </row>
    <row r="356" spans="1:22" ht="15.75" customHeight="1"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64"/>
        <v>0</v>
      </c>
      <c r="O356" s="181"/>
      <c r="P356" s="181"/>
      <c r="Q356" s="159"/>
      <c r="R356" s="159"/>
      <c r="S356" s="323"/>
      <c r="T356" s="159"/>
      <c r="U356" s="159"/>
      <c r="V356" s="159"/>
    </row>
    <row r="357" spans="1:22" ht="15.75" customHeight="1">
      <c r="A357" s="120" t="str">
        <f t="shared" ref="A357:A361" si="66">CONCATENATE(B357,C357,D357,E357,F357,G357)</f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64"/>
        <v>0</v>
      </c>
      <c r="O357" s="181"/>
      <c r="P357" s="181"/>
      <c r="Q357" s="159"/>
      <c r="R357" s="159"/>
      <c r="S357" s="323"/>
      <c r="T357" s="159"/>
      <c r="U357" s="159"/>
      <c r="V357" s="159"/>
    </row>
    <row r="358" spans="1:22" s="113" customFormat="1" ht="25.5" customHeight="1">
      <c r="A358" s="120" t="str">
        <f t="shared" si="66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64"/>
        <v>0</v>
      </c>
      <c r="O358" s="181"/>
      <c r="P358" s="181"/>
      <c r="Q358" s="159"/>
      <c r="R358" s="159"/>
      <c r="S358" s="323"/>
      <c r="T358" s="159"/>
      <c r="U358" s="159"/>
      <c r="V358" s="159"/>
    </row>
    <row r="359" spans="1:22" ht="25.5" customHeight="1">
      <c r="A359" s="120" t="str">
        <f t="shared" si="66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64"/>
        <v>0</v>
      </c>
      <c r="O359" s="181"/>
      <c r="P359" s="181"/>
      <c r="Q359" s="159"/>
      <c r="R359" s="159"/>
      <c r="S359" s="323"/>
      <c r="T359" s="159"/>
      <c r="U359" s="159"/>
      <c r="V359" s="159"/>
    </row>
    <row r="360" spans="1:22" ht="15.75" customHeight="1">
      <c r="A360" s="120" t="str">
        <f t="shared" si="66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759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3"/>
      <c r="T360" s="159"/>
      <c r="U360" s="159"/>
      <c r="V360" s="159"/>
    </row>
    <row r="361" spans="1:22" s="113" customFormat="1" ht="63.75" customHeight="1">
      <c r="A361" s="120" t="str">
        <f t="shared" si="66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67">O361+P361</f>
        <v>0</v>
      </c>
      <c r="O361" s="181"/>
      <c r="P361" s="181"/>
      <c r="Q361" s="159"/>
      <c r="R361" s="159"/>
      <c r="S361" s="323"/>
      <c r="T361" s="159"/>
      <c r="U361" s="159"/>
      <c r="V361" s="159"/>
    </row>
    <row r="362" spans="1:22" ht="15.75" customHeight="1">
      <c r="A362" s="120" t="str">
        <f t="shared" si="62"/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73">
        <v>2520</v>
      </c>
      <c r="I362" s="164" t="s">
        <v>149</v>
      </c>
      <c r="J362" s="165">
        <v>2</v>
      </c>
      <c r="K362" s="165">
        <v>0</v>
      </c>
      <c r="L362" s="166" t="s">
        <v>619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3"/>
      <c r="T362" s="159"/>
      <c r="U362" s="159"/>
      <c r="V362" s="159"/>
    </row>
    <row r="363" spans="1:22" ht="15.75" customHeight="1">
      <c r="A363" s="120" t="str">
        <f t="shared" si="62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89"/>
      <c r="O363" s="289"/>
      <c r="P363" s="289"/>
      <c r="Q363" s="159"/>
      <c r="R363" s="159"/>
      <c r="S363" s="323"/>
      <c r="T363" s="159"/>
      <c r="U363" s="159"/>
      <c r="V363" s="159"/>
    </row>
    <row r="364" spans="1:22" ht="15.75" customHeight="1">
      <c r="A364" s="120" t="str">
        <f t="shared" si="62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619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3"/>
      <c r="T364" s="159"/>
      <c r="U364" s="159"/>
      <c r="V364" s="159"/>
    </row>
    <row r="365" spans="1:22" s="113" customFormat="1" ht="20.25" customHeight="1">
      <c r="A365" s="120" t="str">
        <f t="shared" si="62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89"/>
      <c r="O365" s="289"/>
      <c r="P365" s="289"/>
      <c r="Q365" s="159"/>
      <c r="R365" s="159"/>
      <c r="S365" s="323"/>
      <c r="T365" s="159"/>
      <c r="U365" s="159"/>
      <c r="V365" s="159"/>
    </row>
    <row r="366" spans="1:22" ht="15.75" customHeight="1">
      <c r="A366" s="120" t="str">
        <f t="shared" si="62"/>
        <v>71060401045113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5113</v>
      </c>
      <c r="H366" s="43"/>
      <c r="I366" s="43"/>
      <c r="J366" s="43"/>
      <c r="K366" s="43"/>
      <c r="L366" s="25" t="s">
        <v>621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8">O367+P367</f>
        <v>0</v>
      </c>
      <c r="O367" s="181"/>
      <c r="P367" s="181"/>
      <c r="Q367" s="159"/>
      <c r="R367" s="159"/>
      <c r="S367" s="323"/>
      <c r="T367" s="159"/>
      <c r="U367" s="159"/>
      <c r="V367" s="159"/>
    </row>
    <row r="368" spans="1:22" ht="15.75" customHeight="1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8"/>
        <v>0</v>
      </c>
      <c r="O368" s="181"/>
      <c r="P368" s="181"/>
      <c r="Q368" s="159"/>
      <c r="R368" s="159"/>
      <c r="S368" s="323"/>
      <c r="T368" s="159"/>
      <c r="U368" s="159"/>
      <c r="V368" s="159"/>
    </row>
    <row r="369" spans="1:22" s="113" customFormat="1" ht="15.75" customHeight="1">
      <c r="A369" s="120"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8"/>
        <v>0</v>
      </c>
      <c r="O369" s="181"/>
      <c r="P369" s="181"/>
      <c r="Q369" s="159"/>
      <c r="R369" s="159"/>
      <c r="S369" s="323"/>
      <c r="T369" s="159"/>
      <c r="U369" s="159"/>
      <c r="V369" s="159"/>
    </row>
    <row r="370" spans="1:22" ht="15.75" customHeight="1">
      <c r="A370" s="120"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7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3"/>
      <c r="T370" s="159"/>
      <c r="U370" s="159"/>
      <c r="V370" s="159"/>
    </row>
    <row r="371" spans="1:22" s="168" customFormat="1" ht="38.25" customHeight="1">
      <c r="A371" s="120" t="str">
        <f t="shared" si="62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3"/>
      <c r="T371" s="159"/>
      <c r="U371" s="159"/>
      <c r="V371" s="159"/>
    </row>
    <row r="372" spans="1:22" ht="15.75" customHeight="1">
      <c r="A372" s="120" t="str">
        <f t="shared" si="62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9">+O374</f>
        <v>0</v>
      </c>
      <c r="P372" s="190">
        <f t="shared" si="69"/>
        <v>0</v>
      </c>
      <c r="Q372" s="159"/>
      <c r="R372" s="159"/>
      <c r="S372" s="323"/>
      <c r="T372" s="159"/>
      <c r="U372" s="159"/>
      <c r="V372" s="159"/>
    </row>
    <row r="373" spans="1:22" s="154" customFormat="1" ht="38.25" customHeight="1">
      <c r="A373" s="120" t="str">
        <f t="shared" si="62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3"/>
      <c r="T373" s="159"/>
      <c r="U373" s="159"/>
      <c r="V373" s="159"/>
    </row>
    <row r="374" spans="1:22" ht="15.75" customHeight="1">
      <c r="B374" s="122"/>
      <c r="G374" s="127"/>
      <c r="H374" s="144"/>
      <c r="I374" s="145"/>
      <c r="J374" s="146"/>
      <c r="K374" s="146"/>
      <c r="L374" s="25" t="s">
        <v>760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3"/>
      <c r="T374" s="159"/>
      <c r="U374" s="159"/>
      <c r="V374" s="159"/>
    </row>
    <row r="375" spans="1:22" s="113" customFormat="1" ht="63.75" customHeight="1">
      <c r="A375" s="120" t="str">
        <f t="shared" ref="A375:A376" si="70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71">O375+P375</f>
        <v>0</v>
      </c>
      <c r="O375" s="181"/>
      <c r="P375" s="181"/>
      <c r="Q375" s="159"/>
      <c r="R375" s="159"/>
      <c r="S375" s="323"/>
      <c r="T375" s="159"/>
      <c r="U375" s="159"/>
      <c r="V375" s="159"/>
    </row>
    <row r="376" spans="1:22" s="113" customFormat="1" ht="63.75" customHeight="1">
      <c r="A376" s="120" t="str">
        <f t="shared" si="7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71"/>
        <v>0</v>
      </c>
      <c r="O376" s="181"/>
      <c r="P376" s="181"/>
      <c r="Q376" s="159"/>
      <c r="R376" s="159"/>
      <c r="S376" s="323"/>
      <c r="T376" s="159"/>
      <c r="U376" s="159"/>
      <c r="V376" s="159"/>
    </row>
    <row r="377" spans="1:22" ht="15.75" customHeight="1">
      <c r="A377" s="120" t="str">
        <f t="shared" si="62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7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 s="168" customFormat="1" ht="25.5" customHeight="1">
      <c r="A378" s="120" t="str">
        <f t="shared" si="62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3"/>
      <c r="T378" s="159"/>
      <c r="U378" s="159"/>
      <c r="V378" s="159"/>
    </row>
    <row r="379" spans="1:22" ht="15.75" customHeight="1">
      <c r="A379" s="120" t="str">
        <f t="shared" si="62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72">+O381+O389+O391+O396+O393+O398+O402+O404</f>
        <v>0</v>
      </c>
      <c r="P379" s="190">
        <f t="shared" si="72"/>
        <v>0</v>
      </c>
      <c r="Q379" s="159"/>
      <c r="R379" s="159"/>
      <c r="S379" s="323"/>
      <c r="T379" s="159"/>
      <c r="U379" s="159"/>
      <c r="V379" s="159"/>
    </row>
    <row r="380" spans="1:22" s="154" customFormat="1" ht="25.5" customHeight="1">
      <c r="A380" s="120" t="str">
        <f t="shared" si="62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3"/>
      <c r="T380" s="159"/>
      <c r="U380" s="159"/>
      <c r="V380" s="159"/>
    </row>
    <row r="381" spans="1:22" ht="15.75" customHeight="1">
      <c r="A381" s="120" t="str">
        <f t="shared" si="62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144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3"/>
      <c r="T381" s="159"/>
      <c r="U381" s="159"/>
      <c r="V381" s="159"/>
    </row>
    <row r="382" spans="1:22" s="113" customFormat="1" ht="25.5" customHeight="1">
      <c r="A382" s="120" t="str">
        <f t="shared" si="62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73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 ht="15.75" customHeight="1">
      <c r="A383" s="120" t="str">
        <f t="shared" si="62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73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15.75" customHeight="1">
      <c r="A384" s="120" t="str">
        <f t="shared" si="62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73"/>
        <v>0</v>
      </c>
      <c r="O384" s="181"/>
      <c r="P384" s="181"/>
      <c r="Q384" s="159"/>
      <c r="R384" s="159"/>
      <c r="S384" s="323"/>
      <c r="T384" s="159"/>
      <c r="U384" s="159"/>
      <c r="V384" s="159"/>
    </row>
    <row r="385" spans="1:22" ht="25.5" customHeight="1">
      <c r="A385" s="120" t="str">
        <f t="shared" si="62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73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 s="113" customFormat="1" ht="25.5" customHeight="1">
      <c r="A386" s="120" t="str">
        <f t="shared" si="62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73"/>
        <v>0</v>
      </c>
      <c r="O386" s="181"/>
      <c r="P386" s="181"/>
      <c r="Q386" s="159"/>
      <c r="R386" s="159"/>
      <c r="S386" s="323"/>
      <c r="T386" s="159"/>
      <c r="U386" s="159"/>
      <c r="V386" s="159"/>
    </row>
    <row r="387" spans="1:22" ht="15.75" customHeight="1">
      <c r="A387" s="120" t="str">
        <f t="shared" si="62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73"/>
        <v>0</v>
      </c>
      <c r="O387" s="181"/>
      <c r="P387" s="181"/>
      <c r="Q387" s="159"/>
      <c r="R387" s="159"/>
      <c r="S387" s="323"/>
      <c r="T387" s="159"/>
      <c r="U387" s="159"/>
      <c r="V387" s="159"/>
    </row>
    <row r="388" spans="1:22" ht="15.75" customHeight="1">
      <c r="A388" s="120" t="str">
        <f t="shared" si="62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73"/>
        <v>0</v>
      </c>
      <c r="O388" s="181"/>
      <c r="P388" s="181"/>
      <c r="Q388" s="159"/>
      <c r="R388" s="159"/>
      <c r="S388" s="323"/>
      <c r="T388" s="159"/>
      <c r="U388" s="159"/>
      <c r="V388" s="159"/>
    </row>
    <row r="389" spans="1:22" s="113" customFormat="1" ht="25.5" customHeight="1">
      <c r="A389" s="120" t="str">
        <f t="shared" si="62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144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3"/>
      <c r="T389" s="159"/>
      <c r="U389" s="159"/>
      <c r="V389" s="159"/>
    </row>
    <row r="390" spans="1:22" ht="15.75" customHeight="1">
      <c r="A390" s="120" t="str">
        <f t="shared" si="62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73"/>
        <v>0</v>
      </c>
      <c r="O390" s="181"/>
      <c r="P390" s="181"/>
      <c r="Q390" s="159"/>
      <c r="R390" s="159"/>
      <c r="S390" s="323"/>
      <c r="T390" s="159"/>
      <c r="U390" s="159"/>
      <c r="V390" s="159"/>
    </row>
    <row r="391" spans="1:22" ht="15.75" customHeight="1">
      <c r="A391" s="120" t="str">
        <f t="shared" si="62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144"/>
      <c r="I391" s="145"/>
      <c r="J391" s="146"/>
      <c r="K391" s="146"/>
      <c r="L391" s="25" t="s">
        <v>761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3"/>
      <c r="T391" s="159"/>
      <c r="U391" s="159"/>
      <c r="V391" s="159"/>
    </row>
    <row r="392" spans="1:22" ht="25.5" customHeight="1">
      <c r="A392" s="120" t="str">
        <f t="shared" ref="A392:A440" si="74">CONCATENATE(B392,C392,D392,E392,F392,G392)</f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73"/>
        <v>0</v>
      </c>
      <c r="O392" s="181"/>
      <c r="P392" s="181"/>
      <c r="Q392" s="159"/>
      <c r="R392" s="159"/>
      <c r="S392" s="323"/>
      <c r="T392" s="159"/>
      <c r="U392" s="159"/>
      <c r="V392" s="159"/>
    </row>
    <row r="393" spans="1:22" s="113" customFormat="1" ht="37.9" customHeight="1">
      <c r="A393" s="120" t="str">
        <f t="shared" si="74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144"/>
      <c r="I393" s="145"/>
      <c r="J393" s="146"/>
      <c r="K393" s="146"/>
      <c r="L393" s="25" t="s">
        <v>762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3"/>
      <c r="T393" s="159"/>
      <c r="U393" s="159"/>
      <c r="V393" s="159"/>
    </row>
    <row r="394" spans="1:22" ht="15.75" customHeight="1">
      <c r="A394" s="120" t="str">
        <f t="shared" si="74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316"/>
      <c r="I394" s="284"/>
      <c r="J394" s="285"/>
      <c r="K394" s="285"/>
      <c r="L394" s="30" t="s">
        <v>115</v>
      </c>
      <c r="M394" s="31">
        <v>4213</v>
      </c>
      <c r="N394" s="181">
        <f t="shared" si="73"/>
        <v>0</v>
      </c>
      <c r="O394" s="181"/>
      <c r="P394" s="181"/>
      <c r="Q394" s="159"/>
      <c r="R394" s="159"/>
      <c r="S394" s="323"/>
      <c r="T394" s="159"/>
      <c r="U394" s="159"/>
      <c r="V394" s="159"/>
    </row>
    <row r="395" spans="1:22" ht="25.5" customHeight="1">
      <c r="A395" s="120" t="str">
        <f t="shared" ref="A395" si="75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29">
        <v>5112</v>
      </c>
      <c r="N395" s="181">
        <f t="shared" ref="N395" si="76">O395+P395</f>
        <v>0</v>
      </c>
      <c r="O395" s="181"/>
      <c r="P395" s="181"/>
      <c r="Q395" s="159"/>
      <c r="R395" s="159"/>
      <c r="S395" s="323"/>
      <c r="T395" s="159"/>
      <c r="U395" s="159"/>
      <c r="V395" s="159"/>
    </row>
    <row r="396" spans="1:22" ht="15.75" customHeight="1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144"/>
      <c r="I396" s="145"/>
      <c r="J396" s="146"/>
      <c r="K396" s="146"/>
      <c r="L396" s="25" t="s">
        <v>763</v>
      </c>
      <c r="M396" s="26"/>
      <c r="N396" s="195"/>
      <c r="O396" s="195">
        <f>SUM(O397:O397)</f>
        <v>0</v>
      </c>
      <c r="P396" s="195">
        <f>SUM(P397:P397)</f>
        <v>0</v>
      </c>
      <c r="Q396" s="159"/>
      <c r="R396" s="159"/>
      <c r="S396" s="323"/>
      <c r="T396" s="159"/>
      <c r="U396" s="159"/>
      <c r="V396" s="159"/>
    </row>
    <row r="397" spans="1:22" ht="15.75" customHeight="1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3"/>
      <c r="T397" s="159"/>
      <c r="U397" s="159"/>
      <c r="V397" s="159"/>
    </row>
    <row r="398" spans="1:22" ht="15.75" customHeight="1">
      <c r="A398" s="120" t="str">
        <f t="shared" si="74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144"/>
      <c r="I398" s="145"/>
      <c r="J398" s="146"/>
      <c r="K398" s="146"/>
      <c r="L398" s="25" t="s">
        <v>764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3"/>
      <c r="T398" s="159"/>
      <c r="U398" s="159"/>
      <c r="V398" s="159"/>
    </row>
    <row r="399" spans="1:22" s="113" customFormat="1" ht="18" customHeight="1">
      <c r="A399" s="120" t="str">
        <f t="shared" ref="A399" si="77">CONCATENATE(B399,C399,D399,E399,F399,G399)</f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89"/>
      <c r="I399" s="192"/>
      <c r="J399" s="199"/>
      <c r="K399" s="200"/>
      <c r="L399" s="201" t="s">
        <v>142</v>
      </c>
      <c r="M399" s="11">
        <v>4251</v>
      </c>
      <c r="N399" s="181">
        <f t="shared" ref="N399" si="78">O399+P399</f>
        <v>0</v>
      </c>
      <c r="O399" s="181"/>
      <c r="P399" s="181"/>
      <c r="Q399" s="159"/>
      <c r="R399" s="159"/>
      <c r="S399" s="323"/>
      <c r="T399" s="159"/>
      <c r="U399" s="159"/>
      <c r="V399" s="159"/>
    </row>
    <row r="400" spans="1:22" ht="25.5" customHeight="1">
      <c r="A400" s="120" t="str">
        <f t="shared" si="74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29">
        <v>5112</v>
      </c>
      <c r="N400" s="181">
        <f t="shared" si="73"/>
        <v>0</v>
      </c>
      <c r="O400" s="181"/>
      <c r="P400" s="181"/>
      <c r="Q400" s="159"/>
      <c r="R400" s="159"/>
      <c r="S400" s="323"/>
      <c r="T400" s="159"/>
      <c r="U400" s="159"/>
      <c r="V400" s="159"/>
    </row>
    <row r="401" spans="1:22" ht="15.75" customHeight="1">
      <c r="A401" s="120" t="str">
        <f t="shared" si="74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10">
        <v>5113</v>
      </c>
      <c r="N401" s="181">
        <f t="shared" si="73"/>
        <v>0</v>
      </c>
      <c r="O401" s="181"/>
      <c r="P401" s="181"/>
      <c r="Q401" s="159"/>
      <c r="R401" s="159"/>
      <c r="S401" s="323"/>
      <c r="T401" s="159"/>
      <c r="U401" s="159"/>
      <c r="V401" s="159"/>
    </row>
    <row r="402" spans="1:22" ht="21" customHeight="1">
      <c r="B402" s="122"/>
      <c r="H402" s="144"/>
      <c r="I402" s="145"/>
      <c r="J402" s="146"/>
      <c r="K402" s="146"/>
      <c r="L402" s="25" t="s">
        <v>765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3"/>
      <c r="T402" s="159"/>
      <c r="U402" s="159"/>
      <c r="V402" s="159"/>
    </row>
    <row r="403" spans="1:22" ht="15.75" customHeight="1">
      <c r="A403" s="120" t="str">
        <f t="shared" ref="A403" si="79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316"/>
      <c r="I403" s="284"/>
      <c r="J403" s="285"/>
      <c r="K403" s="285"/>
      <c r="L403" s="30" t="s">
        <v>115</v>
      </c>
      <c r="M403" s="31">
        <v>4213</v>
      </c>
      <c r="N403" s="181">
        <f t="shared" ref="N403" si="80">O403+P403</f>
        <v>0</v>
      </c>
      <c r="O403" s="181"/>
      <c r="P403" s="181"/>
      <c r="Q403" s="159"/>
      <c r="R403" s="159"/>
      <c r="S403" s="323"/>
      <c r="T403" s="159"/>
      <c r="U403" s="159"/>
      <c r="V403" s="159"/>
    </row>
    <row r="404" spans="1:22" ht="21" customHeight="1">
      <c r="B404" s="122"/>
      <c r="H404" s="144"/>
      <c r="I404" s="145"/>
      <c r="J404" s="146"/>
      <c r="K404" s="146"/>
      <c r="L404" s="25" t="s">
        <v>781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3"/>
      <c r="T404" s="159"/>
      <c r="U404" s="159"/>
      <c r="V404" s="159"/>
    </row>
    <row r="405" spans="1:22" ht="25.5" customHeight="1">
      <c r="A405" s="120" t="str">
        <f t="shared" ref="A405" si="81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29">
        <v>5112</v>
      </c>
      <c r="N405" s="181">
        <f t="shared" ref="N405" si="82">O405+P405</f>
        <v>0</v>
      </c>
      <c r="O405" s="181"/>
      <c r="P405" s="181"/>
      <c r="Q405" s="159"/>
      <c r="R405" s="159"/>
      <c r="S405" s="323"/>
      <c r="T405" s="159"/>
      <c r="U405" s="159"/>
      <c r="V405" s="159"/>
    </row>
    <row r="406" spans="1:22" ht="32.25" customHeight="1">
      <c r="B406" s="122"/>
      <c r="H406" s="171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3"/>
      <c r="T406" s="159"/>
      <c r="U406" s="159"/>
      <c r="V406" s="159"/>
    </row>
    <row r="407" spans="1:22" s="113" customFormat="1">
      <c r="A407" s="120" t="str">
        <f t="shared" si="74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3"/>
      <c r="T407" s="159"/>
      <c r="U407" s="159"/>
      <c r="V407" s="159"/>
    </row>
    <row r="408" spans="1:22" ht="15.75" customHeight="1">
      <c r="A408" s="120" t="str">
        <f t="shared" si="74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7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3"/>
      <c r="T408" s="159"/>
      <c r="U408" s="159"/>
      <c r="V408" s="159"/>
    </row>
    <row r="409" spans="1:22" s="113" customFormat="1" ht="15.75" customHeight="1">
      <c r="A409" s="120" t="str">
        <f t="shared" si="74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3"/>
      <c r="T409" s="159"/>
      <c r="U409" s="159"/>
      <c r="V409" s="159"/>
    </row>
    <row r="410" spans="1:22" ht="25.5" customHeight="1">
      <c r="A410" s="120" t="str">
        <f t="shared" si="74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3"/>
      <c r="T410" s="159"/>
      <c r="U410" s="159"/>
      <c r="V410" s="159"/>
    </row>
    <row r="411" spans="1:22" s="113" customFormat="1" ht="25.5" customHeight="1">
      <c r="A411" s="120" t="str">
        <f t="shared" si="74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3"/>
      <c r="T411" s="159"/>
      <c r="U411" s="159"/>
      <c r="V411" s="159"/>
    </row>
    <row r="412" spans="1:22" ht="15.75" customHeight="1">
      <c r="A412" s="120" t="str">
        <f t="shared" si="74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145"/>
      <c r="I412" s="145"/>
      <c r="J412" s="146"/>
      <c r="K412" s="146"/>
      <c r="L412" s="25" t="s">
        <v>766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s="113" customFormat="1" ht="15.75" customHeight="1">
      <c r="A413" s="120" t="str">
        <f t="shared" si="74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83">O413+P413</f>
        <v>0</v>
      </c>
      <c r="O413" s="181"/>
      <c r="P413" s="181"/>
      <c r="Q413" s="159"/>
      <c r="R413" s="159"/>
      <c r="S413" s="323"/>
      <c r="T413" s="159"/>
      <c r="U413" s="159"/>
      <c r="V413" s="159"/>
    </row>
    <row r="414" spans="1:22" s="180" customFormat="1" ht="15.75" customHeight="1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767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3"/>
      <c r="T414" s="159"/>
      <c r="U414" s="159"/>
      <c r="V414" s="159"/>
    </row>
    <row r="415" spans="1:22" s="180" customFormat="1" ht="15.75" customHeigh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641</v>
      </c>
      <c r="M415" s="42">
        <v>4728</v>
      </c>
      <c r="N415" s="181">
        <v>0</v>
      </c>
      <c r="O415" s="181"/>
      <c r="P415" s="181"/>
      <c r="Q415" s="159"/>
      <c r="R415" s="159"/>
      <c r="S415" s="323"/>
      <c r="T415" s="159"/>
      <c r="U415" s="159"/>
      <c r="V415" s="159"/>
    </row>
    <row r="416" spans="1:22" s="180" customFormat="1" ht="15.75" customHeight="1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3" t="s">
        <v>768</v>
      </c>
      <c r="M416" s="26"/>
      <c r="N416" s="195">
        <f>N417</f>
        <v>0</v>
      </c>
      <c r="O416" s="195">
        <f t="shared" ref="O416:P416" si="84">O417</f>
        <v>0</v>
      </c>
      <c r="P416" s="195">
        <f t="shared" si="84"/>
        <v>0</v>
      </c>
      <c r="Q416" s="159"/>
      <c r="R416" s="159"/>
      <c r="S416" s="323"/>
      <c r="T416" s="159"/>
      <c r="U416" s="159"/>
      <c r="V416" s="159"/>
    </row>
    <row r="417" spans="1:22" s="180" customFormat="1" ht="15.75" customHeigh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125</v>
      </c>
      <c r="M417" s="10">
        <v>4239</v>
      </c>
      <c r="N417" s="181">
        <f t="shared" ref="N417" si="85">O417+P417</f>
        <v>0</v>
      </c>
      <c r="O417" s="181"/>
      <c r="P417" s="181"/>
      <c r="Q417" s="159"/>
      <c r="R417" s="159"/>
      <c r="S417" s="323"/>
      <c r="T417" s="159"/>
      <c r="U417" s="159"/>
      <c r="V417" s="159"/>
    </row>
    <row r="418" spans="1:22" ht="15.75" customHeight="1">
      <c r="A418" s="120" t="str">
        <f t="shared" ref="A418:A421" si="86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7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3"/>
      <c r="T418" s="159"/>
      <c r="U418" s="159"/>
      <c r="V418" s="159"/>
    </row>
    <row r="419" spans="1:22" s="168" customFormat="1" ht="15.75" customHeight="1">
      <c r="A419" s="120" t="str">
        <f t="shared" si="86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3"/>
      <c r="T419" s="159"/>
      <c r="U419" s="159"/>
      <c r="V419" s="159"/>
    </row>
    <row r="420" spans="1:22" ht="15.75" customHeight="1">
      <c r="A420" s="120" t="str">
        <f t="shared" si="86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3"/>
      <c r="T420" s="159"/>
      <c r="U420" s="159"/>
      <c r="V420" s="159"/>
    </row>
    <row r="421" spans="1:22" s="154" customFormat="1" ht="15" customHeight="1">
      <c r="A421" s="120" t="str">
        <f t="shared" si="86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3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812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3"/>
      <c r="P423" s="283"/>
      <c r="Q423" s="159"/>
      <c r="R423" s="159"/>
      <c r="S423" s="323"/>
      <c r="T423" s="159"/>
      <c r="U423" s="159"/>
      <c r="V423" s="159"/>
    </row>
    <row r="424" spans="1:22" ht="15.75" customHeight="1">
      <c r="A424" s="120" t="str">
        <f t="shared" si="74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7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68" customFormat="1" ht="15.75" customHeight="1">
      <c r="A425" s="120" t="str">
        <f t="shared" si="74"/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 ht="15.75" customHeight="1">
      <c r="A426" s="120" t="str">
        <f t="shared" si="74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87">+O430+O433+O437+O439+O428</f>
        <v>0</v>
      </c>
      <c r="P426" s="190">
        <f t="shared" si="87"/>
        <v>0</v>
      </c>
      <c r="Q426" s="159"/>
      <c r="R426" s="159"/>
      <c r="S426" s="323"/>
      <c r="T426" s="159"/>
      <c r="U426" s="159"/>
      <c r="V426" s="159"/>
    </row>
    <row r="427" spans="1:22" s="154" customFormat="1" ht="15" customHeight="1">
      <c r="A427" s="120" t="str">
        <f t="shared" si="74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769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3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ht="26.25" customHeight="1">
      <c r="A430" s="120" t="str">
        <f t="shared" si="74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3"/>
      <c r="T430" s="159"/>
      <c r="U430" s="159"/>
      <c r="V430" s="159"/>
    </row>
    <row r="431" spans="1:22" ht="32.25" customHeight="1">
      <c r="A431" s="120" t="str">
        <f t="shared" si="74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8">O431+P431</f>
        <v>0</v>
      </c>
      <c r="O431" s="181"/>
      <c r="P431" s="181"/>
      <c r="Q431" s="159"/>
      <c r="R431" s="159"/>
      <c r="S431" s="323"/>
      <c r="T431" s="159"/>
      <c r="U431" s="159"/>
      <c r="V431" s="159"/>
    </row>
    <row r="432" spans="1:22" ht="25.5" customHeight="1">
      <c r="A432" s="120" t="str">
        <f t="shared" si="74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8"/>
        <v>0</v>
      </c>
      <c r="O432" s="181">
        <v>0</v>
      </c>
      <c r="P432" s="181"/>
      <c r="Q432" s="159"/>
      <c r="R432" s="159"/>
      <c r="S432" s="323"/>
      <c r="T432" s="159"/>
      <c r="U432" s="159"/>
      <c r="V432" s="159"/>
    </row>
    <row r="433" spans="1:22" ht="15.75" customHeight="1">
      <c r="A433" s="120" t="str">
        <f t="shared" si="74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2" t="s">
        <v>770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3"/>
      <c r="T433" s="159"/>
      <c r="U433" s="159"/>
      <c r="V433" s="159"/>
    </row>
    <row r="434" spans="1:22" ht="15.75" customHeight="1">
      <c r="A434" s="120" t="str">
        <f t="shared" si="74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8"/>
        <v>0</v>
      </c>
      <c r="O434" s="181">
        <v>0</v>
      </c>
      <c r="P434" s="181">
        <v>0</v>
      </c>
      <c r="Q434" s="159"/>
      <c r="R434" s="159"/>
      <c r="S434" s="323"/>
      <c r="T434" s="159"/>
      <c r="U434" s="159"/>
      <c r="V434" s="159"/>
    </row>
    <row r="435" spans="1:22" s="113" customFormat="1" ht="15.75" customHeight="1">
      <c r="A435" s="120" t="str">
        <f t="shared" si="74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192"/>
      <c r="I435" s="192"/>
      <c r="J435" s="193"/>
      <c r="K435" s="194"/>
      <c r="L435" s="34" t="s">
        <v>134</v>
      </c>
      <c r="M435" s="11">
        <v>4861</v>
      </c>
      <c r="N435" s="181">
        <f t="shared" si="88"/>
        <v>0</v>
      </c>
      <c r="O435" s="181"/>
      <c r="P435" s="181"/>
      <c r="Q435" s="159"/>
      <c r="R435" s="159"/>
      <c r="S435" s="323"/>
      <c r="T435" s="159"/>
      <c r="U435" s="159"/>
      <c r="V435" s="159"/>
    </row>
    <row r="436" spans="1:22" ht="15.75" customHeight="1">
      <c r="A436" s="120" t="str">
        <f t="shared" si="74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8"/>
        <v>0</v>
      </c>
      <c r="O436" s="181">
        <v>0</v>
      </c>
      <c r="P436" s="181">
        <v>0</v>
      </c>
      <c r="Q436" s="159"/>
      <c r="R436" s="159"/>
      <c r="S436" s="323"/>
      <c r="T436" s="159"/>
      <c r="U436" s="159"/>
      <c r="V436" s="159"/>
    </row>
    <row r="437" spans="1:22" ht="15.75" customHeight="1">
      <c r="A437" s="120"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3"/>
      <c r="T437" s="159"/>
      <c r="U437" s="159"/>
      <c r="V437" s="159"/>
    </row>
    <row r="438" spans="1:22" s="168" customFormat="1" ht="15.75" customHeight="1">
      <c r="A438" s="120" t="str">
        <f t="shared" si="74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28" t="s">
        <v>134</v>
      </c>
      <c r="M438" s="29">
        <v>4861</v>
      </c>
      <c r="N438" s="181">
        <f t="shared" si="88"/>
        <v>0</v>
      </c>
      <c r="O438" s="181"/>
      <c r="P438" s="181"/>
      <c r="Q438" s="159"/>
      <c r="R438" s="159"/>
      <c r="S438" s="323"/>
      <c r="T438" s="159"/>
      <c r="U438" s="159"/>
      <c r="V438" s="159"/>
    </row>
    <row r="439" spans="1:22" ht="15.75" customHeight="1">
      <c r="A439" s="120" t="str">
        <f t="shared" si="74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642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3"/>
      <c r="T439" s="159"/>
      <c r="U439" s="159"/>
      <c r="V439" s="159"/>
    </row>
    <row r="440" spans="1:22" s="154" customFormat="1" ht="15.75" customHeight="1">
      <c r="A440" s="120" t="str">
        <f t="shared" si="74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28" t="s">
        <v>134</v>
      </c>
      <c r="M440" s="29">
        <v>4861</v>
      </c>
      <c r="N440" s="181">
        <f t="shared" si="88"/>
        <v>0</v>
      </c>
      <c r="O440" s="181"/>
      <c r="P440" s="181"/>
      <c r="Q440" s="159"/>
      <c r="R440" s="159"/>
      <c r="S440" s="323"/>
      <c r="T440" s="159"/>
      <c r="U440" s="159"/>
      <c r="V440" s="159"/>
    </row>
    <row r="441" spans="1:22" ht="25.5" customHeight="1">
      <c r="A441" s="120" t="str">
        <f t="shared" ref="A441:A482" si="89">CONCATENATE(B441,C441,D441,E441,F441,G441)</f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7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3"/>
      <c r="T441" s="159"/>
      <c r="U441" s="159"/>
      <c r="V441" s="159"/>
    </row>
    <row r="442" spans="1:22" s="113" customFormat="1" ht="15.75" customHeight="1">
      <c r="A442" s="120" t="str">
        <f t="shared" si="89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3"/>
      <c r="T442" s="159"/>
      <c r="U442" s="159"/>
      <c r="V442" s="159"/>
    </row>
    <row r="443" spans="1:22" ht="15.75" customHeight="1">
      <c r="A443" s="120" t="str">
        <f t="shared" si="89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90">+O445+O449+O455+O464+O473</f>
        <v>0</v>
      </c>
      <c r="P443" s="190">
        <f t="shared" si="90"/>
        <v>0</v>
      </c>
      <c r="Q443" s="159"/>
      <c r="R443" s="159"/>
      <c r="S443" s="323"/>
      <c r="T443" s="159"/>
      <c r="U443" s="159"/>
      <c r="V443" s="159"/>
    </row>
    <row r="444" spans="1:22" ht="15.75" customHeight="1">
      <c r="A444" s="120" t="str">
        <f t="shared" si="89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3"/>
      <c r="T444" s="159"/>
      <c r="U444" s="159"/>
      <c r="V444" s="159"/>
    </row>
    <row r="445" spans="1:22" s="154" customFormat="1" ht="24" customHeight="1">
      <c r="A445" s="120" t="str">
        <f t="shared" si="89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144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3"/>
      <c r="T445" s="159"/>
      <c r="U445" s="159"/>
      <c r="V445" s="159"/>
    </row>
    <row r="446" spans="1:22" ht="33" customHeight="1">
      <c r="A446" s="120" t="str">
        <f t="shared" si="89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91">O446+P446</f>
        <v>0</v>
      </c>
      <c r="O446" s="181"/>
      <c r="P446" s="181">
        <v>0</v>
      </c>
      <c r="Q446" s="159"/>
      <c r="R446" s="159"/>
      <c r="S446" s="323"/>
      <c r="T446" s="159"/>
      <c r="U446" s="159"/>
      <c r="V446" s="159"/>
    </row>
    <row r="447" spans="1:22" s="113" customFormat="1" ht="25.5" customHeight="1">
      <c r="A447" s="120" t="str">
        <f t="shared" si="89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89"/>
      <c r="I447" s="192"/>
      <c r="J447" s="199"/>
      <c r="K447" s="200"/>
      <c r="L447" s="201" t="s">
        <v>240</v>
      </c>
      <c r="M447" s="11">
        <v>4269</v>
      </c>
      <c r="N447" s="181">
        <f t="shared" si="91"/>
        <v>0</v>
      </c>
      <c r="O447" s="181"/>
      <c r="P447" s="181"/>
      <c r="Q447" s="159"/>
      <c r="R447" s="159"/>
      <c r="S447" s="323"/>
      <c r="T447" s="159"/>
      <c r="U447" s="159"/>
      <c r="V447" s="159"/>
    </row>
    <row r="448" spans="1:22" ht="25.5" customHeight="1">
      <c r="A448" s="120" t="str">
        <f t="shared" si="89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89"/>
      <c r="I448" s="192"/>
      <c r="J448" s="199"/>
      <c r="K448" s="200"/>
      <c r="L448" s="201" t="s">
        <v>267</v>
      </c>
      <c r="M448" s="11">
        <v>4521</v>
      </c>
      <c r="N448" s="181">
        <f t="shared" si="91"/>
        <v>0</v>
      </c>
      <c r="O448" s="181"/>
      <c r="P448" s="181"/>
      <c r="Q448" s="159"/>
      <c r="R448" s="159"/>
      <c r="S448" s="323"/>
      <c r="T448" s="159"/>
      <c r="U448" s="159"/>
      <c r="V448" s="159"/>
    </row>
    <row r="449" spans="1:22" s="113" customFormat="1" ht="25.5" customHeight="1">
      <c r="A449" s="120" t="str">
        <f t="shared" si="89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144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3"/>
      <c r="T449" s="159"/>
      <c r="U449" s="159"/>
      <c r="V449" s="159"/>
    </row>
    <row r="450" spans="1:22" ht="15.75" customHeight="1">
      <c r="A450" s="120" t="str">
        <f t="shared" si="89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91"/>
        <v>0</v>
      </c>
      <c r="O450" s="181"/>
      <c r="P450" s="181"/>
      <c r="Q450" s="159"/>
      <c r="R450" s="159"/>
      <c r="S450" s="323"/>
      <c r="T450" s="159"/>
      <c r="U450" s="159"/>
      <c r="V450" s="159"/>
    </row>
    <row r="451" spans="1:22" ht="15.75" customHeight="1">
      <c r="A451" s="120" t="str">
        <f t="shared" si="89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91"/>
        <v>0</v>
      </c>
      <c r="O451" s="181"/>
      <c r="P451" s="181"/>
      <c r="Q451" s="159"/>
      <c r="R451" s="159"/>
      <c r="S451" s="323"/>
      <c r="T451" s="159"/>
      <c r="U451" s="159"/>
      <c r="V451" s="159"/>
    </row>
    <row r="452" spans="1:22" s="154" customFormat="1" ht="15.75" customHeight="1">
      <c r="A452" s="120" t="str">
        <f t="shared" si="89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91"/>
        <v>0</v>
      </c>
      <c r="O452" s="181"/>
      <c r="P452" s="181"/>
      <c r="Q452" s="159"/>
      <c r="R452" s="159"/>
      <c r="S452" s="323"/>
      <c r="T452" s="159"/>
      <c r="U452" s="159"/>
      <c r="V452" s="159"/>
    </row>
    <row r="453" spans="1:22" ht="15.75" customHeight="1">
      <c r="A453" s="120" t="str">
        <f t="shared" si="89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91"/>
        <v>0</v>
      </c>
      <c r="O453" s="181"/>
      <c r="P453" s="181"/>
      <c r="Q453" s="159"/>
      <c r="R453" s="159"/>
      <c r="S453" s="323"/>
      <c r="T453" s="159"/>
      <c r="U453" s="159"/>
      <c r="V453" s="159"/>
    </row>
    <row r="454" spans="1:22" s="113" customFormat="1" ht="15.75" customHeight="1">
      <c r="A454" s="120" t="str">
        <f t="shared" si="89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91"/>
        <v>0</v>
      </c>
      <c r="O454" s="181"/>
      <c r="P454" s="181"/>
      <c r="Q454" s="159"/>
      <c r="R454" s="159"/>
      <c r="S454" s="323"/>
      <c r="T454" s="159"/>
      <c r="U454" s="159"/>
      <c r="V454" s="159"/>
    </row>
    <row r="455" spans="1:22" ht="27">
      <c r="A455" s="120" t="str">
        <f t="shared" si="89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144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3"/>
      <c r="T455" s="159"/>
      <c r="U455" s="159"/>
      <c r="V455" s="159"/>
    </row>
    <row r="456" spans="1:22" ht="15.75" customHeight="1">
      <c r="A456" s="120" t="str">
        <f t="shared" si="89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91"/>
        <v>0</v>
      </c>
      <c r="O456" s="181"/>
      <c r="P456" s="181"/>
      <c r="Q456" s="159"/>
      <c r="R456" s="159"/>
      <c r="S456" s="323"/>
      <c r="T456" s="159"/>
      <c r="U456" s="159"/>
      <c r="V456" s="159"/>
    </row>
    <row r="457" spans="1:22" ht="28.5" customHeight="1">
      <c r="A457" s="120" t="str">
        <f t="shared" si="89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91"/>
        <v>0</v>
      </c>
      <c r="O457" s="181"/>
      <c r="P457" s="181">
        <v>0</v>
      </c>
      <c r="Q457" s="159"/>
      <c r="R457" s="159"/>
      <c r="S457" s="323"/>
      <c r="T457" s="159"/>
      <c r="U457" s="159"/>
      <c r="V457" s="159"/>
    </row>
    <row r="458" spans="1:22" ht="15.75" customHeight="1">
      <c r="A458" s="120" t="str">
        <f t="shared" si="89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91"/>
        <v>0</v>
      </c>
      <c r="O458" s="181"/>
      <c r="P458" s="181"/>
      <c r="Q458" s="159"/>
      <c r="R458" s="159"/>
      <c r="S458" s="323"/>
      <c r="T458" s="159"/>
      <c r="U458" s="159"/>
      <c r="V458" s="159"/>
    </row>
    <row r="459" spans="1:22" ht="25.5" customHeight="1">
      <c r="A459" s="120" t="str">
        <f t="shared" si="89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91"/>
        <v>0</v>
      </c>
      <c r="O459" s="289"/>
      <c r="P459" s="289"/>
      <c r="Q459" s="159"/>
      <c r="R459" s="159"/>
      <c r="S459" s="323"/>
      <c r="T459" s="159"/>
      <c r="U459" s="159"/>
      <c r="V459" s="159"/>
    </row>
    <row r="460" spans="1:22" s="113" customFormat="1" ht="15.75" customHeight="1">
      <c r="A460" s="120" t="str">
        <f t="shared" si="89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91"/>
        <v>0</v>
      </c>
      <c r="O460" s="181"/>
      <c r="P460" s="181"/>
      <c r="Q460" s="159"/>
      <c r="R460" s="159"/>
      <c r="S460" s="323"/>
      <c r="T460" s="159"/>
      <c r="U460" s="159"/>
      <c r="V460" s="159"/>
    </row>
    <row r="461" spans="1:22" ht="25.5" customHeight="1">
      <c r="A461" s="120" t="str">
        <f t="shared" si="89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91"/>
        <v>0</v>
      </c>
      <c r="O461" s="181">
        <v>0</v>
      </c>
      <c r="P461" s="181"/>
      <c r="Q461" s="159"/>
      <c r="R461" s="159"/>
      <c r="S461" s="323"/>
      <c r="T461" s="159"/>
      <c r="U461" s="159"/>
      <c r="V461" s="159"/>
    </row>
    <row r="462" spans="1:22" s="113" customFormat="1" ht="15.75" customHeight="1">
      <c r="A462" s="120" t="str">
        <f t="shared" si="89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91"/>
        <v>0</v>
      </c>
      <c r="O462" s="289">
        <v>0</v>
      </c>
      <c r="P462" s="289"/>
      <c r="Q462" s="159"/>
      <c r="R462" s="159"/>
      <c r="S462" s="323"/>
      <c r="T462" s="159"/>
      <c r="U462" s="159"/>
      <c r="V462" s="159"/>
    </row>
    <row r="463" spans="1:22" ht="15.75" customHeight="1">
      <c r="A463" s="120" t="str">
        <f t="shared" si="89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280"/>
      <c r="I463" s="308"/>
      <c r="J463" s="312"/>
      <c r="K463" s="312"/>
      <c r="L463" s="320" t="s">
        <v>268</v>
      </c>
      <c r="M463" s="313">
        <v>5129</v>
      </c>
      <c r="N463" s="181">
        <f>O463+P463</f>
        <v>0</v>
      </c>
      <c r="O463" s="289"/>
      <c r="P463" s="289"/>
      <c r="Q463" s="159"/>
      <c r="R463" s="159"/>
      <c r="S463" s="323"/>
      <c r="T463" s="159"/>
      <c r="U463" s="159"/>
      <c r="V463" s="159"/>
    </row>
    <row r="464" spans="1:22" s="154" customFormat="1" ht="28.5" customHeight="1">
      <c r="A464" s="120" t="str">
        <f t="shared" si="89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144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3"/>
      <c r="T464" s="159"/>
      <c r="U464" s="159"/>
      <c r="V464" s="159"/>
    </row>
    <row r="465" spans="1:22" ht="23.25" customHeight="1">
      <c r="A465" s="120" t="str">
        <f t="shared" si="89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89"/>
      <c r="P465" s="289"/>
      <c r="Q465" s="159"/>
      <c r="R465" s="159"/>
      <c r="S465" s="323"/>
      <c r="T465" s="159"/>
      <c r="U465" s="159"/>
      <c r="V465" s="159"/>
    </row>
    <row r="466" spans="1:22" s="113" customFormat="1" ht="27.75" customHeight="1">
      <c r="A466" s="120" t="str">
        <f t="shared" si="89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92">O466+P466</f>
        <v>0</v>
      </c>
      <c r="O466" s="181"/>
      <c r="P466" s="181">
        <v>0</v>
      </c>
      <c r="Q466" s="159"/>
      <c r="R466" s="159"/>
      <c r="S466" s="323"/>
      <c r="T466" s="159"/>
      <c r="U466" s="159"/>
      <c r="V466" s="159"/>
    </row>
    <row r="467" spans="1:22" ht="25.5" customHeight="1">
      <c r="A467" s="120" t="str">
        <f t="shared" si="89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92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13" customFormat="1" ht="27" customHeight="1">
      <c r="A468" s="120" t="str">
        <f t="shared" si="89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92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 ht="25.5" customHeight="1">
      <c r="A469" s="120" t="str">
        <f t="shared" si="89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92"/>
        <v>0</v>
      </c>
      <c r="O469" s="181"/>
      <c r="P469" s="181"/>
      <c r="Q469" s="159"/>
      <c r="R469" s="159"/>
      <c r="S469" s="323"/>
      <c r="T469" s="159"/>
      <c r="U469" s="159"/>
      <c r="V469" s="159"/>
    </row>
    <row r="470" spans="1:22">
      <c r="A470" s="120" t="str">
        <f t="shared" si="89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92"/>
        <v>0</v>
      </c>
      <c r="O470" s="289"/>
      <c r="P470" s="289"/>
      <c r="Q470" s="159"/>
      <c r="R470" s="159"/>
      <c r="S470" s="323"/>
      <c r="T470" s="159"/>
      <c r="U470" s="159"/>
      <c r="V470" s="159"/>
    </row>
    <row r="471" spans="1:22" ht="15.75" customHeight="1">
      <c r="B471" s="122"/>
      <c r="H471" s="192"/>
      <c r="I471" s="192"/>
      <c r="J471" s="193"/>
      <c r="K471" s="194"/>
      <c r="L471" s="28" t="s">
        <v>173</v>
      </c>
      <c r="M471" s="29">
        <v>5112</v>
      </c>
      <c r="N471" s="181">
        <f t="shared" si="92"/>
        <v>0</v>
      </c>
      <c r="O471" s="181"/>
      <c r="P471" s="181"/>
      <c r="Q471" s="159"/>
      <c r="R471" s="159"/>
      <c r="S471" s="323"/>
      <c r="T471" s="159"/>
      <c r="U471" s="159"/>
      <c r="V471" s="159"/>
    </row>
    <row r="472" spans="1:22" ht="15.75" customHeight="1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92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s="154" customFormat="1" ht="25.5" customHeight="1">
      <c r="A473" s="120" t="str">
        <f t="shared" si="89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144"/>
      <c r="I473" s="145"/>
      <c r="J473" s="146"/>
      <c r="K473" s="146"/>
      <c r="L473" s="25" t="s">
        <v>717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3"/>
      <c r="T473" s="159"/>
      <c r="U473" s="159"/>
      <c r="V473" s="159"/>
    </row>
    <row r="474" spans="1:22" ht="22.5" customHeight="1">
      <c r="A474" s="120" t="str">
        <f t="shared" si="89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316"/>
      <c r="I474" s="284"/>
      <c r="J474" s="285"/>
      <c r="K474" s="285"/>
      <c r="L474" s="28" t="s">
        <v>142</v>
      </c>
      <c r="M474" s="29">
        <v>4251</v>
      </c>
      <c r="N474" s="181">
        <f t="shared" si="92"/>
        <v>0</v>
      </c>
      <c r="O474" s="307"/>
      <c r="P474" s="307"/>
      <c r="Q474" s="159"/>
      <c r="R474" s="159"/>
      <c r="S474" s="323"/>
      <c r="T474" s="159"/>
      <c r="U474" s="159"/>
      <c r="V474" s="159"/>
    </row>
    <row r="475" spans="1:22" s="113" customFormat="1" ht="15.75" customHeight="1">
      <c r="A475" s="120" t="str">
        <f t="shared" si="89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92"/>
        <v>0</v>
      </c>
      <c r="O475" s="181"/>
      <c r="P475" s="181"/>
      <c r="Q475" s="159"/>
      <c r="R475" s="159"/>
      <c r="S475" s="323"/>
      <c r="T475" s="159"/>
      <c r="U475" s="159"/>
      <c r="V475" s="159"/>
    </row>
    <row r="476" spans="1:22" s="154" customFormat="1" ht="15.75" customHeight="1">
      <c r="A476" s="120" t="str">
        <f t="shared" si="89"/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1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93">+O478</f>
        <v>0</v>
      </c>
      <c r="P476" s="161">
        <f t="shared" si="93"/>
        <v>0</v>
      </c>
      <c r="Q476" s="159"/>
      <c r="R476" s="159"/>
      <c r="S476" s="323"/>
      <c r="T476" s="159"/>
      <c r="U476" s="159"/>
      <c r="V476" s="159"/>
    </row>
    <row r="477" spans="1:22" ht="15.75" customHeight="1">
      <c r="A477" s="120" t="str">
        <f t="shared" si="89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3"/>
      <c r="T477" s="159"/>
      <c r="U477" s="159"/>
      <c r="V477" s="159"/>
    </row>
    <row r="478" spans="1:22" ht="15.75" customHeight="1">
      <c r="A478" s="120" t="str">
        <f t="shared" si="89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7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94">+O480</f>
        <v>0</v>
      </c>
      <c r="P478" s="186">
        <f t="shared" si="94"/>
        <v>0</v>
      </c>
      <c r="Q478" s="159"/>
      <c r="R478" s="159"/>
      <c r="S478" s="323"/>
      <c r="T478" s="159"/>
      <c r="U478" s="159"/>
      <c r="V478" s="159"/>
    </row>
    <row r="479" spans="1:22" s="113" customFormat="1" ht="15.75" customHeight="1">
      <c r="A479" s="120" t="str">
        <f t="shared" si="89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3"/>
      <c r="T479" s="159"/>
      <c r="U479" s="159"/>
      <c r="V479" s="159"/>
    </row>
    <row r="480" spans="1:22" ht="15.75" customHeight="1">
      <c r="A480" s="120" t="str">
        <f t="shared" si="89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3"/>
      <c r="T480" s="159"/>
      <c r="U480" s="159"/>
      <c r="V480" s="159"/>
    </row>
    <row r="481" spans="1:243" ht="25.5" customHeight="1">
      <c r="A481" s="120" t="str">
        <f t="shared" si="89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3"/>
      <c r="T481" s="159"/>
      <c r="U481" s="159"/>
      <c r="V481" s="159"/>
    </row>
    <row r="482" spans="1:243" s="113" customFormat="1" ht="38.450000000000003" customHeight="1">
      <c r="A482" s="120" t="str">
        <f t="shared" si="89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144"/>
      <c r="I482" s="145"/>
      <c r="J482" s="146"/>
      <c r="K482" s="146"/>
      <c r="L482" s="25" t="s">
        <v>771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3"/>
      <c r="T482" s="159"/>
      <c r="U482" s="159"/>
      <c r="V482" s="159"/>
    </row>
    <row r="483" spans="1:243" ht="15.75" customHeight="1">
      <c r="A483" s="120" t="str">
        <f t="shared" ref="A483:A537" si="95">CONCATENATE(B483,C483,D483,E483,F483,G483)</f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" si="96">O483+P483</f>
        <v>0</v>
      </c>
      <c r="O483" s="181"/>
      <c r="P483" s="181"/>
      <c r="Q483" s="159"/>
      <c r="R483" s="159"/>
      <c r="S483" s="323"/>
      <c r="T483" s="159"/>
      <c r="U483" s="159"/>
      <c r="V483" s="159"/>
    </row>
    <row r="484" spans="1:243" s="113" customFormat="1" ht="25.5" customHeight="1">
      <c r="A484" s="120" t="str">
        <f t="shared" si="95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ref="N484:N486" si="97">O484+P484</f>
        <v>0</v>
      </c>
      <c r="O484" s="181"/>
      <c r="P484" s="181"/>
      <c r="Q484" s="159"/>
      <c r="R484" s="159"/>
      <c r="S484" s="323"/>
      <c r="T484" s="159"/>
      <c r="U484" s="159"/>
      <c r="V484" s="159"/>
    </row>
    <row r="485" spans="1:243" s="113" customFormat="1" ht="24" customHeight="1">
      <c r="A485" s="120" t="str">
        <f t="shared" si="95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144"/>
      <c r="I485" s="145"/>
      <c r="J485" s="146"/>
      <c r="K485" s="146"/>
      <c r="L485" s="25" t="s">
        <v>282</v>
      </c>
      <c r="M485" s="26"/>
      <c r="N485" s="195">
        <f t="shared" si="97"/>
        <v>0</v>
      </c>
      <c r="O485" s="195">
        <f>SUM(O486)</f>
        <v>0</v>
      </c>
      <c r="P485" s="195">
        <f>SUM(P486)</f>
        <v>0</v>
      </c>
      <c r="Q485" s="159"/>
      <c r="R485" s="159"/>
      <c r="S485" s="323"/>
      <c r="T485" s="159"/>
      <c r="U485" s="159"/>
      <c r="V485" s="159"/>
    </row>
    <row r="486" spans="1:243" s="37" customFormat="1" ht="25.5" customHeight="1">
      <c r="A486" s="120" t="str">
        <f t="shared" si="95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97"/>
        <v>0</v>
      </c>
      <c r="O486" s="181"/>
      <c r="P486" s="181"/>
      <c r="Q486" s="159"/>
      <c r="R486" s="159"/>
      <c r="S486" s="323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  <c r="IB486" s="3"/>
      <c r="IC486" s="3"/>
      <c r="ID486" s="3"/>
      <c r="IE486" s="3"/>
      <c r="IF486" s="3"/>
      <c r="IG486" s="3"/>
      <c r="IH486" s="3"/>
      <c r="II486" s="3"/>
    </row>
    <row r="487" spans="1:243" s="113" customFormat="1" ht="24" customHeight="1">
      <c r="A487" s="120" t="str">
        <f t="shared" ref="A487:A488" si="9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144"/>
      <c r="I487" s="145"/>
      <c r="J487" s="146"/>
      <c r="K487" s="146"/>
      <c r="L487" s="25" t="s">
        <v>782</v>
      </c>
      <c r="M487" s="26"/>
      <c r="N487" s="195">
        <f t="shared" ref="N487:N488" si="9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3"/>
      <c r="T487" s="159"/>
      <c r="U487" s="159"/>
      <c r="V487" s="159"/>
    </row>
    <row r="488" spans="1:243" s="113" customFormat="1" ht="15.75" customHeight="1">
      <c r="A488" s="120" t="str">
        <f t="shared" si="9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99"/>
        <v>0</v>
      </c>
      <c r="O488" s="181"/>
      <c r="P488" s="181"/>
      <c r="Q488" s="159"/>
      <c r="R488" s="159"/>
      <c r="S488" s="323"/>
      <c r="T488" s="159"/>
      <c r="U488" s="159"/>
      <c r="V488" s="159"/>
    </row>
    <row r="489" spans="1:243" s="113" customFormat="1" ht="15.75" customHeight="1">
      <c r="A489" s="120" t="str">
        <f t="shared" si="95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1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3"/>
      <c r="T489" s="159"/>
      <c r="U489" s="159"/>
      <c r="V489" s="159"/>
    </row>
    <row r="490" spans="1:243" ht="15.75" customHeight="1">
      <c r="A490" s="120" t="str">
        <f t="shared" si="95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3"/>
      <c r="T490" s="159"/>
      <c r="U490" s="159"/>
      <c r="V490" s="159"/>
    </row>
    <row r="491" spans="1:243" ht="25.5" customHeight="1">
      <c r="A491" s="120" t="str">
        <f t="shared" si="95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7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3"/>
      <c r="T491" s="159"/>
      <c r="U491" s="159"/>
      <c r="V491" s="159"/>
    </row>
    <row r="492" spans="1:243" s="113" customFormat="1" ht="15.75" customHeight="1">
      <c r="A492" s="120" t="str">
        <f t="shared" si="95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3"/>
      <c r="T492" s="159"/>
      <c r="U492" s="159"/>
      <c r="V492" s="159"/>
    </row>
    <row r="493" spans="1:243" ht="15.75" customHeight="1">
      <c r="A493" s="120" t="str">
        <f t="shared" si="95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100">+O495+O500+O510+O514</f>
        <v>0</v>
      </c>
      <c r="P493" s="190">
        <f t="shared" si="100"/>
        <v>0</v>
      </c>
      <c r="Q493" s="159"/>
      <c r="R493" s="159"/>
      <c r="S493" s="323"/>
      <c r="T493" s="159"/>
      <c r="U493" s="159"/>
      <c r="V493" s="159"/>
    </row>
    <row r="494" spans="1:243" ht="25.5" customHeight="1">
      <c r="A494" s="120" t="str">
        <f t="shared" si="95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3"/>
      <c r="T494" s="159"/>
      <c r="U494" s="159"/>
      <c r="V494" s="159"/>
    </row>
    <row r="495" spans="1:243" s="168" customFormat="1" ht="15.75" customHeight="1">
      <c r="A495" s="120" t="str">
        <f t="shared" si="95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144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101">SUM(O496:O499)</f>
        <v>0</v>
      </c>
      <c r="P495" s="195">
        <f t="shared" si="101"/>
        <v>0</v>
      </c>
      <c r="Q495" s="159"/>
      <c r="R495" s="159"/>
      <c r="S495" s="323"/>
      <c r="T495" s="159"/>
      <c r="U495" s="159"/>
      <c r="V495" s="159"/>
    </row>
    <row r="496" spans="1:243" ht="15.75" customHeight="1">
      <c r="A496" s="120" t="str">
        <f t="shared" si="95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09" si="102">O496+P496</f>
        <v>0</v>
      </c>
      <c r="O496" s="289"/>
      <c r="P496" s="289"/>
      <c r="Q496" s="159"/>
      <c r="R496" s="159"/>
      <c r="S496" s="323"/>
      <c r="T496" s="159"/>
      <c r="U496" s="159"/>
      <c r="V496" s="159"/>
    </row>
    <row r="497" spans="1:22" s="154" customFormat="1" ht="25.5" customHeight="1">
      <c r="A497" s="120" t="str">
        <f t="shared" si="95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102"/>
        <v>0</v>
      </c>
      <c r="O497" s="289"/>
      <c r="P497" s="289"/>
      <c r="Q497" s="159"/>
      <c r="R497" s="159"/>
      <c r="S497" s="323"/>
      <c r="T497" s="159"/>
      <c r="U497" s="159"/>
      <c r="V497" s="159"/>
    </row>
    <row r="498" spans="1:22" s="154" customFormat="1" ht="25.5" customHeigh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710</v>
      </c>
      <c r="M498" s="29">
        <v>4727</v>
      </c>
      <c r="N498" s="181">
        <f t="shared" ref="N498:N499" si="103">O498+P498</f>
        <v>0</v>
      </c>
      <c r="O498" s="289"/>
      <c r="P498" s="289"/>
      <c r="Q498" s="159"/>
      <c r="R498" s="159"/>
      <c r="S498" s="323"/>
      <c r="T498" s="159"/>
      <c r="U498" s="159"/>
      <c r="V498" s="159"/>
    </row>
    <row r="499" spans="1:22" ht="38.25" customHeight="1">
      <c r="A499" s="120" t="str">
        <f t="shared" ref="A499" si="10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103"/>
        <v>0</v>
      </c>
      <c r="O499" s="289"/>
      <c r="P499" s="289"/>
      <c r="Q499" s="159"/>
      <c r="R499" s="159"/>
      <c r="S499" s="323"/>
      <c r="T499" s="159"/>
      <c r="U499" s="159"/>
      <c r="V499" s="159"/>
    </row>
    <row r="500" spans="1:22" ht="29.25" customHeight="1">
      <c r="A500" s="120" t="str">
        <f t="shared" si="95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144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3"/>
      <c r="T500" s="159"/>
      <c r="U500" s="159"/>
      <c r="V500" s="159"/>
    </row>
    <row r="501" spans="1:22" s="113" customFormat="1" ht="15.75" customHeight="1">
      <c r="A501" s="120" t="str">
        <f t="shared" si="95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102"/>
        <v>0</v>
      </c>
      <c r="O501" s="181"/>
      <c r="P501" s="181"/>
      <c r="Q501" s="159"/>
      <c r="R501" s="159"/>
      <c r="S501" s="323"/>
      <c r="T501" s="159"/>
      <c r="U501" s="159"/>
      <c r="V501" s="159"/>
    </row>
    <row r="502" spans="1:22" ht="15.75" customHeight="1">
      <c r="A502" s="120" t="str">
        <f t="shared" si="95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102"/>
        <v>0</v>
      </c>
      <c r="O502" s="181"/>
      <c r="P502" s="181"/>
      <c r="Q502" s="159"/>
      <c r="R502" s="159"/>
      <c r="S502" s="323"/>
      <c r="T502" s="159"/>
      <c r="U502" s="159"/>
      <c r="V502" s="159"/>
    </row>
    <row r="503" spans="1:22" ht="18" customHeight="1">
      <c r="A503" s="120" t="str">
        <f t="shared" si="95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102"/>
        <v>0</v>
      </c>
      <c r="O503" s="181"/>
      <c r="P503" s="181"/>
      <c r="Q503" s="159"/>
      <c r="R503" s="159"/>
      <c r="S503" s="323"/>
      <c r="T503" s="159"/>
      <c r="U503" s="159"/>
      <c r="V503" s="159"/>
    </row>
    <row r="504" spans="1:22" s="113" customFormat="1" ht="15.75" customHeight="1">
      <c r="A504" s="120" t="str">
        <f t="shared" si="95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102"/>
        <v>0</v>
      </c>
      <c r="O504" s="181"/>
      <c r="P504" s="181"/>
      <c r="Q504" s="159"/>
      <c r="R504" s="159"/>
      <c r="S504" s="323"/>
      <c r="T504" s="159"/>
      <c r="U504" s="159"/>
      <c r="V504" s="159"/>
    </row>
    <row r="505" spans="1:22" ht="38.25" customHeight="1">
      <c r="A505" s="120" t="str">
        <f t="shared" si="95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102"/>
        <v>0</v>
      </c>
      <c r="O505" s="181"/>
      <c r="P505" s="181"/>
      <c r="Q505" s="159"/>
      <c r="R505" s="159"/>
      <c r="S505" s="323"/>
      <c r="T505" s="159"/>
      <c r="U505" s="159"/>
      <c r="V505" s="159"/>
    </row>
    <row r="506" spans="1:22" ht="25.5" customHeight="1">
      <c r="A506" s="120" t="str">
        <f t="shared" si="95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102"/>
        <v>0</v>
      </c>
      <c r="O506" s="181"/>
      <c r="P506" s="181"/>
      <c r="Q506" s="159"/>
      <c r="R506" s="159"/>
      <c r="S506" s="323"/>
      <c r="T506" s="159"/>
      <c r="U506" s="159"/>
      <c r="V506" s="159"/>
    </row>
    <row r="507" spans="1:22" s="113" customFormat="1" ht="15.75" customHeight="1">
      <c r="A507" s="120" t="str">
        <f t="shared" si="95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102"/>
        <v>0</v>
      </c>
      <c r="O507" s="181"/>
      <c r="P507" s="181"/>
      <c r="Q507" s="159"/>
      <c r="R507" s="159"/>
      <c r="S507" s="323"/>
      <c r="T507" s="159"/>
      <c r="U507" s="159"/>
      <c r="V507" s="159"/>
    </row>
    <row r="508" spans="1:22" ht="15.75" customHeight="1">
      <c r="A508" s="120" t="str">
        <f t="shared" si="95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102"/>
        <v>0</v>
      </c>
      <c r="O508" s="181"/>
      <c r="P508" s="181"/>
      <c r="Q508" s="159"/>
      <c r="R508" s="159"/>
      <c r="S508" s="323"/>
      <c r="T508" s="159"/>
      <c r="U508" s="159"/>
      <c r="V508" s="159"/>
    </row>
    <row r="509" spans="1:22" ht="25.5" customHeight="1">
      <c r="A509" s="120" t="str">
        <f t="shared" si="95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643</v>
      </c>
      <c r="M509" s="10" t="s">
        <v>644</v>
      </c>
      <c r="N509" s="181">
        <f t="shared" si="102"/>
        <v>0</v>
      </c>
      <c r="O509" s="181"/>
      <c r="P509" s="181"/>
      <c r="Q509" s="159"/>
      <c r="R509" s="159"/>
      <c r="S509" s="323"/>
      <c r="T509" s="159"/>
      <c r="U509" s="159"/>
      <c r="V509" s="159"/>
    </row>
    <row r="510" spans="1:22" s="113" customFormat="1" ht="27">
      <c r="A510" s="120" t="str">
        <f t="shared" si="95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718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3"/>
      <c r="T510" s="159"/>
      <c r="U510" s="159"/>
      <c r="V510" s="159"/>
    </row>
    <row r="511" spans="1:22">
      <c r="A511" s="120" t="str">
        <f t="shared" si="95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ref="N511:N513" si="105">O511+P511</f>
        <v>0</v>
      </c>
      <c r="O511" s="181"/>
      <c r="P511" s="181"/>
      <c r="Q511" s="159"/>
      <c r="R511" s="159"/>
      <c r="S511" s="323"/>
      <c r="T511" s="159"/>
      <c r="U511" s="159"/>
      <c r="V511" s="159"/>
    </row>
    <row r="512" spans="1:22">
      <c r="A512" s="120" t="str">
        <f t="shared" si="95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105"/>
        <v>0</v>
      </c>
      <c r="O512" s="188"/>
      <c r="P512" s="188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95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105"/>
        <v>0</v>
      </c>
      <c r="O513" s="188"/>
      <c r="P513" s="188"/>
      <c r="Q513" s="159"/>
      <c r="R513" s="159"/>
      <c r="S513" s="323"/>
      <c r="T513" s="159"/>
      <c r="U513" s="159"/>
      <c r="V513" s="159"/>
    </row>
    <row r="514" spans="1:22" ht="34.5" customHeight="1">
      <c r="A514" s="120" t="str">
        <f t="shared" si="95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772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3"/>
      <c r="T514" s="159"/>
      <c r="U514" s="159"/>
      <c r="V514" s="159"/>
    </row>
    <row r="515" spans="1:22" ht="15.75" customHeight="1">
      <c r="A515" s="120" t="str">
        <f t="shared" ref="A515" si="106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107">O515+P515</f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>
      <c r="A516" s="120" t="str">
        <f t="shared" si="95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3"/>
      <c r="T516" s="159"/>
      <c r="U516" s="159"/>
      <c r="V516" s="159"/>
    </row>
    <row r="517" spans="1:22">
      <c r="A517" s="120" t="str">
        <f t="shared" si="95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3"/>
      <c r="T517" s="159"/>
      <c r="U517" s="159"/>
      <c r="V517" s="159"/>
    </row>
    <row r="518" spans="1:22" s="113" customFormat="1">
      <c r="A518" s="120" t="str">
        <f t="shared" si="95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108">+O520+O522</f>
        <v>0</v>
      </c>
      <c r="P518" s="190">
        <f t="shared" si="108"/>
        <v>0</v>
      </c>
      <c r="Q518" s="159"/>
      <c r="R518" s="159"/>
      <c r="S518" s="323"/>
      <c r="T518" s="159"/>
      <c r="U518" s="159"/>
      <c r="V518" s="159"/>
    </row>
    <row r="519" spans="1:22">
      <c r="A519" s="120" t="str">
        <f t="shared" si="95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3"/>
      <c r="T519" s="159"/>
      <c r="U519" s="159"/>
      <c r="V519" s="159"/>
    </row>
    <row r="520" spans="1:22">
      <c r="A520" s="120" t="str">
        <f t="shared" si="95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3"/>
      <c r="T520" s="159"/>
      <c r="U520" s="159"/>
      <c r="V520" s="159"/>
    </row>
    <row r="521" spans="1:22" s="113" customFormat="1" ht="25.5">
      <c r="A521" s="120" t="str">
        <f t="shared" si="95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109">O521+P521</f>
        <v>0</v>
      </c>
      <c r="O521" s="282"/>
      <c r="P521" s="282"/>
      <c r="Q521" s="159"/>
      <c r="R521" s="159"/>
      <c r="S521" s="323"/>
      <c r="T521" s="159"/>
      <c r="U521" s="159"/>
      <c r="V521" s="159"/>
    </row>
    <row r="522" spans="1:22" ht="28.5" customHeight="1">
      <c r="A522" s="120" t="str">
        <f t="shared" si="95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645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3"/>
      <c r="T522" s="159"/>
      <c r="U522" s="159"/>
      <c r="V522" s="159"/>
    </row>
    <row r="523" spans="1:22">
      <c r="A523" s="120" t="str">
        <f t="shared" si="95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109"/>
        <v>0</v>
      </c>
      <c r="O523" s="181"/>
      <c r="P523" s="181"/>
      <c r="Q523" s="159"/>
      <c r="R523" s="159"/>
      <c r="S523" s="323"/>
      <c r="T523" s="159"/>
      <c r="U523" s="159"/>
      <c r="V523" s="159"/>
    </row>
    <row r="524" spans="1:22">
      <c r="A524" s="120" t="str">
        <f t="shared" si="95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110">+O526</f>
        <v>0</v>
      </c>
      <c r="P524" s="190">
        <f t="shared" si="110"/>
        <v>0</v>
      </c>
      <c r="Q524" s="159"/>
      <c r="R524" s="159"/>
      <c r="S524" s="323"/>
      <c r="T524" s="159"/>
      <c r="U524" s="159"/>
      <c r="V524" s="159"/>
    </row>
    <row r="525" spans="1:22" s="168" customFormat="1">
      <c r="A525" s="120" t="str">
        <f t="shared" si="95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3"/>
      <c r="T525" s="159"/>
      <c r="U525" s="159"/>
      <c r="V525" s="159"/>
    </row>
    <row r="526" spans="1:22">
      <c r="A526" s="120" t="str">
        <f t="shared" si="95"/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3"/>
      <c r="T526" s="159"/>
      <c r="U526" s="159"/>
      <c r="V526" s="159"/>
    </row>
    <row r="527" spans="1:22" s="154" customFormat="1" ht="25.5">
      <c r="A527" s="120" t="str">
        <f t="shared" si="95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11">O527+P527</f>
        <v>0</v>
      </c>
      <c r="O527" s="289"/>
      <c r="P527" s="289">
        <v>0</v>
      </c>
      <c r="Q527" s="159"/>
      <c r="R527" s="159"/>
      <c r="S527" s="323"/>
      <c r="T527" s="159"/>
      <c r="U527" s="159"/>
      <c r="V527" s="159"/>
    </row>
    <row r="528" spans="1:22" ht="25.5">
      <c r="A528" s="120" t="str">
        <f t="shared" si="95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11"/>
        <v>0</v>
      </c>
      <c r="O528" s="181"/>
      <c r="P528" s="181"/>
      <c r="Q528" s="159"/>
      <c r="R528" s="159"/>
      <c r="S528" s="323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3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3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3"/>
      <c r="T531" s="159"/>
      <c r="U531" s="159"/>
      <c r="V531" s="159"/>
    </row>
    <row r="532" spans="1:22" s="113" customFormat="1" ht="25.5">
      <c r="A532" s="120" t="str">
        <f t="shared" si="95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12">O532+P532</f>
        <v>0</v>
      </c>
      <c r="O532" s="181"/>
      <c r="P532" s="181"/>
      <c r="Q532" s="159"/>
      <c r="R532" s="159"/>
      <c r="S532" s="323"/>
      <c r="T532" s="159"/>
      <c r="U532" s="159"/>
      <c r="V532" s="159"/>
    </row>
    <row r="533" spans="1:22">
      <c r="A533" s="120" t="str">
        <f t="shared" si="95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13">+O535+O544+O546</f>
        <v>0</v>
      </c>
      <c r="P533" s="190">
        <f t="shared" si="113"/>
        <v>0</v>
      </c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95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3"/>
      <c r="T534" s="159"/>
      <c r="U534" s="159"/>
      <c r="V534" s="159"/>
    </row>
    <row r="535" spans="1:22">
      <c r="A535" s="120" t="str">
        <f t="shared" si="95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14">SUM(O536:O543)</f>
        <v>0</v>
      </c>
      <c r="P535" s="195">
        <f t="shared" si="114"/>
        <v>0</v>
      </c>
      <c r="Q535" s="159"/>
      <c r="R535" s="159"/>
      <c r="S535" s="323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15">O536+P536</f>
        <v>0</v>
      </c>
      <c r="O536" s="181"/>
      <c r="P536" s="181"/>
      <c r="Q536" s="159"/>
      <c r="R536" s="159"/>
      <c r="S536" s="323"/>
      <c r="T536" s="159"/>
      <c r="U536" s="159"/>
      <c r="V536" s="159"/>
    </row>
    <row r="537" spans="1:22" s="168" customFormat="1">
      <c r="A537" s="120" t="str">
        <f t="shared" si="95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122</v>
      </c>
      <c r="M537" s="10">
        <v>4234</v>
      </c>
      <c r="N537" s="181">
        <f t="shared" si="115"/>
        <v>0</v>
      </c>
      <c r="O537" s="181"/>
      <c r="P537" s="181"/>
      <c r="Q537" s="159"/>
      <c r="R537" s="159"/>
      <c r="S537" s="323"/>
      <c r="T537" s="159"/>
      <c r="U537" s="159"/>
      <c r="V537" s="159"/>
    </row>
    <row r="538" spans="1:22">
      <c r="A538" s="120" t="str">
        <f t="shared" ref="A538:A592" si="116">CONCATENATE(B538,C538,D538,E538,F538,G538)</f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15"/>
        <v>0</v>
      </c>
      <c r="O538" s="181"/>
      <c r="P538" s="181"/>
      <c r="Q538" s="159"/>
      <c r="R538" s="159"/>
      <c r="S538" s="323"/>
      <c r="T538" s="159"/>
      <c r="U538" s="159"/>
      <c r="V538" s="159"/>
    </row>
    <row r="539" spans="1:22" s="154" customFormat="1">
      <c r="A539" s="120" t="str">
        <f t="shared" si="116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15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116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17">O540+P540</f>
        <v>0</v>
      </c>
      <c r="O540" s="181"/>
      <c r="P540" s="181"/>
      <c r="Q540" s="159"/>
      <c r="R540" s="159"/>
      <c r="S540" s="323"/>
      <c r="T540" s="159"/>
      <c r="U540" s="159"/>
      <c r="V540" s="159"/>
    </row>
    <row r="541" spans="1:22" s="113" customFormat="1">
      <c r="A541" s="120" t="str">
        <f t="shared" si="116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17"/>
        <v>0</v>
      </c>
      <c r="O541" s="181"/>
      <c r="P541" s="181"/>
      <c r="Q541" s="159"/>
      <c r="R541" s="159"/>
      <c r="S541" s="323"/>
      <c r="T541" s="159"/>
      <c r="U541" s="159"/>
      <c r="V541" s="159"/>
    </row>
    <row r="542" spans="1:22" ht="25.5">
      <c r="A542" s="120" t="str">
        <f t="shared" si="116"/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17"/>
        <v>0</v>
      </c>
      <c r="O542" s="181"/>
      <c r="P542" s="181"/>
      <c r="Q542" s="159"/>
      <c r="R542" s="159"/>
      <c r="S542" s="323"/>
      <c r="T542" s="159"/>
      <c r="U542" s="159"/>
      <c r="V542" s="159"/>
    </row>
    <row r="543" spans="1:22">
      <c r="A543" s="120" t="str">
        <f t="shared" si="116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17"/>
        <v>0</v>
      </c>
      <c r="O543" s="181"/>
      <c r="P543" s="181"/>
      <c r="Q543" s="159"/>
      <c r="R543" s="159"/>
      <c r="S543" s="323"/>
      <c r="T543" s="159"/>
      <c r="U543" s="159"/>
      <c r="V543" s="159"/>
    </row>
    <row r="544" spans="1:22" ht="18" customHeight="1">
      <c r="A544" s="120" t="str">
        <f t="shared" si="116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3"/>
      <c r="T544" s="159"/>
      <c r="U544" s="159"/>
      <c r="V544" s="159"/>
    </row>
    <row r="545" spans="1:22" s="113" customFormat="1" ht="25.5">
      <c r="A545" s="120" t="str">
        <f t="shared" si="116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17"/>
        <v>0</v>
      </c>
      <c r="O545" s="181"/>
      <c r="P545" s="181"/>
      <c r="Q545" s="159"/>
      <c r="R545" s="159"/>
      <c r="S545" s="323"/>
      <c r="T545" s="159"/>
      <c r="U545" s="159"/>
      <c r="V545" s="159"/>
    </row>
    <row r="546" spans="1:22" ht="18" customHeight="1">
      <c r="A546" s="120" t="str">
        <f t="shared" si="116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708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3"/>
      <c r="T546" s="159"/>
      <c r="U546" s="159"/>
      <c r="V546" s="159"/>
    </row>
    <row r="547" spans="1:22" ht="25.5" customHeight="1">
      <c r="A547" s="120" t="str">
        <f t="shared" si="116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18">O547+P547</f>
        <v>0</v>
      </c>
      <c r="O547" s="181"/>
      <c r="P547" s="181"/>
      <c r="Q547" s="159"/>
      <c r="R547" s="159"/>
      <c r="S547" s="323"/>
      <c r="T547" s="159"/>
      <c r="U547" s="159"/>
      <c r="V547" s="159"/>
    </row>
    <row r="548" spans="1:22" ht="16.5">
      <c r="A548" s="120" t="str">
        <f t="shared" ref="A548" si="11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18"/>
        <v>0</v>
      </c>
      <c r="O548" s="282"/>
      <c r="P548" s="282"/>
      <c r="Q548" s="159"/>
      <c r="R548" s="159"/>
      <c r="S548" s="323"/>
      <c r="T548" s="159"/>
      <c r="U548" s="159"/>
      <c r="V548" s="159"/>
    </row>
    <row r="549" spans="1:22">
      <c r="A549" s="120" t="str">
        <f t="shared" si="116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16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16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3"/>
      <c r="T551" s="159"/>
      <c r="U551" s="159"/>
      <c r="V551" s="159"/>
    </row>
    <row r="552" spans="1:22" ht="25.5">
      <c r="A552" s="120" t="str">
        <f t="shared" si="116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2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80" customFormat="1">
      <c r="A553" s="120" t="str">
        <f t="shared" si="116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3"/>
      <c r="T553" s="159"/>
      <c r="U553" s="159"/>
      <c r="V553" s="159"/>
    </row>
    <row r="554" spans="1:22" ht="25.5">
      <c r="A554" s="120" t="str">
        <f t="shared" si="116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2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68" customFormat="1">
      <c r="A555" s="120" t="str">
        <f t="shared" si="116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620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3"/>
      <c r="T555" s="159"/>
      <c r="U555" s="159"/>
      <c r="V555" s="159"/>
    </row>
    <row r="556" spans="1:22" ht="16.5">
      <c r="A556" s="120" t="str">
        <f t="shared" si="116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20"/>
        <v>0</v>
      </c>
      <c r="O556" s="282"/>
      <c r="P556" s="282"/>
      <c r="Q556" s="159"/>
      <c r="R556" s="159"/>
      <c r="S556" s="323"/>
      <c r="T556" s="159"/>
      <c r="U556" s="159"/>
      <c r="V556" s="159"/>
    </row>
    <row r="557" spans="1:22" s="154" customFormat="1" ht="16.5">
      <c r="A557" s="120" t="str">
        <f t="shared" si="116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20"/>
        <v>0</v>
      </c>
      <c r="O557" s="282"/>
      <c r="P557" s="282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si="116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21">+O560</f>
        <v>0</v>
      </c>
      <c r="P558" s="190">
        <f t="shared" si="121"/>
        <v>0</v>
      </c>
      <c r="Q558" s="159"/>
      <c r="R558" s="159"/>
      <c r="S558" s="323"/>
      <c r="T558" s="159"/>
      <c r="U558" s="159"/>
      <c r="V558" s="159"/>
    </row>
    <row r="559" spans="1:22" s="113" customFormat="1">
      <c r="A559" s="120" t="str">
        <f t="shared" si="116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3"/>
      <c r="T559" s="159"/>
      <c r="U559" s="159"/>
      <c r="V559" s="159"/>
    </row>
    <row r="560" spans="1:22">
      <c r="A560" s="120" t="str">
        <f t="shared" si="116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3"/>
      <c r="T560" s="159"/>
      <c r="U560" s="159"/>
      <c r="V560" s="159"/>
    </row>
    <row r="561" spans="1:22">
      <c r="A561" s="120" t="str">
        <f t="shared" si="116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22">O561+P561</f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25.5">
      <c r="A562" s="120" t="str">
        <f t="shared" si="116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22"/>
        <v>0</v>
      </c>
      <c r="O562" s="181"/>
      <c r="P562" s="181">
        <v>0</v>
      </c>
      <c r="Q562" s="159"/>
      <c r="R562" s="159"/>
      <c r="S562" s="323"/>
      <c r="T562" s="159"/>
      <c r="U562" s="159"/>
      <c r="V562" s="159"/>
    </row>
    <row r="563" spans="1:22" s="154" customFormat="1" ht="16.5">
      <c r="A563" s="120" t="str">
        <f t="shared" si="116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22"/>
        <v>0</v>
      </c>
      <c r="O563" s="282"/>
      <c r="P563" s="282"/>
      <c r="Q563" s="159"/>
      <c r="R563" s="159"/>
      <c r="S563" s="323"/>
      <c r="T563" s="159"/>
      <c r="U563" s="159"/>
      <c r="V563" s="159"/>
    </row>
    <row r="564" spans="1:22" ht="25.5" customHeight="1">
      <c r="A564" s="120" t="str">
        <f t="shared" si="116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22"/>
        <v>0</v>
      </c>
      <c r="O564" s="181"/>
      <c r="P564" s="181"/>
      <c r="Q564" s="159"/>
      <c r="R564" s="159"/>
      <c r="S564" s="323"/>
      <c r="T564" s="159"/>
      <c r="U564" s="159"/>
      <c r="V564" s="159"/>
    </row>
    <row r="565" spans="1:22">
      <c r="A565" s="120" t="str">
        <f t="shared" si="116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16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16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646</v>
      </c>
      <c r="I567" s="150" t="s">
        <v>185</v>
      </c>
      <c r="J567" s="151">
        <v>4</v>
      </c>
      <c r="K567" s="151">
        <v>1</v>
      </c>
      <c r="L567" s="152" t="s">
        <v>647</v>
      </c>
      <c r="M567" s="153"/>
      <c r="N567" s="190">
        <f t="shared" ref="N567" si="123">+N569</f>
        <v>0</v>
      </c>
      <c r="O567" s="190">
        <f>+O569</f>
        <v>0</v>
      </c>
      <c r="P567" s="190">
        <f>+P569</f>
        <v>0</v>
      </c>
      <c r="Q567" s="159"/>
      <c r="R567" s="159"/>
      <c r="S567" s="323"/>
      <c r="T567" s="159"/>
      <c r="U567" s="159"/>
      <c r="V567" s="159"/>
    </row>
    <row r="568" spans="1:22">
      <c r="A568" s="120" t="str">
        <f t="shared" si="116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3"/>
      <c r="T568" s="159"/>
      <c r="U568" s="159"/>
      <c r="V568" s="159"/>
    </row>
    <row r="569" spans="1:22">
      <c r="A569" s="120" t="str">
        <f t="shared" si="116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648</v>
      </c>
      <c r="M569" s="26"/>
      <c r="N569" s="195">
        <f>SUM(N570:N571)</f>
        <v>0</v>
      </c>
      <c r="O569" s="195">
        <f t="shared" ref="O569:P569" si="124">SUM(O570:O571)</f>
        <v>0</v>
      </c>
      <c r="P569" s="195">
        <f t="shared" si="124"/>
        <v>0</v>
      </c>
      <c r="Q569" s="159"/>
      <c r="R569" s="159"/>
      <c r="S569" s="323"/>
      <c r="T569" s="159"/>
      <c r="U569" s="159"/>
      <c r="V569" s="159"/>
    </row>
    <row r="570" spans="1:22" ht="16.5">
      <c r="A570" s="120" t="str">
        <f t="shared" si="116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25">O570+P570</f>
        <v>0</v>
      </c>
      <c r="O570" s="282"/>
      <c r="P570" s="282"/>
      <c r="Q570" s="159"/>
      <c r="R570" s="159"/>
      <c r="S570" s="323"/>
      <c r="T570" s="159"/>
      <c r="U570" s="159"/>
      <c r="V570" s="159"/>
    </row>
    <row r="571" spans="1:22" ht="25.5">
      <c r="A571" s="120" t="str">
        <f t="shared" ref="A571" si="126">CONCATENATE(B571,C571,D571,E571,F571,G571)</f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25"/>
        <v>0</v>
      </c>
      <c r="O571" s="181"/>
      <c r="P571" s="181"/>
      <c r="Q571" s="159"/>
      <c r="R571" s="159"/>
      <c r="S571" s="323"/>
      <c r="T571" s="159"/>
      <c r="U571" s="159"/>
      <c r="V571" s="159"/>
    </row>
    <row r="572" spans="1:22">
      <c r="A572" s="120" t="str">
        <f t="shared" si="116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3"/>
      <c r="T572" s="159"/>
      <c r="U572" s="159"/>
      <c r="V572" s="159"/>
    </row>
    <row r="573" spans="1:22">
      <c r="A573" s="120" t="str">
        <f t="shared" si="116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3"/>
      <c r="T573" s="159"/>
      <c r="U573" s="159"/>
      <c r="V573" s="159"/>
    </row>
    <row r="574" spans="1:22">
      <c r="A574" s="120" t="str">
        <f t="shared" si="116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1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3"/>
      <c r="T574" s="159"/>
      <c r="U574" s="159"/>
      <c r="V574" s="159"/>
    </row>
    <row r="575" spans="1:22" s="168" customFormat="1">
      <c r="A575" s="120" t="str">
        <f t="shared" si="116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3"/>
      <c r="T575" s="159"/>
      <c r="U575" s="159"/>
      <c r="V575" s="159"/>
    </row>
    <row r="576" spans="1:22">
      <c r="A576" s="120" t="str">
        <f t="shared" si="116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3"/>
      <c r="T576" s="159"/>
      <c r="U576" s="159"/>
      <c r="V576" s="159"/>
    </row>
    <row r="577" spans="1:22" s="154" customFormat="1">
      <c r="A577" s="120" t="str">
        <f t="shared" si="116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3"/>
      <c r="T577" s="159"/>
      <c r="U577" s="159"/>
      <c r="V577" s="159"/>
    </row>
    <row r="578" spans="1:22">
      <c r="A578" s="120" t="str">
        <f t="shared" si="116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27">+O580+O585+O589+O593+O595+O597+O599</f>
        <v>0</v>
      </c>
      <c r="P578" s="190">
        <f t="shared" si="127"/>
        <v>0</v>
      </c>
      <c r="Q578" s="159"/>
      <c r="R578" s="159"/>
      <c r="S578" s="323"/>
      <c r="T578" s="159"/>
      <c r="U578" s="159"/>
      <c r="V578" s="159"/>
    </row>
    <row r="579" spans="1:22" s="113" customFormat="1">
      <c r="A579" s="120" t="str">
        <f t="shared" si="116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3"/>
      <c r="T579" s="159"/>
      <c r="U579" s="159"/>
      <c r="V579" s="159"/>
    </row>
    <row r="580" spans="1:22">
      <c r="A580" s="120" t="str">
        <f t="shared" si="116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3"/>
      <c r="T580" s="159"/>
      <c r="U580" s="159"/>
      <c r="V580" s="159"/>
    </row>
    <row r="581" spans="1:22" ht="16.5">
      <c r="A581" s="120" t="str">
        <f t="shared" si="116"/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28">O581+P581</f>
        <v>0</v>
      </c>
      <c r="O581" s="282"/>
      <c r="P581" s="282"/>
      <c r="Q581" s="159"/>
      <c r="R581" s="159"/>
      <c r="S581" s="323"/>
      <c r="T581" s="159"/>
      <c r="U581" s="159"/>
      <c r="V581" s="159"/>
    </row>
    <row r="582" spans="1:22" ht="16.5">
      <c r="A582" s="120" t="str">
        <f t="shared" si="116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28"/>
        <v>0</v>
      </c>
      <c r="O582" s="282"/>
      <c r="P582" s="282"/>
      <c r="Q582" s="159"/>
      <c r="R582" s="159"/>
      <c r="S582" s="323"/>
      <c r="T582" s="159"/>
      <c r="U582" s="159"/>
      <c r="V582" s="159"/>
    </row>
    <row r="583" spans="1:22" ht="30.75" customHeight="1">
      <c r="A583" s="120" t="str">
        <f t="shared" si="116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28"/>
        <v>0</v>
      </c>
      <c r="O583" s="282"/>
      <c r="P583" s="282"/>
      <c r="Q583" s="159"/>
      <c r="R583" s="159"/>
      <c r="S583" s="323"/>
      <c r="T583" s="159"/>
      <c r="U583" s="159"/>
      <c r="V583" s="159"/>
    </row>
    <row r="584" spans="1:22">
      <c r="A584" s="120" t="str">
        <f t="shared" si="116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8"/>
      <c r="I584" s="309"/>
      <c r="J584" s="310"/>
      <c r="K584" s="310"/>
      <c r="L584" s="27" t="s">
        <v>137</v>
      </c>
      <c r="M584" s="10">
        <v>5129</v>
      </c>
      <c r="N584" s="181">
        <f t="shared" si="128"/>
        <v>0</v>
      </c>
      <c r="O584" s="289"/>
      <c r="P584" s="289"/>
      <c r="Q584" s="159"/>
      <c r="R584" s="159"/>
      <c r="S584" s="323"/>
      <c r="T584" s="159"/>
      <c r="U584" s="159"/>
      <c r="V584" s="159"/>
    </row>
    <row r="585" spans="1:22" ht="27">
      <c r="A585" s="120" t="str">
        <f t="shared" si="116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16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4"/>
      <c r="J586" s="285"/>
      <c r="K586" s="285"/>
      <c r="L586" s="30" t="s">
        <v>364</v>
      </c>
      <c r="M586" s="42">
        <v>4269</v>
      </c>
      <c r="N586" s="181">
        <f t="shared" si="128"/>
        <v>0</v>
      </c>
      <c r="O586" s="283"/>
      <c r="P586" s="283"/>
      <c r="Q586" s="159"/>
      <c r="R586" s="159"/>
      <c r="S586" s="323"/>
      <c r="T586" s="159"/>
      <c r="U586" s="159"/>
      <c r="V586" s="159"/>
    </row>
    <row r="587" spans="1:22" ht="16.5">
      <c r="B587" s="122"/>
      <c r="H587" s="15"/>
      <c r="I587" s="284"/>
      <c r="J587" s="285"/>
      <c r="K587" s="285"/>
      <c r="L587" s="30" t="s">
        <v>636</v>
      </c>
      <c r="M587" s="46" t="s">
        <v>637</v>
      </c>
      <c r="N587" s="181">
        <f t="shared" ref="N587" si="129">O587+P587</f>
        <v>0</v>
      </c>
      <c r="O587" s="283"/>
      <c r="P587" s="283"/>
      <c r="Q587" s="159"/>
      <c r="R587" s="159"/>
      <c r="S587" s="323"/>
      <c r="T587" s="159"/>
      <c r="U587" s="159"/>
      <c r="V587" s="159"/>
    </row>
    <row r="588" spans="1:22" ht="16.5">
      <c r="A588" s="120" t="str">
        <f t="shared" si="116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28"/>
        <v>0</v>
      </c>
      <c r="O588" s="283"/>
      <c r="P588" s="283"/>
      <c r="Q588" s="159"/>
      <c r="R588" s="159"/>
      <c r="S588" s="323"/>
      <c r="T588" s="159"/>
      <c r="U588" s="159"/>
      <c r="V588" s="159"/>
    </row>
    <row r="589" spans="1:22" ht="27">
      <c r="A589" s="120" t="str">
        <f t="shared" si="116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3" t="s">
        <v>719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3"/>
      <c r="T589" s="159"/>
      <c r="U589" s="159"/>
      <c r="V589" s="159"/>
    </row>
    <row r="590" spans="1:22">
      <c r="A590" s="120" t="str">
        <f t="shared" si="116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28"/>
        <v>0</v>
      </c>
      <c r="O590" s="181"/>
      <c r="P590" s="181"/>
      <c r="Q590" s="159"/>
      <c r="R590" s="159"/>
      <c r="S590" s="323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636</v>
      </c>
      <c r="M591" s="46" t="s">
        <v>637</v>
      </c>
      <c r="N591" s="181"/>
      <c r="O591" s="181"/>
      <c r="P591" s="181"/>
      <c r="Q591" s="159"/>
      <c r="R591" s="159"/>
      <c r="S591" s="323"/>
      <c r="T591" s="159"/>
      <c r="U591" s="159"/>
      <c r="V591" s="159"/>
    </row>
    <row r="592" spans="1:22" ht="25.5">
      <c r="A592" s="120" t="str">
        <f t="shared" si="116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28"/>
        <v>0</v>
      </c>
      <c r="O592" s="286"/>
      <c r="P592" s="286"/>
      <c r="Q592" s="159"/>
      <c r="R592" s="159"/>
      <c r="S592" s="323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670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30">O594+P594</f>
        <v>0</v>
      </c>
      <c r="O594" s="286"/>
      <c r="P594" s="286">
        <v>0</v>
      </c>
      <c r="Q594" s="159"/>
      <c r="R594" s="159"/>
      <c r="S594" s="323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2" t="s">
        <v>712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3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28"/>
        <v>0</v>
      </c>
      <c r="O596" s="289"/>
      <c r="P596" s="289">
        <v>0</v>
      </c>
      <c r="Q596" s="159"/>
      <c r="R596" s="159"/>
      <c r="S596" s="323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2" t="s">
        <v>714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3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31">O598+P598</f>
        <v>0</v>
      </c>
      <c r="O598" s="286"/>
      <c r="P598" s="286">
        <v>0</v>
      </c>
      <c r="Q598" s="159"/>
      <c r="R598" s="159"/>
      <c r="S598" s="323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3" t="s">
        <v>720</v>
      </c>
      <c r="M599" s="26"/>
      <c r="N599" s="195">
        <f>N600</f>
        <v>0</v>
      </c>
      <c r="O599" s="195">
        <f t="shared" ref="O599:P599" si="132">O600</f>
        <v>0</v>
      </c>
      <c r="P599" s="195">
        <f t="shared" si="132"/>
        <v>0</v>
      </c>
      <c r="Q599" s="159"/>
      <c r="R599" s="159"/>
      <c r="S599" s="323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33">O600+P600</f>
        <v>0</v>
      </c>
      <c r="O600" s="286"/>
      <c r="P600" s="286">
        <v>0</v>
      </c>
      <c r="Q600" s="159"/>
      <c r="R600" s="159"/>
      <c r="S600" s="323"/>
      <c r="T600" s="159"/>
      <c r="U600" s="159"/>
      <c r="V600" s="159"/>
    </row>
    <row r="601" spans="1:22" ht="25.5">
      <c r="A601" s="120" t="str">
        <f t="shared" ref="A601:A610" si="134">CONCATENATE(B601,C601,D601,E601,F601,G601)</f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3"/>
      <c r="T601" s="159"/>
      <c r="U601" s="159"/>
      <c r="V601" s="159"/>
    </row>
    <row r="602" spans="1:22">
      <c r="A602" s="120" t="str">
        <f t="shared" si="134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3"/>
      <c r="T602" s="159"/>
      <c r="U602" s="159"/>
      <c r="V602" s="159"/>
    </row>
    <row r="603" spans="1:22" s="154" customFormat="1">
      <c r="A603" s="120" t="str">
        <f t="shared" si="134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34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35">O604+P604</f>
        <v>0</v>
      </c>
      <c r="O604" s="181">
        <v>0</v>
      </c>
      <c r="P604" s="181"/>
      <c r="Q604" s="159"/>
      <c r="R604" s="159"/>
      <c r="S604" s="323"/>
      <c r="T604" s="159"/>
      <c r="U604" s="159"/>
      <c r="V604" s="159"/>
    </row>
    <row r="605" spans="1:22" s="113" customFormat="1" ht="25.5">
      <c r="A605" s="120" t="str">
        <f t="shared" si="134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35"/>
        <v>0</v>
      </c>
      <c r="O605" s="286"/>
      <c r="P605" s="286"/>
      <c r="Q605" s="159"/>
      <c r="R605" s="159"/>
      <c r="S605" s="323"/>
      <c r="T605" s="159"/>
      <c r="U605" s="159"/>
      <c r="V605" s="159"/>
    </row>
    <row r="606" spans="1:22">
      <c r="A606" s="120" t="str">
        <f t="shared" si="134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3"/>
      <c r="T606" s="159"/>
      <c r="U606" s="159"/>
      <c r="V606" s="159"/>
    </row>
    <row r="607" spans="1:22" s="154" customFormat="1">
      <c r="A607" s="120" t="str">
        <f t="shared" si="134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3"/>
      <c r="T607" s="159"/>
      <c r="U607" s="159"/>
      <c r="V607" s="159"/>
    </row>
    <row r="608" spans="1:22" ht="25.5">
      <c r="A608" s="120" t="str">
        <f t="shared" si="134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3"/>
      <c r="T608" s="159"/>
      <c r="U608" s="159"/>
      <c r="V608" s="159"/>
    </row>
    <row r="609" spans="1:22">
      <c r="A609" s="120" t="str">
        <f t="shared" si="134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3"/>
      <c r="T609" s="159"/>
      <c r="U609" s="159"/>
      <c r="V609" s="159"/>
    </row>
    <row r="610" spans="1:22">
      <c r="A610" s="120" t="str">
        <f t="shared" si="134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3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36">O611+P611</f>
        <v>0</v>
      </c>
      <c r="O611" s="181">
        <v>0</v>
      </c>
      <c r="P611" s="181"/>
      <c r="Q611" s="159"/>
      <c r="R611" s="159"/>
      <c r="S611" s="323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36"/>
        <v>0</v>
      </c>
      <c r="O612" s="286"/>
      <c r="P612" s="286"/>
      <c r="Q612" s="159"/>
      <c r="R612" s="159"/>
      <c r="S612" s="323"/>
      <c r="T612" s="159"/>
      <c r="U612" s="159"/>
      <c r="V612" s="159"/>
    </row>
    <row r="613" spans="1:22" ht="45.75" customHeight="1">
      <c r="A613" s="120" t="str">
        <f t="shared" ref="A613" si="137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716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3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38">O614+P614</f>
        <v>0</v>
      </c>
      <c r="O614" s="181"/>
      <c r="P614" s="181">
        <v>0</v>
      </c>
      <c r="Q614" s="159"/>
      <c r="R614" s="159"/>
      <c r="S614" s="323"/>
      <c r="T614" s="159"/>
      <c r="U614" s="159"/>
      <c r="V614" s="159"/>
    </row>
    <row r="615" spans="1:22" ht="45.75" customHeight="1">
      <c r="A615" s="120" t="str">
        <f t="shared" ref="A615" si="139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813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3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811</v>
      </c>
      <c r="M616" s="46" t="s">
        <v>810</v>
      </c>
      <c r="N616" s="181">
        <f t="shared" ref="N616" si="140">O616+P616</f>
        <v>0</v>
      </c>
      <c r="O616" s="181"/>
      <c r="P616" s="181">
        <v>0</v>
      </c>
      <c r="Q616" s="159"/>
      <c r="R616" s="159"/>
      <c r="S616" s="323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3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41">O620+P620</f>
        <v>0</v>
      </c>
      <c r="O620" s="181">
        <v>0</v>
      </c>
      <c r="P620" s="181"/>
      <c r="Q620" s="159"/>
      <c r="R620" s="159"/>
      <c r="S620" s="32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41"/>
        <v>0</v>
      </c>
      <c r="O621" s="286"/>
      <c r="P621" s="286"/>
      <c r="Q621" s="159"/>
      <c r="R621" s="159"/>
      <c r="S621" s="32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3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3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746</v>
      </c>
      <c r="N627" s="181">
        <f t="shared" ref="N627:N645" si="142">O627+P627</f>
        <v>0</v>
      </c>
      <c r="O627" s="289"/>
      <c r="P627" s="289">
        <v>0</v>
      </c>
      <c r="Q627" s="159"/>
      <c r="R627" s="159"/>
      <c r="S627" s="32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42"/>
        <v>0</v>
      </c>
      <c r="O628" s="181"/>
      <c r="P628" s="181"/>
      <c r="Q628" s="159"/>
      <c r="R628" s="159"/>
      <c r="S628" s="323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42"/>
        <v>0</v>
      </c>
      <c r="O629" s="181"/>
      <c r="P629" s="181"/>
      <c r="Q629" s="159"/>
      <c r="R629" s="159"/>
      <c r="S629" s="323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42"/>
        <v>0</v>
      </c>
      <c r="O630" s="181">
        <v>0</v>
      </c>
      <c r="P630" s="181"/>
      <c r="Q630" s="159"/>
      <c r="R630" s="159"/>
      <c r="S630" s="323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618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42"/>
        <v>0</v>
      </c>
      <c r="O632" s="181"/>
      <c r="P632" s="181"/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42"/>
        <v>0</v>
      </c>
      <c r="O633" s="181"/>
      <c r="P633" s="181"/>
      <c r="Q633" s="159"/>
      <c r="R633" s="159"/>
      <c r="S633" s="323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42"/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42"/>
        <v>0</v>
      </c>
      <c r="O636" s="286"/>
      <c r="P636" s="286">
        <v>0</v>
      </c>
      <c r="Q636" s="159"/>
      <c r="R636" s="159"/>
      <c r="S636" s="323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3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42"/>
        <v>0</v>
      </c>
      <c r="O638" s="282"/>
      <c r="P638" s="282">
        <v>0</v>
      </c>
      <c r="Q638" s="159"/>
      <c r="R638" s="159"/>
      <c r="S638" s="323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721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42"/>
        <v>0</v>
      </c>
      <c r="O640" s="181"/>
      <c r="P640" s="181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42"/>
        <v>0</v>
      </c>
      <c r="O641" s="181"/>
      <c r="P641" s="181"/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42"/>
        <v>0</v>
      </c>
      <c r="O642" s="181"/>
      <c r="P642" s="181"/>
      <c r="Q642" s="159"/>
      <c r="R642" s="159"/>
      <c r="S642" s="323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42"/>
        <v>0</v>
      </c>
      <c r="O643" s="181">
        <v>0</v>
      </c>
      <c r="P643" s="181"/>
      <c r="Q643" s="159"/>
      <c r="R643" s="159"/>
      <c r="S643" s="323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728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42"/>
        <v>0</v>
      </c>
      <c r="O645" s="289"/>
      <c r="P645" s="289"/>
      <c r="Q645" s="159"/>
      <c r="R645" s="159"/>
      <c r="S645" s="32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43">O646+P646</f>
        <v>0</v>
      </c>
      <c r="O646" s="181">
        <v>0</v>
      </c>
      <c r="P646" s="181"/>
      <c r="Q646" s="159"/>
      <c r="R646" s="159"/>
      <c r="S646" s="323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3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44">+O651+O656+O658+O660+O662+O665+O667</f>
        <v>0</v>
      </c>
      <c r="P649" s="190">
        <f t="shared" si="144"/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3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709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3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45">O652+P652</f>
        <v>0</v>
      </c>
      <c r="O652" s="181"/>
      <c r="P652" s="181"/>
      <c r="Q652" s="159"/>
      <c r="R652" s="159"/>
      <c r="S652" s="32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45"/>
        <v>0</v>
      </c>
      <c r="O653" s="181"/>
      <c r="P653" s="181"/>
      <c r="Q653" s="159"/>
      <c r="R653" s="159"/>
      <c r="S653" s="323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45"/>
        <v>0</v>
      </c>
      <c r="O654" s="181"/>
      <c r="P654" s="181"/>
      <c r="Q654" s="159"/>
      <c r="R654" s="159"/>
      <c r="S654" s="323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45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45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649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3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45"/>
        <v>0</v>
      </c>
      <c r="O659" s="286"/>
      <c r="P659" s="286"/>
      <c r="Q659" s="159"/>
      <c r="R659" s="159"/>
      <c r="S659" s="323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650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45"/>
        <v>0</v>
      </c>
      <c r="O661" s="286"/>
      <c r="P661" s="286"/>
      <c r="Q661" s="159"/>
      <c r="R661" s="159"/>
      <c r="S661" s="323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722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3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45"/>
        <v>0</v>
      </c>
      <c r="O663" s="286"/>
      <c r="P663" s="286"/>
      <c r="Q663" s="159"/>
      <c r="R663" s="159"/>
      <c r="S663" s="323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45"/>
        <v>0</v>
      </c>
      <c r="O664" s="181"/>
      <c r="P664" s="181"/>
      <c r="Q664" s="159"/>
      <c r="R664" s="159"/>
      <c r="S664" s="323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3" t="s">
        <v>773</v>
      </c>
      <c r="M665" s="345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3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774</v>
      </c>
      <c r="M666" s="46">
        <v>4861</v>
      </c>
      <c r="N666" s="181">
        <f t="shared" ref="N666" si="146">O666+P666</f>
        <v>0</v>
      </c>
      <c r="O666" s="286"/>
      <c r="P666" s="286">
        <v>0</v>
      </c>
      <c r="Q666" s="159"/>
      <c r="R666" s="159"/>
      <c r="S666" s="323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3" t="s">
        <v>809</v>
      </c>
      <c r="M667" s="345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3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811</v>
      </c>
      <c r="M668" s="46" t="s">
        <v>810</v>
      </c>
      <c r="N668" s="181">
        <f t="shared" ref="N668" si="147">O668+P668</f>
        <v>0</v>
      </c>
      <c r="O668" s="286"/>
      <c r="P668" s="286">
        <v>0</v>
      </c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3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3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651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3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3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651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0"/>
      <c r="I674" s="308"/>
      <c r="J674" s="312"/>
      <c r="K674" s="312"/>
      <c r="L674" s="28" t="s">
        <v>108</v>
      </c>
      <c r="M674" s="313"/>
      <c r="N674" s="188"/>
      <c r="O674" s="188"/>
      <c r="P674" s="188"/>
      <c r="Q674" s="159"/>
      <c r="R674" s="159"/>
      <c r="S674" s="323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652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48">O676+P676</f>
        <v>0</v>
      </c>
      <c r="O676" s="181"/>
      <c r="P676" s="181"/>
      <c r="Q676" s="159"/>
      <c r="R676" s="159"/>
      <c r="S676" s="323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653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3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653</v>
      </c>
      <c r="M679" s="153"/>
      <c r="N679" s="190">
        <f>+N681+N689+N692+N695</f>
        <v>0</v>
      </c>
      <c r="O679" s="190">
        <f t="shared" ref="O679:P679" si="149">+O681+O689+O692+O695</f>
        <v>0</v>
      </c>
      <c r="P679" s="190">
        <f t="shared" si="149"/>
        <v>0</v>
      </c>
      <c r="Q679" s="159"/>
      <c r="R679" s="159"/>
      <c r="S679" s="32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0"/>
      <c r="I680" s="308"/>
      <c r="J680" s="312"/>
      <c r="K680" s="312"/>
      <c r="L680" s="28" t="s">
        <v>108</v>
      </c>
      <c r="M680" s="313"/>
      <c r="N680" s="188"/>
      <c r="O680" s="188"/>
      <c r="P680" s="188"/>
      <c r="Q680" s="159"/>
      <c r="R680" s="159"/>
      <c r="S680" s="323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654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50">O682+P682</f>
        <v>0</v>
      </c>
      <c r="O682" s="181"/>
      <c r="P682" s="181"/>
      <c r="Q682" s="159"/>
      <c r="R682" s="159"/>
      <c r="S682" s="323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50"/>
        <v>0</v>
      </c>
      <c r="O683" s="181"/>
      <c r="P683" s="181"/>
      <c r="Q683" s="159"/>
      <c r="R683" s="159"/>
      <c r="S683" s="323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3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775</v>
      </c>
      <c r="M686" s="10" t="s">
        <v>776</v>
      </c>
      <c r="N686" s="181"/>
      <c r="O686" s="181"/>
      <c r="P686" s="181"/>
      <c r="Q686" s="159"/>
      <c r="R686" s="159"/>
      <c r="S686" s="323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7" t="s">
        <v>777</v>
      </c>
      <c r="M688" s="352" t="s">
        <v>778</v>
      </c>
      <c r="N688" s="181">
        <f t="shared" si="150"/>
        <v>0</v>
      </c>
      <c r="O688" s="181"/>
      <c r="P688" s="181"/>
      <c r="Q688" s="159"/>
      <c r="R688" s="159"/>
      <c r="S688" s="323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3" t="s">
        <v>723</v>
      </c>
      <c r="M689" s="345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50"/>
        <v>0</v>
      </c>
      <c r="O690" s="181"/>
      <c r="P690" s="181"/>
      <c r="Q690" s="159"/>
      <c r="R690" s="159"/>
      <c r="S690" s="323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50"/>
        <v>0</v>
      </c>
      <c r="O691" s="181"/>
      <c r="P691" s="181"/>
      <c r="Q691" s="159"/>
      <c r="R691" s="159"/>
      <c r="S691" s="323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3" t="s">
        <v>724</v>
      </c>
      <c r="M692" s="345"/>
      <c r="N692" s="195">
        <f>SUM(N693:N694)</f>
        <v>0</v>
      </c>
      <c r="O692" s="195">
        <f t="shared" ref="O692:P692" si="151">SUM(O693:O694)</f>
        <v>0</v>
      </c>
      <c r="P692" s="195">
        <f t="shared" si="151"/>
        <v>0</v>
      </c>
      <c r="Q692" s="159"/>
      <c r="R692" s="159"/>
      <c r="S692" s="323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52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52"/>
        <v>0</v>
      </c>
      <c r="O694" s="181"/>
      <c r="P694" s="181"/>
      <c r="Q694" s="159"/>
      <c r="R694" s="159"/>
      <c r="S694" s="323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3" t="s">
        <v>725</v>
      </c>
      <c r="M695" s="345"/>
      <c r="N695" s="195">
        <f>SUM(N696:N697)</f>
        <v>0</v>
      </c>
      <c r="O695" s="195">
        <f t="shared" ref="O695:P695" si="153">SUM(O696:O697)</f>
        <v>0</v>
      </c>
      <c r="P695" s="195">
        <f t="shared" si="153"/>
        <v>0</v>
      </c>
      <c r="Q695" s="159"/>
      <c r="R695" s="159"/>
      <c r="S695" s="323"/>
      <c r="T695" s="159"/>
      <c r="U695" s="159"/>
      <c r="V695" s="159"/>
    </row>
    <row r="696" spans="1:22">
      <c r="H696" s="15"/>
      <c r="I696" s="23"/>
      <c r="J696" s="24"/>
      <c r="K696" s="24"/>
      <c r="L696" s="346" t="s">
        <v>123</v>
      </c>
      <c r="M696" s="347">
        <v>4235</v>
      </c>
      <c r="N696" s="181">
        <f t="shared" ref="N696:N697" si="154">O696+P696</f>
        <v>0</v>
      </c>
      <c r="O696" s="181"/>
      <c r="P696" s="181"/>
      <c r="Q696" s="159"/>
      <c r="R696" s="159"/>
      <c r="S696" s="323"/>
      <c r="T696" s="159"/>
      <c r="U696" s="159"/>
      <c r="V696" s="159"/>
    </row>
    <row r="697" spans="1:22">
      <c r="H697" s="15"/>
      <c r="I697" s="23"/>
      <c r="J697" s="24"/>
      <c r="K697" s="24"/>
      <c r="L697" s="317" t="s">
        <v>125</v>
      </c>
      <c r="M697" s="348">
        <v>4239</v>
      </c>
      <c r="N697" s="181">
        <f t="shared" si="154"/>
        <v>0</v>
      </c>
      <c r="O697" s="181"/>
      <c r="P697" s="181"/>
      <c r="Q697" s="159"/>
      <c r="R697" s="159"/>
      <c r="S697" s="323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55">+O702+O710+O716+O718+O724+O731+O735+O743+O749</f>
        <v>0</v>
      </c>
      <c r="P700" s="190">
        <f t="shared" si="155"/>
        <v>0</v>
      </c>
      <c r="Q700" s="159"/>
      <c r="R700" s="159"/>
      <c r="S700" s="323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779</v>
      </c>
      <c r="M702" s="26"/>
      <c r="N702" s="195">
        <f>O702+P702</f>
        <v>0</v>
      </c>
      <c r="O702" s="314">
        <f>SUM(O703:O709)</f>
        <v>0</v>
      </c>
      <c r="P702" s="314">
        <f>SUM(P703:P709)</f>
        <v>0</v>
      </c>
      <c r="Q702" s="159"/>
      <c r="R702" s="159"/>
      <c r="S702" s="323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56">O703+P703</f>
        <v>0</v>
      </c>
      <c r="O703" s="283">
        <v>0</v>
      </c>
      <c r="P703" s="283"/>
      <c r="Q703" s="159"/>
      <c r="R703" s="159"/>
      <c r="S703" s="323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56"/>
        <v>0</v>
      </c>
      <c r="O704" s="283"/>
      <c r="P704" s="283"/>
      <c r="Q704" s="159"/>
      <c r="R704" s="159"/>
      <c r="S704" s="323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56"/>
        <v>0</v>
      </c>
      <c r="O705" s="283"/>
      <c r="P705" s="283"/>
      <c r="Q705" s="159"/>
      <c r="R705" s="159"/>
      <c r="S705" s="323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56"/>
        <v>0</v>
      </c>
      <c r="O706" s="283"/>
      <c r="P706" s="283"/>
      <c r="Q706" s="159"/>
      <c r="R706" s="159"/>
      <c r="S706" s="323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56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56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56"/>
        <v>0</v>
      </c>
      <c r="O709" s="283"/>
      <c r="P709" s="283"/>
      <c r="Q709" s="159"/>
      <c r="R709" s="159"/>
      <c r="S709" s="323"/>
      <c r="T709" s="159"/>
      <c r="U709" s="159"/>
      <c r="V709" s="159"/>
    </row>
    <row r="710" spans="1:22" ht="45.6" customHeight="1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787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56"/>
        <v>0</v>
      </c>
      <c r="O711" s="181"/>
      <c r="P711" s="181">
        <v>0</v>
      </c>
      <c r="Q711" s="159"/>
      <c r="R711" s="159"/>
      <c r="S711" s="323"/>
      <c r="T711" s="159"/>
      <c r="U711" s="159"/>
      <c r="V711" s="159"/>
    </row>
    <row r="712" spans="1:22" ht="27.6" customHeight="1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56"/>
        <v>0</v>
      </c>
      <c r="O712" s="181"/>
      <c r="P712" s="181"/>
      <c r="Q712" s="159"/>
      <c r="R712" s="159"/>
      <c r="S712" s="323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56"/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57">O714+P714</f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56"/>
        <v>0</v>
      </c>
      <c r="O715" s="181"/>
      <c r="P715" s="181"/>
      <c r="Q715" s="159"/>
      <c r="R715" s="159"/>
      <c r="S715" s="323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656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3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56"/>
        <v>0</v>
      </c>
      <c r="O717" s="289"/>
      <c r="P717" s="289"/>
      <c r="Q717" s="159"/>
      <c r="R717" s="159"/>
      <c r="S717" s="323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657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3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56"/>
        <v>0</v>
      </c>
      <c r="O719" s="181"/>
      <c r="P719" s="181"/>
      <c r="Q719" s="159"/>
      <c r="R719" s="159"/>
      <c r="S719" s="323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56"/>
        <v>0</v>
      </c>
      <c r="O720" s="181"/>
      <c r="P720" s="181"/>
      <c r="Q720" s="159"/>
      <c r="R720" s="159"/>
      <c r="S720" s="323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56"/>
        <v>0</v>
      </c>
      <c r="O721" s="181"/>
      <c r="P721" s="181"/>
      <c r="Q721" s="159"/>
      <c r="R721" s="159"/>
      <c r="S721" s="323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58">O722+P722</f>
        <v>0</v>
      </c>
      <c r="O722" s="181"/>
      <c r="P722" s="181"/>
      <c r="Q722" s="159"/>
      <c r="R722" s="159"/>
      <c r="S722" s="323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56"/>
        <v>0</v>
      </c>
      <c r="O723" s="181"/>
      <c r="P723" s="181"/>
      <c r="Q723" s="159"/>
      <c r="R723" s="159"/>
      <c r="S723" s="323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658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3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56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56"/>
        <v>0</v>
      </c>
      <c r="O726" s="181"/>
      <c r="P726" s="181"/>
      <c r="Q726" s="159"/>
      <c r="R726" s="159"/>
      <c r="S726" s="323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56"/>
        <v>0</v>
      </c>
      <c r="O727" s="181"/>
      <c r="P727" s="181"/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59">O728+P728</f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56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60">O730+P730</f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 ht="27">
      <c r="H731" s="43"/>
      <c r="I731" s="145"/>
      <c r="J731" s="146"/>
      <c r="K731" s="146"/>
      <c r="L731" s="343" t="s">
        <v>726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56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641</v>
      </c>
      <c r="M733" s="42">
        <v>4728</v>
      </c>
      <c r="N733" s="181">
        <f t="shared" si="156"/>
        <v>0</v>
      </c>
      <c r="O733" s="181"/>
      <c r="P733" s="181"/>
      <c r="Q733" s="159"/>
      <c r="R733" s="159"/>
      <c r="S733" s="323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56"/>
        <v>0</v>
      </c>
      <c r="O734" s="181"/>
      <c r="P734" s="181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659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3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6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6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56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61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56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56"/>
        <v>0</v>
      </c>
      <c r="O741" s="181"/>
      <c r="P741" s="181"/>
      <c r="Q741" s="159"/>
      <c r="R741" s="159"/>
      <c r="S741" s="32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56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669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3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56"/>
        <v>0</v>
      </c>
      <c r="O744" s="181"/>
      <c r="P744" s="181">
        <v>0</v>
      </c>
      <c r="Q744" s="159"/>
      <c r="R744" s="159"/>
      <c r="S744" s="323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62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63">O746+P746</f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63"/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63"/>
        <v>0</v>
      </c>
      <c r="O748" s="181"/>
      <c r="P748" s="181"/>
      <c r="Q748" s="159"/>
      <c r="R748" s="159"/>
      <c r="S748" s="323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3" t="s">
        <v>780</v>
      </c>
      <c r="M749" s="26"/>
      <c r="N749" s="195">
        <f>SUM(N750)</f>
        <v>0</v>
      </c>
      <c r="O749" s="195">
        <f t="shared" ref="O749:P749" si="164">SUM(O750)</f>
        <v>0</v>
      </c>
      <c r="P749" s="195">
        <f t="shared" si="164"/>
        <v>0</v>
      </c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727</v>
      </c>
      <c r="M750" s="11">
        <v>4239</v>
      </c>
      <c r="N750" s="181">
        <f t="shared" ref="N750" si="165">O750+P750</f>
        <v>0</v>
      </c>
      <c r="O750" s="181"/>
      <c r="P750" s="181">
        <v>0</v>
      </c>
      <c r="Q750" s="159"/>
      <c r="R750" s="159"/>
      <c r="S750" s="323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3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3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66">O756+P756</f>
        <v>0</v>
      </c>
      <c r="O756" s="286"/>
      <c r="P756" s="286"/>
      <c r="Q756" s="159"/>
      <c r="R756" s="159"/>
      <c r="S756" s="323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3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66"/>
        <v>0</v>
      </c>
      <c r="O758" s="315"/>
      <c r="P758" s="315"/>
      <c r="Q758" s="159"/>
      <c r="R758" s="159"/>
      <c r="S758" s="323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3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3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3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3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67">O765+P765</f>
        <v>0</v>
      </c>
      <c r="O765" s="188"/>
      <c r="P765" s="188"/>
      <c r="Q765" s="159"/>
      <c r="R765" s="159"/>
      <c r="S765" s="323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67"/>
        <v>0</v>
      </c>
      <c r="O766" s="289"/>
      <c r="P766" s="289"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3"/>
      <c r="T767" s="159"/>
      <c r="U767" s="159"/>
      <c r="V767" s="159"/>
    </row>
    <row r="768" spans="1:22">
      <c r="M768" s="208"/>
      <c r="N768" s="3"/>
      <c r="O768" s="3"/>
    </row>
    <row r="769" spans="1:15">
      <c r="A769" s="3"/>
      <c r="B769" s="3"/>
      <c r="C769" s="3"/>
      <c r="D769" s="3"/>
      <c r="E769" s="3"/>
      <c r="F769" s="3"/>
      <c r="G769" s="3"/>
      <c r="M769" s="208"/>
      <c r="N769" s="3"/>
      <c r="O769" s="3"/>
    </row>
    <row r="770" spans="1:15">
      <c r="M770" s="208"/>
      <c r="N770" s="3"/>
      <c r="O770" s="3"/>
    </row>
    <row r="771" spans="1:15">
      <c r="A771" s="3"/>
      <c r="B771" s="3"/>
      <c r="C771" s="3"/>
      <c r="D771" s="3"/>
      <c r="E771" s="3"/>
      <c r="F771" s="3"/>
      <c r="G771" s="3"/>
      <c r="M771" s="208"/>
      <c r="N771" s="3"/>
      <c r="O771" s="3"/>
    </row>
    <row r="772" spans="1:15">
      <c r="M772" s="208"/>
      <c r="N772" s="3"/>
      <c r="O772" s="3"/>
    </row>
    <row r="773" spans="1:1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M773" s="3"/>
      <c r="N773" s="3"/>
      <c r="O773" s="3"/>
    </row>
    <row r="774" spans="1:1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M774" s="3"/>
      <c r="N774" s="3"/>
      <c r="O774" s="3"/>
    </row>
    <row r="775" spans="1:1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M775" s="3"/>
      <c r="N775" s="3"/>
      <c r="O775" s="3"/>
    </row>
    <row r="776" spans="1:1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M776" s="3"/>
      <c r="N776" s="3"/>
      <c r="O776" s="3"/>
    </row>
    <row r="777" spans="1:1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M777" s="3"/>
      <c r="N777" s="3"/>
      <c r="O777" s="3"/>
    </row>
    <row r="778" spans="1:1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M778" s="3"/>
      <c r="N778" s="3"/>
      <c r="O778" s="3"/>
    </row>
    <row r="779" spans="1:1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M779" s="3"/>
      <c r="N779" s="3"/>
      <c r="O779" s="3"/>
    </row>
    <row r="781" spans="1:1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M781" s="3"/>
      <c r="N781" s="3"/>
      <c r="O781" s="3"/>
    </row>
    <row r="783" spans="1:1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M783" s="3"/>
      <c r="N783" s="3"/>
      <c r="O783" s="3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N5:P5"/>
    <mergeCell ref="H7:P7"/>
    <mergeCell ref="N1:P1"/>
    <mergeCell ref="N2:P2"/>
    <mergeCell ref="N3:P3"/>
    <mergeCell ref="N4:P4"/>
    <mergeCell ref="K1:M1"/>
    <mergeCell ref="K2:M2"/>
    <mergeCell ref="H10:H11"/>
    <mergeCell ref="I10:I11"/>
    <mergeCell ref="J10:J11"/>
    <mergeCell ref="K5:M5"/>
    <mergeCell ref="K3:M3"/>
    <mergeCell ref="K4:M4"/>
    <mergeCell ref="O9:P9"/>
    <mergeCell ref="K10:K11"/>
    <mergeCell ref="L10:L11"/>
    <mergeCell ref="M10:M11"/>
    <mergeCell ref="O10:P10"/>
    <mergeCell ref="N10:N11"/>
  </mergeCells>
  <phoneticPr fontId="67" type="noConversion"/>
  <pageMargins left="0.196850393700787" right="0.15748031496063" top="0.15748031496063" bottom="0.15748031496063" header="0.15748031496063" footer="0.23622047244094499"/>
  <pageSetup paperSize="9" scale="80" firstPageNumber="24" orientation="portrait" blackAndWhite="1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9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4.85546875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50"/>
      <c r="L1" s="450"/>
      <c r="M1" s="450"/>
      <c r="N1" s="396" t="s">
        <v>622</v>
      </c>
      <c r="O1" s="396"/>
      <c r="P1" s="39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50"/>
      <c r="L2" s="450"/>
      <c r="M2" s="450"/>
      <c r="N2" s="396" t="s">
        <v>615</v>
      </c>
      <c r="O2" s="396"/>
      <c r="P2" s="396"/>
    </row>
    <row r="3" spans="1:22">
      <c r="A3" s="3"/>
      <c r="B3" s="234"/>
      <c r="C3" s="3"/>
      <c r="D3" s="235"/>
      <c r="E3" s="235"/>
      <c r="F3" s="235" t="s">
        <v>661</v>
      </c>
      <c r="G3" s="235"/>
      <c r="H3" s="235"/>
      <c r="I3" s="3"/>
      <c r="J3" s="3"/>
      <c r="K3" s="450"/>
      <c r="L3" s="450"/>
      <c r="M3" s="450"/>
      <c r="N3" s="396" t="s">
        <v>807</v>
      </c>
      <c r="O3" s="396"/>
      <c r="P3" s="39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50"/>
      <c r="L4" s="450"/>
      <c r="M4" s="450"/>
      <c r="N4" s="396" t="s">
        <v>806</v>
      </c>
      <c r="O4" s="396"/>
      <c r="P4" s="39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50"/>
      <c r="L5" s="450"/>
      <c r="M5" s="450"/>
      <c r="N5" s="451" t="s">
        <v>590</v>
      </c>
      <c r="O5" s="451"/>
      <c r="P5" s="451"/>
    </row>
    <row r="6" spans="1:22">
      <c r="A6" s="234" t="s">
        <v>623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441" t="s">
        <v>803</v>
      </c>
      <c r="I7" s="441"/>
      <c r="J7" s="441"/>
      <c r="K7" s="441"/>
      <c r="L7" s="441"/>
      <c r="M7" s="441"/>
      <c r="N7" s="441"/>
      <c r="O7" s="441"/>
      <c r="P7" s="441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448" t="s">
        <v>97</v>
      </c>
      <c r="P9" s="448"/>
    </row>
    <row r="10" spans="1:22" ht="46.5" customHeight="1">
      <c r="A10" s="121"/>
      <c r="H10" s="420" t="s">
        <v>98</v>
      </c>
      <c r="I10" s="420" t="s">
        <v>99</v>
      </c>
      <c r="J10" s="423" t="s">
        <v>100</v>
      </c>
      <c r="K10" s="423" t="s">
        <v>101</v>
      </c>
      <c r="L10" s="426" t="s">
        <v>102</v>
      </c>
      <c r="M10" s="429" t="s">
        <v>103</v>
      </c>
      <c r="N10" s="402" t="s">
        <v>374</v>
      </c>
      <c r="O10" s="449" t="s">
        <v>375</v>
      </c>
      <c r="P10" s="449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21"/>
      <c r="I11" s="421"/>
      <c r="J11" s="424"/>
      <c r="K11" s="424"/>
      <c r="L11" s="427"/>
      <c r="M11" s="430"/>
      <c r="N11" s="402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624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660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625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732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664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23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23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23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21">
        <f>+N63</f>
        <v>0</v>
      </c>
      <c r="O61" s="188"/>
      <c r="P61" s="188"/>
      <c r="Q61" s="159"/>
      <c r="R61" s="159"/>
      <c r="S61" s="323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23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23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733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23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23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23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23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23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23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23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23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23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23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23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23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23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23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734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23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23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23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23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706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23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23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23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23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23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23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23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23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23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23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23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23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23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23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23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23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23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23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23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17" t="s">
        <v>736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23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23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23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23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23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23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23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23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23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23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23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23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23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626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23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715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23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23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23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627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23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628</v>
      </c>
      <c r="M144" s="29"/>
      <c r="N144" s="188"/>
      <c r="O144" s="188"/>
      <c r="P144" s="188"/>
      <c r="Q144" s="159"/>
      <c r="R144" s="159"/>
      <c r="S144" s="323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629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23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23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630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23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/>
      <c r="Q148" s="159"/>
      <c r="R148" s="159"/>
      <c r="S148" s="323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631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23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23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737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23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632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23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23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741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23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23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23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738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23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/>
      <c r="P158" s="181"/>
      <c r="Q158" s="159"/>
      <c r="R158" s="159"/>
      <c r="S158" s="323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742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23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86"/>
      <c r="P160" s="286"/>
      <c r="Q160" s="159"/>
      <c r="R160" s="159"/>
      <c r="S160" s="323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42" t="s">
        <v>743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23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86"/>
      <c r="P162" s="286">
        <v>0</v>
      </c>
      <c r="Q162" s="159"/>
      <c r="R162" s="159"/>
      <c r="S162" s="323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739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23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740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23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23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23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23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23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23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23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23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23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23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82"/>
      <c r="P177" s="282"/>
      <c r="Q177" s="159"/>
      <c r="R177" s="159"/>
      <c r="S177" s="323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23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43" t="s">
        <v>731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26" t="s">
        <v>134</v>
      </c>
      <c r="M180" s="306">
        <v>4861</v>
      </c>
      <c r="N180" s="181">
        <f t="shared" si="26"/>
        <v>0</v>
      </c>
      <c r="O180" s="286"/>
      <c r="P180" s="286"/>
      <c r="Q180" s="159"/>
      <c r="R180" s="159"/>
      <c r="S180" s="323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23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/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78">
        <v>5112</v>
      </c>
      <c r="N183" s="181">
        <f t="shared" si="26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23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23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23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23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23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23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83"/>
      <c r="P192" s="283"/>
      <c r="Q192" s="159"/>
      <c r="R192" s="159"/>
      <c r="S192" s="323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23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23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83"/>
      <c r="P195" s="283"/>
      <c r="Q195" s="159"/>
      <c r="R195" s="159"/>
      <c r="S195" s="323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23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744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23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23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83"/>
      <c r="P201" s="283"/>
      <c r="Q201" s="159"/>
      <c r="R201" s="159"/>
      <c r="S201" s="323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23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23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23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745</v>
      </c>
      <c r="M207" s="11">
        <v>4212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23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23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23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/>
      <c r="Q210" s="159"/>
      <c r="R210" s="159"/>
      <c r="S210" s="323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23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>
        <v>0</v>
      </c>
      <c r="P212" s="181"/>
      <c r="Q212" s="159"/>
      <c r="R212" s="159"/>
      <c r="S212" s="323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23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84"/>
      <c r="J214" s="285"/>
      <c r="K214" s="285"/>
      <c r="L214" s="28" t="s">
        <v>747</v>
      </c>
      <c r="M214" s="46">
        <v>4511</v>
      </c>
      <c r="N214" s="181">
        <f t="shared" si="26"/>
        <v>0</v>
      </c>
      <c r="O214" s="283"/>
      <c r="P214" s="283"/>
      <c r="Q214" s="159"/>
      <c r="R214" s="159"/>
      <c r="S214" s="323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84"/>
      <c r="J215" s="285"/>
      <c r="K215" s="285"/>
      <c r="L215" s="28" t="s">
        <v>785</v>
      </c>
      <c r="M215" s="46" t="s">
        <v>786</v>
      </c>
      <c r="N215" s="181">
        <f t="shared" si="26"/>
        <v>0</v>
      </c>
      <c r="O215" s="283"/>
      <c r="P215" s="283"/>
      <c r="Q215" s="159"/>
      <c r="R215" s="159"/>
      <c r="S215" s="323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83"/>
      <c r="P216" s="283"/>
      <c r="Q216" s="159"/>
      <c r="R216" s="159"/>
      <c r="S216" s="323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23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23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42" t="s">
        <v>748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23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86"/>
      <c r="P221" s="286">
        <v>0</v>
      </c>
      <c r="Q221" s="159"/>
      <c r="R221" s="159"/>
      <c r="S221" s="323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633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634</v>
      </c>
      <c r="N223" s="181">
        <f t="shared" si="26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23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83"/>
      <c r="P225" s="283"/>
      <c r="Q225" s="159"/>
      <c r="R225" s="159"/>
      <c r="S225" s="323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87"/>
      <c r="P226" s="287"/>
      <c r="Q226" s="159"/>
      <c r="R226" s="159"/>
      <c r="S226" s="323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88"/>
      <c r="P228" s="288"/>
      <c r="Q228" s="159"/>
      <c r="R228" s="159"/>
      <c r="S228" s="323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>
        <v>0</v>
      </c>
      <c r="P229" s="181"/>
      <c r="Q229" s="159"/>
      <c r="R229" s="159"/>
      <c r="S229" s="323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635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23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83"/>
      <c r="P232" s="283"/>
      <c r="Q232" s="159"/>
      <c r="R232" s="159"/>
      <c r="S232" s="323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86"/>
      <c r="P233" s="286"/>
      <c r="Q233" s="159"/>
      <c r="R233" s="159"/>
      <c r="S233" s="323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44" t="s">
        <v>749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23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86"/>
      <c r="P235" s="286">
        <v>0</v>
      </c>
      <c r="Q235" s="159"/>
      <c r="R235" s="159"/>
      <c r="S235" s="323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750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23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0"/>
      <c r="P237" s="290"/>
      <c r="Q237" s="159"/>
      <c r="R237" s="159"/>
      <c r="S237" s="323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25" t="s">
        <v>751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23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785</v>
      </c>
      <c r="M239" s="46" t="s">
        <v>786</v>
      </c>
      <c r="N239" s="181">
        <f>O239+P239</f>
        <v>0</v>
      </c>
      <c r="O239" s="283"/>
      <c r="P239" s="283"/>
      <c r="Q239" s="159"/>
      <c r="R239" s="159"/>
      <c r="S239" s="323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666</v>
      </c>
      <c r="M240" s="10" t="s">
        <v>665</v>
      </c>
      <c r="N240" s="181">
        <f t="shared" si="26"/>
        <v>0</v>
      </c>
      <c r="O240" s="289">
        <v>0</v>
      </c>
      <c r="P240" s="289">
        <v>0</v>
      </c>
      <c r="Q240" s="159"/>
      <c r="R240" s="159"/>
      <c r="S240" s="323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89">
        <v>0</v>
      </c>
      <c r="P241" s="289"/>
      <c r="Q241" s="159"/>
      <c r="R241" s="159"/>
      <c r="S241" s="323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01" t="s">
        <v>174</v>
      </c>
      <c r="M242" s="302">
        <v>5113</v>
      </c>
      <c r="N242" s="181">
        <f t="shared" si="26"/>
        <v>0</v>
      </c>
      <c r="O242" s="289">
        <v>0</v>
      </c>
      <c r="P242" s="289"/>
      <c r="Q242" s="159"/>
      <c r="R242" s="159"/>
      <c r="S242" s="323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89">
        <v>0</v>
      </c>
      <c r="P243" s="289"/>
      <c r="Q243" s="159"/>
      <c r="R243" s="159"/>
      <c r="S243" s="323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25" t="s">
        <v>783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23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89">
        <v>0</v>
      </c>
      <c r="P245" s="289"/>
      <c r="Q245" s="159"/>
      <c r="R245" s="159"/>
      <c r="S245" s="323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23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23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23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82"/>
      <c r="P250" s="282"/>
      <c r="Q250" s="159"/>
      <c r="R250" s="159"/>
      <c r="S250" s="323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23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752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86"/>
      <c r="P254" s="286"/>
      <c r="Q254" s="159"/>
      <c r="R254" s="159"/>
      <c r="S254" s="323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291"/>
      <c r="I255" s="292"/>
      <c r="J255" s="293"/>
      <c r="K255" s="293"/>
      <c r="L255" s="343" t="s">
        <v>753</v>
      </c>
      <c r="M255" s="294"/>
      <c r="N255" s="195">
        <f>O255+P255</f>
        <v>0</v>
      </c>
      <c r="O255" s="295">
        <f>SUM(O256:O257)</f>
        <v>0</v>
      </c>
      <c r="P255" s="295">
        <f>SUM(P256:P257)</f>
        <v>0</v>
      </c>
      <c r="Q255" s="159"/>
      <c r="R255" s="159"/>
      <c r="S255" s="323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296"/>
      <c r="J256" s="297"/>
      <c r="K256" s="298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23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299"/>
      <c r="I257" s="299"/>
      <c r="J257" s="300"/>
      <c r="K257" s="300"/>
      <c r="L257" s="301" t="s">
        <v>174</v>
      </c>
      <c r="M257" s="302">
        <v>5113</v>
      </c>
      <c r="N257" s="181">
        <f t="shared" si="39"/>
        <v>0</v>
      </c>
      <c r="O257" s="303"/>
      <c r="P257" s="303"/>
      <c r="Q257" s="159"/>
      <c r="R257" s="159"/>
      <c r="S257" s="323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754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23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79">
        <v>4861</v>
      </c>
      <c r="N259" s="181">
        <f t="shared" si="39"/>
        <v>0</v>
      </c>
      <c r="O259" s="286"/>
      <c r="P259" s="286">
        <v>0</v>
      </c>
      <c r="Q259" s="159"/>
      <c r="R259" s="159"/>
      <c r="S259" s="323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23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23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23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23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23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04"/>
      <c r="P265" s="304"/>
      <c r="Q265" s="159"/>
      <c r="R265" s="159"/>
      <c r="S265" s="323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04"/>
      <c r="P266" s="304"/>
      <c r="Q266" s="159"/>
      <c r="R266" s="159"/>
      <c r="S266" s="323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04"/>
      <c r="P267" s="304"/>
      <c r="Q267" s="159"/>
      <c r="R267" s="159"/>
      <c r="S267" s="323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23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23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04"/>
      <c r="P270" s="304"/>
      <c r="Q270" s="159"/>
      <c r="R270" s="159"/>
      <c r="S270" s="323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23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23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23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23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23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23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23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23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23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82"/>
      <c r="P280" s="282">
        <v>0</v>
      </c>
      <c r="Q280" s="159"/>
      <c r="R280" s="159"/>
      <c r="S280" s="323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23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636</v>
      </c>
      <c r="M282" s="46" t="s">
        <v>637</v>
      </c>
      <c r="N282" s="181">
        <f t="shared" ref="N282" si="44">O282+P282</f>
        <v>0</v>
      </c>
      <c r="O282" s="181"/>
      <c r="P282" s="181"/>
      <c r="Q282" s="159"/>
      <c r="R282" s="159"/>
      <c r="S282" s="323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23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82"/>
      <c r="P284" s="282"/>
      <c r="Q284" s="159"/>
      <c r="R284" s="159"/>
      <c r="S284" s="323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23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23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83"/>
      <c r="P287" s="283"/>
      <c r="Q287" s="159"/>
      <c r="R287" s="159"/>
      <c r="S287" s="323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636</v>
      </c>
      <c r="M288" s="46" t="s">
        <v>637</v>
      </c>
      <c r="N288" s="181">
        <f t="shared" si="42"/>
        <v>0</v>
      </c>
      <c r="O288" s="283"/>
      <c r="P288" s="283"/>
      <c r="Q288" s="159"/>
      <c r="R288" s="159"/>
      <c r="S288" s="323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23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83"/>
      <c r="P290" s="283"/>
      <c r="Q290" s="159"/>
      <c r="R290" s="159"/>
      <c r="S290" s="323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23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89">
        <v>0</v>
      </c>
      <c r="P292" s="289"/>
      <c r="Q292" s="159"/>
      <c r="R292" s="159"/>
      <c r="S292" s="323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638</v>
      </c>
      <c r="M293" s="29">
        <v>8121</v>
      </c>
      <c r="N293" s="181">
        <f t="shared" si="42"/>
        <v>0</v>
      </c>
      <c r="O293" s="289"/>
      <c r="P293" s="289"/>
      <c r="Q293" s="159"/>
      <c r="R293" s="159"/>
      <c r="S293" s="323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89"/>
      <c r="P294" s="289"/>
      <c r="Q294" s="159"/>
      <c r="R294" s="159"/>
      <c r="S294" s="323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755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23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82"/>
      <c r="P298" s="282"/>
      <c r="Q298" s="159"/>
      <c r="R298" s="159"/>
      <c r="S298" s="323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23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756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23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82"/>
      <c r="P302" s="282"/>
      <c r="Q302" s="159"/>
      <c r="R302" s="159"/>
      <c r="S302" s="323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23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23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82"/>
      <c r="P306" s="282"/>
      <c r="Q306" s="159"/>
      <c r="R306" s="159"/>
      <c r="S306" s="323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671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23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23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23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23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757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23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83"/>
      <c r="P312" s="283"/>
      <c r="Q312" s="159"/>
      <c r="R312" s="159"/>
      <c r="S312" s="323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83"/>
      <c r="P313" s="283"/>
      <c r="Q313" s="159"/>
      <c r="R313" s="159"/>
      <c r="S313" s="323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758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23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23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784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23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23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23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23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23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23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23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23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23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23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23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23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23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83"/>
      <c r="P331" s="283"/>
      <c r="Q331" s="159"/>
      <c r="R331" s="159"/>
      <c r="S331" s="323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23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83"/>
      <c r="P333" s="283"/>
      <c r="Q333" s="159"/>
      <c r="R333" s="159"/>
      <c r="S333" s="323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23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23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83"/>
      <c r="P336" s="283"/>
      <c r="Q336" s="159"/>
      <c r="R336" s="159"/>
      <c r="S336" s="323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707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23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83"/>
      <c r="P338" s="283"/>
      <c r="Q338" s="159"/>
      <c r="R338" s="159"/>
      <c r="S338" s="323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83"/>
      <c r="P339" s="283"/>
      <c r="Q339" s="159"/>
      <c r="R339" s="159"/>
      <c r="S339" s="323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83"/>
      <c r="P340" s="283"/>
      <c r="Q340" s="159"/>
      <c r="R340" s="159"/>
      <c r="S340" s="323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83"/>
      <c r="P341" s="283"/>
      <c r="Q341" s="159"/>
      <c r="R341" s="159"/>
      <c r="S341" s="323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83"/>
      <c r="P342" s="283"/>
      <c r="Q342" s="159"/>
      <c r="R342" s="159"/>
      <c r="S342" s="323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82"/>
      <c r="P343" s="282"/>
      <c r="Q343" s="159"/>
      <c r="R343" s="159"/>
      <c r="S343" s="323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83"/>
      <c r="P344" s="283"/>
      <c r="Q344" s="159"/>
      <c r="R344" s="159"/>
      <c r="S344" s="323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83"/>
      <c r="P345" s="283"/>
      <c r="Q345" s="159"/>
      <c r="R345" s="159"/>
      <c r="S345" s="323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83"/>
      <c r="P346" s="283"/>
      <c r="Q346" s="159"/>
      <c r="R346" s="159"/>
      <c r="S346" s="323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83"/>
      <c r="P347" s="283"/>
      <c r="Q347" s="159"/>
      <c r="R347" s="159"/>
      <c r="S347" s="323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83"/>
      <c r="P348" s="283"/>
      <c r="Q348" s="159"/>
      <c r="R348" s="159"/>
      <c r="S348" s="323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83"/>
      <c r="P349" s="283"/>
      <c r="Q349" s="159"/>
      <c r="R349" s="159"/>
      <c r="S349" s="323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83"/>
      <c r="P350" s="283"/>
      <c r="Q350" s="159"/>
      <c r="R350" s="159"/>
      <c r="S350" s="323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83"/>
      <c r="P351" s="283"/>
      <c r="Q351" s="159"/>
      <c r="R351" s="159"/>
      <c r="S351" s="323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83"/>
      <c r="P352" s="283"/>
      <c r="Q352" s="159"/>
      <c r="R352" s="159"/>
      <c r="S352" s="323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11" t="s">
        <v>667</v>
      </c>
      <c r="M353" s="279" t="s">
        <v>665</v>
      </c>
      <c r="N353" s="181">
        <f t="shared" si="58"/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639</v>
      </c>
      <c r="M355" s="10" t="s">
        <v>640</v>
      </c>
      <c r="N355" s="181">
        <f t="shared" si="58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83"/>
      <c r="P358" s="283"/>
      <c r="Q358" s="159"/>
      <c r="R358" s="159"/>
      <c r="S358" s="323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23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759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23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82"/>
      <c r="P361" s="282"/>
      <c r="Q361" s="159"/>
      <c r="R361" s="159"/>
      <c r="S361" s="323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619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23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89"/>
      <c r="O363" s="289"/>
      <c r="P363" s="289"/>
      <c r="Q363" s="159"/>
      <c r="R363" s="159"/>
      <c r="S363" s="323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619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23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89"/>
      <c r="O365" s="289"/>
      <c r="P365" s="289"/>
      <c r="Q365" s="159"/>
      <c r="R365" s="159"/>
      <c r="S365" s="323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621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23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23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83"/>
      <c r="P368" s="283"/>
      <c r="Q368" s="159"/>
      <c r="R368" s="159"/>
      <c r="S368" s="323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23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23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23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23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23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760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23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83"/>
      <c r="P375" s="283"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23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23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23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23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82"/>
      <c r="P384" s="282"/>
      <c r="Q384" s="159"/>
      <c r="R384" s="159"/>
      <c r="S384" s="323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23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23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23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23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23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761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23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23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762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23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84"/>
      <c r="J394" s="285"/>
      <c r="K394" s="285"/>
      <c r="L394" s="30" t="s">
        <v>115</v>
      </c>
      <c r="M394" s="31">
        <v>4213</v>
      </c>
      <c r="N394" s="181">
        <f t="shared" si="66"/>
        <v>0</v>
      </c>
      <c r="O394" s="283"/>
      <c r="P394" s="283"/>
      <c r="Q394" s="159"/>
      <c r="R394" s="159"/>
      <c r="S394" s="323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05">
        <v>5112</v>
      </c>
      <c r="N395" s="181">
        <f t="shared" ref="N395" si="68">O395+P395</f>
        <v>0</v>
      </c>
      <c r="O395" s="282"/>
      <c r="P395" s="282"/>
      <c r="Q395" s="159"/>
      <c r="R395" s="159"/>
      <c r="S395" s="323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763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23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23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764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23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23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05">
        <v>5112</v>
      </c>
      <c r="N400" s="181">
        <f t="shared" si="66"/>
        <v>0</v>
      </c>
      <c r="O400" s="282"/>
      <c r="P400" s="282"/>
      <c r="Q400" s="159"/>
      <c r="R400" s="159"/>
      <c r="S400" s="323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06">
        <v>5113</v>
      </c>
      <c r="N401" s="181">
        <f t="shared" si="66"/>
        <v>0</v>
      </c>
      <c r="O401" s="282"/>
      <c r="P401" s="282"/>
      <c r="Q401" s="159"/>
      <c r="R401" s="159"/>
      <c r="S401" s="323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765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23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84"/>
      <c r="J403" s="285"/>
      <c r="K403" s="285"/>
      <c r="L403" s="30" t="s">
        <v>115</v>
      </c>
      <c r="M403" s="31">
        <v>4213</v>
      </c>
      <c r="N403" s="181">
        <f t="shared" ref="N403" si="71">O403+P403</f>
        <v>0</v>
      </c>
      <c r="O403" s="283"/>
      <c r="P403" s="283"/>
      <c r="Q403" s="159"/>
      <c r="R403" s="159"/>
      <c r="S403" s="323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781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23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05">
        <v>5112</v>
      </c>
      <c r="N405" s="181">
        <f t="shared" ref="N405" si="73">O405+P405</f>
        <v>0</v>
      </c>
      <c r="O405" s="282"/>
      <c r="P405" s="282"/>
      <c r="Q405" s="159"/>
      <c r="R405" s="159"/>
      <c r="S405" s="323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23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23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23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23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23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23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766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83"/>
      <c r="P413" s="283"/>
      <c r="Q413" s="159"/>
      <c r="R413" s="159"/>
      <c r="S413" s="323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767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23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641</v>
      </c>
      <c r="M415" s="42">
        <v>4728</v>
      </c>
      <c r="N415" s="181">
        <v>0</v>
      </c>
      <c r="O415" s="181"/>
      <c r="P415" s="181"/>
      <c r="Q415" s="159"/>
      <c r="R415" s="159"/>
      <c r="S415" s="323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43" t="s">
        <v>768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23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23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23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23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23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23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812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23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83"/>
      <c r="P423" s="283"/>
      <c r="Q423" s="159"/>
      <c r="R423" s="159"/>
      <c r="S423" s="323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23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769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23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23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83"/>
      <c r="P431" s="283"/>
      <c r="Q431" s="159"/>
      <c r="R431" s="159"/>
      <c r="S431" s="323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23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42" t="s">
        <v>770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23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23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86"/>
      <c r="P435" s="286">
        <v>0</v>
      </c>
      <c r="Q435" s="159"/>
      <c r="R435" s="159"/>
      <c r="S435" s="323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23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23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86"/>
      <c r="P438" s="286"/>
      <c r="Q438" s="159"/>
      <c r="R438" s="159"/>
      <c r="S438" s="323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642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23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86"/>
      <c r="P440" s="286"/>
      <c r="Q440" s="159"/>
      <c r="R440" s="159"/>
      <c r="S440" s="323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23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23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23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23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23"/>
      <c r="T445" s="159"/>
      <c r="U445" s="159"/>
      <c r="V445" s="159"/>
    </row>
    <row r="446" spans="1:22" ht="25.5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23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23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23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23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23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23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23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23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23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23"/>
      <c r="T456" s="159"/>
      <c r="U456" s="159"/>
      <c r="V456" s="159"/>
    </row>
    <row r="457" spans="1:22" ht="25.5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/>
      <c r="Q457" s="159"/>
      <c r="R457" s="159"/>
      <c r="S457" s="323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23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23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/>
      <c r="P461" s="181"/>
      <c r="Q461" s="159"/>
      <c r="R461" s="159"/>
      <c r="S461" s="323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82"/>
      <c r="P462" s="282"/>
      <c r="Q462" s="159"/>
      <c r="R462" s="159"/>
      <c r="S462" s="323"/>
      <c r="T462" s="159"/>
      <c r="U462" s="159"/>
      <c r="V462" s="159"/>
    </row>
    <row r="463" spans="1:22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>
        <v>0</v>
      </c>
      <c r="P463" s="181"/>
      <c r="Q463" s="159"/>
      <c r="R463" s="159"/>
      <c r="S463" s="323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23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89"/>
      <c r="P465" s="289"/>
      <c r="Q465" s="159"/>
      <c r="R465" s="159"/>
      <c r="S465" s="323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/>
      <c r="Q466" s="159"/>
      <c r="R466" s="159"/>
      <c r="S466" s="323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23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89"/>
      <c r="P470" s="289"/>
      <c r="Q470" s="159"/>
      <c r="R470" s="159"/>
      <c r="S470" s="323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23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717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23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84"/>
      <c r="J474" s="285"/>
      <c r="K474" s="285"/>
      <c r="L474" s="28" t="s">
        <v>142</v>
      </c>
      <c r="M474" s="29">
        <v>4251</v>
      </c>
      <c r="N474" s="181">
        <f t="shared" si="83"/>
        <v>0</v>
      </c>
      <c r="O474" s="307"/>
      <c r="P474" s="307"/>
      <c r="Q474" s="159"/>
      <c r="R474" s="159"/>
      <c r="S474" s="323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82"/>
      <c r="P475" s="282"/>
      <c r="Q475" s="159"/>
      <c r="R475" s="159"/>
      <c r="S475" s="323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23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23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23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23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23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23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771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23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82"/>
      <c r="P483" s="282"/>
      <c r="Q483" s="159"/>
      <c r="R483" s="159"/>
      <c r="S483" s="323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82"/>
      <c r="P484" s="282"/>
      <c r="Q484" s="159"/>
      <c r="R484" s="159"/>
      <c r="S484" s="323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23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82"/>
      <c r="P486" s="282"/>
      <c r="Q486" s="159"/>
      <c r="R486" s="159"/>
      <c r="S486" s="323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782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23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82"/>
      <c r="P488" s="282"/>
      <c r="Q488" s="159"/>
      <c r="R488" s="159"/>
      <c r="S488" s="323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23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23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23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23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23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23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23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23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23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710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23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23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23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23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23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23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83"/>
      <c r="P504" s="283"/>
      <c r="Q504" s="159"/>
      <c r="R504" s="159"/>
      <c r="S504" s="323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23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/>
      <c r="P506" s="181"/>
      <c r="Q506" s="159"/>
      <c r="R506" s="159"/>
      <c r="S506" s="323"/>
      <c r="T506" s="159"/>
      <c r="U506" s="159"/>
      <c r="V506" s="159"/>
    </row>
    <row r="507" spans="1:22" s="113" customForma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/>
      <c r="P507" s="181"/>
      <c r="Q507" s="159"/>
      <c r="R507" s="159"/>
      <c r="S507" s="323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23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643</v>
      </c>
      <c r="M509" s="10" t="s">
        <v>644</v>
      </c>
      <c r="N509" s="181">
        <f t="shared" si="92"/>
        <v>0</v>
      </c>
      <c r="O509" s="181"/>
      <c r="P509" s="181"/>
      <c r="Q509" s="159"/>
      <c r="R509" s="159"/>
      <c r="S509" s="323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718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23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23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23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772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23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23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23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23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23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23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82"/>
      <c r="P521" s="282"/>
      <c r="Q521" s="159"/>
      <c r="R521" s="159"/>
      <c r="S521" s="323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645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23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23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23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23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23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89"/>
      <c r="P527" s="289">
        <v>0</v>
      </c>
      <c r="Q527" s="159"/>
      <c r="R527" s="159"/>
      <c r="S527" s="323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23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23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23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23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23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23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23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23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660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23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23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23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23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23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23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23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23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708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23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23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82"/>
      <c r="P548" s="282"/>
      <c r="Q548" s="159"/>
      <c r="R548" s="159"/>
      <c r="S548" s="323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23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23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620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23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82"/>
      <c r="P556" s="282"/>
      <c r="Q556" s="159"/>
      <c r="R556" s="159"/>
      <c r="S556" s="323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82"/>
      <c r="P557" s="282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23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23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23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23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82"/>
      <c r="P563" s="282"/>
      <c r="Q563" s="159"/>
      <c r="R563" s="159"/>
      <c r="S563" s="323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23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646</v>
      </c>
      <c r="I567" s="150" t="s">
        <v>185</v>
      </c>
      <c r="J567" s="151">
        <v>4</v>
      </c>
      <c r="K567" s="151">
        <v>1</v>
      </c>
      <c r="L567" s="152" t="s">
        <v>647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23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23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648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23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82"/>
      <c r="P570" s="282"/>
      <c r="Q570" s="159"/>
      <c r="R570" s="159"/>
      <c r="S570" s="323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23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23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23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51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23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23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23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23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23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23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23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82"/>
      <c r="P581" s="282"/>
      <c r="Q581" s="159"/>
      <c r="R581" s="159"/>
      <c r="S581" s="323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82"/>
      <c r="P582" s="282"/>
      <c r="Q582" s="159"/>
      <c r="R582" s="159"/>
      <c r="S582" s="323"/>
      <c r="T582" s="159"/>
      <c r="U582" s="159"/>
      <c r="V582" s="159"/>
    </row>
    <row r="583" spans="1:22" ht="25.5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82"/>
      <c r="P583" s="282"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08"/>
      <c r="I584" s="309"/>
      <c r="J584" s="310"/>
      <c r="K584" s="310"/>
      <c r="L584" s="27" t="s">
        <v>137</v>
      </c>
      <c r="M584" s="10">
        <v>5129</v>
      </c>
      <c r="N584" s="181">
        <f t="shared" si="118"/>
        <v>0</v>
      </c>
      <c r="O584" s="289"/>
      <c r="P584" s="289"/>
      <c r="Q584" s="159"/>
      <c r="R584" s="159"/>
      <c r="S584" s="323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84"/>
      <c r="J586" s="285"/>
      <c r="K586" s="285"/>
      <c r="L586" s="30" t="s">
        <v>364</v>
      </c>
      <c r="M586" s="42">
        <v>4269</v>
      </c>
      <c r="N586" s="181">
        <f t="shared" si="118"/>
        <v>0</v>
      </c>
      <c r="O586" s="283"/>
      <c r="P586" s="283"/>
      <c r="Q586" s="159"/>
      <c r="R586" s="159"/>
      <c r="S586" s="323"/>
      <c r="T586" s="159"/>
      <c r="U586" s="159"/>
      <c r="V586" s="159"/>
    </row>
    <row r="587" spans="1:22" ht="16.5">
      <c r="B587" s="122"/>
      <c r="H587" s="15"/>
      <c r="I587" s="284"/>
      <c r="J587" s="285"/>
      <c r="K587" s="285"/>
      <c r="L587" s="30" t="s">
        <v>636</v>
      </c>
      <c r="M587" s="46" t="s">
        <v>637</v>
      </c>
      <c r="N587" s="181">
        <f t="shared" ref="N587" si="119">O587+P587</f>
        <v>0</v>
      </c>
      <c r="O587" s="283"/>
      <c r="P587" s="283"/>
      <c r="Q587" s="159"/>
      <c r="R587" s="159"/>
      <c r="S587" s="323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83"/>
      <c r="P588" s="283"/>
      <c r="Q588" s="159"/>
      <c r="R588" s="159"/>
      <c r="S588" s="323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43" t="s">
        <v>719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23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23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636</v>
      </c>
      <c r="M591" s="46" t="s">
        <v>637</v>
      </c>
      <c r="N591" s="181"/>
      <c r="O591" s="181"/>
      <c r="P591" s="181"/>
      <c r="Q591" s="159"/>
      <c r="R591" s="159"/>
      <c r="S591" s="323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86"/>
      <c r="P592" s="286"/>
      <c r="Q592" s="159"/>
      <c r="R592" s="159"/>
      <c r="S592" s="323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670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23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86"/>
      <c r="P594" s="286">
        <v>0</v>
      </c>
      <c r="Q594" s="159"/>
      <c r="R594" s="159"/>
      <c r="S594" s="323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42" t="s">
        <v>712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23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89"/>
      <c r="P596" s="289">
        <v>0</v>
      </c>
      <c r="Q596" s="159"/>
      <c r="R596" s="159"/>
      <c r="S596" s="323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42" t="s">
        <v>714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23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86"/>
      <c r="P598" s="286">
        <v>0</v>
      </c>
      <c r="Q598" s="159"/>
      <c r="R598" s="159"/>
      <c r="S598" s="323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43" t="s">
        <v>720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23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86"/>
      <c r="P600" s="286">
        <v>0</v>
      </c>
      <c r="Q600" s="159"/>
      <c r="R600" s="159"/>
      <c r="S600" s="323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23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23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23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86"/>
      <c r="P605" s="286"/>
      <c r="Q605" s="159"/>
      <c r="R605" s="159"/>
      <c r="S605" s="323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23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23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23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23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23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23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86"/>
      <c r="P612" s="286"/>
      <c r="Q612" s="159"/>
      <c r="R612" s="159"/>
      <c r="S612" s="323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716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23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23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813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23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811</v>
      </c>
      <c r="M616" s="46" t="s">
        <v>810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23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23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23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23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23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86"/>
      <c r="P621" s="286"/>
      <c r="Q621" s="159"/>
      <c r="R621" s="159"/>
      <c r="S621" s="323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23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23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746</v>
      </c>
      <c r="N627" s="181">
        <f t="shared" ref="N627:N645" si="131">O627+P627</f>
        <v>0</v>
      </c>
      <c r="O627" s="289"/>
      <c r="P627" s="289">
        <v>0</v>
      </c>
      <c r="Q627" s="159"/>
      <c r="R627" s="159"/>
      <c r="S627" s="323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23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23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23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618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23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86"/>
      <c r="P636" s="286">
        <v>0</v>
      </c>
      <c r="Q636" s="159"/>
      <c r="R636" s="159"/>
      <c r="S636" s="323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23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82"/>
      <c r="P638" s="282">
        <v>0</v>
      </c>
      <c r="Q638" s="159"/>
      <c r="R638" s="159"/>
      <c r="S638" s="323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721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23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23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23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728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89"/>
      <c r="P645" s="289"/>
      <c r="Q645" s="159"/>
      <c r="R645" s="159"/>
      <c r="S645" s="323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23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23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23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709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23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23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23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23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649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23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86"/>
      <c r="P659" s="286"/>
      <c r="Q659" s="159"/>
      <c r="R659" s="159"/>
      <c r="S659" s="323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650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86"/>
      <c r="P661" s="286"/>
      <c r="Q661" s="159"/>
      <c r="R661" s="159"/>
      <c r="S661" s="323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722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23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86"/>
      <c r="P663" s="286"/>
      <c r="Q663" s="159"/>
      <c r="R663" s="159"/>
      <c r="S663" s="323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23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43" t="s">
        <v>773</v>
      </c>
      <c r="M665" s="345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23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774</v>
      </c>
      <c r="M666" s="46">
        <v>4861</v>
      </c>
      <c r="N666" s="181">
        <f t="shared" ref="N666" si="135">O666+P666</f>
        <v>0</v>
      </c>
      <c r="O666" s="286"/>
      <c r="P666" s="286">
        <v>0</v>
      </c>
      <c r="Q666" s="159"/>
      <c r="R666" s="159"/>
      <c r="S666" s="323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43" t="s">
        <v>809</v>
      </c>
      <c r="M667" s="345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23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811</v>
      </c>
      <c r="M668" s="46" t="s">
        <v>810</v>
      </c>
      <c r="N668" s="181">
        <f t="shared" ref="N668" si="136">O668+P668</f>
        <v>0</v>
      </c>
      <c r="O668" s="286"/>
      <c r="P668" s="286">
        <v>0</v>
      </c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23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23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651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23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23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651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23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0"/>
      <c r="I674" s="308"/>
      <c r="J674" s="312"/>
      <c r="K674" s="312"/>
      <c r="L674" s="28" t="s">
        <v>108</v>
      </c>
      <c r="M674" s="313"/>
      <c r="N674" s="188"/>
      <c r="O674" s="188"/>
      <c r="P674" s="188"/>
      <c r="Q674" s="159"/>
      <c r="R674" s="159"/>
      <c r="S674" s="323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652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23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653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23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23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653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23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0"/>
      <c r="I680" s="308"/>
      <c r="J680" s="312"/>
      <c r="K680" s="312"/>
      <c r="L680" s="28" t="s">
        <v>108</v>
      </c>
      <c r="M680" s="313"/>
      <c r="N680" s="188"/>
      <c r="O680" s="188"/>
      <c r="P680" s="188"/>
      <c r="Q680" s="159"/>
      <c r="R680" s="159"/>
      <c r="S680" s="323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654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23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23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23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23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775</v>
      </c>
      <c r="M686" s="10" t="s">
        <v>776</v>
      </c>
      <c r="N686" s="181"/>
      <c r="O686" s="181"/>
      <c r="P686" s="181"/>
      <c r="Q686" s="159"/>
      <c r="R686" s="159"/>
      <c r="S686" s="323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17" t="s">
        <v>777</v>
      </c>
      <c r="M688" s="352" t="s">
        <v>778</v>
      </c>
      <c r="N688" s="181">
        <f t="shared" si="139"/>
        <v>0</v>
      </c>
      <c r="O688" s="181"/>
      <c r="P688" s="181"/>
      <c r="Q688" s="159"/>
      <c r="R688" s="159"/>
      <c r="S688" s="323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43" t="s">
        <v>723</v>
      </c>
      <c r="M689" s="345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23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23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43" t="s">
        <v>724</v>
      </c>
      <c r="M692" s="345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23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23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43" t="s">
        <v>725</v>
      </c>
      <c r="M695" s="345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23"/>
      <c r="T695" s="159"/>
      <c r="U695" s="159"/>
      <c r="V695" s="159"/>
    </row>
    <row r="696" spans="1:22">
      <c r="H696" s="15"/>
      <c r="I696" s="23"/>
      <c r="J696" s="24"/>
      <c r="K696" s="24"/>
      <c r="L696" s="346" t="s">
        <v>123</v>
      </c>
      <c r="M696" s="347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23"/>
      <c r="T696" s="159"/>
      <c r="U696" s="159"/>
      <c r="V696" s="159"/>
    </row>
    <row r="697" spans="1:22">
      <c r="H697" s="15"/>
      <c r="I697" s="23"/>
      <c r="J697" s="24"/>
      <c r="K697" s="24"/>
      <c r="L697" s="317" t="s">
        <v>125</v>
      </c>
      <c r="M697" s="348">
        <v>4239</v>
      </c>
      <c r="N697" s="181">
        <f t="shared" si="143"/>
        <v>0</v>
      </c>
      <c r="O697" s="181"/>
      <c r="P697" s="181"/>
      <c r="Q697" s="159"/>
      <c r="R697" s="159"/>
      <c r="S697" s="323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23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23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779</v>
      </c>
      <c r="M702" s="26"/>
      <c r="N702" s="195">
        <f>O702+P702</f>
        <v>0</v>
      </c>
      <c r="O702" s="314">
        <f>SUM(O703:O709)</f>
        <v>0</v>
      </c>
      <c r="P702" s="314">
        <f>SUM(P703:P709)</f>
        <v>0</v>
      </c>
      <c r="Q702" s="159"/>
      <c r="R702" s="159"/>
      <c r="S702" s="323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83">
        <v>0</v>
      </c>
      <c r="P703" s="283"/>
      <c r="Q703" s="159"/>
      <c r="R703" s="159"/>
      <c r="S703" s="323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83"/>
      <c r="P704" s="283"/>
      <c r="Q704" s="159"/>
      <c r="R704" s="159"/>
      <c r="S704" s="323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83"/>
      <c r="P705" s="283"/>
      <c r="Q705" s="159"/>
      <c r="R705" s="159"/>
      <c r="S705" s="323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83"/>
      <c r="P706" s="283"/>
      <c r="Q706" s="159"/>
      <c r="R706" s="159"/>
      <c r="S706" s="323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83"/>
      <c r="P709" s="283"/>
      <c r="Q709" s="159"/>
      <c r="R709" s="159"/>
      <c r="S709" s="323"/>
      <c r="T709" s="159"/>
      <c r="U709" s="159"/>
      <c r="V709" s="159"/>
    </row>
    <row r="710" spans="1:22" ht="54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655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25.5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/>
      <c r="Q712" s="159"/>
      <c r="R712" s="159"/>
      <c r="S712" s="323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23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656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23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89"/>
      <c r="P717" s="289"/>
      <c r="Q717" s="159"/>
      <c r="R717" s="159"/>
      <c r="S717" s="323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657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23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23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23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23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/>
      <c r="Q722" s="159"/>
      <c r="R722" s="159"/>
      <c r="S722" s="323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23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658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23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23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 ht="27">
      <c r="H731" s="43"/>
      <c r="I731" s="145"/>
      <c r="J731" s="146"/>
      <c r="K731" s="146"/>
      <c r="L731" s="343" t="s">
        <v>726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23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641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23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659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23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23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669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23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23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23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43" t="s">
        <v>780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727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23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23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23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23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23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86"/>
      <c r="P756" s="286"/>
      <c r="Q756" s="159"/>
      <c r="R756" s="159"/>
      <c r="S756" s="323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23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15"/>
      <c r="P758" s="315"/>
      <c r="Q758" s="159"/>
      <c r="R758" s="159"/>
      <c r="S758" s="323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23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23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23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23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23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89"/>
      <c r="P766" s="289"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23"/>
      <c r="T767" s="159"/>
      <c r="U767" s="159"/>
      <c r="V767" s="159"/>
    </row>
    <row r="768" spans="1:22">
      <c r="N768" s="3"/>
      <c r="O768" s="3"/>
    </row>
    <row r="769" spans="1:15">
      <c r="A769" s="3"/>
      <c r="B769" s="3"/>
      <c r="C769" s="3"/>
      <c r="D769" s="3"/>
      <c r="E769" s="3"/>
      <c r="F769" s="3"/>
      <c r="G769" s="3"/>
      <c r="N769" s="3"/>
      <c r="O769" s="3"/>
    </row>
    <row r="770" spans="1:15">
      <c r="N770" s="3"/>
      <c r="O770" s="3"/>
    </row>
    <row r="771" spans="1:15">
      <c r="A771" s="3"/>
      <c r="B771" s="3"/>
      <c r="C771" s="3"/>
      <c r="D771" s="3"/>
      <c r="E771" s="3"/>
      <c r="F771" s="3"/>
      <c r="G771" s="3"/>
      <c r="N771" s="3"/>
      <c r="O771" s="3"/>
    </row>
    <row r="772" spans="1:15">
      <c r="N772" s="3"/>
      <c r="O772" s="3"/>
    </row>
    <row r="773" spans="1:1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M773" s="3"/>
      <c r="N773" s="3"/>
      <c r="O773" s="3"/>
    </row>
    <row r="774" spans="1:1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M774" s="3"/>
      <c r="N774" s="3"/>
      <c r="O774" s="3"/>
    </row>
    <row r="775" spans="1:1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M775" s="3"/>
      <c r="N775" s="3"/>
      <c r="O775" s="3"/>
    </row>
    <row r="776" spans="1:1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M776" s="3"/>
      <c r="N776" s="3"/>
      <c r="O776" s="3"/>
    </row>
    <row r="777" spans="1:1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M777" s="3"/>
      <c r="N777" s="3"/>
      <c r="O777" s="3"/>
    </row>
    <row r="778" spans="1:1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M778" s="3"/>
      <c r="N778" s="3"/>
      <c r="O778" s="3"/>
    </row>
    <row r="779" spans="1:1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M779" s="3"/>
      <c r="N779" s="3"/>
      <c r="O779" s="3"/>
    </row>
    <row r="781" spans="1:1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M781" s="3"/>
      <c r="N781" s="3"/>
      <c r="O781" s="3"/>
    </row>
    <row r="783" spans="1:1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M783" s="3"/>
      <c r="N783" s="3"/>
      <c r="O783" s="3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33</vt:i4>
      </vt:variant>
    </vt:vector>
  </HeadingPairs>
  <TitlesOfParts>
    <vt:vector size="52" baseType="lpstr">
      <vt:lpstr>CP</vt:lpstr>
      <vt:lpstr>havelvac 3</vt:lpstr>
      <vt:lpstr>Hashvt</vt:lpstr>
      <vt:lpstr>havelvac 6 varchakan</vt:lpstr>
      <vt:lpstr>havelvac3</vt:lpstr>
      <vt:lpstr>havelvac4</vt:lpstr>
      <vt:lpstr>havelvac5</vt:lpstr>
      <vt:lpstr>havelvac 7.2</vt:lpstr>
      <vt:lpstr>havelvac 7.3</vt:lpstr>
      <vt:lpstr>havelvac 7.4</vt:lpstr>
      <vt:lpstr>havelvac 7.5</vt:lpstr>
      <vt:lpstr>havelvac 7.6</vt:lpstr>
      <vt:lpstr>havelvac 7.7</vt:lpstr>
      <vt:lpstr>havelvac 7.8</vt:lpstr>
      <vt:lpstr>havelvac 7.9</vt:lpstr>
      <vt:lpstr>havelvac 7.10</vt:lpstr>
      <vt:lpstr>havelvac 7.11</vt:lpstr>
      <vt:lpstr>havelvac 7.12</vt:lpstr>
      <vt:lpstr>havelvac 7.13</vt:lpstr>
      <vt:lpstr>Hashvt!Print_Area</vt:lpstr>
      <vt:lpstr>'havelvac 3'!Print_Area</vt:lpstr>
      <vt:lpstr>'havelvac 6 varchakan'!Print_Area</vt:lpstr>
      <vt:lpstr>'havelvac 7.10'!Print_Area</vt:lpstr>
      <vt:lpstr>'havelvac 7.11'!Print_Area</vt:lpstr>
      <vt:lpstr>'havelvac 7.12'!Print_Area</vt:lpstr>
      <vt:lpstr>'havelvac 7.13'!Print_Area</vt:lpstr>
      <vt:lpstr>'havelvac 7.2'!Print_Area</vt:lpstr>
      <vt:lpstr>'havelvac 7.3'!Print_Area</vt:lpstr>
      <vt:lpstr>'havelvac 7.4'!Print_Area</vt:lpstr>
      <vt:lpstr>'havelvac 7.5'!Print_Area</vt:lpstr>
      <vt:lpstr>'havelvac 7.6'!Print_Area</vt:lpstr>
      <vt:lpstr>'havelvac 7.7'!Print_Area</vt:lpstr>
      <vt:lpstr>'havelvac 7.8'!Print_Area</vt:lpstr>
      <vt:lpstr>'havelvac 7.9'!Print_Area</vt:lpstr>
      <vt:lpstr>havelvac3!Print_Area</vt:lpstr>
      <vt:lpstr>havelvac4!Print_Area</vt:lpstr>
      <vt:lpstr>havelvac5!Print_Area</vt:lpstr>
      <vt:lpstr>'havelvac 3'!Print_Titles</vt:lpstr>
      <vt:lpstr>'havelvac 6 varchakan'!Print_Titles</vt:lpstr>
      <vt:lpstr>'havelvac 7.10'!Print_Titles</vt:lpstr>
      <vt:lpstr>'havelvac 7.11'!Print_Titles</vt:lpstr>
      <vt:lpstr>'havelvac 7.12'!Print_Titles</vt:lpstr>
      <vt:lpstr>'havelvac 7.13'!Print_Titles</vt:lpstr>
      <vt:lpstr>'havelvac 7.2'!Print_Titles</vt:lpstr>
      <vt:lpstr>'havelvac 7.3'!Print_Titles</vt:lpstr>
      <vt:lpstr>'havelvac 7.4'!Print_Titles</vt:lpstr>
      <vt:lpstr>'havelvac 7.5'!Print_Titles</vt:lpstr>
      <vt:lpstr>'havelvac 7.6'!Print_Titles</vt:lpstr>
      <vt:lpstr>'havelvac 7.7'!Print_Titles</vt:lpstr>
      <vt:lpstr>'havelvac 7.8'!Print_Titles</vt:lpstr>
      <vt:lpstr>'havelvac 7.9'!Print_Titles</vt:lpstr>
      <vt:lpstr>havelvac3!Print_Titles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EGW</dc:creator>
  <cp:lastModifiedBy>Arpine Khachatryan</cp:lastModifiedBy>
  <cp:lastPrinted>2025-09-09T11:00:24Z</cp:lastPrinted>
  <dcterms:created xsi:type="dcterms:W3CDTF">2016-09-08T08:35:47Z</dcterms:created>
  <dcterms:modified xsi:type="dcterms:W3CDTF">2025-09-15T12:27:59Z</dcterms:modified>
</cp:coreProperties>
</file>