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403\"/>
    </mc:Choice>
  </mc:AlternateContent>
  <xr:revisionPtr revIDLastSave="0" documentId="13_ncr:1_{C5A8CA89-1E93-4EA7-BD03-2BC9D70F9287}" xr6:coauthVersionLast="47" xr6:coauthVersionMax="47" xr10:uidLastSave="{00000000-0000-0000-0000-000000000000}"/>
  <bookViews>
    <workbookView xWindow="-120" yWindow="-120" windowWidth="29040" windowHeight="15840" tabRatio="942" firstSheet="4" activeTab="4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r:id="rId5"/>
    <sheet name="havelvac4" sheetId="220" state="hidden" r:id="rId6"/>
    <sheet name="havelvac5" sheetId="221" state="hidden" r:id="rId7"/>
    <sheet name="havelvac 7.2" sheetId="200" state="hidden" r:id="rId8"/>
    <sheet name="havelvac 7.3" sheetId="201" state="hidden" r:id="rId9"/>
    <sheet name="havelvac 7.4" sheetId="202" state="hidden" r:id="rId10"/>
    <sheet name="havelvac 7.5" sheetId="203" state="hidden" r:id="rId11"/>
    <sheet name="havelvac 7.6" sheetId="204" state="hidden" r:id="rId12"/>
    <sheet name="havelvac 7.7" sheetId="205" state="hidden" r:id="rId13"/>
    <sheet name="havelvac 7.8" sheetId="207" state="hidden" r:id="rId14"/>
    <sheet name="havelvac 7.9" sheetId="206" state="hidden" r:id="rId15"/>
    <sheet name="havelvac 7.10" sheetId="208" state="hidden" r:id="rId16"/>
    <sheet name="havelvac 7.11" sheetId="210" state="hidden" r:id="rId17"/>
    <sheet name="havelvac 7.12" sheetId="211" state="hidden" r:id="rId18"/>
    <sheet name="havelvac 7.13" sheetId="212" state="hidden" r:id="rId19"/>
  </sheets>
  <definedNames>
    <definedName name="_xlnm._FilterDatabase" localSheetId="3" hidden="1">'havelvac 6 varchakan'!$H$7:$M$7</definedName>
    <definedName name="_xlnm._FilterDatabase" localSheetId="15" hidden="1">'havelvac 7.10'!$H$12:$M$41</definedName>
    <definedName name="_xlnm._FilterDatabase" localSheetId="16" hidden="1">'havelvac 7.11'!$H$12:$M$41</definedName>
    <definedName name="_xlnm._FilterDatabase" localSheetId="17" hidden="1">'havelvac 7.12'!$H$12:$M$41</definedName>
    <definedName name="_xlnm._FilterDatabase" localSheetId="18" hidden="1">'havelvac 7.13'!$H$12:$M$41</definedName>
    <definedName name="_xlnm._FilterDatabase" localSheetId="7" hidden="1">'havelvac 7.2'!$H$12:$M$41</definedName>
    <definedName name="_xlnm._FilterDatabase" localSheetId="8" hidden="1">'havelvac 7.3'!$H$12:$M$41</definedName>
    <definedName name="_xlnm._FilterDatabase" localSheetId="9" hidden="1">'havelvac 7.4'!$H$12:$M$41</definedName>
    <definedName name="_xlnm._FilterDatabase" localSheetId="10" hidden="1">'havelvac 7.5'!$H$12:$M$41</definedName>
    <definedName name="_xlnm._FilterDatabase" localSheetId="11" hidden="1">'havelvac 7.6'!$H$12:$M$41</definedName>
    <definedName name="_xlnm._FilterDatabase" localSheetId="12" hidden="1">'havelvac 7.7'!$H$12:$M$41</definedName>
    <definedName name="_xlnm._FilterDatabase" localSheetId="13" hidden="1">'havelvac 7.8'!$H$12:$M$41</definedName>
    <definedName name="_xlnm._FilterDatabase" localSheetId="14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15">'havelvac 7.10'!$H$1:$P$762</definedName>
    <definedName name="_xlnm.Print_Area" localSheetId="16">'havelvac 7.11'!$F$1:$P$608</definedName>
    <definedName name="_xlnm.Print_Area" localSheetId="17">'havelvac 7.12'!$H$1:$P$756</definedName>
    <definedName name="_xlnm.Print_Area" localSheetId="18">'havelvac 7.13'!$H$1:$P$605</definedName>
    <definedName name="_xlnm.Print_Area" localSheetId="7">'havelvac 7.2'!$H$1:$P$762</definedName>
    <definedName name="_xlnm.Print_Area" localSheetId="8">'havelvac 7.3'!$H$1:$P$762</definedName>
    <definedName name="_xlnm.Print_Area" localSheetId="9">'havelvac 7.4'!$H$1:$P$762</definedName>
    <definedName name="_xlnm.Print_Area" localSheetId="10">'havelvac 7.5'!$H$1:$P$762</definedName>
    <definedName name="_xlnm.Print_Area" localSheetId="11">'havelvac 7.6'!$A$1:$P$760</definedName>
    <definedName name="_xlnm.Print_Area" localSheetId="12">'havelvac 7.7'!$H$1:$P$762</definedName>
    <definedName name="_xlnm.Print_Area" localSheetId="13">'havelvac 7.8'!$H$1:$P$762</definedName>
    <definedName name="_xlnm.Print_Area" localSheetId="14">'havelvac 7.9'!$H$1:$P$762</definedName>
    <definedName name="_xlnm.Print_Area" localSheetId="5">havelvac4!$A$1:$E$13</definedName>
    <definedName name="_xlnm.Print_Area" localSheetId="6">havelvac5!$A$1:$F$81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15">'havelvac 7.10'!$10:$12</definedName>
    <definedName name="_xlnm.Print_Titles" localSheetId="16">'havelvac 7.11'!$10:$12</definedName>
    <definedName name="_xlnm.Print_Titles" localSheetId="17">'havelvac 7.12'!$10:$12</definedName>
    <definedName name="_xlnm.Print_Titles" localSheetId="18">'havelvac 7.13'!$10:$12</definedName>
    <definedName name="_xlnm.Print_Titles" localSheetId="7">'havelvac 7.2'!$10:$12</definedName>
    <definedName name="_xlnm.Print_Titles" localSheetId="8">'havelvac 7.3'!$10:$12</definedName>
    <definedName name="_xlnm.Print_Titles" localSheetId="9">'havelvac 7.4'!$10:$12</definedName>
    <definedName name="_xlnm.Print_Titles" localSheetId="10">'havelvac 7.5'!$10:$12</definedName>
    <definedName name="_xlnm.Print_Titles" localSheetId="11">'havelvac 7.6'!$10:$12</definedName>
    <definedName name="_xlnm.Print_Titles" localSheetId="12">'havelvac 7.7'!$10:$12</definedName>
    <definedName name="_xlnm.Print_Titles" localSheetId="13">'havelvac 7.8'!$10:$12</definedName>
    <definedName name="_xlnm.Print_Titles" localSheetId="14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P615" i="200" l="1"/>
  <c r="P615" i="201"/>
  <c r="P615" i="202"/>
  <c r="P615" i="203"/>
  <c r="P615" i="204"/>
  <c r="P615" i="205"/>
  <c r="P615" i="207"/>
  <c r="P615" i="206"/>
  <c r="P615" i="208"/>
  <c r="P615" i="210"/>
  <c r="P615" i="211"/>
  <c r="P615" i="212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P667" i="200"/>
  <c r="P667" i="201"/>
  <c r="P667" i="202"/>
  <c r="P667" i="203"/>
  <c r="P667" i="204"/>
  <c r="P667" i="205"/>
  <c r="P667" i="207"/>
  <c r="P667" i="206"/>
  <c r="P667" i="208"/>
  <c r="P667" i="210"/>
  <c r="P667" i="211"/>
  <c r="P667" i="212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N667" i="205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422" i="205" l="1"/>
  <c r="N422" i="201"/>
  <c r="N615" i="211"/>
  <c r="N422" i="210"/>
  <c r="N667" i="204"/>
  <c r="N667" i="210"/>
  <c r="N667" i="201"/>
  <c r="N422" i="212"/>
  <c r="N422" i="204"/>
  <c r="N422" i="200"/>
  <c r="P420" i="200"/>
  <c r="N422" i="206"/>
  <c r="N422" i="203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N213" i="200" s="1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8" l="1"/>
  <c r="N213" i="205"/>
  <c r="N213" i="211"/>
  <c r="N213" i="202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82" i="200" l="1"/>
  <c r="P482" i="201"/>
  <c r="P482" i="202"/>
  <c r="P482" i="203"/>
  <c r="P482" i="204"/>
  <c r="P482" i="205"/>
  <c r="P482" i="207"/>
  <c r="P482" i="206"/>
  <c r="P482" i="208"/>
  <c r="P482" i="210"/>
  <c r="P482" i="211"/>
  <c r="P482" i="212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546" i="200" l="1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O464" i="200" l="1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N487" i="201" l="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6" l="1"/>
  <c r="N393" i="200"/>
  <c r="N393" i="202"/>
  <c r="N393" i="201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N404" i="211" s="1"/>
  <c r="O404" i="212"/>
  <c r="N404" i="212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60" i="210" l="1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200" l="1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200" l="1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P608" i="202" s="1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P608" i="203" s="1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O608" i="204" s="1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P608" i="206" s="1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P608" i="207" s="1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P608" i="208" s="1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P608" i="212" s="1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0" l="1"/>
  <c r="O608" i="205"/>
  <c r="P608" i="200"/>
  <c r="O608" i="212"/>
  <c r="P608" i="211"/>
  <c r="O608" i="208"/>
  <c r="O608" i="207"/>
  <c r="O608" i="206"/>
  <c r="P608" i="205"/>
  <c r="O608" i="203"/>
  <c r="O608" i="202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O426" i="208"/>
  <c r="O424" i="208" s="1"/>
  <c r="P426" i="207"/>
  <c r="P424" i="207" s="1"/>
  <c r="P418" i="207" s="1"/>
  <c r="O426" i="206"/>
  <c r="O424" i="206" s="1"/>
  <c r="O426" i="204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6" i="210"/>
  <c r="P424" i="210" s="1"/>
  <c r="P418" i="210" s="1"/>
  <c r="P426" i="206"/>
  <c r="P424" i="206" s="1"/>
  <c r="P418" i="206" s="1"/>
  <c r="O426" i="205"/>
  <c r="O424" i="205" s="1"/>
  <c r="P426" i="204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72" i="208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P698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P424" i="204"/>
  <c r="P418" i="204" s="1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P424" i="212"/>
  <c r="P418" i="212" s="1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P406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P272" i="207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O37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P424" i="211"/>
  <c r="P418" i="211" s="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P406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441" i="20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O377" i="21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49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O606" i="207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O424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606" i="202"/>
  <c r="P606" i="200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8" l="1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l="1"/>
  <c r="N280" i="200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F50" i="221"/>
  <c r="F44" i="221" s="1"/>
  <c r="F14" i="221" s="1"/>
  <c r="F12" i="221" s="1"/>
  <c r="D46" i="221"/>
  <c r="D56" i="221"/>
  <c r="D52" i="221"/>
  <c r="D26" i="221"/>
  <c r="E44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O433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E123" i="222" l="1"/>
  <c r="F123" i="222"/>
  <c r="N240" i="200"/>
  <c r="P372" i="200"/>
  <c r="O372" i="200"/>
  <c r="P55" i="200"/>
  <c r="O55" i="200"/>
  <c r="N243" i="200"/>
  <c r="N372" i="200" l="1"/>
  <c r="D82" i="222" l="1"/>
  <c r="P414" i="200" l="1"/>
  <c r="O414" i="200"/>
  <c r="F17" i="222"/>
  <c r="E17" i="222"/>
  <c r="D21" i="222"/>
  <c r="P485" i="200"/>
  <c r="O485" i="200"/>
  <c r="N484" i="200"/>
  <c r="N486" i="200"/>
  <c r="N483" i="200"/>
  <c r="O480" i="200" l="1"/>
  <c r="P480" i="200"/>
  <c r="N485" i="200"/>
  <c r="N414" i="200"/>
  <c r="N482" i="200"/>
  <c r="N63" i="200"/>
  <c r="N480" i="200" l="1"/>
  <c r="N478" i="200" s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O500" i="200" l="1"/>
  <c r="O493" i="200" s="1"/>
  <c r="O473" i="200"/>
  <c r="O455" i="200"/>
  <c r="O449" i="200"/>
  <c r="O445" i="200"/>
  <c r="O93" i="200"/>
  <c r="N93" i="200" s="1"/>
  <c r="O428" i="200"/>
  <c r="O439" i="200"/>
  <c r="O437" i="200"/>
  <c r="O430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502" i="200"/>
  <c r="N503" i="200"/>
  <c r="N504" i="200"/>
  <c r="N505" i="200"/>
  <c r="N506" i="200"/>
  <c r="N507" i="200"/>
  <c r="N508" i="200"/>
  <c r="N509" i="200"/>
  <c r="N501" i="200"/>
  <c r="N497" i="200"/>
  <c r="N496" i="200"/>
  <c r="N475" i="200"/>
  <c r="N474" i="200"/>
  <c r="N466" i="200"/>
  <c r="N467" i="200"/>
  <c r="N468" i="200"/>
  <c r="N469" i="200"/>
  <c r="N471" i="200"/>
  <c r="N472" i="200"/>
  <c r="N465" i="200"/>
  <c r="N463" i="200"/>
  <c r="N457" i="200"/>
  <c r="N458" i="200"/>
  <c r="N459" i="200"/>
  <c r="N460" i="200"/>
  <c r="N461" i="200"/>
  <c r="N462" i="200"/>
  <c r="N456" i="200"/>
  <c r="N451" i="200"/>
  <c r="N452" i="200"/>
  <c r="N453" i="200"/>
  <c r="N454" i="200"/>
  <c r="N450" i="200"/>
  <c r="N447" i="200"/>
  <c r="N448" i="200"/>
  <c r="N446" i="200"/>
  <c r="N94" i="200"/>
  <c r="N429" i="200"/>
  <c r="N440" i="200"/>
  <c r="N438" i="200"/>
  <c r="N435" i="200"/>
  <c r="N436" i="200"/>
  <c r="N434" i="200"/>
  <c r="N432" i="200"/>
  <c r="N431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9" i="200" l="1"/>
  <c r="O274" i="200"/>
  <c r="O379" i="200"/>
  <c r="O443" i="200"/>
  <c r="N495" i="200"/>
  <c r="O478" i="200"/>
  <c r="O476" i="200" s="1"/>
  <c r="O426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O408" i="200" l="1"/>
  <c r="O424" i="200"/>
  <c r="O321" i="200"/>
  <c r="O370" i="200"/>
  <c r="O272" i="200"/>
  <c r="O260" i="200"/>
  <c r="O362" i="200"/>
  <c r="O377" i="200"/>
  <c r="O165" i="200"/>
  <c r="O84" i="200"/>
  <c r="O16" i="200"/>
  <c r="O66" i="200"/>
  <c r="O319" i="200" l="1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X182" i="19"/>
  <c r="S182" i="19"/>
  <c r="Z182" i="19"/>
  <c r="AB182" i="19"/>
  <c r="U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V182" i="19"/>
  <c r="O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2" i="220"/>
  <c r="E14" i="220" s="1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O498" i="19" l="1"/>
  <c r="P498" i="19" s="1"/>
  <c r="O491" i="200" l="1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P492" i="19" l="1"/>
  <c r="R492" i="19"/>
  <c r="N492" i="19"/>
  <c r="O490" i="1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D12" i="220" l="1"/>
  <c r="D14" i="220" l="1"/>
  <c r="C12" i="220"/>
  <c r="C14" i="220" s="1"/>
  <c r="N237" i="20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<sst xmlns="http://schemas.openxmlformats.org/spreadsheetml/2006/main" count="51663" uniqueCount="927">
  <si>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</si>
  <si>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</si>
  <si>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</si>
  <si>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</si>
  <si>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</si>
  <si>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</si>
  <si>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</si>
  <si>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</si>
  <si>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</si>
  <si>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</si>
  <si>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</si>
  <si>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</si>
  <si>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</si>
  <si>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</si>
  <si>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</si>
  <si>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</si>
  <si>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</si>
  <si>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</si>
  <si>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</si>
  <si>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</si>
  <si>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</si>
  <si>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</si>
  <si>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</si>
  <si>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</si>
  <si>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</si>
  <si>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</si>
  <si>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</si>
  <si>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</si>
  <si>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</si>
  <si>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</si>
  <si>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</si>
  <si>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</si>
  <si>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</si>
  <si>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</si>
  <si>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</si>
  <si>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</si>
  <si>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</si>
  <si>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</si>
  <si>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</si>
  <si>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</si>
  <si>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</si>
  <si>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</si>
  <si>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</si>
  <si>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</si>
  <si>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</si>
  <si>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</si>
  <si>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</si>
  <si>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</si>
  <si>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</si>
  <si>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</si>
  <si>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</si>
  <si>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</si>
  <si>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</si>
  <si>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</si>
  <si>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</si>
  <si>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</si>
  <si>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</si>
  <si>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</si>
  <si>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</si>
  <si>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</si>
  <si>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</si>
  <si>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</si>
  <si>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</si>
  <si>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</si>
  <si>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</si>
  <si>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</si>
  <si>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</si>
  <si>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</si>
  <si>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</si>
  <si>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</si>
  <si>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</si>
  <si>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</si>
  <si>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</si>
  <si>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</si>
  <si>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</si>
  <si>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</si>
  <si>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</si>
  <si>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</si>
  <si>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</si>
  <si>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</si>
  <si>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</si>
  <si>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</si>
  <si>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</si>
  <si>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</si>
  <si>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</si>
  <si>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</si>
  <si>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</si>
  <si>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</si>
  <si>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</si>
  <si>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</si>
  <si>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</si>
  <si>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</si>
  <si>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</si>
  <si>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</si>
  <si>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</si>
  <si>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</si>
  <si>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</si>
  <si>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</si>
  <si>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</si>
  <si>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</si>
  <si>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</si>
  <si>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</si>
  <si>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</si>
  <si>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</si>
  <si>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</si>
  <si>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</si>
  <si>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</si>
  <si>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</si>
  <si>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</si>
  <si>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</si>
  <si>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</si>
  <si>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</si>
  <si>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</si>
  <si>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</si>
  <si>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</si>
  <si>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</si>
  <si>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</si>
  <si>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</si>
  <si>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</si>
  <si>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</si>
  <si>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</si>
  <si>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</si>
  <si>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</si>
  <si>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</si>
  <si>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</si>
  <si>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</si>
  <si>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</si>
  <si>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</si>
  <si>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</si>
  <si>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</si>
  <si>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</si>
  <si>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</si>
  <si>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</si>
  <si>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</si>
  <si>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</si>
  <si>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</si>
  <si>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</si>
  <si>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</si>
  <si>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</si>
  <si>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</si>
  <si>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</si>
  <si>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</si>
  <si>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</si>
  <si>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</si>
  <si>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</si>
  <si>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</si>
  <si>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</si>
  <si>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</si>
  <si>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</si>
  <si>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</si>
  <si>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</si>
  <si>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</si>
  <si>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</si>
  <si>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</si>
  <si>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</si>
  <si>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</si>
  <si>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</si>
  <si>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</si>
  <si>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</si>
  <si>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</si>
  <si>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</si>
  <si>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</si>
  <si>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</si>
  <si>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</si>
  <si>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</si>
  <si>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</si>
  <si>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</si>
  <si>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</si>
  <si>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</si>
  <si>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</si>
  <si>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</si>
  <si>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</si>
  <si>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</si>
  <si>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</si>
  <si>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</si>
  <si>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</si>
  <si>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</si>
  <si>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</si>
  <si>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</si>
  <si>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</si>
  <si>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</si>
  <si>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</si>
  <si>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</si>
  <si>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</si>
  <si>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</si>
  <si>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</si>
  <si>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</si>
  <si>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</si>
  <si>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</si>
  <si>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</si>
  <si>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</si>
  <si>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</si>
  <si>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</si>
  <si>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</si>
  <si>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</si>
  <si>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</si>
  <si>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</si>
  <si>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</si>
  <si>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</si>
  <si>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</si>
  <si>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</si>
  <si>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</si>
  <si>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</si>
  <si>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</si>
  <si>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</si>
  <si>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</si>
  <si>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</si>
  <si>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</si>
  <si>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</si>
  <si>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</si>
  <si>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</si>
  <si>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</si>
  <si>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</si>
  <si>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</si>
  <si>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</si>
  <si>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</si>
  <si>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</si>
  <si>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</si>
  <si>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</si>
  <si>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</si>
  <si>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</si>
  <si>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</si>
  <si>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</si>
  <si>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</si>
  <si>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</si>
  <si>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</si>
  <si>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</si>
  <si>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</si>
  <si>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</si>
  <si>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</si>
  <si>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</si>
  <si>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</si>
  <si>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</si>
  <si>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</si>
  <si>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</si>
  <si>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</si>
  <si>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</si>
  <si>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</si>
  <si>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</si>
  <si>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</si>
  <si>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</si>
  <si>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</si>
  <si>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</si>
  <si>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</si>
  <si>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</si>
  <si>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</si>
  <si>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</si>
  <si>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</si>
  <si>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</si>
  <si>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</si>
  <si>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</si>
  <si>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</si>
  <si>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</si>
  <si>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</si>
  <si>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</si>
  <si>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</si>
  <si>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</si>
  <si>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</si>
  <si>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</si>
  <si>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</si>
  <si>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</si>
  <si>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</si>
  <si>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</si>
  <si>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</si>
  <si>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</si>
  <si>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</si>
  <si>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</si>
  <si>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</si>
  <si>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</si>
  <si>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</si>
  <si>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</si>
  <si>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</si>
  <si>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</si>
  <si>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</si>
  <si>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</si>
  <si>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</si>
  <si>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</si>
  <si>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</si>
  <si>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</si>
  <si>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</si>
  <si>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</si>
  <si>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</si>
  <si>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</si>
  <si>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</si>
  <si>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</si>
  <si>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</si>
  <si>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</si>
  <si>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</si>
  <si>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</si>
  <si>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</si>
  <si>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</si>
  <si>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</si>
  <si>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</si>
  <si>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</si>
  <si>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</si>
  <si>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</si>
  <si>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</si>
  <si>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</si>
  <si>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</si>
  <si>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</si>
  <si>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</si>
  <si>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</si>
  <si>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</si>
  <si>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</si>
  <si>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</si>
  <si>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</si>
  <si>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</si>
  <si>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</si>
  <si>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</si>
  <si>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</si>
  <si>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</si>
  <si>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</si>
  <si>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</si>
  <si>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</si>
  <si>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</si>
  <si>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</si>
  <si>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</si>
  <si>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</si>
  <si>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</si>
  <si>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</si>
  <si>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</si>
  <si>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</si>
  <si>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</si>
  <si>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</si>
  <si>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</si>
  <si>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</si>
  <si>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</si>
  <si>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</si>
  <si>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</si>
  <si>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</si>
  <si>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</si>
  <si>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</si>
  <si>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</si>
  <si>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</si>
  <si>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</si>
  <si>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</si>
  <si>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</si>
  <si>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</si>
  <si>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</si>
  <si>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</si>
  <si>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</si>
  <si>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</si>
  <si>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</si>
  <si>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</si>
  <si>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</si>
  <si>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</si>
  <si>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</si>
  <si>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</si>
  <si>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</si>
  <si>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</si>
  <si>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</si>
  <si>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</si>
  <si>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</si>
  <si>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</si>
  <si>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</si>
  <si>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</si>
  <si>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</si>
  <si>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</si>
  <si>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</si>
  <si>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</si>
  <si>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</si>
  <si>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</si>
  <si>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</si>
  <si>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</si>
  <si>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</si>
  <si>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</si>
  <si>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</si>
  <si>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</si>
  <si>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</si>
  <si>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</si>
  <si>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</si>
  <si>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</si>
  <si>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</si>
  <si>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</si>
  <si>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</si>
  <si>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</si>
  <si>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</si>
  <si>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</si>
  <si>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</si>
  <si>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</si>
  <si>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</si>
  <si>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</si>
  <si>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</si>
  <si>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</si>
  <si>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</si>
  <si>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</si>
  <si>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</si>
  <si>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</si>
  <si>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</si>
  <si>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</si>
  <si>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</si>
  <si>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</si>
  <si>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</si>
  <si>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</si>
  <si>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</si>
  <si>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</si>
  <si>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</si>
  <si>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</si>
  <si>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</si>
  <si>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</si>
  <si>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</si>
  <si>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</si>
  <si>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</si>
  <si>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</si>
  <si>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</si>
  <si>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</si>
  <si>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</si>
  <si>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</si>
  <si>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</si>
  <si>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</si>
  <si>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</si>
  <si>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</si>
  <si>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</si>
  <si>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</si>
  <si>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</si>
  <si>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</si>
  <si>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</si>
  <si>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</si>
  <si>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</si>
  <si>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</si>
  <si>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</si>
  <si>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</si>
  <si>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</si>
  <si>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</si>
  <si>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</si>
  <si>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</si>
  <si>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</si>
  <si>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</si>
  <si>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</si>
  <si>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</si>
  <si>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</si>
  <si>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</si>
  <si>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</si>
  <si>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</si>
  <si>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</si>
  <si>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</si>
  <si>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</si>
  <si>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</si>
  <si>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</si>
  <si>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</si>
  <si>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</si>
  <si>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</si>
  <si>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</si>
  <si>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</si>
  <si>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</si>
  <si>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</si>
  <si>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</si>
  <si>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</si>
  <si>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</si>
  <si>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</si>
  <si>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</si>
  <si>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</si>
  <si>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</si>
  <si>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</si>
  <si>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</si>
  <si>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</si>
  <si>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</si>
  <si>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</si>
  <si>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</si>
  <si>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</si>
  <si>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</si>
  <si>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</si>
  <si>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</si>
  <si>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</si>
  <si>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</si>
  <si>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</si>
  <si>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</si>
  <si>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</si>
  <si>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</si>
  <si>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</si>
  <si>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</si>
  <si>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</si>
  <si>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</si>
  <si>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</si>
  <si>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</si>
  <si>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</si>
  <si>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</si>
  <si>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</si>
  <si>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</si>
  <si>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</si>
  <si>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</si>
  <si>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</si>
  <si>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</si>
  <si>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</si>
  <si>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</si>
  <si>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</si>
  <si>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</si>
  <si>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</si>
  <si>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</si>
  <si>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</si>
  <si>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</si>
  <si>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</si>
  <si>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</si>
  <si>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</si>
  <si>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</si>
  <si>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</si>
  <si>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</si>
  <si>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</si>
  <si>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</si>
  <si>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</si>
  <si>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</si>
  <si>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</si>
  <si>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</si>
  <si>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</si>
  <si>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</si>
  <si>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</si>
  <si>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</si>
  <si>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</si>
  <si>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</si>
  <si>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</si>
  <si>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</si>
  <si>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</si>
  <si>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</si>
  <si>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</si>
  <si>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</si>
  <si>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</si>
  <si>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</si>
  <si>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</si>
  <si>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</si>
  <si>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</si>
  <si>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</si>
  <si>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</si>
  <si>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</si>
  <si>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</si>
  <si>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</si>
  <si>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</si>
  <si>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</si>
  <si>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</si>
  <si>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</si>
  <si>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</si>
  <si>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</si>
  <si>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</si>
  <si>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</si>
  <si>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</si>
  <si>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</si>
  <si>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</si>
  <si>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</si>
  <si>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</si>
  <si>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</si>
  <si>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</si>
  <si>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</si>
  <si>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</si>
  <si>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</si>
  <si>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</si>
  <si>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</si>
  <si>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</si>
  <si>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</si>
  <si>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</si>
  <si>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</si>
  <si>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</si>
  <si>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</si>
  <si>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</si>
  <si>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</si>
  <si>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</si>
  <si>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</si>
  <si>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</si>
  <si>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</si>
  <si>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</si>
  <si>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</si>
  <si>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</si>
  <si>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</si>
  <si>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</si>
  <si>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</si>
  <si>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</si>
  <si>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</si>
  <si>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</si>
  <si>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</si>
  <si>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</si>
  <si>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</si>
  <si>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</si>
  <si>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</si>
  <si>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</si>
  <si>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</si>
  <si>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</si>
  <si>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</si>
  <si>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</si>
  <si>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</si>
  <si>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</si>
  <si>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</si>
  <si>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</si>
  <si>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</si>
  <si>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</si>
  <si>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</si>
  <si>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</si>
  <si>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</si>
  <si>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</si>
  <si>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</si>
  <si>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</si>
  <si>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</si>
  <si>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</si>
  <si>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</si>
  <si>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</si>
  <si>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</si>
  <si>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</si>
  <si>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</si>
  <si>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</si>
  <si>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</si>
  <si>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</si>
  <si>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</si>
  <si>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</si>
  <si>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</si>
  <si>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</si>
  <si>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</si>
  <si>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</si>
  <si>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</si>
  <si>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</si>
  <si>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</si>
  <si>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</si>
  <si>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</si>
  <si>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</si>
  <si>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</si>
  <si>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</si>
  <si>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</si>
  <si>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</si>
  <si>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</si>
  <si>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</si>
  <si>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</si>
  <si>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</si>
  <si>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</si>
  <si>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</si>
  <si>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</si>
  <si>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</si>
  <si>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</si>
  <si>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</si>
  <si>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</si>
  <si>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</si>
  <si>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</si>
  <si>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</si>
  <si>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</si>
  <si>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</si>
  <si>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</si>
  <si>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</si>
  <si>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</si>
  <si>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</si>
  <si>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</si>
  <si>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</si>
  <si>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</si>
  <si>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</si>
  <si>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</si>
  <si>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</si>
  <si>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</si>
  <si>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</si>
  <si>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</si>
  <si>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</si>
  <si>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</si>
  <si>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</si>
  <si>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</si>
  <si>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</si>
  <si>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</si>
  <si>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</si>
  <si>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</si>
  <si>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</si>
  <si>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</si>
  <si>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</si>
  <si>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</si>
  <si>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</si>
  <si>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</si>
  <si>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</si>
  <si>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</si>
  <si>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</si>
  <si>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</si>
  <si>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</si>
  <si>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</si>
  <si>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</si>
  <si>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</si>
  <si>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</si>
  <si>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</si>
  <si>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</si>
  <si>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</si>
  <si>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</si>
  <si>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</si>
  <si>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</si>
  <si>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</si>
  <si>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</si>
  <si>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</si>
  <si>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</si>
  <si>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</si>
  <si>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</si>
  <si>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</si>
  <si>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</si>
  <si>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</si>
  <si>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</si>
  <si>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</si>
  <si>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</si>
  <si>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</si>
  <si>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</si>
  <si>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</si>
  <si>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</si>
  <si>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</si>
  <si>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</si>
  <si>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</si>
  <si>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</si>
  <si>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</si>
  <si>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</si>
  <si>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</si>
  <si>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</si>
  <si>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</si>
  <si>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</si>
  <si>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</si>
  <si>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</si>
  <si>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</si>
  <si>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</si>
  <si>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</si>
  <si>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</si>
  <si>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</si>
  <si>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</si>
  <si>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</si>
  <si>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</si>
  <si>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</si>
  <si>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</si>
  <si>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</si>
  <si>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</si>
  <si>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</si>
  <si>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</si>
  <si>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</si>
  <si>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</si>
  <si>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</si>
  <si>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</si>
  <si>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</si>
  <si>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</si>
  <si>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</si>
  <si>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</si>
  <si>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</si>
  <si>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</si>
  <si>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</si>
  <si>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</si>
  <si>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</si>
  <si>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</si>
  <si>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</si>
  <si>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</si>
  <si>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</si>
  <si>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</si>
  <si>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</si>
  <si>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</si>
  <si>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</si>
  <si>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</si>
  <si>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</si>
  <si>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</si>
  <si>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</si>
  <si>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</si>
  <si>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</si>
  <si>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</si>
  <si>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</si>
  <si>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</si>
  <si>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</si>
  <si>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</si>
  <si>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</si>
  <si>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</si>
  <si>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</si>
  <si>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</si>
  <si>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</si>
  <si>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</si>
  <si>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</si>
  <si>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</si>
  <si>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</si>
  <si>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</si>
  <si>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</si>
  <si>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</si>
  <si>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</si>
  <si>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</si>
  <si>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</si>
  <si>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</si>
  <si>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</si>
  <si>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</si>
  <si>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</si>
  <si>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</si>
  <si>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</si>
  <si>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</si>
  <si>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</si>
  <si>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</si>
  <si>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</si>
  <si>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</si>
  <si>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</si>
  <si>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</si>
  <si>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</si>
  <si>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</si>
  <si>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</si>
  <si>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</si>
  <si>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</si>
  <si>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</si>
  <si>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</si>
  <si>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</si>
  <si>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</si>
  <si>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</si>
  <si>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</si>
  <si>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</si>
  <si>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</si>
  <si>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</si>
  <si>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</si>
  <si>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</si>
  <si>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</si>
  <si>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</si>
  <si>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</si>
  <si>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</si>
  <si>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</si>
  <si>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</si>
  <si>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</si>
  <si>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</si>
  <si>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</si>
  <si>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</si>
  <si>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</si>
  <si>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</si>
  <si>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</si>
  <si>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</si>
  <si>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</si>
  <si>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</si>
  <si>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</si>
  <si>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</si>
  <si>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</si>
  <si>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</si>
  <si>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</si>
  <si>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</si>
  <si>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</si>
  <si>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</si>
  <si>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</si>
  <si>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</si>
  <si>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</si>
  <si>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</si>
  <si>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</si>
  <si>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</si>
  <si>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</si>
  <si>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</si>
  <si>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</si>
  <si>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</si>
  <si>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</si>
  <si>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</si>
  <si>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</si>
  <si>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</si>
  <si>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</si>
  <si>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</si>
  <si>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</si>
  <si>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</si>
  <si>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</si>
  <si>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</si>
  <si>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</si>
  <si>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</si>
  <si>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</si>
  <si>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</si>
  <si>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</si>
  <si>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</si>
  <si>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</si>
  <si>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</si>
  <si>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</si>
  <si>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</si>
  <si>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</si>
  <si>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</si>
  <si>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</si>
  <si>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</si>
  <si>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</si>
  <si>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</si>
  <si>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</si>
  <si>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</si>
  <si>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</si>
  <si>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</si>
  <si>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</si>
  <si>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</si>
  <si>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</si>
  <si>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</si>
  <si>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</si>
  <si>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</si>
  <si>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</si>
  <si>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</si>
  <si>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</si>
  <si>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</si>
  <si>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</si>
  <si>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</si>
  <si>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</si>
  <si>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</si>
  <si>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</si>
  <si>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</si>
  <si>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</si>
  <si>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</si>
  <si>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</si>
  <si>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</si>
  <si>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</si>
  <si>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</si>
  <si>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</si>
  <si>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</si>
  <si>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</si>
  <si>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</si>
  <si>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</si>
  <si>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</si>
  <si>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</si>
  <si>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</si>
  <si>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</si>
  <si>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</si>
  <si>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</si>
  <si>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</si>
  <si>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</si>
  <si>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</si>
  <si>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</si>
  <si>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</si>
  <si>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</si>
  <si>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</si>
  <si>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</si>
  <si>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</si>
  <si>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</si>
  <si>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</si>
  <si>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</si>
  <si>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</si>
  <si>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</si>
  <si>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4 ՀԱՎԵԼՎԱԾՈՒՄ ԿԱՏԱՐՎՈՂ ՓՈՓՈԽՈՒԹՅՈՒՆՆԵՐԸ</t>
  </si>
  <si>
    <t>ԵՐԵՎԱՆ ՔԱՂԱՔԻ ԱՎԱԳԱՆՈՒ 2024 ԹՎԱԿԱՆԻ ԴԵԿՏԵՄԲԵՐԻ 24-Ի N 268-Ն ՈՐՈՇՄԱՆ N 5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</si>
  <si>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</si>
  <si>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</si>
  <si>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</si>
  <si>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</si>
  <si>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</si>
  <si>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</si>
  <si>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</si>
  <si>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</si>
  <si>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</si>
  <si>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</si>
  <si>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</si>
  <si>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</si>
  <si>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N ____-Ն որոշման</t>
  </si>
  <si>
    <t xml:space="preserve"> 2025 թվականի __________-ի</t>
  </si>
  <si>
    <t xml:space="preserve"> N ___-Ն որոշման</t>
  </si>
  <si>
    <t xml:space="preserve"> 2025 թվականի _______________-ի</t>
  </si>
  <si>
    <t xml:space="preserve"> 2025 թվականի ___________________-ի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</si>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</sst>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3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78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1" fillId="24" borderId="0" xfId="0" applyFont="1" applyFill="1"/>
    <xf numFmtId="0" fontId="72" fillId="24" borderId="0" xfId="0" applyFont="1" applyFill="1" applyAlignment="1">
      <alignment horizontal="center"/>
    </xf>
    <xf numFmtId="0" fontId="71" fillId="24" borderId="0" xfId="0" applyFont="1" applyFill="1" applyAlignment="1">
      <alignment horizontal="center"/>
    </xf>
    <xf numFmtId="0" fontId="72" fillId="24" borderId="0" xfId="0" applyFont="1" applyFill="1"/>
    <xf numFmtId="170" fontId="71" fillId="24" borderId="0" xfId="0" applyNumberFormat="1" applyFont="1" applyFill="1" applyAlignment="1">
      <alignment wrapText="1"/>
    </xf>
    <xf numFmtId="0" fontId="71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3" fillId="35" borderId="0" xfId="0" applyNumberFormat="1" applyFont="1" applyFill="1"/>
    <xf numFmtId="0" fontId="78" fillId="34" borderId="27" xfId="0" applyFont="1" applyFill="1" applyBorder="1" applyAlignment="1">
      <alignment horizontal="center" vertical="top" wrapText="1"/>
    </xf>
    <xf numFmtId="0" fontId="74" fillId="34" borderId="25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4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78" fillId="34" borderId="27" xfId="0" applyFont="1" applyFill="1" applyBorder="1" applyAlignment="1">
      <alignment vertical="top" wrapText="1"/>
    </xf>
    <xf numFmtId="0" fontId="84" fillId="34" borderId="28" xfId="0" applyFont="1" applyFill="1" applyBorder="1" applyAlignment="1">
      <alignment vertical="top" wrapText="1"/>
    </xf>
    <xf numFmtId="169" fontId="85" fillId="34" borderId="11" xfId="77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6" fillId="34" borderId="10" xfId="49" applyNumberFormat="1" applyFont="1" applyFill="1" applyBorder="1" applyAlignment="1">
      <alignment horizontal="left" vertical="center"/>
    </xf>
    <xf numFmtId="169" fontId="8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88" fillId="0" borderId="10" xfId="0" applyNumberFormat="1" applyFont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89" fillId="0" borderId="30" xfId="0" applyFont="1" applyBorder="1" applyAlignment="1">
      <alignment vertical="top" wrapText="1"/>
    </xf>
    <xf numFmtId="49" fontId="91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91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92" fillId="0" borderId="10" xfId="0" applyNumberFormat="1" applyFont="1" applyBorder="1" applyAlignment="1">
      <alignment horizontal="left" vertical="center" wrapText="1" readingOrder="1"/>
    </xf>
    <xf numFmtId="49" fontId="92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6" fillId="34" borderId="10" xfId="49" applyNumberFormat="1" applyFont="1" applyFill="1" applyBorder="1" applyAlignment="1">
      <alignment horizontal="right" vertical="center"/>
    </xf>
    <xf numFmtId="49" fontId="92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43" fontId="0" fillId="0" borderId="0" xfId="0" applyNumberFormat="1"/>
    <xf numFmtId="0" fontId="33" fillId="34" borderId="0" xfId="0" applyFont="1" applyFill="1" applyAlignment="1">
      <alignment vertical="center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33" fillId="34" borderId="0" xfId="0" applyFont="1" applyFill="1"/>
    <xf numFmtId="0" fontId="24" fillId="34" borderId="0" xfId="0" applyFont="1" applyFill="1" applyAlignment="1">
      <alignment horizontal="center" vertical="center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0" fontId="74" fillId="34" borderId="24" xfId="0" applyFont="1" applyFill="1" applyBorder="1" applyAlignment="1">
      <alignment horizontal="center" vertical="top" wrapText="1"/>
    </xf>
    <xf numFmtId="0" fontId="75" fillId="34" borderId="25" xfId="0" applyFont="1" applyFill="1" applyBorder="1" applyAlignment="1">
      <alignment vertical="top" wrapText="1"/>
    </xf>
    <xf numFmtId="0" fontId="77" fillId="34" borderId="26" xfId="0" applyFont="1" applyFill="1" applyBorder="1" applyAlignment="1">
      <alignment vertical="top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0" fontId="74" fillId="34" borderId="25" xfId="0" applyFont="1" applyFill="1" applyBorder="1" applyAlignment="1">
      <alignment vertical="top" wrapText="1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0" fontId="80" fillId="34" borderId="30" xfId="0" applyFont="1" applyFill="1" applyBorder="1" applyAlignment="1">
      <alignment vertical="top" wrapText="1"/>
    </xf>
    <xf numFmtId="0" fontId="81" fillId="34" borderId="30" xfId="0" applyFont="1" applyFill="1" applyBorder="1" applyAlignment="1">
      <alignment vertical="top" wrapText="1"/>
    </xf>
    <xf numFmtId="0" fontId="80" fillId="34" borderId="31" xfId="0" applyFont="1" applyFill="1" applyBorder="1" applyAlignment="1">
      <alignment vertical="top" wrapText="1"/>
    </xf>
    <xf numFmtId="0" fontId="32" fillId="34" borderId="10" xfId="0" applyFont="1" applyFill="1" applyBorder="1" applyAlignment="1">
      <alignment vertical="center"/>
    </xf>
    <xf numFmtId="0" fontId="81" fillId="34" borderId="30" xfId="0" applyFont="1" applyFill="1" applyBorder="1" applyAlignment="1">
      <alignment horizontal="center" vertical="top" wrapText="1"/>
    </xf>
    <xf numFmtId="0" fontId="74" fillId="34" borderId="30" xfId="0" applyFont="1" applyFill="1" applyBorder="1" applyAlignment="1">
      <alignment horizontal="center" vertical="top" wrapText="1"/>
    </xf>
    <xf numFmtId="0" fontId="74" fillId="34" borderId="30" xfId="0" applyFont="1" applyFill="1" applyBorder="1" applyAlignment="1">
      <alignment vertical="top" wrapText="1"/>
    </xf>
    <xf numFmtId="0" fontId="74" fillId="34" borderId="31" xfId="0" applyFont="1" applyFill="1" applyBorder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left" vertical="center" wrapText="1"/>
    </xf>
    <xf numFmtId="0" fontId="81" fillId="34" borderId="25" xfId="0" applyFont="1" applyFill="1" applyBorder="1" applyAlignment="1">
      <alignment horizontal="center" vertical="top" wrapText="1"/>
    </xf>
    <xf numFmtId="0" fontId="81" fillId="34" borderId="25" xfId="0" applyFont="1" applyFill="1" applyBorder="1" applyAlignment="1">
      <alignment vertical="top" wrapText="1"/>
    </xf>
    <xf numFmtId="0" fontId="80" fillId="34" borderId="29" xfId="0" applyFont="1" applyFill="1" applyBorder="1" applyAlignment="1">
      <alignment vertical="top" wrapText="1"/>
    </xf>
    <xf numFmtId="169" fontId="32" fillId="34" borderId="10" xfId="77" applyNumberFormat="1" applyFont="1" applyFill="1" applyBorder="1" applyAlignment="1">
      <alignment horizontal="left" vertical="center"/>
    </xf>
    <xf numFmtId="0" fontId="74" fillId="34" borderId="32" xfId="0" applyFont="1" applyFill="1" applyBorder="1" applyAlignment="1">
      <alignment horizontal="center" vertical="top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4" fillId="34" borderId="12" xfId="0" applyFont="1" applyFill="1" applyBorder="1" applyAlignment="1">
      <alignment vertical="top" wrapText="1"/>
    </xf>
    <xf numFmtId="0" fontId="74" fillId="34" borderId="10" xfId="0" applyFont="1" applyFill="1" applyBorder="1" applyAlignment="1">
      <alignment horizontal="center" vertical="top" wrapText="1"/>
    </xf>
    <xf numFmtId="0" fontId="74" fillId="34" borderId="33" xfId="0" applyFont="1" applyFill="1" applyBorder="1" applyAlignment="1">
      <alignment vertical="top" wrapText="1"/>
    </xf>
    <xf numFmtId="0" fontId="74" fillId="34" borderId="34" xfId="0" applyFont="1" applyFill="1" applyBorder="1" applyAlignment="1">
      <alignment horizontal="center" vertical="top" wrapText="1"/>
    </xf>
    <xf numFmtId="0" fontId="76" fillId="34" borderId="25" xfId="0" applyFont="1" applyFill="1" applyBorder="1" applyAlignment="1">
      <alignment vertical="top" wrapText="1"/>
    </xf>
    <xf numFmtId="0" fontId="76" fillId="34" borderId="27" xfId="0" applyFont="1" applyFill="1" applyBorder="1" applyAlignment="1">
      <alignment vertical="top" wrapText="1"/>
    </xf>
    <xf numFmtId="0" fontId="76" fillId="34" borderId="33" xfId="0" applyFont="1" applyFill="1" applyBorder="1" applyAlignment="1">
      <alignment vertical="top" wrapText="1"/>
    </xf>
    <xf numFmtId="0" fontId="81" fillId="34" borderId="33" xfId="0" applyFont="1" applyFill="1" applyBorder="1" applyAlignment="1">
      <alignment vertical="top" wrapText="1"/>
    </xf>
    <xf numFmtId="0" fontId="76" fillId="34" borderId="25" xfId="0" applyFont="1" applyFill="1" applyBorder="1" applyAlignment="1">
      <alignment horizontal="center" vertical="top" wrapText="1"/>
    </xf>
    <xf numFmtId="0" fontId="76" fillId="34" borderId="29" xfId="0" applyFont="1" applyFill="1" applyBorder="1" applyAlignment="1">
      <alignment horizontal="center" vertical="top" wrapText="1"/>
    </xf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81" fillId="34" borderId="25" xfId="0" applyFont="1" applyFill="1" applyBorder="1" applyAlignment="1">
      <alignment horizontal="center" vertical="top" wrapText="1"/>
    </xf>
    <xf numFmtId="0" fontId="81" fillId="34" borderId="33" xfId="0" applyFont="1" applyFill="1" applyBorder="1" applyAlignment="1">
      <alignment horizontal="center" vertical="top" wrapText="1"/>
    </xf>
    <xf numFmtId="0" fontId="83" fillId="34" borderId="29" xfId="0" applyFont="1" applyFill="1" applyBorder="1" applyAlignment="1">
      <alignment vertical="top" wrapText="1"/>
    </xf>
    <xf numFmtId="0" fontId="83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74" fillId="34" borderId="25" xfId="0" applyFont="1" applyFill="1" applyBorder="1" applyAlignment="1">
      <alignment horizontal="center" vertical="top" wrapText="1"/>
    </xf>
    <xf numFmtId="0" fontId="74" fillId="34" borderId="27" xfId="0" applyFont="1" applyFill="1" applyBorder="1" applyAlignment="1">
      <alignment horizontal="center" vertical="top" wrapText="1"/>
    </xf>
    <xf numFmtId="0" fontId="74" fillId="34" borderId="33" xfId="0" applyFont="1" applyFill="1" applyBorder="1" applyAlignment="1">
      <alignment horizontal="center" vertical="top" wrapText="1"/>
    </xf>
    <xf numFmtId="0" fontId="74" fillId="34" borderId="29" xfId="0" applyFont="1" applyFill="1" applyBorder="1" applyAlignment="1">
      <alignment horizontal="center" vertical="top" wrapText="1"/>
    </xf>
    <xf numFmtId="0" fontId="74" fillId="34" borderId="28" xfId="0" applyFont="1" applyFill="1" applyBorder="1" applyAlignment="1">
      <alignment horizontal="center" vertical="top" wrapText="1"/>
    </xf>
    <xf numFmtId="0" fontId="74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69" fillId="0" borderId="0" xfId="0" applyFont="1" applyAlignment="1">
      <alignment horizont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42" fillId="0" borderId="10" xfId="63" applyFont="1" applyBorder="1" applyAlignment="1">
      <alignment horizontal="center" vertical="center" wrapText="1"/>
    </xf>
    <xf numFmtId="40" fontId="32" fillId="0" borderId="0" xfId="0" applyNumberFormat="1" applyFont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591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467" t="s">
        <v>903</v>
      </c>
      <c r="I7" s="467"/>
      <c r="J7" s="467"/>
      <c r="K7" s="467"/>
      <c r="L7" s="467"/>
      <c r="M7" s="467"/>
      <c r="N7" s="467"/>
      <c r="O7" s="467"/>
      <c r="P7" s="467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>+O147+O149+O151+O154+O157+O159+O161+O163</f>
        <v>0</v>
      </c>
      <c r="P145" s="190">
        <f t="shared" ref="P145" si="16">+P147+P149+P151+P154+P157+P159+P161+P163</f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 ht="21" customHeight="1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/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/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/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>
        <v>0</v>
      </c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/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/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/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/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/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/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/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/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/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/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/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/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/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30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>
        <v>0</v>
      </c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592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467" t="s">
        <v>904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420"/>
      <c r="I8" s="420"/>
      <c r="J8" s="420"/>
      <c r="K8" s="420"/>
      <c r="L8" s="420"/>
      <c r="M8" s="420"/>
      <c r="N8" s="420"/>
      <c r="O8" s="420"/>
      <c r="P8" s="420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>+O143+O165+O172+O260+O272</f>
        <v>0</v>
      </c>
      <c r="P141" s="161">
        <f t="shared" ref="P141" si="15">+P143+P165+P172+P260+P272</f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>
        <v>0</v>
      </c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SUM(O207:O212)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/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30.75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4.75" customHeight="1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>
        <v>0</v>
      </c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>
        <v>0</v>
      </c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3.9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900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8" spans="1:22">
      <c r="N768" s="3"/>
      <c r="O768" s="3"/>
    </row>
    <row r="769" spans="8:13" s="3" customFormat="1">
      <c r="H769" s="4"/>
      <c r="I769" s="38"/>
      <c r="J769" s="39"/>
      <c r="K769" s="40"/>
      <c r="L769" s="36"/>
      <c r="M769" s="37"/>
    </row>
    <row r="771" spans="8:13" s="3" customFormat="1">
      <c r="L771" s="36"/>
    </row>
    <row r="773" spans="8:13" s="3" customFormat="1">
      <c r="L773" s="36"/>
    </row>
    <row r="774" spans="8:13" s="3" customFormat="1">
      <c r="L774" s="36"/>
    </row>
    <row r="775" spans="8:13" s="3" customFormat="1">
      <c r="L775" s="36"/>
    </row>
    <row r="776" spans="8:13" s="3" customFormat="1">
      <c r="L776" s="36"/>
    </row>
    <row r="777" spans="8:13" s="3" customFormat="1">
      <c r="L777" s="36"/>
    </row>
    <row r="778" spans="8:13" s="3" customFormat="1">
      <c r="L778" s="36"/>
    </row>
    <row r="779" spans="8:13" s="3" customFormat="1">
      <c r="L779" s="36"/>
    </row>
    <row r="781" spans="8:13" s="3" customFormat="1">
      <c r="L781" s="36"/>
    </row>
    <row r="783" spans="8:13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840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67" t="s">
        <v>905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/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/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M771" s="3"/>
      <c r="N771" s="3"/>
      <c r="O771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593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467" t="s">
        <v>906</v>
      </c>
      <c r="I7" s="467"/>
      <c r="J7" s="467"/>
      <c r="K7" s="467"/>
      <c r="L7" s="467"/>
      <c r="M7" s="467"/>
      <c r="N7" s="467"/>
      <c r="O7" s="467"/>
      <c r="P7" s="467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>
        <f>395001.8-N13</f>
        <v>395001.8</v>
      </c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>
        <v>375456.8</v>
      </c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>
        <v>19545</v>
      </c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>
        <f>+S15+S14</f>
        <v>395001.8</v>
      </c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>
        <v>0</v>
      </c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4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2.9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>SUM(O301:O302)</f>
        <v>0</v>
      </c>
      <c r="P300" s="195">
        <f>SUM(P301:P302)</f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>
        <v>0</v>
      </c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49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0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1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2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2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3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4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4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4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4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4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5">+O325+O335+O337+O360</f>
        <v>0</v>
      </c>
      <c r="P323" s="190">
        <f t="shared" si="55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4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4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4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6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4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6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4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6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4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6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4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6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6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4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6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4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6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4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6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4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4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6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4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4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7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4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7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4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7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4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7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4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7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4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7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4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7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4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7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4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7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4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7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4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7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4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7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4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7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4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7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4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7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7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4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7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4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7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4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7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4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7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4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7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4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7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4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4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8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59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59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59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59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59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0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0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59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0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59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59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59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1">+O374</f>
        <v>0</v>
      </c>
      <c r="P372" s="190">
        <f t="shared" si="61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59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2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3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2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3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59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59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59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4">+O381+O389+O391+O396+O393+O398+O402+O404</f>
        <v>0</v>
      </c>
      <c r="P379" s="190">
        <f t="shared" si="64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59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59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59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5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59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5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59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5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59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5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59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5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59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5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59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5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59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59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5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59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59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5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59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59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5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6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7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59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59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8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59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5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59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5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6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0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2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59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59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59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59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59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59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59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3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4">O417</f>
        <v>0</v>
      </c>
      <c r="P416" s="195">
        <f t="shared" si="74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5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59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7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7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8">+O430+O433+O437+O439+O428</f>
        <v>0</v>
      </c>
      <c r="P426" s="190">
        <f t="shared" si="78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7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7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7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79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7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79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7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7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79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7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79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7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79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7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79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7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7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79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7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7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7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0">+O445+O449+O455+O464+O473</f>
        <v>0</v>
      </c>
      <c r="P443" s="190">
        <f t="shared" si="80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7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7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7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1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7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1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7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1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7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7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1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7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1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7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1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7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1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7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1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7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 ht="23.25" customHeight="1">
      <c r="A456" s="120" t="str">
        <f t="shared" si="77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1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30" customHeight="1">
      <c r="A457" s="120" t="str">
        <f t="shared" si="77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1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7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1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7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1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7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1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7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1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7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1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7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/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7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7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7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2">O466+P466</f>
        <v>0</v>
      </c>
      <c r="O466" s="181"/>
      <c r="P466" s="181">
        <v>0</v>
      </c>
      <c r="Q466" s="159"/>
      <c r="R466" s="159"/>
      <c r="S466" s="332"/>
      <c r="T466" s="159"/>
      <c r="U466" s="159"/>
      <c r="V466" s="159"/>
    </row>
    <row r="467" spans="1:22">
      <c r="A467" s="120" t="str">
        <f t="shared" si="77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2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7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2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7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2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7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2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2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2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7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5.5" customHeight="1">
      <c r="A474" s="120" t="str">
        <f t="shared" si="77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2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25.5" customHeight="1">
      <c r="A475" s="120" t="str">
        <f t="shared" si="77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2"/>
        <v>0</v>
      </c>
      <c r="O475" s="291">
        <v>0</v>
      </c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3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4">+O478</f>
        <v>0</v>
      </c>
      <c r="P476" s="161">
        <f t="shared" si="84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3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3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5">+O480</f>
        <v>0</v>
      </c>
      <c r="P478" s="186">
        <f t="shared" si="85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3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3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3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3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3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6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3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6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3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6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3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6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7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8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25.5" customHeight="1">
      <c r="A488" s="120" t="str">
        <f t="shared" si="87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3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3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3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3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3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89">+O495+O500+O510+O514</f>
        <v>0</v>
      </c>
      <c r="P493" s="190">
        <f t="shared" si="89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3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3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0">SUM(O496:O499)</f>
        <v>0</v>
      </c>
      <c r="P495" s="195">
        <f t="shared" si="90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3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1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3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1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2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3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2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3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3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1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3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1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3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1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3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1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3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1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3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1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3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1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3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1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3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1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3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3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1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3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1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3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1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3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4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5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3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3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3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6">+O520+O522</f>
        <v>0</v>
      </c>
      <c r="P518" s="190">
        <f t="shared" si="96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3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3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3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7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3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3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7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3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8">+O526</f>
        <v>0</v>
      </c>
      <c r="P524" s="190">
        <f t="shared" si="98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3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99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99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0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99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0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99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1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99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2">+O535+O544+O546</f>
        <v>0</v>
      </c>
      <c r="P533" s="190">
        <f t="shared" si="102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99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99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3">SUM(O536:O543)</f>
        <v>0</v>
      </c>
      <c r="P535" s="195">
        <f t="shared" si="103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4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99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4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99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4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99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4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99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5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99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5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6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5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99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5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99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99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5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99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99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7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8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7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99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99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99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99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09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99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99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09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99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99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09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99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09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99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0">+O560</f>
        <v>0</v>
      </c>
      <c r="P558" s="190">
        <f t="shared" si="110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99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99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99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1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99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1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99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1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99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1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99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99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99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2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99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99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3">SUM(O570:O571)</f>
        <v>0</v>
      </c>
      <c r="P569" s="195">
        <f t="shared" si="113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99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4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99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4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99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99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99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99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99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99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99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5">+O580+O585+O589+O593+O595+O597+O599</f>
        <v>0</v>
      </c>
      <c r="P578" s="190">
        <f t="shared" si="115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99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99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6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7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7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7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7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7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8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7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7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7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19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7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0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1">O600</f>
        <v>0</v>
      </c>
      <c r="P599" s="195">
        <f t="shared" si="121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2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6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6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6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6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3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6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3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6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6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6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6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6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4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4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5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6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7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8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29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29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0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0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0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0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0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0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0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0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0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0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0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0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0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0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1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2">+O651+O656+O658+O660+O662+O665+O667</f>
        <v>0</v>
      </c>
      <c r="P649" s="190">
        <f t="shared" si="132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3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3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3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3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3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3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3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3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3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4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5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6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7">+O681+O689+O692+O695</f>
        <v>0</v>
      </c>
      <c r="P679" s="190">
        <f t="shared" si="137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8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8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8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8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8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39">SUM(O693:O694)</f>
        <v>0</v>
      </c>
      <c r="P692" s="195">
        <f t="shared" si="139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0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0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1">SUM(O696:O697)</f>
        <v>0</v>
      </c>
      <c r="P695" s="195">
        <f t="shared" si="141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2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2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3">+O702+O710+O716+O718+O724+O731+O735+O743+O749</f>
        <v>0</v>
      </c>
      <c r="P700" s="190">
        <f t="shared" si="143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4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4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4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4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4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4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4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1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4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4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5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4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4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4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4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4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6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4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4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4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4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7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4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8">O730+P730</f>
        <v>0</v>
      </c>
      <c r="O730" s="181">
        <v>0</v>
      </c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4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4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4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4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4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4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49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4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4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4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4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0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1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1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1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2">SUM(O750)</f>
        <v>0</v>
      </c>
      <c r="P749" s="195">
        <f t="shared" si="152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3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4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4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5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5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594</v>
      </c>
      <c r="O5" s="477"/>
      <c r="P5" s="477"/>
    </row>
    <row r="6" spans="1:22" ht="19.5" customHeight="1">
      <c r="A6" s="234" t="s">
        <v>735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467" t="s">
        <v>907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>
        <v>0</v>
      </c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30.7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>
        <v>0</v>
      </c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>
        <v>0</v>
      </c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8.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2"/>
      <c r="T186" s="159"/>
      <c r="U186" s="159"/>
      <c r="V186" s="159"/>
    </row>
    <row r="187" spans="1:22" s="113" customFormat="1" ht="18" customHeigh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>
        <v>0</v>
      </c>
      <c r="P187" s="181"/>
      <c r="Q187" s="159"/>
      <c r="R187" s="159"/>
      <c r="S187" s="332"/>
      <c r="T187" s="159"/>
      <c r="U187" s="159"/>
      <c r="V187" s="159"/>
    </row>
    <row r="188" spans="1:22" ht="18" customHeight="1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>
        <v>0</v>
      </c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/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33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>
        <v>0</v>
      </c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 ht="20.25" customHeight="1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 ht="19.5" customHeigh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 ht="28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>
        <v>0</v>
      </c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 ht="18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6.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 ht="18" customHeight="1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34.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:1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M913" s="3"/>
      <c r="N913" s="3"/>
      <c r="O913" s="3"/>
    </row>
    <row r="914" spans="1: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M914" s="3"/>
      <c r="N914" s="3"/>
      <c r="O914" s="3"/>
    </row>
    <row r="915" spans="1: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M915" s="3"/>
      <c r="N915" s="3"/>
      <c r="O915" s="3"/>
    </row>
    <row r="916" spans="1: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M916" s="3"/>
      <c r="N916" s="3"/>
      <c r="O916" s="3"/>
    </row>
    <row r="917" spans="1:1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M917" s="3"/>
      <c r="N917" s="3"/>
      <c r="O917" s="3"/>
    </row>
    <row r="918" spans="1: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M918" s="3"/>
      <c r="N918" s="3"/>
      <c r="O918" s="3"/>
    </row>
    <row r="919" spans="1:1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M919" s="3"/>
      <c r="N919" s="3"/>
      <c r="O919" s="3"/>
    </row>
    <row r="921" spans="1:1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M921" s="3"/>
      <c r="N921" s="3"/>
      <c r="O921" s="3"/>
    </row>
    <row r="922" spans="1: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M922" s="3"/>
      <c r="N922" s="3"/>
      <c r="O922" s="3"/>
    </row>
    <row r="923" spans="1:1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M923" s="3"/>
      <c r="N923" s="3"/>
      <c r="O923" s="3"/>
    </row>
    <row r="924" spans="1: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M924" s="3"/>
      <c r="N924" s="3"/>
      <c r="O924" s="3"/>
    </row>
    <row r="925" spans="1:1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M925" s="3"/>
      <c r="N925" s="3"/>
      <c r="O925" s="3"/>
    </row>
    <row r="926" spans="1: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M926" s="3"/>
      <c r="N926" s="3"/>
      <c r="O926" s="3"/>
    </row>
    <row r="927" spans="1:15">
      <c r="N927" s="3"/>
      <c r="O927" s="3"/>
    </row>
    <row r="929" spans="1:15">
      <c r="N929" s="3"/>
      <c r="O929" s="3"/>
    </row>
    <row r="931" spans="1:15">
      <c r="N931" s="3"/>
      <c r="O931" s="3"/>
    </row>
    <row r="933" spans="1:15">
      <c r="N933" s="3"/>
      <c r="O933" s="3"/>
    </row>
    <row r="935" spans="1:15">
      <c r="N935" s="3"/>
      <c r="O935" s="3"/>
    </row>
    <row r="936" spans="1:15">
      <c r="N936" s="3"/>
      <c r="O936" s="3"/>
    </row>
    <row r="937" spans="1:15">
      <c r="A937" s="120" t="str">
        <f t="shared" ref="A937:A1000" si="157">CONCATENATE(B937,C937,D937,E937,F937,G937)</f>
        <v>7111010200x</v>
      </c>
      <c r="B937" s="114" t="s">
        <v>439</v>
      </c>
      <c r="C937" s="115" t="s">
        <v>104</v>
      </c>
      <c r="D937" s="116" t="s">
        <v>106</v>
      </c>
      <c r="E937" s="117" t="s">
        <v>140</v>
      </c>
      <c r="F937" s="118" t="s">
        <v>441</v>
      </c>
      <c r="G937" s="119" t="s">
        <v>361</v>
      </c>
      <c r="L937" s="36" t="e">
        <v>#NAME?</v>
      </c>
      <c r="M937" s="37" t="s">
        <v>361</v>
      </c>
      <c r="N937" s="3"/>
      <c r="O937" s="3"/>
    </row>
    <row r="938" spans="1:15">
      <c r="A938" s="120" t="str">
        <f t="shared" si="157"/>
        <v>71010101014216</v>
      </c>
      <c r="B938" s="114" t="s">
        <v>439</v>
      </c>
      <c r="C938" s="115" t="s">
        <v>106</v>
      </c>
      <c r="D938" s="116" t="s">
        <v>106</v>
      </c>
      <c r="E938" s="117" t="s">
        <v>106</v>
      </c>
      <c r="F938" s="118" t="s">
        <v>106</v>
      </c>
      <c r="G938" s="119">
        <v>4216</v>
      </c>
      <c r="L938" s="36" t="s">
        <v>118</v>
      </c>
      <c r="M938" s="37">
        <v>4216</v>
      </c>
      <c r="N938" s="3"/>
      <c r="O938" s="3"/>
    </row>
    <row r="939" spans="1:15">
      <c r="A939" s="120" t="str">
        <f t="shared" si="157"/>
        <v>71010101014231</v>
      </c>
      <c r="B939" s="114" t="s">
        <v>439</v>
      </c>
      <c r="C939" s="115" t="s">
        <v>106</v>
      </c>
      <c r="D939" s="116" t="s">
        <v>106</v>
      </c>
      <c r="E939" s="117" t="s">
        <v>106</v>
      </c>
      <c r="F939" s="118" t="s">
        <v>106</v>
      </c>
      <c r="G939" s="119">
        <v>4231</v>
      </c>
      <c r="L939" s="36" t="s">
        <v>120</v>
      </c>
      <c r="M939" s="37">
        <v>4231</v>
      </c>
      <c r="N939" s="3"/>
      <c r="O939" s="3"/>
    </row>
    <row r="940" spans="1:15" ht="30">
      <c r="A940" s="120" t="str">
        <f t="shared" si="157"/>
        <v>71010101014233</v>
      </c>
      <c r="B940" s="114" t="s">
        <v>439</v>
      </c>
      <c r="C940" s="115" t="s">
        <v>106</v>
      </c>
      <c r="D940" s="116" t="s">
        <v>106</v>
      </c>
      <c r="E940" s="117" t="s">
        <v>106</v>
      </c>
      <c r="F940" s="118" t="s">
        <v>106</v>
      </c>
      <c r="G940" s="119">
        <v>4233</v>
      </c>
      <c r="L940" s="36" t="s">
        <v>394</v>
      </c>
      <c r="M940" s="37">
        <v>4233</v>
      </c>
      <c r="N940" s="3"/>
      <c r="O940" s="3"/>
    </row>
    <row r="941" spans="1:15">
      <c r="A941" s="120" t="str">
        <f t="shared" si="157"/>
        <v>71010101014235</v>
      </c>
      <c r="B941" s="114" t="s">
        <v>439</v>
      </c>
      <c r="C941" s="115" t="s">
        <v>106</v>
      </c>
      <c r="D941" s="116" t="s">
        <v>106</v>
      </c>
      <c r="E941" s="117" t="s">
        <v>106</v>
      </c>
      <c r="F941" s="118" t="s">
        <v>106</v>
      </c>
      <c r="G941" s="119">
        <v>4235</v>
      </c>
      <c r="L941" s="36" t="s">
        <v>123</v>
      </c>
      <c r="M941" s="37">
        <v>4235</v>
      </c>
      <c r="N941" s="3"/>
      <c r="O941" s="3"/>
    </row>
    <row r="942" spans="1:15">
      <c r="A942" s="120" t="str">
        <f t="shared" si="157"/>
        <v>71010101014269</v>
      </c>
      <c r="B942" s="114" t="s">
        <v>439</v>
      </c>
      <c r="C942" s="115" t="s">
        <v>106</v>
      </c>
      <c r="D942" s="116" t="s">
        <v>106</v>
      </c>
      <c r="E942" s="117" t="s">
        <v>106</v>
      </c>
      <c r="F942" s="118" t="s">
        <v>106</v>
      </c>
      <c r="G942" s="119">
        <v>4269</v>
      </c>
      <c r="L942" s="36" t="s">
        <v>240</v>
      </c>
      <c r="M942" s="37">
        <v>4269</v>
      </c>
      <c r="N942" s="3"/>
      <c r="O942" s="3"/>
    </row>
    <row r="943" spans="1:15" ht="30">
      <c r="A943" s="120" t="str">
        <f t="shared" si="157"/>
        <v>71010101014511</v>
      </c>
      <c r="B943" s="114" t="s">
        <v>439</v>
      </c>
      <c r="C943" s="115" t="s">
        <v>106</v>
      </c>
      <c r="D943" s="116" t="s">
        <v>106</v>
      </c>
      <c r="E943" s="117" t="s">
        <v>106</v>
      </c>
      <c r="F943" s="118" t="s">
        <v>106</v>
      </c>
      <c r="G943" s="119">
        <v>4511</v>
      </c>
      <c r="L943" s="36" t="s">
        <v>217</v>
      </c>
      <c r="M943" s="37">
        <v>4511</v>
      </c>
      <c r="N943" s="3"/>
      <c r="O943" s="3"/>
    </row>
    <row r="944" spans="1:15">
      <c r="A944" s="120" t="str">
        <f t="shared" si="157"/>
        <v>71010101014729</v>
      </c>
      <c r="B944" s="114" t="s">
        <v>439</v>
      </c>
      <c r="C944" s="115" t="s">
        <v>106</v>
      </c>
      <c r="D944" s="116" t="s">
        <v>106</v>
      </c>
      <c r="E944" s="117" t="s">
        <v>106</v>
      </c>
      <c r="F944" s="118" t="s">
        <v>106</v>
      </c>
      <c r="G944" s="119">
        <v>4729</v>
      </c>
      <c r="L944" s="36" t="s">
        <v>348</v>
      </c>
      <c r="M944" s="37">
        <v>4729</v>
      </c>
      <c r="N944" s="3"/>
      <c r="O944" s="3"/>
    </row>
    <row r="945" spans="1:15">
      <c r="A945" s="120" t="str">
        <f t="shared" si="157"/>
        <v>71010101015129</v>
      </c>
      <c r="B945" s="114" t="s">
        <v>439</v>
      </c>
      <c r="C945" s="115" t="s">
        <v>106</v>
      </c>
      <c r="D945" s="116" t="s">
        <v>106</v>
      </c>
      <c r="E945" s="117" t="s">
        <v>106</v>
      </c>
      <c r="F945" s="118" t="s">
        <v>106</v>
      </c>
      <c r="G945" s="119">
        <v>5129</v>
      </c>
      <c r="L945" s="36" t="s">
        <v>424</v>
      </c>
      <c r="M945" s="37">
        <v>5129</v>
      </c>
      <c r="N945" s="3"/>
      <c r="O945" s="3"/>
    </row>
    <row r="946" spans="1:15">
      <c r="A946" s="120" t="str">
        <f t="shared" si="157"/>
        <v>71010101015134</v>
      </c>
      <c r="B946" s="114" t="s">
        <v>439</v>
      </c>
      <c r="C946" s="115" t="s">
        <v>106</v>
      </c>
      <c r="D946" s="116" t="s">
        <v>106</v>
      </c>
      <c r="E946" s="117" t="s">
        <v>106</v>
      </c>
      <c r="F946" s="118" t="s">
        <v>106</v>
      </c>
      <c r="G946" s="119">
        <v>5134</v>
      </c>
      <c r="L946" s="36" t="s">
        <v>139</v>
      </c>
      <c r="M946" s="37">
        <v>5134</v>
      </c>
      <c r="N946" s="3"/>
      <c r="O946" s="3"/>
    </row>
    <row r="947" spans="1:15" ht="30">
      <c r="A947" s="120" t="str">
        <f t="shared" si="157"/>
        <v>71010101024251</v>
      </c>
      <c r="B947" s="114" t="s">
        <v>439</v>
      </c>
      <c r="C947" s="115" t="s">
        <v>106</v>
      </c>
      <c r="D947" s="116" t="s">
        <v>106</v>
      </c>
      <c r="E947" s="117" t="s">
        <v>106</v>
      </c>
      <c r="F947" s="118" t="s">
        <v>140</v>
      </c>
      <c r="G947" s="119">
        <v>4251</v>
      </c>
      <c r="L947" s="36" t="s">
        <v>142</v>
      </c>
      <c r="M947" s="37">
        <v>4251</v>
      </c>
      <c r="N947" s="3"/>
      <c r="O947" s="3"/>
    </row>
    <row r="948" spans="1:15">
      <c r="A948" s="120" t="str">
        <f t="shared" si="157"/>
        <v>71010301014216</v>
      </c>
      <c r="B948" s="114" t="s">
        <v>439</v>
      </c>
      <c r="C948" s="115" t="s">
        <v>106</v>
      </c>
      <c r="D948" s="116" t="s">
        <v>442</v>
      </c>
      <c r="E948" s="117" t="s">
        <v>106</v>
      </c>
      <c r="F948" s="118" t="s">
        <v>106</v>
      </c>
      <c r="G948" s="119">
        <v>4216</v>
      </c>
      <c r="L948" s="36" t="s">
        <v>118</v>
      </c>
      <c r="M948" s="37">
        <v>4216</v>
      </c>
      <c r="N948" s="3"/>
      <c r="O948" s="3"/>
    </row>
    <row r="949" spans="1:15">
      <c r="A949" s="120" t="str">
        <f t="shared" si="157"/>
        <v>71010301014231</v>
      </c>
      <c r="B949" s="114" t="s">
        <v>439</v>
      </c>
      <c r="C949" s="115" t="s">
        <v>106</v>
      </c>
      <c r="D949" s="116" t="s">
        <v>442</v>
      </c>
      <c r="E949" s="117" t="s">
        <v>106</v>
      </c>
      <c r="F949" s="118" t="s">
        <v>106</v>
      </c>
      <c r="G949" s="119">
        <v>4231</v>
      </c>
      <c r="L949" s="36" t="s">
        <v>120</v>
      </c>
      <c r="M949" s="37">
        <v>4231</v>
      </c>
      <c r="N949" s="3"/>
      <c r="O949" s="3"/>
    </row>
    <row r="950" spans="1:15" ht="30">
      <c r="A950" s="120" t="str">
        <f t="shared" si="157"/>
        <v>71010301014252</v>
      </c>
      <c r="B950" s="114" t="s">
        <v>439</v>
      </c>
      <c r="C950" s="115" t="s">
        <v>106</v>
      </c>
      <c r="D950" s="116" t="s">
        <v>442</v>
      </c>
      <c r="E950" s="117" t="s">
        <v>106</v>
      </c>
      <c r="F950" s="118" t="s">
        <v>106</v>
      </c>
      <c r="G950" s="119">
        <v>4252</v>
      </c>
      <c r="L950" s="36" t="s">
        <v>127</v>
      </c>
      <c r="M950" s="37">
        <v>4252</v>
      </c>
      <c r="N950" s="3"/>
      <c r="O950" s="3"/>
    </row>
    <row r="951" spans="1:15">
      <c r="A951" s="120" t="str">
        <f t="shared" si="157"/>
        <v>71010301014267</v>
      </c>
      <c r="B951" s="114" t="s">
        <v>439</v>
      </c>
      <c r="C951" s="115" t="s">
        <v>106</v>
      </c>
      <c r="D951" s="116" t="s">
        <v>442</v>
      </c>
      <c r="E951" s="117" t="s">
        <v>106</v>
      </c>
      <c r="F951" s="118" t="s">
        <v>106</v>
      </c>
      <c r="G951" s="119">
        <v>4267</v>
      </c>
      <c r="L951" s="36" t="s">
        <v>130</v>
      </c>
      <c r="M951" s="37">
        <v>4267</v>
      </c>
      <c r="N951" s="3"/>
      <c r="O951" s="3"/>
    </row>
    <row r="952" spans="1:15">
      <c r="A952" s="120" t="str">
        <f t="shared" si="157"/>
        <v>71010301015122</v>
      </c>
      <c r="B952" s="114" t="s">
        <v>439</v>
      </c>
      <c r="C952" s="115" t="s">
        <v>106</v>
      </c>
      <c r="D952" s="116" t="s">
        <v>442</v>
      </c>
      <c r="E952" s="117" t="s">
        <v>106</v>
      </c>
      <c r="F952" s="118" t="s">
        <v>106</v>
      </c>
      <c r="G952" s="119">
        <v>5122</v>
      </c>
      <c r="L952" s="36" t="s">
        <v>332</v>
      </c>
      <c r="M952" s="37">
        <v>5122</v>
      </c>
      <c r="N952" s="3"/>
      <c r="O952" s="3"/>
    </row>
    <row r="953" spans="1:15">
      <c r="A953" s="120" t="str">
        <f t="shared" si="157"/>
        <v>71010501020000</v>
      </c>
      <c r="B953" s="114" t="s">
        <v>439</v>
      </c>
      <c r="C953" s="115" t="s">
        <v>106</v>
      </c>
      <c r="D953" s="116" t="s">
        <v>149</v>
      </c>
      <c r="E953" s="117" t="s">
        <v>106</v>
      </c>
      <c r="F953" s="118" t="s">
        <v>140</v>
      </c>
      <c r="G953" s="119" t="s">
        <v>440</v>
      </c>
      <c r="L953" s="36" t="s">
        <v>493</v>
      </c>
      <c r="N953" s="3"/>
      <c r="O953" s="3"/>
    </row>
    <row r="954" spans="1:15">
      <c r="A954" s="120" t="str">
        <f t="shared" si="157"/>
        <v>71010501025134</v>
      </c>
      <c r="B954" s="114" t="s">
        <v>439</v>
      </c>
      <c r="C954" s="115" t="s">
        <v>106</v>
      </c>
      <c r="D954" s="116" t="s">
        <v>149</v>
      </c>
      <c r="E954" s="117" t="s">
        <v>106</v>
      </c>
      <c r="F954" s="118" t="s">
        <v>140</v>
      </c>
      <c r="G954" s="119">
        <v>5134</v>
      </c>
      <c r="L954" s="36" t="s">
        <v>139</v>
      </c>
      <c r="M954" s="37">
        <v>5134</v>
      </c>
      <c r="N954" s="3"/>
      <c r="O954" s="3"/>
    </row>
    <row r="955" spans="1:15">
      <c r="A955" s="120" t="str">
        <f t="shared" si="157"/>
        <v>71010501030000</v>
      </c>
      <c r="B955" s="114" t="s">
        <v>439</v>
      </c>
      <c r="C955" s="115" t="s">
        <v>106</v>
      </c>
      <c r="D955" s="116" t="s">
        <v>149</v>
      </c>
      <c r="E955" s="117" t="s">
        <v>106</v>
      </c>
      <c r="F955" s="118" t="s">
        <v>442</v>
      </c>
      <c r="G955" s="119" t="s">
        <v>440</v>
      </c>
      <c r="L955" s="36" t="s">
        <v>494</v>
      </c>
      <c r="N955" s="3"/>
      <c r="O955" s="3"/>
    </row>
    <row r="956" spans="1:15">
      <c r="A956" s="120" t="str">
        <f t="shared" si="157"/>
        <v>71010501035134</v>
      </c>
      <c r="B956" s="114" t="s">
        <v>439</v>
      </c>
      <c r="C956" s="115" t="s">
        <v>106</v>
      </c>
      <c r="D956" s="116" t="s">
        <v>149</v>
      </c>
      <c r="E956" s="117" t="s">
        <v>106</v>
      </c>
      <c r="F956" s="118" t="s">
        <v>442</v>
      </c>
      <c r="G956" s="119">
        <v>5134</v>
      </c>
      <c r="L956" s="36" t="s">
        <v>139</v>
      </c>
      <c r="M956" s="37">
        <v>5134</v>
      </c>
      <c r="N956" s="3"/>
      <c r="O956" s="3"/>
    </row>
    <row r="957" spans="1:15">
      <c r="A957" s="120" t="str">
        <f t="shared" si="157"/>
        <v>71010501040000</v>
      </c>
      <c r="B957" s="114" t="s">
        <v>439</v>
      </c>
      <c r="C957" s="115" t="s">
        <v>106</v>
      </c>
      <c r="D957" s="116" t="s">
        <v>149</v>
      </c>
      <c r="E957" s="117" t="s">
        <v>106</v>
      </c>
      <c r="F957" s="118" t="s">
        <v>155</v>
      </c>
      <c r="G957" s="119" t="s">
        <v>440</v>
      </c>
      <c r="L957" s="36" t="s">
        <v>495</v>
      </c>
      <c r="N957" s="3"/>
      <c r="O957" s="3"/>
    </row>
    <row r="958" spans="1:15">
      <c r="A958" s="120" t="str">
        <f t="shared" si="157"/>
        <v>71010501045134</v>
      </c>
      <c r="B958" s="114" t="s">
        <v>439</v>
      </c>
      <c r="C958" s="115" t="s">
        <v>106</v>
      </c>
      <c r="D958" s="116" t="s">
        <v>149</v>
      </c>
      <c r="E958" s="117" t="s">
        <v>106</v>
      </c>
      <c r="F958" s="118" t="s">
        <v>155</v>
      </c>
      <c r="G958" s="119">
        <v>5134</v>
      </c>
      <c r="L958" s="36" t="s">
        <v>139</v>
      </c>
      <c r="M958" s="37">
        <v>5134</v>
      </c>
      <c r="N958" s="3"/>
      <c r="O958" s="3"/>
    </row>
    <row r="959" spans="1:15">
      <c r="A959" s="120" t="str">
        <f t="shared" si="157"/>
        <v>71010601014729</v>
      </c>
      <c r="B959" s="114" t="s">
        <v>439</v>
      </c>
      <c r="C959" s="115" t="s">
        <v>106</v>
      </c>
      <c r="D959" s="116" t="s">
        <v>157</v>
      </c>
      <c r="E959" s="117" t="s">
        <v>106</v>
      </c>
      <c r="F959" s="118" t="s">
        <v>106</v>
      </c>
      <c r="G959" s="119">
        <v>4729</v>
      </c>
      <c r="L959" s="36" t="s">
        <v>348</v>
      </c>
      <c r="M959" s="37">
        <v>4729</v>
      </c>
      <c r="N959" s="3"/>
      <c r="O959" s="3"/>
    </row>
    <row r="960" spans="1:15">
      <c r="A960" s="120" t="str">
        <f t="shared" si="157"/>
        <v>71020200000000</v>
      </c>
      <c r="B960" s="114" t="s">
        <v>439</v>
      </c>
      <c r="C960" s="115" t="s">
        <v>140</v>
      </c>
      <c r="D960" s="116" t="s">
        <v>140</v>
      </c>
      <c r="E960" s="117" t="s">
        <v>441</v>
      </c>
      <c r="F960" s="118" t="s">
        <v>441</v>
      </c>
      <c r="G960" s="119" t="s">
        <v>440</v>
      </c>
      <c r="L960" s="36" t="s">
        <v>496</v>
      </c>
      <c r="N960" s="3"/>
      <c r="O960" s="3"/>
    </row>
    <row r="961" spans="1:15">
      <c r="A961" s="120" t="str">
        <f t="shared" si="157"/>
        <v>71020200000001</v>
      </c>
      <c r="B961" s="114" t="s">
        <v>439</v>
      </c>
      <c r="C961" s="115" t="s">
        <v>140</v>
      </c>
      <c r="D961" s="116" t="s">
        <v>140</v>
      </c>
      <c r="E961" s="117" t="s">
        <v>441</v>
      </c>
      <c r="F961" s="118" t="s">
        <v>441</v>
      </c>
      <c r="G961" s="119" t="s">
        <v>96</v>
      </c>
      <c r="L961" s="36" t="e">
        <v>#N/A</v>
      </c>
      <c r="N961" s="3"/>
      <c r="O961" s="3"/>
    </row>
    <row r="962" spans="1:15">
      <c r="A962" s="120" t="str">
        <f t="shared" si="157"/>
        <v>71020201000000</v>
      </c>
      <c r="B962" s="114" t="s">
        <v>439</v>
      </c>
      <c r="C962" s="115" t="s">
        <v>140</v>
      </c>
      <c r="D962" s="116" t="s">
        <v>140</v>
      </c>
      <c r="E962" s="117" t="s">
        <v>106</v>
      </c>
      <c r="F962" s="118" t="s">
        <v>441</v>
      </c>
      <c r="G962" s="119" t="s">
        <v>440</v>
      </c>
      <c r="L962" s="36" t="s">
        <v>497</v>
      </c>
      <c r="N962" s="3"/>
      <c r="O962" s="3"/>
    </row>
    <row r="963" spans="1:15">
      <c r="A963" s="120" t="str">
        <f t="shared" si="157"/>
        <v>71020201000001</v>
      </c>
      <c r="B963" s="114" t="s">
        <v>439</v>
      </c>
      <c r="C963" s="115" t="s">
        <v>140</v>
      </c>
      <c r="D963" s="116" t="s">
        <v>140</v>
      </c>
      <c r="E963" s="117" t="s">
        <v>106</v>
      </c>
      <c r="F963" s="118" t="s">
        <v>441</v>
      </c>
      <c r="G963" s="119" t="s">
        <v>96</v>
      </c>
      <c r="L963" s="36" t="e">
        <v>#N/A</v>
      </c>
      <c r="N963" s="3"/>
      <c r="O963" s="3"/>
    </row>
    <row r="964" spans="1:15">
      <c r="A964" s="120" t="str">
        <f t="shared" si="157"/>
        <v>71020201010000</v>
      </c>
      <c r="B964" s="114" t="s">
        <v>439</v>
      </c>
      <c r="C964" s="115" t="s">
        <v>140</v>
      </c>
      <c r="D964" s="116" t="s">
        <v>140</v>
      </c>
      <c r="E964" s="117" t="s">
        <v>106</v>
      </c>
      <c r="F964" s="118" t="s">
        <v>106</v>
      </c>
      <c r="G964" s="119" t="s">
        <v>440</v>
      </c>
      <c r="L964" s="36" t="s">
        <v>498</v>
      </c>
      <c r="N964" s="3"/>
      <c r="O964" s="3"/>
    </row>
    <row r="965" spans="1:15">
      <c r="A965" s="120" t="str">
        <f t="shared" si="157"/>
        <v>71020201014239</v>
      </c>
      <c r="B965" s="114" t="s">
        <v>439</v>
      </c>
      <c r="C965" s="115" t="s">
        <v>140</v>
      </c>
      <c r="D965" s="116" t="s">
        <v>140</v>
      </c>
      <c r="E965" s="117" t="s">
        <v>106</v>
      </c>
      <c r="F965" s="118" t="s">
        <v>106</v>
      </c>
      <c r="G965" s="119">
        <v>4239</v>
      </c>
      <c r="L965" s="36" t="s">
        <v>125</v>
      </c>
      <c r="M965" s="37">
        <v>4239</v>
      </c>
      <c r="N965" s="3"/>
      <c r="O965" s="3"/>
    </row>
    <row r="966" spans="1:15">
      <c r="A966" s="120" t="str">
        <f t="shared" si="157"/>
        <v>71020201014261</v>
      </c>
      <c r="B966" s="114" t="s">
        <v>439</v>
      </c>
      <c r="C966" s="115" t="s">
        <v>140</v>
      </c>
      <c r="D966" s="116" t="s">
        <v>140</v>
      </c>
      <c r="E966" s="117" t="s">
        <v>106</v>
      </c>
      <c r="F966" s="118" t="s">
        <v>106</v>
      </c>
      <c r="G966" s="119">
        <v>4261</v>
      </c>
      <c r="L966" s="36" t="s">
        <v>128</v>
      </c>
      <c r="M966" s="37">
        <v>4261</v>
      </c>
      <c r="N966" s="3"/>
      <c r="O966" s="3"/>
    </row>
    <row r="967" spans="1:15">
      <c r="A967" s="120" t="str">
        <f t="shared" si="157"/>
        <v>71020201014639</v>
      </c>
      <c r="B967" s="114" t="s">
        <v>439</v>
      </c>
      <c r="C967" s="115" t="s">
        <v>140</v>
      </c>
      <c r="D967" s="116" t="s">
        <v>140</v>
      </c>
      <c r="E967" s="117" t="s">
        <v>106</v>
      </c>
      <c r="F967" s="118" t="s">
        <v>106</v>
      </c>
      <c r="G967" s="119">
        <v>4639</v>
      </c>
      <c r="L967" s="36" t="s">
        <v>167</v>
      </c>
      <c r="M967" s="37">
        <v>4639</v>
      </c>
      <c r="N967" s="3"/>
      <c r="O967" s="3"/>
    </row>
    <row r="968" spans="1:15">
      <c r="A968" s="120" t="str">
        <f t="shared" si="157"/>
        <v>71020501014216</v>
      </c>
      <c r="B968" s="114" t="s">
        <v>439</v>
      </c>
      <c r="C968" s="115" t="s">
        <v>140</v>
      </c>
      <c r="D968" s="116" t="s">
        <v>149</v>
      </c>
      <c r="E968" s="117" t="s">
        <v>106</v>
      </c>
      <c r="F968" s="118" t="s">
        <v>106</v>
      </c>
      <c r="G968" s="119">
        <v>4216</v>
      </c>
      <c r="L968" s="36" t="s">
        <v>118</v>
      </c>
      <c r="M968" s="37">
        <v>4216</v>
      </c>
      <c r="N968" s="3"/>
      <c r="O968" s="3"/>
    </row>
    <row r="969" spans="1:15">
      <c r="A969" s="120" t="str">
        <f t="shared" si="157"/>
        <v>71020501014239</v>
      </c>
      <c r="B969" s="114" t="s">
        <v>439</v>
      </c>
      <c r="C969" s="115" t="s">
        <v>140</v>
      </c>
      <c r="D969" s="116" t="s">
        <v>149</v>
      </c>
      <c r="E969" s="117" t="s">
        <v>106</v>
      </c>
      <c r="F969" s="118" t="s">
        <v>106</v>
      </c>
      <c r="G969" s="119">
        <v>4239</v>
      </c>
      <c r="L969" s="36" t="s">
        <v>125</v>
      </c>
      <c r="M969" s="37">
        <v>4239</v>
      </c>
      <c r="N969" s="3"/>
      <c r="O969" s="3"/>
    </row>
    <row r="970" spans="1:15">
      <c r="A970" s="120" t="str">
        <f t="shared" si="157"/>
        <v>71020501014264</v>
      </c>
      <c r="B970" s="114" t="s">
        <v>439</v>
      </c>
      <c r="C970" s="115" t="s">
        <v>140</v>
      </c>
      <c r="D970" s="116" t="s">
        <v>149</v>
      </c>
      <c r="E970" s="117" t="s">
        <v>106</v>
      </c>
      <c r="F970" s="118" t="s">
        <v>106</v>
      </c>
      <c r="G970" s="119">
        <v>4264</v>
      </c>
      <c r="L970" s="36" t="s">
        <v>129</v>
      </c>
      <c r="M970" s="37">
        <v>4264</v>
      </c>
      <c r="N970" s="3"/>
      <c r="O970" s="3"/>
    </row>
    <row r="971" spans="1:15">
      <c r="A971" s="120" t="str">
        <f t="shared" si="157"/>
        <v>71040200000000</v>
      </c>
      <c r="B971" s="114" t="s">
        <v>439</v>
      </c>
      <c r="C971" s="115" t="s">
        <v>155</v>
      </c>
      <c r="D971" s="116" t="s">
        <v>140</v>
      </c>
      <c r="E971" s="117" t="s">
        <v>441</v>
      </c>
      <c r="F971" s="118" t="s">
        <v>441</v>
      </c>
      <c r="G971" s="119" t="s">
        <v>440</v>
      </c>
      <c r="L971" s="36" t="s">
        <v>499</v>
      </c>
      <c r="N971" s="3"/>
      <c r="O971" s="3"/>
    </row>
    <row r="972" spans="1:15">
      <c r="A972" s="120" t="str">
        <f t="shared" si="157"/>
        <v>71040200000001</v>
      </c>
      <c r="B972" s="114" t="s">
        <v>439</v>
      </c>
      <c r="C972" s="115" t="s">
        <v>155</v>
      </c>
      <c r="D972" s="116" t="s">
        <v>140</v>
      </c>
      <c r="E972" s="117" t="s">
        <v>441</v>
      </c>
      <c r="F972" s="118" t="s">
        <v>441</v>
      </c>
      <c r="G972" s="119" t="s">
        <v>96</v>
      </c>
      <c r="L972" s="36" t="e">
        <v>#N/A</v>
      </c>
      <c r="N972" s="3"/>
      <c r="O972" s="3"/>
    </row>
    <row r="973" spans="1:15">
      <c r="A973" s="120" t="str">
        <f t="shared" si="157"/>
        <v>71040204000000</v>
      </c>
      <c r="B973" s="114" t="s">
        <v>439</v>
      </c>
      <c r="C973" s="115" t="s">
        <v>155</v>
      </c>
      <c r="D973" s="116" t="s">
        <v>140</v>
      </c>
      <c r="E973" s="117" t="s">
        <v>155</v>
      </c>
      <c r="F973" s="118" t="s">
        <v>441</v>
      </c>
      <c r="G973" s="119" t="s">
        <v>440</v>
      </c>
      <c r="L973" s="36" t="s">
        <v>500</v>
      </c>
      <c r="N973" s="3"/>
      <c r="O973" s="3"/>
    </row>
    <row r="974" spans="1:15">
      <c r="A974" s="120" t="str">
        <f t="shared" si="157"/>
        <v>71040204000001</v>
      </c>
      <c r="B974" s="114" t="s">
        <v>439</v>
      </c>
      <c r="C974" s="115" t="s">
        <v>155</v>
      </c>
      <c r="D974" s="116" t="s">
        <v>140</v>
      </c>
      <c r="E974" s="117" t="s">
        <v>155</v>
      </c>
      <c r="F974" s="118" t="s">
        <v>441</v>
      </c>
      <c r="G974" s="119" t="s">
        <v>96</v>
      </c>
      <c r="L974" s="36" t="e">
        <v>#N/A</v>
      </c>
      <c r="N974" s="3"/>
      <c r="O974" s="3"/>
    </row>
    <row r="975" spans="1:15">
      <c r="A975" s="120" t="str">
        <f t="shared" si="157"/>
        <v>71040204010000</v>
      </c>
      <c r="B975" s="114" t="s">
        <v>439</v>
      </c>
      <c r="C975" s="115" t="s">
        <v>155</v>
      </c>
      <c r="D975" s="116" t="s">
        <v>140</v>
      </c>
      <c r="E975" s="117" t="s">
        <v>155</v>
      </c>
      <c r="F975" s="118" t="s">
        <v>106</v>
      </c>
      <c r="G975" s="119" t="s">
        <v>440</v>
      </c>
      <c r="L975" s="36" t="s">
        <v>501</v>
      </c>
      <c r="N975" s="3"/>
      <c r="O975" s="3"/>
    </row>
    <row r="976" spans="1:15">
      <c r="A976" s="120" t="str">
        <f t="shared" si="157"/>
        <v>71040204015112</v>
      </c>
      <c r="B976" s="114" t="s">
        <v>439</v>
      </c>
      <c r="C976" s="115" t="s">
        <v>155</v>
      </c>
      <c r="D976" s="116" t="s">
        <v>140</v>
      </c>
      <c r="E976" s="117" t="s">
        <v>155</v>
      </c>
      <c r="F976" s="118" t="s">
        <v>106</v>
      </c>
      <c r="G976" s="119">
        <v>5112</v>
      </c>
      <c r="L976" s="36" t="s">
        <v>173</v>
      </c>
      <c r="M976" s="37">
        <v>5112</v>
      </c>
      <c r="N976" s="3"/>
      <c r="O976" s="3"/>
    </row>
    <row r="977" spans="1:15" ht="30">
      <c r="A977" s="120" t="str">
        <f t="shared" si="157"/>
        <v>71040204015113</v>
      </c>
      <c r="B977" s="114" t="s">
        <v>439</v>
      </c>
      <c r="C977" s="115" t="s">
        <v>155</v>
      </c>
      <c r="D977" s="116" t="s">
        <v>140</v>
      </c>
      <c r="E977" s="117" t="s">
        <v>155</v>
      </c>
      <c r="F977" s="118" t="s">
        <v>106</v>
      </c>
      <c r="G977" s="119">
        <v>5113</v>
      </c>
      <c r="L977" s="36" t="s">
        <v>174</v>
      </c>
      <c r="M977" s="37">
        <v>5113</v>
      </c>
      <c r="N977" s="3"/>
      <c r="O977" s="3"/>
    </row>
    <row r="978" spans="1:15">
      <c r="A978" s="120" t="str">
        <f t="shared" si="157"/>
        <v>71040501020000</v>
      </c>
      <c r="B978" s="114" t="s">
        <v>439</v>
      </c>
      <c r="C978" s="115" t="s">
        <v>155</v>
      </c>
      <c r="D978" s="116" t="s">
        <v>149</v>
      </c>
      <c r="E978" s="117" t="s">
        <v>106</v>
      </c>
      <c r="F978" s="118" t="s">
        <v>140</v>
      </c>
      <c r="G978" s="119" t="s">
        <v>440</v>
      </c>
      <c r="L978" s="36" t="s">
        <v>502</v>
      </c>
      <c r="N978" s="3"/>
      <c r="O978" s="3"/>
    </row>
    <row r="979" spans="1:15" ht="30">
      <c r="A979" s="120" t="str">
        <f t="shared" si="157"/>
        <v>71040501025113</v>
      </c>
      <c r="B979" s="114" t="s">
        <v>439</v>
      </c>
      <c r="C979" s="115" t="s">
        <v>155</v>
      </c>
      <c r="D979" s="116" t="s">
        <v>149</v>
      </c>
      <c r="E979" s="117" t="s">
        <v>106</v>
      </c>
      <c r="F979" s="118" t="s">
        <v>140</v>
      </c>
      <c r="G979" s="119">
        <v>5113</v>
      </c>
      <c r="L979" s="36" t="s">
        <v>174</v>
      </c>
      <c r="M979" s="37">
        <v>5113</v>
      </c>
      <c r="N979" s="3"/>
      <c r="O979" s="3"/>
    </row>
    <row r="980" spans="1:15" ht="30">
      <c r="A980" s="120" t="str">
        <f t="shared" si="157"/>
        <v>71040501035113</v>
      </c>
      <c r="B980" s="114" t="s">
        <v>439</v>
      </c>
      <c r="C980" s="115" t="s">
        <v>155</v>
      </c>
      <c r="D980" s="116" t="s">
        <v>149</v>
      </c>
      <c r="E980" s="117" t="s">
        <v>106</v>
      </c>
      <c r="F980" s="118" t="s">
        <v>442</v>
      </c>
      <c r="G980" s="119">
        <v>5113</v>
      </c>
      <c r="L980" s="36" t="s">
        <v>174</v>
      </c>
      <c r="M980" s="37">
        <v>5113</v>
      </c>
      <c r="N980" s="3"/>
      <c r="O980" s="3"/>
    </row>
    <row r="981" spans="1:15">
      <c r="A981" s="120" t="str">
        <f t="shared" si="157"/>
        <v>71040501040000</v>
      </c>
      <c r="B981" s="114" t="s">
        <v>439</v>
      </c>
      <c r="C981" s="115" t="s">
        <v>155</v>
      </c>
      <c r="D981" s="116" t="s">
        <v>149</v>
      </c>
      <c r="E981" s="117" t="s">
        <v>106</v>
      </c>
      <c r="F981" s="118" t="s">
        <v>155</v>
      </c>
      <c r="G981" s="119" t="s">
        <v>440</v>
      </c>
      <c r="L981" s="36" t="s">
        <v>503</v>
      </c>
      <c r="N981" s="3"/>
      <c r="O981" s="3"/>
    </row>
    <row r="982" spans="1:15" ht="30">
      <c r="A982" s="120" t="str">
        <f t="shared" si="157"/>
        <v>71040501044251</v>
      </c>
      <c r="B982" s="114" t="s">
        <v>439</v>
      </c>
      <c r="C982" s="115" t="s">
        <v>155</v>
      </c>
      <c r="D982" s="116" t="s">
        <v>149</v>
      </c>
      <c r="E982" s="117" t="s">
        <v>106</v>
      </c>
      <c r="F982" s="118" t="s">
        <v>155</v>
      </c>
      <c r="G982" s="119">
        <v>4251</v>
      </c>
      <c r="L982" s="36" t="s">
        <v>142</v>
      </c>
      <c r="M982" s="37">
        <v>4251</v>
      </c>
      <c r="N982" s="3"/>
      <c r="O982" s="3"/>
    </row>
    <row r="983" spans="1:15">
      <c r="A983" s="120" t="str">
        <f t="shared" si="157"/>
        <v>71040501045112</v>
      </c>
      <c r="B983" s="114" t="s">
        <v>439</v>
      </c>
      <c r="C983" s="115" t="s">
        <v>155</v>
      </c>
      <c r="D983" s="116" t="s">
        <v>149</v>
      </c>
      <c r="E983" s="117" t="s">
        <v>106</v>
      </c>
      <c r="F983" s="118" t="s">
        <v>155</v>
      </c>
      <c r="G983" s="119">
        <v>5112</v>
      </c>
      <c r="L983" s="36" t="s">
        <v>173</v>
      </c>
      <c r="M983" s="37">
        <v>5112</v>
      </c>
      <c r="N983" s="3"/>
      <c r="O983" s="3"/>
    </row>
    <row r="984" spans="1:15" ht="30">
      <c r="A984" s="120" t="str">
        <f t="shared" si="157"/>
        <v>71040501045113</v>
      </c>
      <c r="B984" s="114" t="s">
        <v>439</v>
      </c>
      <c r="C984" s="115" t="s">
        <v>155</v>
      </c>
      <c r="D984" s="116" t="s">
        <v>149</v>
      </c>
      <c r="E984" s="117" t="s">
        <v>106</v>
      </c>
      <c r="F984" s="118" t="s">
        <v>155</v>
      </c>
      <c r="G984" s="119">
        <v>5113</v>
      </c>
      <c r="L984" s="36" t="s">
        <v>174</v>
      </c>
      <c r="M984" s="37">
        <v>5113</v>
      </c>
      <c r="N984" s="3"/>
      <c r="O984" s="3"/>
    </row>
    <row r="985" spans="1:15">
      <c r="A985" s="120" t="str">
        <f t="shared" si="157"/>
        <v>71040501050000</v>
      </c>
      <c r="B985" s="114" t="s">
        <v>439</v>
      </c>
      <c r="C985" s="115" t="s">
        <v>155</v>
      </c>
      <c r="D985" s="116" t="s">
        <v>149</v>
      </c>
      <c r="E985" s="117" t="s">
        <v>106</v>
      </c>
      <c r="F985" s="118" t="s">
        <v>149</v>
      </c>
      <c r="G985" s="119" t="s">
        <v>440</v>
      </c>
      <c r="L985" s="36" t="s">
        <v>504</v>
      </c>
      <c r="N985" s="3"/>
      <c r="O985" s="3"/>
    </row>
    <row r="986" spans="1:15" ht="30">
      <c r="A986" s="120" t="str">
        <f t="shared" si="157"/>
        <v>71040501054251</v>
      </c>
      <c r="B986" s="114" t="s">
        <v>439</v>
      </c>
      <c r="C986" s="115" t="s">
        <v>155</v>
      </c>
      <c r="D986" s="116" t="s">
        <v>149</v>
      </c>
      <c r="E986" s="117" t="s">
        <v>106</v>
      </c>
      <c r="F986" s="118" t="s">
        <v>149</v>
      </c>
      <c r="G986" s="119">
        <v>4251</v>
      </c>
      <c r="L986" s="36" t="s">
        <v>142</v>
      </c>
      <c r="M986" s="37">
        <v>4251</v>
      </c>
      <c r="N986" s="3"/>
      <c r="O986" s="3"/>
    </row>
    <row r="987" spans="1:15">
      <c r="A987" s="120" t="str">
        <f t="shared" si="157"/>
        <v>71040501055112</v>
      </c>
      <c r="B987" s="114" t="s">
        <v>439</v>
      </c>
      <c r="C987" s="115" t="s">
        <v>155</v>
      </c>
      <c r="D987" s="116" t="s">
        <v>149</v>
      </c>
      <c r="E987" s="117" t="s">
        <v>106</v>
      </c>
      <c r="F987" s="118" t="s">
        <v>149</v>
      </c>
      <c r="G987" s="119">
        <v>5112</v>
      </c>
      <c r="L987" s="36" t="s">
        <v>173</v>
      </c>
      <c r="M987" s="37">
        <v>5112</v>
      </c>
      <c r="N987" s="3"/>
      <c r="O987" s="3"/>
    </row>
    <row r="988" spans="1:15" ht="30">
      <c r="A988" s="120" t="str">
        <f t="shared" si="157"/>
        <v>71040501055113</v>
      </c>
      <c r="B988" s="114" t="s">
        <v>439</v>
      </c>
      <c r="C988" s="115" t="s">
        <v>155</v>
      </c>
      <c r="D988" s="116" t="s">
        <v>149</v>
      </c>
      <c r="E988" s="117" t="s">
        <v>106</v>
      </c>
      <c r="F988" s="118" t="s">
        <v>149</v>
      </c>
      <c r="G988" s="119">
        <v>5113</v>
      </c>
      <c r="L988" s="36" t="s">
        <v>174</v>
      </c>
      <c r="M988" s="37">
        <v>5113</v>
      </c>
      <c r="N988" s="3"/>
      <c r="O988" s="3"/>
    </row>
    <row r="989" spans="1:15">
      <c r="A989" s="120" t="str">
        <f t="shared" si="157"/>
        <v>71040501060000</v>
      </c>
      <c r="B989" s="114" t="s">
        <v>439</v>
      </c>
      <c r="C989" s="115" t="s">
        <v>155</v>
      </c>
      <c r="D989" s="116" t="s">
        <v>149</v>
      </c>
      <c r="E989" s="117" t="s">
        <v>106</v>
      </c>
      <c r="F989" s="118" t="s">
        <v>157</v>
      </c>
      <c r="G989" s="119" t="s">
        <v>440</v>
      </c>
      <c r="L989" s="36" t="s">
        <v>505</v>
      </c>
      <c r="N989" s="3"/>
      <c r="O989" s="3"/>
    </row>
    <row r="990" spans="1:15">
      <c r="A990" s="120" t="str">
        <f t="shared" si="157"/>
        <v>71040501064861</v>
      </c>
      <c r="B990" s="114" t="s">
        <v>439</v>
      </c>
      <c r="C990" s="115" t="s">
        <v>155</v>
      </c>
      <c r="D990" s="116" t="s">
        <v>149</v>
      </c>
      <c r="E990" s="117" t="s">
        <v>106</v>
      </c>
      <c r="F990" s="118" t="s">
        <v>157</v>
      </c>
      <c r="G990" s="119">
        <v>4861</v>
      </c>
      <c r="L990" s="36" t="s">
        <v>134</v>
      </c>
      <c r="M990" s="37">
        <v>4861</v>
      </c>
      <c r="N990" s="3"/>
      <c r="O990" s="3"/>
    </row>
    <row r="991" spans="1:15" ht="30">
      <c r="A991" s="120" t="str">
        <f t="shared" si="157"/>
        <v>71040501065113</v>
      </c>
      <c r="B991" s="114" t="s">
        <v>439</v>
      </c>
      <c r="C991" s="115" t="s">
        <v>155</v>
      </c>
      <c r="D991" s="116" t="s">
        <v>149</v>
      </c>
      <c r="E991" s="117" t="s">
        <v>106</v>
      </c>
      <c r="F991" s="118" t="s">
        <v>157</v>
      </c>
      <c r="G991" s="119">
        <v>5113</v>
      </c>
      <c r="L991" s="36" t="s">
        <v>174</v>
      </c>
      <c r="M991" s="37">
        <v>5113</v>
      </c>
      <c r="N991" s="3"/>
      <c r="O991" s="3"/>
    </row>
    <row r="992" spans="1:15">
      <c r="A992" s="120" t="str">
        <f t="shared" si="157"/>
        <v>71040501070000</v>
      </c>
      <c r="B992" s="114" t="s">
        <v>439</v>
      </c>
      <c r="C992" s="115" t="s">
        <v>155</v>
      </c>
      <c r="D992" s="116" t="s">
        <v>149</v>
      </c>
      <c r="E992" s="117" t="s">
        <v>106</v>
      </c>
      <c r="F992" s="118" t="s">
        <v>183</v>
      </c>
      <c r="G992" s="119" t="s">
        <v>440</v>
      </c>
      <c r="L992" s="36" t="s">
        <v>506</v>
      </c>
      <c r="N992" s="3"/>
      <c r="O992" s="3"/>
    </row>
    <row r="993" spans="1:15">
      <c r="A993" s="120" t="str">
        <f t="shared" si="157"/>
        <v>71040501074213</v>
      </c>
      <c r="B993" s="114" t="s">
        <v>439</v>
      </c>
      <c r="C993" s="115" t="s">
        <v>155</v>
      </c>
      <c r="D993" s="116" t="s">
        <v>149</v>
      </c>
      <c r="E993" s="117" t="s">
        <v>106</v>
      </c>
      <c r="F993" s="118" t="s">
        <v>183</v>
      </c>
      <c r="G993" s="119">
        <v>4213</v>
      </c>
      <c r="L993" s="36" t="s">
        <v>115</v>
      </c>
      <c r="M993" s="37">
        <v>4213</v>
      </c>
      <c r="N993" s="3"/>
      <c r="O993" s="3"/>
    </row>
    <row r="994" spans="1:15">
      <c r="A994" s="120" t="str">
        <f t="shared" si="157"/>
        <v>71040501080000</v>
      </c>
      <c r="B994" s="114" t="s">
        <v>439</v>
      </c>
      <c r="C994" s="115" t="s">
        <v>155</v>
      </c>
      <c r="D994" s="116" t="s">
        <v>149</v>
      </c>
      <c r="E994" s="117" t="s">
        <v>106</v>
      </c>
      <c r="F994" s="118" t="s">
        <v>185</v>
      </c>
      <c r="G994" s="119" t="s">
        <v>440</v>
      </c>
      <c r="L994" s="36" t="s">
        <v>507</v>
      </c>
      <c r="N994" s="3"/>
      <c r="O994" s="3"/>
    </row>
    <row r="995" spans="1:15" ht="30">
      <c r="A995" s="120" t="str">
        <f t="shared" si="157"/>
        <v>71040501085113</v>
      </c>
      <c r="B995" s="114" t="s">
        <v>439</v>
      </c>
      <c r="C995" s="115" t="s">
        <v>155</v>
      </c>
      <c r="D995" s="116" t="s">
        <v>149</v>
      </c>
      <c r="E995" s="117" t="s">
        <v>106</v>
      </c>
      <c r="F995" s="118" t="s">
        <v>185</v>
      </c>
      <c r="G995" s="119">
        <v>5113</v>
      </c>
      <c r="L995" s="36" t="s">
        <v>174</v>
      </c>
      <c r="M995" s="37">
        <v>5113</v>
      </c>
      <c r="N995" s="3"/>
      <c r="O995" s="3"/>
    </row>
    <row r="996" spans="1:15">
      <c r="A996" s="120" t="str">
        <f t="shared" si="157"/>
        <v>71040501090000</v>
      </c>
      <c r="B996" s="114" t="s">
        <v>439</v>
      </c>
      <c r="C996" s="115" t="s">
        <v>155</v>
      </c>
      <c r="D996" s="116" t="s">
        <v>149</v>
      </c>
      <c r="E996" s="117" t="s">
        <v>106</v>
      </c>
      <c r="F996" s="118" t="s">
        <v>187</v>
      </c>
      <c r="G996" s="119" t="s">
        <v>440</v>
      </c>
      <c r="L996" s="36" t="s">
        <v>508</v>
      </c>
      <c r="N996" s="3"/>
      <c r="O996" s="3"/>
    </row>
    <row r="997" spans="1:15" ht="30">
      <c r="A997" s="120" t="str">
        <f t="shared" si="157"/>
        <v>71040501094251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187</v>
      </c>
      <c r="G997" s="119">
        <v>4251</v>
      </c>
      <c r="L997" s="36" t="s">
        <v>142</v>
      </c>
      <c r="M997" s="37">
        <v>4251</v>
      </c>
      <c r="N997" s="3"/>
      <c r="O997" s="3"/>
    </row>
    <row r="998" spans="1:15">
      <c r="A998" s="120" t="str">
        <f t="shared" si="157"/>
        <v>71040501094639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187</v>
      </c>
      <c r="G998" s="119">
        <v>4639</v>
      </c>
      <c r="L998" s="36" t="s">
        <v>167</v>
      </c>
      <c r="M998" s="37">
        <v>4639</v>
      </c>
      <c r="N998" s="3"/>
      <c r="O998" s="3"/>
    </row>
    <row r="999" spans="1:15">
      <c r="A999" s="120" t="str">
        <f t="shared" si="157"/>
        <v>71040501100000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189</v>
      </c>
      <c r="G999" s="119" t="s">
        <v>440</v>
      </c>
      <c r="L999" s="36" t="s">
        <v>509</v>
      </c>
      <c r="N999" s="3"/>
      <c r="O999" s="3"/>
    </row>
    <row r="1000" spans="1:15">
      <c r="A1000" s="120" t="str">
        <f t="shared" si="157"/>
        <v>71040501104861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189</v>
      </c>
      <c r="G1000" s="119">
        <v>4861</v>
      </c>
      <c r="L1000" s="36" t="s">
        <v>134</v>
      </c>
      <c r="M1000" s="37">
        <v>4861</v>
      </c>
      <c r="N1000" s="3"/>
      <c r="O1000" s="3"/>
    </row>
    <row r="1001" spans="1:15">
      <c r="A1001" s="120" t="str">
        <f t="shared" ref="A1001:A1064" si="158">CONCATENATE(B1001,C1001,D1001,E1001,F1001,G1001)</f>
        <v>71040501110000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104</v>
      </c>
      <c r="G1001" s="119" t="s">
        <v>440</v>
      </c>
      <c r="L1001" s="36" t="s">
        <v>510</v>
      </c>
      <c r="N1001" s="3"/>
      <c r="O1001" s="3"/>
    </row>
    <row r="1002" spans="1:15">
      <c r="A1002" s="120" t="str">
        <f t="shared" si="158"/>
        <v>71040501115112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104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>
      <c r="A1003" s="120" t="str">
        <f t="shared" si="158"/>
        <v>71040501120000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443</v>
      </c>
      <c r="G1003" s="119" t="s">
        <v>440</v>
      </c>
      <c r="L1003" s="36" t="s">
        <v>511</v>
      </c>
      <c r="N1003" s="3"/>
      <c r="O1003" s="3"/>
    </row>
    <row r="1004" spans="1:15">
      <c r="A1004" s="120" t="str">
        <f t="shared" si="158"/>
        <v>71040501125129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443</v>
      </c>
      <c r="G1004" s="119">
        <v>5129</v>
      </c>
      <c r="L1004" s="36" t="s">
        <v>424</v>
      </c>
      <c r="M1004" s="37">
        <v>5129</v>
      </c>
      <c r="N1004" s="3"/>
      <c r="O1004" s="3"/>
    </row>
    <row r="1005" spans="1:15">
      <c r="A1005" s="120" t="str">
        <f t="shared" si="158"/>
        <v>71040501130000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444</v>
      </c>
      <c r="G1005" s="119" t="s">
        <v>440</v>
      </c>
      <c r="L1005" s="36" t="s">
        <v>512</v>
      </c>
      <c r="N1005" s="3"/>
      <c r="O1005" s="3"/>
    </row>
    <row r="1006" spans="1:15" ht="30">
      <c r="A1006" s="120" t="str">
        <f t="shared" si="158"/>
        <v>71040501134251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444</v>
      </c>
      <c r="G1006" s="119">
        <v>4251</v>
      </c>
      <c r="L1006" s="36" t="s">
        <v>142</v>
      </c>
      <c r="M1006" s="37">
        <v>4251</v>
      </c>
      <c r="N1006" s="3"/>
      <c r="O1006" s="3"/>
    </row>
    <row r="1007" spans="1:15">
      <c r="A1007" s="120" t="str">
        <f t="shared" si="158"/>
        <v>71040501135129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444</v>
      </c>
      <c r="G1007" s="119">
        <v>5129</v>
      </c>
      <c r="L1007" s="36" t="s">
        <v>424</v>
      </c>
      <c r="M1007" s="37">
        <v>5129</v>
      </c>
      <c r="N1007" s="3"/>
      <c r="O1007" s="3"/>
    </row>
    <row r="1008" spans="1:15">
      <c r="A1008" s="120" t="str">
        <f t="shared" si="158"/>
        <v>71040501135221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444</v>
      </c>
      <c r="G1008" s="119">
        <v>5221</v>
      </c>
      <c r="L1008" s="36" t="s">
        <v>428</v>
      </c>
      <c r="M1008" s="37">
        <v>5221</v>
      </c>
      <c r="N1008" s="3"/>
      <c r="O1008" s="3"/>
    </row>
    <row r="1009" spans="1:15">
      <c r="A1009" s="120" t="str">
        <f t="shared" si="158"/>
        <v>71040501140000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445</v>
      </c>
      <c r="G1009" s="119" t="s">
        <v>440</v>
      </c>
      <c r="L1009" s="36" t="s">
        <v>513</v>
      </c>
      <c r="N1009" s="3"/>
      <c r="O1009" s="3"/>
    </row>
    <row r="1010" spans="1:15">
      <c r="A1010" s="120" t="str">
        <f t="shared" si="158"/>
        <v>71040501144729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445</v>
      </c>
      <c r="G1010" s="119">
        <v>4729</v>
      </c>
      <c r="L1010" s="36" t="s">
        <v>348</v>
      </c>
      <c r="M1010" s="37">
        <v>4729</v>
      </c>
      <c r="N1010" s="3"/>
      <c r="O1010" s="3"/>
    </row>
    <row r="1011" spans="1:15">
      <c r="A1011" s="120" t="str">
        <f t="shared" si="158"/>
        <v>71040501150000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446</v>
      </c>
      <c r="G1011" s="119" t="s">
        <v>440</v>
      </c>
      <c r="L1011" s="36" t="s">
        <v>514</v>
      </c>
      <c r="N1011" s="3"/>
      <c r="O1011" s="3"/>
    </row>
    <row r="1012" spans="1:15">
      <c r="A1012" s="120" t="str">
        <f t="shared" si="158"/>
        <v>71040501155112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446</v>
      </c>
      <c r="G1012" s="119">
        <v>5112</v>
      </c>
      <c r="L1012" s="36" t="s">
        <v>173</v>
      </c>
      <c r="M1012" s="37">
        <v>5112</v>
      </c>
      <c r="N1012" s="3"/>
      <c r="O1012" s="3"/>
    </row>
    <row r="1013" spans="1:15">
      <c r="A1013" s="120" t="str">
        <f t="shared" si="158"/>
        <v>71040501155133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446</v>
      </c>
      <c r="G1013" s="119">
        <v>5133</v>
      </c>
      <c r="L1013" s="36" t="s">
        <v>197</v>
      </c>
      <c r="M1013" s="37">
        <v>5133</v>
      </c>
      <c r="N1013" s="3"/>
      <c r="O1013" s="3"/>
    </row>
    <row r="1014" spans="1:15">
      <c r="A1014" s="120" t="str">
        <f t="shared" si="158"/>
        <v>71040501155134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446</v>
      </c>
      <c r="G1014" s="119">
        <v>5134</v>
      </c>
      <c r="L1014" s="36" t="s">
        <v>139</v>
      </c>
      <c r="M1014" s="37">
        <v>5134</v>
      </c>
      <c r="N1014" s="3"/>
      <c r="O1014" s="3"/>
    </row>
    <row r="1015" spans="1:15">
      <c r="A1015" s="120" t="str">
        <f t="shared" si="158"/>
        <v>71040505020000</v>
      </c>
      <c r="B1015" s="114" t="s">
        <v>439</v>
      </c>
      <c r="C1015" s="115" t="s">
        <v>155</v>
      </c>
      <c r="D1015" s="116" t="s">
        <v>149</v>
      </c>
      <c r="E1015" s="117" t="s">
        <v>149</v>
      </c>
      <c r="F1015" s="118" t="s">
        <v>140</v>
      </c>
      <c r="G1015" s="119" t="s">
        <v>440</v>
      </c>
      <c r="L1015" s="36" t="s">
        <v>515</v>
      </c>
      <c r="N1015" s="3"/>
      <c r="O1015" s="3"/>
    </row>
    <row r="1016" spans="1:15" ht="30">
      <c r="A1016" s="120" t="str">
        <f t="shared" si="158"/>
        <v>71040505024511</v>
      </c>
      <c r="B1016" s="114" t="s">
        <v>439</v>
      </c>
      <c r="C1016" s="115" t="s">
        <v>155</v>
      </c>
      <c r="D1016" s="116" t="s">
        <v>149</v>
      </c>
      <c r="E1016" s="117" t="s">
        <v>149</v>
      </c>
      <c r="F1016" s="118" t="s">
        <v>140</v>
      </c>
      <c r="G1016" s="119">
        <v>4511</v>
      </c>
      <c r="L1016" s="36" t="s">
        <v>217</v>
      </c>
      <c r="M1016" s="37">
        <v>4511</v>
      </c>
      <c r="N1016" s="3"/>
      <c r="O1016" s="3"/>
    </row>
    <row r="1017" spans="1:15">
      <c r="A1017" s="120" t="str">
        <f t="shared" si="158"/>
        <v>71040505030000</v>
      </c>
      <c r="B1017" s="114" t="s">
        <v>439</v>
      </c>
      <c r="C1017" s="115" t="s">
        <v>155</v>
      </c>
      <c r="D1017" s="116" t="s">
        <v>149</v>
      </c>
      <c r="E1017" s="117" t="s">
        <v>149</v>
      </c>
      <c r="F1017" s="118" t="s">
        <v>442</v>
      </c>
      <c r="G1017" s="119" t="s">
        <v>440</v>
      </c>
      <c r="L1017" s="36" t="s">
        <v>516</v>
      </c>
      <c r="N1017" s="3"/>
      <c r="O1017" s="3"/>
    </row>
    <row r="1018" spans="1:15" ht="30">
      <c r="A1018" s="120" t="str">
        <f t="shared" si="158"/>
        <v>71040505034511</v>
      </c>
      <c r="B1018" s="114" t="s">
        <v>439</v>
      </c>
      <c r="C1018" s="115" t="s">
        <v>155</v>
      </c>
      <c r="D1018" s="116" t="s">
        <v>149</v>
      </c>
      <c r="E1018" s="117" t="s">
        <v>149</v>
      </c>
      <c r="F1018" s="118" t="s">
        <v>442</v>
      </c>
      <c r="G1018" s="119">
        <v>4511</v>
      </c>
      <c r="L1018" s="36" t="s">
        <v>217</v>
      </c>
      <c r="M1018" s="37">
        <v>4511</v>
      </c>
      <c r="N1018" s="3"/>
      <c r="O1018" s="3"/>
    </row>
    <row r="1019" spans="1:15">
      <c r="A1019" s="120" t="str">
        <f t="shared" si="158"/>
        <v>71040505040000</v>
      </c>
      <c r="B1019" s="114" t="s">
        <v>439</v>
      </c>
      <c r="C1019" s="115" t="s">
        <v>155</v>
      </c>
      <c r="D1019" s="116" t="s">
        <v>149</v>
      </c>
      <c r="E1019" s="117" t="s">
        <v>149</v>
      </c>
      <c r="F1019" s="118" t="s">
        <v>155</v>
      </c>
      <c r="G1019" s="119" t="s">
        <v>440</v>
      </c>
      <c r="L1019" s="36" t="s">
        <v>517</v>
      </c>
      <c r="N1019" s="3"/>
      <c r="O1019" s="3"/>
    </row>
    <row r="1020" spans="1:15">
      <c r="A1020" s="120" t="str">
        <f t="shared" si="158"/>
        <v>71040505044861</v>
      </c>
      <c r="B1020" s="114" t="s">
        <v>439</v>
      </c>
      <c r="C1020" s="115" t="s">
        <v>155</v>
      </c>
      <c r="D1020" s="116" t="s">
        <v>149</v>
      </c>
      <c r="E1020" s="117" t="s">
        <v>149</v>
      </c>
      <c r="F1020" s="118" t="s">
        <v>155</v>
      </c>
      <c r="G1020" s="119">
        <v>4861</v>
      </c>
      <c r="L1020" s="36" t="s">
        <v>134</v>
      </c>
      <c r="M1020" s="37">
        <v>4861</v>
      </c>
      <c r="N1020" s="3"/>
      <c r="O1020" s="3"/>
    </row>
    <row r="1021" spans="1:15">
      <c r="A1021" s="120" t="str">
        <f t="shared" si="158"/>
        <v>71040505050000</v>
      </c>
      <c r="B1021" s="114" t="s">
        <v>439</v>
      </c>
      <c r="C1021" s="115" t="s">
        <v>155</v>
      </c>
      <c r="D1021" s="116" t="s">
        <v>149</v>
      </c>
      <c r="E1021" s="117" t="s">
        <v>149</v>
      </c>
      <c r="F1021" s="118" t="s">
        <v>149</v>
      </c>
      <c r="G1021" s="119" t="s">
        <v>440</v>
      </c>
      <c r="L1021" s="36" t="s">
        <v>518</v>
      </c>
      <c r="N1021" s="3"/>
      <c r="O1021" s="3"/>
    </row>
    <row r="1022" spans="1:15">
      <c r="A1022" s="120" t="str">
        <f t="shared" si="158"/>
        <v>71040505054861</v>
      </c>
      <c r="B1022" s="114" t="s">
        <v>439</v>
      </c>
      <c r="C1022" s="115" t="s">
        <v>155</v>
      </c>
      <c r="D1022" s="116" t="s">
        <v>149</v>
      </c>
      <c r="E1022" s="117" t="s">
        <v>149</v>
      </c>
      <c r="F1022" s="118" t="s">
        <v>149</v>
      </c>
      <c r="G1022" s="119">
        <v>4861</v>
      </c>
      <c r="L1022" s="36" t="s">
        <v>134</v>
      </c>
      <c r="M1022" s="37">
        <v>4861</v>
      </c>
      <c r="N1022" s="3"/>
      <c r="O1022" s="3"/>
    </row>
    <row r="1023" spans="1:15">
      <c r="A1023" s="120" t="str">
        <f t="shared" si="158"/>
        <v>71040505060000</v>
      </c>
      <c r="B1023" s="114" t="s">
        <v>439</v>
      </c>
      <c r="C1023" s="115" t="s">
        <v>155</v>
      </c>
      <c r="D1023" s="116" t="s">
        <v>149</v>
      </c>
      <c r="E1023" s="117" t="s">
        <v>149</v>
      </c>
      <c r="F1023" s="118" t="s">
        <v>157</v>
      </c>
      <c r="G1023" s="119" t="s">
        <v>440</v>
      </c>
      <c r="L1023" s="36" t="s">
        <v>519</v>
      </c>
      <c r="N1023" s="3"/>
      <c r="O1023" s="3"/>
    </row>
    <row r="1024" spans="1:15">
      <c r="A1024" s="120" t="str">
        <f t="shared" si="158"/>
        <v>71040505064861</v>
      </c>
      <c r="B1024" s="114" t="s">
        <v>439</v>
      </c>
      <c r="C1024" s="115" t="s">
        <v>155</v>
      </c>
      <c r="D1024" s="116" t="s">
        <v>149</v>
      </c>
      <c r="E1024" s="117" t="s">
        <v>149</v>
      </c>
      <c r="F1024" s="118" t="s">
        <v>157</v>
      </c>
      <c r="G1024" s="119">
        <v>4861</v>
      </c>
      <c r="L1024" s="36" t="s">
        <v>134</v>
      </c>
      <c r="M1024" s="37">
        <v>4861</v>
      </c>
      <c r="N1024" s="3"/>
      <c r="O1024" s="3"/>
    </row>
    <row r="1025" spans="1:15">
      <c r="A1025" s="120" t="str">
        <f t="shared" si="158"/>
        <v>71040505070000</v>
      </c>
      <c r="B1025" s="114" t="s">
        <v>439</v>
      </c>
      <c r="C1025" s="115" t="s">
        <v>155</v>
      </c>
      <c r="D1025" s="116" t="s">
        <v>149</v>
      </c>
      <c r="E1025" s="117" t="s">
        <v>149</v>
      </c>
      <c r="F1025" s="118" t="s">
        <v>183</v>
      </c>
      <c r="G1025" s="119" t="s">
        <v>440</v>
      </c>
      <c r="L1025" s="36" t="s">
        <v>520</v>
      </c>
      <c r="N1025" s="3"/>
      <c r="O1025" s="3"/>
    </row>
    <row r="1026" spans="1:15" ht="30">
      <c r="A1026" s="120" t="str">
        <f t="shared" si="158"/>
        <v>71040505075113</v>
      </c>
      <c r="B1026" s="114" t="s">
        <v>439</v>
      </c>
      <c r="C1026" s="115" t="s">
        <v>155</v>
      </c>
      <c r="D1026" s="116" t="s">
        <v>149</v>
      </c>
      <c r="E1026" s="117" t="s">
        <v>149</v>
      </c>
      <c r="F1026" s="118" t="s">
        <v>183</v>
      </c>
      <c r="G1026" s="119">
        <v>5113</v>
      </c>
      <c r="L1026" s="36" t="s">
        <v>174</v>
      </c>
      <c r="M1026" s="37">
        <v>5113</v>
      </c>
      <c r="N1026" s="3"/>
      <c r="O1026" s="3"/>
    </row>
    <row r="1027" spans="1:15">
      <c r="A1027" s="120" t="str">
        <f t="shared" si="158"/>
        <v>71040700000000</v>
      </c>
      <c r="B1027" s="114" t="s">
        <v>439</v>
      </c>
      <c r="C1027" s="115" t="s">
        <v>155</v>
      </c>
      <c r="D1027" s="116" t="s">
        <v>183</v>
      </c>
      <c r="E1027" s="117" t="s">
        <v>441</v>
      </c>
      <c r="F1027" s="118" t="s">
        <v>441</v>
      </c>
      <c r="G1027" s="119" t="s">
        <v>440</v>
      </c>
      <c r="L1027" s="36" t="s">
        <v>521</v>
      </c>
      <c r="N1027" s="3"/>
      <c r="O1027" s="3"/>
    </row>
    <row r="1028" spans="1:15">
      <c r="A1028" s="120" t="str">
        <f t="shared" si="158"/>
        <v>71040700000001</v>
      </c>
      <c r="B1028" s="114" t="s">
        <v>439</v>
      </c>
      <c r="C1028" s="115" t="s">
        <v>155</v>
      </c>
      <c r="D1028" s="116" t="s">
        <v>183</v>
      </c>
      <c r="E1028" s="117" t="s">
        <v>441</v>
      </c>
      <c r="F1028" s="118" t="s">
        <v>441</v>
      </c>
      <c r="G1028" s="119" t="s">
        <v>96</v>
      </c>
      <c r="L1028" s="36" t="e">
        <v>#N/A</v>
      </c>
      <c r="N1028" s="3"/>
      <c r="O1028" s="3"/>
    </row>
    <row r="1029" spans="1:15">
      <c r="A1029" s="120" t="str">
        <f t="shared" si="158"/>
        <v>71040703000000</v>
      </c>
      <c r="B1029" s="114" t="s">
        <v>439</v>
      </c>
      <c r="C1029" s="115" t="s">
        <v>155</v>
      </c>
      <c r="D1029" s="116" t="s">
        <v>183</v>
      </c>
      <c r="E1029" s="117" t="s">
        <v>442</v>
      </c>
      <c r="F1029" s="118" t="s">
        <v>441</v>
      </c>
      <c r="G1029" s="119" t="s">
        <v>440</v>
      </c>
      <c r="L1029" s="36" t="s">
        <v>522</v>
      </c>
      <c r="N1029" s="3"/>
      <c r="O1029" s="3"/>
    </row>
    <row r="1030" spans="1:15">
      <c r="A1030" s="120" t="str">
        <f t="shared" si="158"/>
        <v>71040703000001</v>
      </c>
      <c r="B1030" s="114" t="s">
        <v>439</v>
      </c>
      <c r="C1030" s="115" t="s">
        <v>155</v>
      </c>
      <c r="D1030" s="116" t="s">
        <v>183</v>
      </c>
      <c r="E1030" s="117" t="s">
        <v>442</v>
      </c>
      <c r="F1030" s="118" t="s">
        <v>441</v>
      </c>
      <c r="G1030" s="119" t="s">
        <v>96</v>
      </c>
      <c r="L1030" s="36" t="e">
        <v>#N/A</v>
      </c>
      <c r="N1030" s="3"/>
      <c r="O1030" s="3"/>
    </row>
    <row r="1031" spans="1:15">
      <c r="A1031" s="120" t="str">
        <f t="shared" si="158"/>
        <v>71040703010000</v>
      </c>
      <c r="B1031" s="114" t="s">
        <v>439</v>
      </c>
      <c r="C1031" s="115" t="s">
        <v>155</v>
      </c>
      <c r="D1031" s="116" t="s">
        <v>183</v>
      </c>
      <c r="E1031" s="117" t="s">
        <v>442</v>
      </c>
      <c r="F1031" s="118" t="s">
        <v>106</v>
      </c>
      <c r="G1031" s="119" t="s">
        <v>440</v>
      </c>
      <c r="L1031" s="36" t="s">
        <v>523</v>
      </c>
      <c r="N1031" s="3"/>
      <c r="O1031" s="3"/>
    </row>
    <row r="1032" spans="1:15">
      <c r="A1032" s="120" t="str">
        <f t="shared" si="158"/>
        <v>71040703014639</v>
      </c>
      <c r="B1032" s="114" t="s">
        <v>439</v>
      </c>
      <c r="C1032" s="115" t="s">
        <v>155</v>
      </c>
      <c r="D1032" s="116" t="s">
        <v>183</v>
      </c>
      <c r="E1032" s="117" t="s">
        <v>442</v>
      </c>
      <c r="F1032" s="118" t="s">
        <v>106</v>
      </c>
      <c r="G1032" s="119">
        <v>4639</v>
      </c>
      <c r="L1032" s="36" t="s">
        <v>167</v>
      </c>
      <c r="M1032" s="37">
        <v>4639</v>
      </c>
      <c r="N1032" s="3"/>
      <c r="O1032" s="3"/>
    </row>
    <row r="1033" spans="1:15">
      <c r="A1033" s="120" t="str">
        <f t="shared" si="158"/>
        <v>71040901010000</v>
      </c>
      <c r="B1033" s="114" t="s">
        <v>439</v>
      </c>
      <c r="C1033" s="115" t="s">
        <v>155</v>
      </c>
      <c r="D1033" s="116" t="s">
        <v>187</v>
      </c>
      <c r="E1033" s="117" t="s">
        <v>106</v>
      </c>
      <c r="F1033" s="118" t="s">
        <v>106</v>
      </c>
      <c r="G1033" s="119" t="s">
        <v>440</v>
      </c>
      <c r="L1033" s="36" t="s">
        <v>524</v>
      </c>
      <c r="N1033" s="3"/>
      <c r="O1033" s="3"/>
    </row>
    <row r="1034" spans="1:15">
      <c r="A1034" s="120" t="str">
        <f t="shared" si="158"/>
        <v>71040901014239</v>
      </c>
      <c r="B1034" s="114" t="s">
        <v>439</v>
      </c>
      <c r="C1034" s="115" t="s">
        <v>155</v>
      </c>
      <c r="D1034" s="116" t="s">
        <v>187</v>
      </c>
      <c r="E1034" s="117" t="s">
        <v>106</v>
      </c>
      <c r="F1034" s="118" t="s">
        <v>106</v>
      </c>
      <c r="G1034" s="119">
        <v>4239</v>
      </c>
      <c r="L1034" s="36" t="s">
        <v>125</v>
      </c>
      <c r="M1034" s="37">
        <v>4239</v>
      </c>
      <c r="N1034" s="3"/>
      <c r="O1034" s="3"/>
    </row>
    <row r="1035" spans="1:15">
      <c r="A1035" s="120" t="str">
        <f t="shared" si="158"/>
        <v>71040901015221</v>
      </c>
      <c r="B1035" s="114" t="s">
        <v>439</v>
      </c>
      <c r="C1035" s="115" t="s">
        <v>155</v>
      </c>
      <c r="D1035" s="116" t="s">
        <v>187</v>
      </c>
      <c r="E1035" s="117" t="s">
        <v>106</v>
      </c>
      <c r="F1035" s="118" t="s">
        <v>106</v>
      </c>
      <c r="G1035" s="119">
        <v>5221</v>
      </c>
      <c r="L1035" s="36" t="s">
        <v>428</v>
      </c>
      <c r="M1035" s="37">
        <v>5221</v>
      </c>
      <c r="N1035" s="3"/>
      <c r="O1035" s="3"/>
    </row>
    <row r="1036" spans="1:15">
      <c r="A1036" s="120" t="str">
        <f t="shared" si="158"/>
        <v>71040901020000</v>
      </c>
      <c r="B1036" s="114" t="s">
        <v>439</v>
      </c>
      <c r="C1036" s="115" t="s">
        <v>155</v>
      </c>
      <c r="D1036" s="116" t="s">
        <v>187</v>
      </c>
      <c r="E1036" s="117" t="s">
        <v>106</v>
      </c>
      <c r="F1036" s="118" t="s">
        <v>140</v>
      </c>
      <c r="G1036" s="119" t="s">
        <v>440</v>
      </c>
      <c r="L1036" s="36" t="s">
        <v>525</v>
      </c>
      <c r="N1036" s="3"/>
      <c r="O1036" s="3"/>
    </row>
    <row r="1037" spans="1:15" ht="45">
      <c r="A1037" s="120" t="str">
        <f t="shared" si="158"/>
        <v>71040901024637</v>
      </c>
      <c r="B1037" s="114" t="s">
        <v>439</v>
      </c>
      <c r="C1037" s="115" t="s">
        <v>155</v>
      </c>
      <c r="D1037" s="116" t="s">
        <v>187</v>
      </c>
      <c r="E1037" s="117" t="s">
        <v>106</v>
      </c>
      <c r="F1037" s="118" t="s">
        <v>140</v>
      </c>
      <c r="G1037" s="119">
        <v>4637</v>
      </c>
      <c r="L1037" s="36" t="s">
        <v>215</v>
      </c>
      <c r="M1037" s="37">
        <v>4637</v>
      </c>
      <c r="N1037" s="3"/>
      <c r="O1037" s="3"/>
    </row>
    <row r="1038" spans="1:15">
      <c r="A1038" s="120" t="str">
        <f t="shared" si="158"/>
        <v>71040901030000</v>
      </c>
      <c r="B1038" s="114" t="s">
        <v>439</v>
      </c>
      <c r="C1038" s="115" t="s">
        <v>155</v>
      </c>
      <c r="D1038" s="116" t="s">
        <v>187</v>
      </c>
      <c r="E1038" s="117" t="s">
        <v>106</v>
      </c>
      <c r="F1038" s="118" t="s">
        <v>442</v>
      </c>
      <c r="G1038" s="119" t="s">
        <v>440</v>
      </c>
      <c r="L1038" s="36" t="s">
        <v>526</v>
      </c>
      <c r="N1038" s="3"/>
      <c r="O1038" s="3"/>
    </row>
    <row r="1039" spans="1:15" ht="30">
      <c r="A1039" s="120" t="str">
        <f t="shared" si="158"/>
        <v>71040901034511</v>
      </c>
      <c r="B1039" s="114" t="s">
        <v>439</v>
      </c>
      <c r="C1039" s="115" t="s">
        <v>155</v>
      </c>
      <c r="D1039" s="116" t="s">
        <v>187</v>
      </c>
      <c r="E1039" s="117" t="s">
        <v>106</v>
      </c>
      <c r="F1039" s="118" t="s">
        <v>442</v>
      </c>
      <c r="G1039" s="119">
        <v>4511</v>
      </c>
      <c r="L1039" s="36" t="s">
        <v>217</v>
      </c>
      <c r="M1039" s="37">
        <v>4511</v>
      </c>
      <c r="N1039" s="3"/>
      <c r="O1039" s="3"/>
    </row>
    <row r="1040" spans="1:15">
      <c r="A1040" s="120" t="str">
        <f t="shared" si="158"/>
        <v>71040901040000</v>
      </c>
      <c r="B1040" s="114" t="s">
        <v>439</v>
      </c>
      <c r="C1040" s="115" t="s">
        <v>155</v>
      </c>
      <c r="D1040" s="116" t="s">
        <v>187</v>
      </c>
      <c r="E1040" s="117" t="s">
        <v>106</v>
      </c>
      <c r="F1040" s="118" t="s">
        <v>155</v>
      </c>
      <c r="G1040" s="119" t="s">
        <v>440</v>
      </c>
      <c r="L1040" s="36" t="s">
        <v>527</v>
      </c>
      <c r="N1040" s="3"/>
      <c r="O1040" s="3"/>
    </row>
    <row r="1041" spans="1:15">
      <c r="A1041" s="120" t="str">
        <f t="shared" si="158"/>
        <v>71040901044639</v>
      </c>
      <c r="B1041" s="114" t="s">
        <v>439</v>
      </c>
      <c r="C1041" s="115" t="s">
        <v>155</v>
      </c>
      <c r="D1041" s="116" t="s">
        <v>187</v>
      </c>
      <c r="E1041" s="117" t="s">
        <v>106</v>
      </c>
      <c r="F1041" s="118" t="s">
        <v>155</v>
      </c>
      <c r="G1041" s="119">
        <v>4639</v>
      </c>
      <c r="L1041" s="36" t="s">
        <v>167</v>
      </c>
      <c r="M1041" s="37">
        <v>4639</v>
      </c>
      <c r="N1041" s="3"/>
      <c r="O1041" s="3"/>
    </row>
    <row r="1042" spans="1:15" ht="30">
      <c r="A1042" s="120" t="str">
        <f t="shared" si="158"/>
        <v>71040901044819</v>
      </c>
      <c r="B1042" s="114" t="s">
        <v>439</v>
      </c>
      <c r="C1042" s="115" t="s">
        <v>155</v>
      </c>
      <c r="D1042" s="116" t="s">
        <v>187</v>
      </c>
      <c r="E1042" s="117" t="s">
        <v>106</v>
      </c>
      <c r="F1042" s="118" t="s">
        <v>155</v>
      </c>
      <c r="G1042" s="119">
        <v>4819</v>
      </c>
      <c r="L1042" s="36" t="s">
        <v>219</v>
      </c>
      <c r="M1042" s="37">
        <v>4819</v>
      </c>
      <c r="N1042" s="3"/>
      <c r="O1042" s="3"/>
    </row>
    <row r="1043" spans="1:15">
      <c r="A1043" s="120" t="str">
        <f t="shared" si="158"/>
        <v>71040901050000</v>
      </c>
      <c r="B1043" s="114" t="s">
        <v>439</v>
      </c>
      <c r="C1043" s="115" t="s">
        <v>155</v>
      </c>
      <c r="D1043" s="116" t="s">
        <v>187</v>
      </c>
      <c r="E1043" s="117" t="s">
        <v>106</v>
      </c>
      <c r="F1043" s="118" t="s">
        <v>149</v>
      </c>
      <c r="G1043" s="119" t="s">
        <v>440</v>
      </c>
      <c r="L1043" s="36" t="s">
        <v>528</v>
      </c>
      <c r="N1043" s="3"/>
      <c r="O1043" s="3"/>
    </row>
    <row r="1044" spans="1:15">
      <c r="A1044" s="120" t="str">
        <f t="shared" si="158"/>
        <v>71040901058111</v>
      </c>
      <c r="B1044" s="114" t="s">
        <v>439</v>
      </c>
      <c r="C1044" s="115" t="s">
        <v>155</v>
      </c>
      <c r="D1044" s="116" t="s">
        <v>187</v>
      </c>
      <c r="E1044" s="117" t="s">
        <v>106</v>
      </c>
      <c r="F1044" s="118" t="s">
        <v>149</v>
      </c>
      <c r="G1044" s="119">
        <v>8111</v>
      </c>
      <c r="L1044" s="36" t="s">
        <v>434</v>
      </c>
      <c r="M1044" s="37">
        <v>8111</v>
      </c>
      <c r="N1044" s="3"/>
      <c r="O1044" s="3"/>
    </row>
    <row r="1045" spans="1:15">
      <c r="A1045" s="120" t="str">
        <f t="shared" si="158"/>
        <v>71040901058411</v>
      </c>
      <c r="B1045" s="114" t="s">
        <v>439</v>
      </c>
      <c r="C1045" s="115" t="s">
        <v>155</v>
      </c>
      <c r="D1045" s="116" t="s">
        <v>187</v>
      </c>
      <c r="E1045" s="117" t="s">
        <v>106</v>
      </c>
      <c r="F1045" s="118" t="s">
        <v>149</v>
      </c>
      <c r="G1045" s="119">
        <v>8411</v>
      </c>
      <c r="L1045" s="36" t="s">
        <v>438</v>
      </c>
      <c r="M1045" s="37">
        <v>8411</v>
      </c>
      <c r="N1045" s="3"/>
      <c r="O1045" s="3"/>
    </row>
    <row r="1046" spans="1:15">
      <c r="A1046" s="120" t="str">
        <f t="shared" si="158"/>
        <v>71040901060000</v>
      </c>
      <c r="B1046" s="114" t="s">
        <v>439</v>
      </c>
      <c r="C1046" s="115" t="s">
        <v>155</v>
      </c>
      <c r="D1046" s="116" t="s">
        <v>187</v>
      </c>
      <c r="E1046" s="117" t="s">
        <v>106</v>
      </c>
      <c r="F1046" s="118" t="s">
        <v>157</v>
      </c>
      <c r="G1046" s="119" t="s">
        <v>440</v>
      </c>
      <c r="L1046" s="36" t="s">
        <v>529</v>
      </c>
      <c r="N1046" s="3"/>
      <c r="O1046" s="3"/>
    </row>
    <row r="1047" spans="1:15" ht="30">
      <c r="A1047" s="120" t="str">
        <f t="shared" si="158"/>
        <v>71040901064819</v>
      </c>
      <c r="B1047" s="114" t="s">
        <v>439</v>
      </c>
      <c r="C1047" s="115" t="s">
        <v>155</v>
      </c>
      <c r="D1047" s="116" t="s">
        <v>187</v>
      </c>
      <c r="E1047" s="117" t="s">
        <v>106</v>
      </c>
      <c r="F1047" s="118" t="s">
        <v>157</v>
      </c>
      <c r="G1047" s="119">
        <v>4819</v>
      </c>
      <c r="L1047" s="36" t="s">
        <v>219</v>
      </c>
      <c r="M1047" s="37">
        <v>4819</v>
      </c>
      <c r="N1047" s="3"/>
      <c r="O1047" s="3"/>
    </row>
    <row r="1048" spans="1:15">
      <c r="A1048" s="120" t="str">
        <f t="shared" si="158"/>
        <v>71040901070000</v>
      </c>
      <c r="B1048" s="114" t="s">
        <v>439</v>
      </c>
      <c r="C1048" s="115" t="s">
        <v>155</v>
      </c>
      <c r="D1048" s="116" t="s">
        <v>187</v>
      </c>
      <c r="E1048" s="117" t="s">
        <v>106</v>
      </c>
      <c r="F1048" s="118" t="s">
        <v>183</v>
      </c>
      <c r="G1048" s="119" t="s">
        <v>440</v>
      </c>
      <c r="L1048" s="36" t="s">
        <v>530</v>
      </c>
      <c r="N1048" s="3"/>
      <c r="O1048" s="3"/>
    </row>
    <row r="1049" spans="1:15">
      <c r="A1049" s="120" t="str">
        <f t="shared" si="158"/>
        <v>71040901074239</v>
      </c>
      <c r="B1049" s="114" t="s">
        <v>439</v>
      </c>
      <c r="C1049" s="115" t="s">
        <v>155</v>
      </c>
      <c r="D1049" s="116" t="s">
        <v>187</v>
      </c>
      <c r="E1049" s="117" t="s">
        <v>106</v>
      </c>
      <c r="F1049" s="118" t="s">
        <v>183</v>
      </c>
      <c r="G1049" s="119">
        <v>4239</v>
      </c>
      <c r="L1049" s="36" t="s">
        <v>125</v>
      </c>
      <c r="M1049" s="37">
        <v>4239</v>
      </c>
      <c r="N1049" s="3"/>
      <c r="O1049" s="3"/>
    </row>
    <row r="1050" spans="1:15">
      <c r="A1050" s="120" t="str">
        <f t="shared" si="158"/>
        <v>71040901080000</v>
      </c>
      <c r="B1050" s="114" t="s">
        <v>439</v>
      </c>
      <c r="C1050" s="115" t="s">
        <v>155</v>
      </c>
      <c r="D1050" s="116" t="s">
        <v>187</v>
      </c>
      <c r="E1050" s="117" t="s">
        <v>106</v>
      </c>
      <c r="F1050" s="118" t="s">
        <v>185</v>
      </c>
      <c r="G1050" s="119" t="s">
        <v>440</v>
      </c>
      <c r="L1050" s="36" t="s">
        <v>531</v>
      </c>
      <c r="N1050" s="3"/>
      <c r="O1050" s="3"/>
    </row>
    <row r="1051" spans="1:15">
      <c r="A1051" s="120" t="str">
        <f t="shared" si="158"/>
        <v>71040901084234</v>
      </c>
      <c r="B1051" s="114" t="s">
        <v>439</v>
      </c>
      <c r="C1051" s="115" t="s">
        <v>155</v>
      </c>
      <c r="D1051" s="116" t="s">
        <v>187</v>
      </c>
      <c r="E1051" s="117" t="s">
        <v>106</v>
      </c>
      <c r="F1051" s="118" t="s">
        <v>185</v>
      </c>
      <c r="G1051" s="119">
        <v>4234</v>
      </c>
      <c r="L1051" s="36" t="s">
        <v>122</v>
      </c>
      <c r="M1051" s="37">
        <v>4234</v>
      </c>
      <c r="N1051" s="3"/>
      <c r="O1051" s="3"/>
    </row>
    <row r="1052" spans="1:15" ht="30">
      <c r="A1052" s="120" t="str">
        <f t="shared" si="158"/>
        <v>71040901084511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185</v>
      </c>
      <c r="G1052" s="119">
        <v>4511</v>
      </c>
      <c r="L1052" s="36" t="s">
        <v>217</v>
      </c>
      <c r="M1052" s="37">
        <v>4511</v>
      </c>
      <c r="N1052" s="3"/>
      <c r="O1052" s="3"/>
    </row>
    <row r="1053" spans="1:15">
      <c r="A1053" s="120" t="str">
        <f t="shared" si="158"/>
        <v>71040901094234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187</v>
      </c>
      <c r="G1053" s="119">
        <v>4234</v>
      </c>
      <c r="L1053" s="36" t="s">
        <v>122</v>
      </c>
      <c r="M1053" s="37">
        <v>4234</v>
      </c>
      <c r="N1053" s="3"/>
      <c r="O1053" s="3"/>
    </row>
    <row r="1054" spans="1:15">
      <c r="A1054" s="120" t="str">
        <f t="shared" si="158"/>
        <v>71040901100000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189</v>
      </c>
      <c r="G1054" s="119" t="s">
        <v>440</v>
      </c>
      <c r="L1054" s="36" t="s">
        <v>532</v>
      </c>
      <c r="N1054" s="3"/>
      <c r="O1054" s="3"/>
    </row>
    <row r="1055" spans="1:15">
      <c r="A1055" s="120" t="str">
        <f t="shared" si="158"/>
        <v>71040901104823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189</v>
      </c>
      <c r="G1055" s="119">
        <v>4823</v>
      </c>
      <c r="L1055" s="36" t="s">
        <v>133</v>
      </c>
      <c r="M1055" s="37">
        <v>4823</v>
      </c>
      <c r="N1055" s="3"/>
      <c r="O1055" s="3"/>
    </row>
    <row r="1056" spans="1:15">
      <c r="A1056" s="120" t="str">
        <f t="shared" si="158"/>
        <v>71040901105129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189</v>
      </c>
      <c r="G1056" s="119">
        <v>5129</v>
      </c>
      <c r="L1056" s="36" t="s">
        <v>424</v>
      </c>
      <c r="M1056" s="37">
        <v>5129</v>
      </c>
      <c r="N1056" s="3"/>
      <c r="O1056" s="3"/>
    </row>
    <row r="1057" spans="1:15">
      <c r="A1057" s="120" t="str">
        <f t="shared" si="158"/>
        <v>71040901110000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104</v>
      </c>
      <c r="G1057" s="119" t="s">
        <v>440</v>
      </c>
      <c r="L1057" s="36" t="s">
        <v>533</v>
      </c>
      <c r="N1057" s="3"/>
      <c r="O1057" s="3"/>
    </row>
    <row r="1058" spans="1:15" ht="30">
      <c r="A1058" s="120" t="str">
        <f t="shared" si="158"/>
        <v>71040901114512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104</v>
      </c>
      <c r="G1058" s="119" t="s">
        <v>229</v>
      </c>
      <c r="L1058" s="36" t="s">
        <v>230</v>
      </c>
      <c r="M1058" s="37">
        <v>4512</v>
      </c>
      <c r="N1058" s="3"/>
      <c r="O1058" s="3"/>
    </row>
    <row r="1059" spans="1:15">
      <c r="A1059" s="120" t="str">
        <f t="shared" si="158"/>
        <v>71050101015112</v>
      </c>
      <c r="B1059" s="114" t="s">
        <v>439</v>
      </c>
      <c r="C1059" s="115" t="s">
        <v>149</v>
      </c>
      <c r="D1059" s="116" t="s">
        <v>106</v>
      </c>
      <c r="E1059" s="117" t="s">
        <v>106</v>
      </c>
      <c r="F1059" s="118" t="s">
        <v>106</v>
      </c>
      <c r="G1059" s="119">
        <v>5112</v>
      </c>
      <c r="L1059" s="36" t="s">
        <v>173</v>
      </c>
      <c r="M1059" s="37">
        <v>5112</v>
      </c>
      <c r="N1059" s="3"/>
      <c r="O1059" s="3"/>
    </row>
    <row r="1060" spans="1:15" ht="30">
      <c r="A1060" s="120" t="str">
        <f t="shared" si="158"/>
        <v>71050101015113</v>
      </c>
      <c r="B1060" s="114" t="s">
        <v>439</v>
      </c>
      <c r="C1060" s="115" t="s">
        <v>149</v>
      </c>
      <c r="D1060" s="116" t="s">
        <v>106</v>
      </c>
      <c r="E1060" s="117" t="s">
        <v>106</v>
      </c>
      <c r="F1060" s="118" t="s">
        <v>106</v>
      </c>
      <c r="G1060" s="119">
        <v>5113</v>
      </c>
      <c r="L1060" s="36" t="s">
        <v>174</v>
      </c>
      <c r="M1060" s="37">
        <v>5113</v>
      </c>
      <c r="N1060" s="3"/>
      <c r="O1060" s="3"/>
    </row>
    <row r="1061" spans="1:15">
      <c r="A1061" s="120" t="str">
        <f t="shared" si="158"/>
        <v>71050101020000</v>
      </c>
      <c r="B1061" s="114" t="s">
        <v>439</v>
      </c>
      <c r="C1061" s="115" t="s">
        <v>149</v>
      </c>
      <c r="D1061" s="116" t="s">
        <v>106</v>
      </c>
      <c r="E1061" s="117" t="s">
        <v>106</v>
      </c>
      <c r="F1061" s="118" t="s">
        <v>140</v>
      </c>
      <c r="G1061" s="119" t="s">
        <v>440</v>
      </c>
      <c r="L1061" s="36" t="s">
        <v>534</v>
      </c>
      <c r="N1061" s="3"/>
      <c r="O1061" s="3"/>
    </row>
    <row r="1062" spans="1:15">
      <c r="A1062" s="120" t="str">
        <f t="shared" si="158"/>
        <v>71050101024213</v>
      </c>
      <c r="B1062" s="114" t="s">
        <v>439</v>
      </c>
      <c r="C1062" s="115" t="s">
        <v>149</v>
      </c>
      <c r="D1062" s="116" t="s">
        <v>106</v>
      </c>
      <c r="E1062" s="117" t="s">
        <v>106</v>
      </c>
      <c r="F1062" s="118" t="s">
        <v>140</v>
      </c>
      <c r="G1062" s="119">
        <v>4213</v>
      </c>
      <c r="L1062" s="36" t="s">
        <v>115</v>
      </c>
      <c r="M1062" s="37">
        <v>4213</v>
      </c>
      <c r="N1062" s="3"/>
      <c r="O1062" s="3"/>
    </row>
    <row r="1063" spans="1:15">
      <c r="A1063" s="120" t="str">
        <f t="shared" si="158"/>
        <v>71050300000000</v>
      </c>
      <c r="B1063" s="114" t="s">
        <v>439</v>
      </c>
      <c r="C1063" s="115" t="s">
        <v>149</v>
      </c>
      <c r="D1063" s="116" t="s">
        <v>442</v>
      </c>
      <c r="E1063" s="117" t="s">
        <v>441</v>
      </c>
      <c r="F1063" s="118" t="s">
        <v>441</v>
      </c>
      <c r="G1063" s="119" t="s">
        <v>440</v>
      </c>
      <c r="L1063" s="36" t="s">
        <v>535</v>
      </c>
      <c r="N1063" s="3"/>
      <c r="O1063" s="3"/>
    </row>
    <row r="1064" spans="1:15">
      <c r="A1064" s="120" t="str">
        <f t="shared" si="158"/>
        <v>71050300000001</v>
      </c>
      <c r="B1064" s="114" t="s">
        <v>439</v>
      </c>
      <c r="C1064" s="115" t="s">
        <v>149</v>
      </c>
      <c r="D1064" s="116" t="s">
        <v>442</v>
      </c>
      <c r="E1064" s="117" t="s">
        <v>441</v>
      </c>
      <c r="F1064" s="118" t="s">
        <v>441</v>
      </c>
      <c r="G1064" s="119" t="s">
        <v>96</v>
      </c>
      <c r="L1064" s="36" t="e">
        <v>#N/A</v>
      </c>
      <c r="N1064" s="3"/>
      <c r="O1064" s="3"/>
    </row>
    <row r="1065" spans="1:15">
      <c r="A1065" s="120" t="str">
        <f t="shared" ref="A1065:A1128" si="159">CONCATENATE(B1065,C1065,D1065,E1065,F1065,G1065)</f>
        <v>71050301000000</v>
      </c>
      <c r="B1065" s="114" t="s">
        <v>439</v>
      </c>
      <c r="C1065" s="115" t="s">
        <v>149</v>
      </c>
      <c r="D1065" s="116" t="s">
        <v>442</v>
      </c>
      <c r="E1065" s="117" t="s">
        <v>106</v>
      </c>
      <c r="F1065" s="118" t="s">
        <v>441</v>
      </c>
      <c r="G1065" s="119" t="s">
        <v>440</v>
      </c>
      <c r="L1065" s="36" t="s">
        <v>536</v>
      </c>
      <c r="N1065" s="3"/>
      <c r="O1065" s="3"/>
    </row>
    <row r="1066" spans="1:15">
      <c r="A1066" s="120" t="str">
        <f t="shared" si="159"/>
        <v>71050301000001</v>
      </c>
      <c r="B1066" s="114" t="s">
        <v>439</v>
      </c>
      <c r="C1066" s="115" t="s">
        <v>149</v>
      </c>
      <c r="D1066" s="116" t="s">
        <v>442</v>
      </c>
      <c r="E1066" s="117" t="s">
        <v>106</v>
      </c>
      <c r="F1066" s="118" t="s">
        <v>441</v>
      </c>
      <c r="G1066" s="119" t="s">
        <v>96</v>
      </c>
      <c r="L1066" s="36" t="e">
        <v>#N/A</v>
      </c>
      <c r="N1066" s="3"/>
      <c r="O1066" s="3"/>
    </row>
    <row r="1067" spans="1:15">
      <c r="A1067" s="120" t="str">
        <f t="shared" si="159"/>
        <v>71050301010000</v>
      </c>
      <c r="B1067" s="114" t="s">
        <v>439</v>
      </c>
      <c r="C1067" s="115" t="s">
        <v>149</v>
      </c>
      <c r="D1067" s="116" t="s">
        <v>442</v>
      </c>
      <c r="E1067" s="117" t="s">
        <v>106</v>
      </c>
      <c r="F1067" s="118" t="s">
        <v>106</v>
      </c>
      <c r="G1067" s="119" t="s">
        <v>440</v>
      </c>
      <c r="L1067" s="36" t="s">
        <v>537</v>
      </c>
      <c r="N1067" s="3"/>
      <c r="O1067" s="3"/>
    </row>
    <row r="1068" spans="1:15">
      <c r="A1068" s="120" t="str">
        <f t="shared" si="159"/>
        <v>71050301014213</v>
      </c>
      <c r="B1068" s="114" t="s">
        <v>439</v>
      </c>
      <c r="C1068" s="115" t="s">
        <v>149</v>
      </c>
      <c r="D1068" s="116" t="s">
        <v>442</v>
      </c>
      <c r="E1068" s="117" t="s">
        <v>106</v>
      </c>
      <c r="F1068" s="118" t="s">
        <v>106</v>
      </c>
      <c r="G1068" s="119">
        <v>4213</v>
      </c>
      <c r="L1068" s="36" t="s">
        <v>115</v>
      </c>
      <c r="M1068" s="37">
        <v>4213</v>
      </c>
      <c r="N1068" s="3"/>
      <c r="O1068" s="3"/>
    </row>
    <row r="1069" spans="1:15">
      <c r="A1069" s="120" t="str">
        <f t="shared" si="159"/>
        <v>71050601014269</v>
      </c>
      <c r="B1069" s="114" t="s">
        <v>439</v>
      </c>
      <c r="C1069" s="115" t="s">
        <v>149</v>
      </c>
      <c r="D1069" s="116" t="s">
        <v>157</v>
      </c>
      <c r="E1069" s="117" t="s">
        <v>106</v>
      </c>
      <c r="F1069" s="118" t="s">
        <v>106</v>
      </c>
      <c r="G1069" s="119">
        <v>4269</v>
      </c>
      <c r="L1069" s="36" t="s">
        <v>240</v>
      </c>
      <c r="M1069" s="37">
        <v>4269</v>
      </c>
      <c r="N1069" s="3"/>
      <c r="O1069" s="3"/>
    </row>
    <row r="1070" spans="1:15" ht="45">
      <c r="A1070" s="120" t="str">
        <f t="shared" si="159"/>
        <v>71050601014638</v>
      </c>
      <c r="B1070" s="114" t="s">
        <v>439</v>
      </c>
      <c r="C1070" s="115" t="s">
        <v>149</v>
      </c>
      <c r="D1070" s="116" t="s">
        <v>157</v>
      </c>
      <c r="E1070" s="117" t="s">
        <v>106</v>
      </c>
      <c r="F1070" s="118" t="s">
        <v>106</v>
      </c>
      <c r="G1070" s="119">
        <v>4638</v>
      </c>
      <c r="L1070" s="36" t="s">
        <v>241</v>
      </c>
      <c r="M1070" s="37">
        <v>4638</v>
      </c>
      <c r="N1070" s="3"/>
      <c r="O1070" s="3"/>
    </row>
    <row r="1071" spans="1:15" ht="30">
      <c r="A1071" s="120" t="str">
        <f t="shared" si="159"/>
        <v>71050601014819</v>
      </c>
      <c r="B1071" s="114" t="s">
        <v>439</v>
      </c>
      <c r="C1071" s="115" t="s">
        <v>149</v>
      </c>
      <c r="D1071" s="116" t="s">
        <v>157</v>
      </c>
      <c r="E1071" s="117" t="s">
        <v>106</v>
      </c>
      <c r="F1071" s="118" t="s">
        <v>106</v>
      </c>
      <c r="G1071" s="119">
        <v>4819</v>
      </c>
      <c r="L1071" s="36" t="s">
        <v>219</v>
      </c>
      <c r="M1071" s="37">
        <v>4819</v>
      </c>
      <c r="N1071" s="3"/>
      <c r="O1071" s="3"/>
    </row>
    <row r="1072" spans="1:15" ht="30">
      <c r="A1072" s="120" t="str">
        <f t="shared" si="159"/>
        <v>71050601015113</v>
      </c>
      <c r="B1072" s="114" t="s">
        <v>439</v>
      </c>
      <c r="C1072" s="115" t="s">
        <v>149</v>
      </c>
      <c r="D1072" s="116" t="s">
        <v>157</v>
      </c>
      <c r="E1072" s="117" t="s">
        <v>106</v>
      </c>
      <c r="F1072" s="118" t="s">
        <v>106</v>
      </c>
      <c r="G1072" s="119">
        <v>5113</v>
      </c>
      <c r="L1072" s="36" t="s">
        <v>174</v>
      </c>
      <c r="M1072" s="37">
        <v>5113</v>
      </c>
      <c r="N1072" s="3"/>
      <c r="O1072" s="3"/>
    </row>
    <row r="1073" spans="1:15">
      <c r="A1073" s="120" t="str">
        <f t="shared" si="159"/>
        <v>71050601040000</v>
      </c>
      <c r="B1073" s="114" t="s">
        <v>439</v>
      </c>
      <c r="C1073" s="115" t="s">
        <v>149</v>
      </c>
      <c r="D1073" s="116" t="s">
        <v>157</v>
      </c>
      <c r="E1073" s="117" t="s">
        <v>106</v>
      </c>
      <c r="F1073" s="118" t="s">
        <v>155</v>
      </c>
      <c r="G1073" s="119" t="s">
        <v>440</v>
      </c>
      <c r="L1073" s="36" t="s">
        <v>538</v>
      </c>
      <c r="N1073" s="3"/>
      <c r="O1073" s="3"/>
    </row>
    <row r="1074" spans="1:15">
      <c r="A1074" s="120" t="str">
        <f t="shared" si="159"/>
        <v>71050601044269</v>
      </c>
      <c r="B1074" s="114" t="s">
        <v>439</v>
      </c>
      <c r="C1074" s="115" t="s">
        <v>149</v>
      </c>
      <c r="D1074" s="116" t="s">
        <v>157</v>
      </c>
      <c r="E1074" s="117" t="s">
        <v>106</v>
      </c>
      <c r="F1074" s="118" t="s">
        <v>155</v>
      </c>
      <c r="G1074" s="119">
        <v>4269</v>
      </c>
      <c r="L1074" s="36" t="s">
        <v>240</v>
      </c>
      <c r="M1074" s="37">
        <v>4269</v>
      </c>
      <c r="N1074" s="3"/>
      <c r="O1074" s="3"/>
    </row>
    <row r="1075" spans="1:15" ht="30">
      <c r="A1075" s="120" t="str">
        <f t="shared" si="159"/>
        <v>71050601044819</v>
      </c>
      <c r="B1075" s="114" t="s">
        <v>439</v>
      </c>
      <c r="C1075" s="115" t="s">
        <v>149</v>
      </c>
      <c r="D1075" s="116" t="s">
        <v>157</v>
      </c>
      <c r="E1075" s="117" t="s">
        <v>106</v>
      </c>
      <c r="F1075" s="118" t="s">
        <v>155</v>
      </c>
      <c r="G1075" s="119">
        <v>4819</v>
      </c>
      <c r="L1075" s="36" t="s">
        <v>219</v>
      </c>
      <c r="M1075" s="37">
        <v>4819</v>
      </c>
      <c r="N1075" s="3"/>
      <c r="O1075" s="3"/>
    </row>
    <row r="1076" spans="1:15">
      <c r="A1076" s="120" t="str">
        <f t="shared" si="159"/>
        <v>71050601045221</v>
      </c>
      <c r="B1076" s="114" t="s">
        <v>439</v>
      </c>
      <c r="C1076" s="115" t="s">
        <v>149</v>
      </c>
      <c r="D1076" s="116" t="s">
        <v>157</v>
      </c>
      <c r="E1076" s="117" t="s">
        <v>106</v>
      </c>
      <c r="F1076" s="118" t="s">
        <v>155</v>
      </c>
      <c r="G1076" s="119">
        <v>5221</v>
      </c>
      <c r="L1076" s="36" t="s">
        <v>428</v>
      </c>
      <c r="M1076" s="37">
        <v>5221</v>
      </c>
      <c r="N1076" s="3"/>
      <c r="O1076" s="3"/>
    </row>
    <row r="1077" spans="1:15">
      <c r="A1077" s="120" t="str">
        <f t="shared" si="159"/>
        <v>71050601050000</v>
      </c>
      <c r="B1077" s="114" t="s">
        <v>439</v>
      </c>
      <c r="C1077" s="115" t="s">
        <v>149</v>
      </c>
      <c r="D1077" s="116" t="s">
        <v>157</v>
      </c>
      <c r="E1077" s="117" t="s">
        <v>106</v>
      </c>
      <c r="F1077" s="118" t="s">
        <v>149</v>
      </c>
      <c r="G1077" s="119" t="s">
        <v>440</v>
      </c>
      <c r="L1077" s="36" t="s">
        <v>539</v>
      </c>
      <c r="N1077" s="3"/>
      <c r="O1077" s="3"/>
    </row>
    <row r="1078" spans="1:15">
      <c r="A1078" s="120" t="str">
        <f t="shared" si="159"/>
        <v>71050601054861</v>
      </c>
      <c r="B1078" s="114" t="s">
        <v>439</v>
      </c>
      <c r="C1078" s="115" t="s">
        <v>149</v>
      </c>
      <c r="D1078" s="116" t="s">
        <v>157</v>
      </c>
      <c r="E1078" s="117" t="s">
        <v>106</v>
      </c>
      <c r="F1078" s="118" t="s">
        <v>149</v>
      </c>
      <c r="G1078" s="119">
        <v>4861</v>
      </c>
      <c r="L1078" s="36" t="s">
        <v>134</v>
      </c>
      <c r="M1078" s="37">
        <v>4861</v>
      </c>
      <c r="N1078" s="3"/>
      <c r="O1078" s="3"/>
    </row>
    <row r="1079" spans="1:15">
      <c r="A1079" s="120" t="str">
        <f t="shared" si="159"/>
        <v>71060101025111</v>
      </c>
      <c r="B1079" s="114" t="s">
        <v>439</v>
      </c>
      <c r="C1079" s="115" t="s">
        <v>157</v>
      </c>
      <c r="D1079" s="116" t="s">
        <v>106</v>
      </c>
      <c r="E1079" s="117" t="s">
        <v>106</v>
      </c>
      <c r="F1079" s="118" t="s">
        <v>140</v>
      </c>
      <c r="G1079" s="119">
        <v>5111</v>
      </c>
      <c r="L1079" s="36" t="s">
        <v>421</v>
      </c>
      <c r="M1079" s="37">
        <v>5111</v>
      </c>
      <c r="N1079" s="3"/>
      <c r="O1079" s="3"/>
    </row>
    <row r="1080" spans="1:15">
      <c r="A1080" s="120" t="str">
        <f t="shared" si="159"/>
        <v>71060101025112</v>
      </c>
      <c r="B1080" s="114" t="s">
        <v>439</v>
      </c>
      <c r="C1080" s="115" t="s">
        <v>157</v>
      </c>
      <c r="D1080" s="116" t="s">
        <v>106</v>
      </c>
      <c r="E1080" s="117" t="s">
        <v>106</v>
      </c>
      <c r="F1080" s="118" t="s">
        <v>140</v>
      </c>
      <c r="G1080" s="119">
        <v>5112</v>
      </c>
      <c r="L1080" s="36" t="s">
        <v>173</v>
      </c>
      <c r="M1080" s="37">
        <v>5112</v>
      </c>
      <c r="N1080" s="3"/>
      <c r="O1080" s="3"/>
    </row>
    <row r="1081" spans="1:15">
      <c r="A1081" s="120" t="str">
        <f t="shared" si="159"/>
        <v>71060300000000</v>
      </c>
      <c r="B1081" s="114" t="s">
        <v>439</v>
      </c>
      <c r="C1081" s="115" t="s">
        <v>157</v>
      </c>
      <c r="D1081" s="116" t="s">
        <v>442</v>
      </c>
      <c r="E1081" s="117" t="s">
        <v>441</v>
      </c>
      <c r="F1081" s="118" t="s">
        <v>441</v>
      </c>
      <c r="G1081" s="119" t="s">
        <v>440</v>
      </c>
      <c r="L1081" s="36" t="s">
        <v>540</v>
      </c>
      <c r="N1081" s="3"/>
      <c r="O1081" s="3"/>
    </row>
    <row r="1082" spans="1:15">
      <c r="A1082" s="120" t="str">
        <f t="shared" si="159"/>
        <v>71060300000001</v>
      </c>
      <c r="B1082" s="114" t="s">
        <v>439</v>
      </c>
      <c r="C1082" s="115" t="s">
        <v>157</v>
      </c>
      <c r="D1082" s="116" t="s">
        <v>442</v>
      </c>
      <c r="E1082" s="117" t="s">
        <v>441</v>
      </c>
      <c r="F1082" s="118" t="s">
        <v>441</v>
      </c>
      <c r="G1082" s="119" t="s">
        <v>96</v>
      </c>
      <c r="L1082" s="36" t="e">
        <v>#N/A</v>
      </c>
      <c r="N1082" s="3"/>
      <c r="O1082" s="3"/>
    </row>
    <row r="1083" spans="1:15">
      <c r="A1083" s="120" t="str">
        <f t="shared" si="159"/>
        <v>71060301000000</v>
      </c>
      <c r="B1083" s="114" t="s">
        <v>439</v>
      </c>
      <c r="C1083" s="115" t="s">
        <v>157</v>
      </c>
      <c r="D1083" s="116" t="s">
        <v>442</v>
      </c>
      <c r="E1083" s="117" t="s">
        <v>106</v>
      </c>
      <c r="F1083" s="118" t="s">
        <v>441</v>
      </c>
      <c r="G1083" s="119" t="s">
        <v>440</v>
      </c>
      <c r="L1083" s="36" t="s">
        <v>541</v>
      </c>
      <c r="N1083" s="3"/>
      <c r="O1083" s="3"/>
    </row>
    <row r="1084" spans="1:15">
      <c r="A1084" s="120" t="str">
        <f t="shared" si="159"/>
        <v>71060301000001</v>
      </c>
      <c r="B1084" s="114" t="s">
        <v>439</v>
      </c>
      <c r="C1084" s="115" t="s">
        <v>157</v>
      </c>
      <c r="D1084" s="116" t="s">
        <v>442</v>
      </c>
      <c r="E1084" s="117" t="s">
        <v>106</v>
      </c>
      <c r="F1084" s="118" t="s">
        <v>441</v>
      </c>
      <c r="G1084" s="119" t="s">
        <v>96</v>
      </c>
      <c r="L1084" s="36" t="e">
        <v>#N/A</v>
      </c>
      <c r="N1084" s="3"/>
      <c r="O1084" s="3"/>
    </row>
    <row r="1085" spans="1:15">
      <c r="A1085" s="120" t="str">
        <f t="shared" si="159"/>
        <v>71060301010000</v>
      </c>
      <c r="B1085" s="114" t="s">
        <v>439</v>
      </c>
      <c r="C1085" s="115" t="s">
        <v>157</v>
      </c>
      <c r="D1085" s="116" t="s">
        <v>442</v>
      </c>
      <c r="E1085" s="117" t="s">
        <v>106</v>
      </c>
      <c r="F1085" s="118" t="s">
        <v>106</v>
      </c>
      <c r="G1085" s="119" t="s">
        <v>440</v>
      </c>
      <c r="L1085" s="36" t="s">
        <v>542</v>
      </c>
      <c r="N1085" s="3"/>
      <c r="O1085" s="3"/>
    </row>
    <row r="1086" spans="1:15">
      <c r="A1086" s="120" t="str">
        <f t="shared" si="159"/>
        <v>71060301014861</v>
      </c>
      <c r="B1086" s="114" t="s">
        <v>439</v>
      </c>
      <c r="C1086" s="115" t="s">
        <v>157</v>
      </c>
      <c r="D1086" s="116" t="s">
        <v>442</v>
      </c>
      <c r="E1086" s="117" t="s">
        <v>106</v>
      </c>
      <c r="F1086" s="118" t="s">
        <v>106</v>
      </c>
      <c r="G1086" s="119">
        <v>4861</v>
      </c>
      <c r="L1086" s="36" t="s">
        <v>134</v>
      </c>
      <c r="M1086" s="37">
        <v>4861</v>
      </c>
      <c r="N1086" s="3"/>
      <c r="O1086" s="3"/>
    </row>
    <row r="1087" spans="1:15">
      <c r="A1087" s="120" t="str">
        <f t="shared" si="159"/>
        <v>71060301020000</v>
      </c>
      <c r="B1087" s="114" t="s">
        <v>439</v>
      </c>
      <c r="C1087" s="115" t="s">
        <v>157</v>
      </c>
      <c r="D1087" s="116" t="s">
        <v>442</v>
      </c>
      <c r="E1087" s="117" t="s">
        <v>106</v>
      </c>
      <c r="F1087" s="118" t="s">
        <v>140</v>
      </c>
      <c r="G1087" s="119" t="s">
        <v>440</v>
      </c>
      <c r="L1087" s="36" t="s">
        <v>543</v>
      </c>
      <c r="N1087" s="3"/>
      <c r="O1087" s="3"/>
    </row>
    <row r="1088" spans="1:15">
      <c r="A1088" s="120" t="str">
        <f t="shared" si="159"/>
        <v>71060301024861</v>
      </c>
      <c r="B1088" s="114" t="s">
        <v>439</v>
      </c>
      <c r="C1088" s="115" t="s">
        <v>157</v>
      </c>
      <c r="D1088" s="116" t="s">
        <v>442</v>
      </c>
      <c r="E1088" s="117" t="s">
        <v>106</v>
      </c>
      <c r="F1088" s="118" t="s">
        <v>140</v>
      </c>
      <c r="G1088" s="119">
        <v>4861</v>
      </c>
      <c r="L1088" s="36" t="s">
        <v>134</v>
      </c>
      <c r="M1088" s="37">
        <v>4861</v>
      </c>
      <c r="N1088" s="3"/>
      <c r="O1088" s="3"/>
    </row>
    <row r="1089" spans="1:15">
      <c r="A1089" s="120" t="str">
        <f t="shared" si="159"/>
        <v>71060301030000</v>
      </c>
      <c r="B1089" s="114" t="s">
        <v>439</v>
      </c>
      <c r="C1089" s="115" t="s">
        <v>157</v>
      </c>
      <c r="D1089" s="116" t="s">
        <v>442</v>
      </c>
      <c r="E1089" s="117" t="s">
        <v>106</v>
      </c>
      <c r="F1089" s="118" t="s">
        <v>442</v>
      </c>
      <c r="G1089" s="119" t="s">
        <v>440</v>
      </c>
      <c r="L1089" s="36" t="s">
        <v>544</v>
      </c>
      <c r="N1089" s="3"/>
      <c r="O1089" s="3"/>
    </row>
    <row r="1090" spans="1:15">
      <c r="A1090" s="120" t="str">
        <f t="shared" si="159"/>
        <v>71060301034861</v>
      </c>
      <c r="B1090" s="114" t="s">
        <v>439</v>
      </c>
      <c r="C1090" s="115" t="s">
        <v>157</v>
      </c>
      <c r="D1090" s="116" t="s">
        <v>442</v>
      </c>
      <c r="E1090" s="117" t="s">
        <v>106</v>
      </c>
      <c r="F1090" s="118" t="s">
        <v>442</v>
      </c>
      <c r="G1090" s="119">
        <v>4861</v>
      </c>
      <c r="L1090" s="36" t="s">
        <v>134</v>
      </c>
      <c r="M1090" s="37">
        <v>4861</v>
      </c>
      <c r="N1090" s="3"/>
      <c r="O1090" s="3"/>
    </row>
    <row r="1091" spans="1:15">
      <c r="A1091" s="120" t="str">
        <f t="shared" si="159"/>
        <v>71060301040000</v>
      </c>
      <c r="B1091" s="114" t="s">
        <v>439</v>
      </c>
      <c r="C1091" s="115" t="s">
        <v>157</v>
      </c>
      <c r="D1091" s="116" t="s">
        <v>442</v>
      </c>
      <c r="E1091" s="117" t="s">
        <v>106</v>
      </c>
      <c r="F1091" s="118" t="s">
        <v>155</v>
      </c>
      <c r="G1091" s="119" t="s">
        <v>440</v>
      </c>
      <c r="L1091" s="36" t="s">
        <v>545</v>
      </c>
      <c r="N1091" s="3"/>
      <c r="O1091" s="3"/>
    </row>
    <row r="1092" spans="1:15">
      <c r="A1092" s="120" t="str">
        <f t="shared" si="159"/>
        <v>71060301044861</v>
      </c>
      <c r="B1092" s="114" t="s">
        <v>439</v>
      </c>
      <c r="C1092" s="115" t="s">
        <v>157</v>
      </c>
      <c r="D1092" s="116" t="s">
        <v>442</v>
      </c>
      <c r="E1092" s="117" t="s">
        <v>106</v>
      </c>
      <c r="F1092" s="118" t="s">
        <v>155</v>
      </c>
      <c r="G1092" s="119">
        <v>4861</v>
      </c>
      <c r="L1092" s="36" t="s">
        <v>134</v>
      </c>
      <c r="M1092" s="37">
        <v>4861</v>
      </c>
      <c r="N1092" s="3"/>
      <c r="O1092" s="3"/>
    </row>
    <row r="1093" spans="1:15">
      <c r="A1093" s="120" t="str">
        <f t="shared" si="159"/>
        <v>71060301050000</v>
      </c>
      <c r="B1093" s="114" t="s">
        <v>439</v>
      </c>
      <c r="C1093" s="115" t="s">
        <v>157</v>
      </c>
      <c r="D1093" s="116" t="s">
        <v>442</v>
      </c>
      <c r="E1093" s="117" t="s">
        <v>106</v>
      </c>
      <c r="F1093" s="118" t="s">
        <v>149</v>
      </c>
      <c r="G1093" s="119" t="s">
        <v>440</v>
      </c>
      <c r="L1093" s="36" t="s">
        <v>546</v>
      </c>
      <c r="N1093" s="3"/>
      <c r="O1093" s="3"/>
    </row>
    <row r="1094" spans="1:15">
      <c r="A1094" s="120" t="str">
        <f t="shared" si="159"/>
        <v>71060301054861</v>
      </c>
      <c r="B1094" s="114" t="s">
        <v>439</v>
      </c>
      <c r="C1094" s="115" t="s">
        <v>157</v>
      </c>
      <c r="D1094" s="116" t="s">
        <v>442</v>
      </c>
      <c r="E1094" s="117" t="s">
        <v>106</v>
      </c>
      <c r="F1094" s="118" t="s">
        <v>149</v>
      </c>
      <c r="G1094" s="119">
        <v>4861</v>
      </c>
      <c r="L1094" s="36" t="s">
        <v>134</v>
      </c>
      <c r="M1094" s="37">
        <v>4861</v>
      </c>
      <c r="N1094" s="3"/>
      <c r="O1094" s="3"/>
    </row>
    <row r="1095" spans="1:15">
      <c r="A1095" s="120" t="str">
        <f t="shared" si="159"/>
        <v>71060401010000</v>
      </c>
      <c r="B1095" s="114" t="s">
        <v>439</v>
      </c>
      <c r="C1095" s="115" t="s">
        <v>157</v>
      </c>
      <c r="D1095" s="116" t="s">
        <v>155</v>
      </c>
      <c r="E1095" s="117" t="s">
        <v>106</v>
      </c>
      <c r="F1095" s="118" t="s">
        <v>106</v>
      </c>
      <c r="G1095" s="119" t="s">
        <v>440</v>
      </c>
      <c r="L1095" s="36" t="s">
        <v>547</v>
      </c>
      <c r="N1095" s="3"/>
      <c r="O1095" s="3"/>
    </row>
    <row r="1096" spans="1:15" ht="30">
      <c r="A1096" s="120" t="str">
        <f t="shared" si="159"/>
        <v>71060401015113</v>
      </c>
      <c r="B1096" s="114" t="s">
        <v>439</v>
      </c>
      <c r="C1096" s="115" t="s">
        <v>157</v>
      </c>
      <c r="D1096" s="116" t="s">
        <v>155</v>
      </c>
      <c r="E1096" s="117" t="s">
        <v>106</v>
      </c>
      <c r="F1096" s="118" t="s">
        <v>106</v>
      </c>
      <c r="G1096" s="119">
        <v>5113</v>
      </c>
      <c r="L1096" s="36" t="s">
        <v>174</v>
      </c>
      <c r="M1096" s="37">
        <v>5113</v>
      </c>
      <c r="N1096" s="3"/>
      <c r="O1096" s="3"/>
    </row>
    <row r="1097" spans="1:15">
      <c r="A1097" s="120" t="str">
        <f t="shared" si="159"/>
        <v>71060401015129</v>
      </c>
      <c r="B1097" s="114" t="s">
        <v>439</v>
      </c>
      <c r="C1097" s="115" t="s">
        <v>157</v>
      </c>
      <c r="D1097" s="116" t="s">
        <v>155</v>
      </c>
      <c r="E1097" s="117" t="s">
        <v>106</v>
      </c>
      <c r="F1097" s="118" t="s">
        <v>106</v>
      </c>
      <c r="G1097" s="119">
        <v>5129</v>
      </c>
      <c r="L1097" s="36" t="s">
        <v>424</v>
      </c>
      <c r="M1097" s="37">
        <v>5129</v>
      </c>
      <c r="N1097" s="3"/>
      <c r="O1097" s="3"/>
    </row>
    <row r="1098" spans="1:15">
      <c r="A1098" s="120" t="str">
        <f t="shared" si="159"/>
        <v>71060401020000</v>
      </c>
      <c r="B1098" s="114" t="s">
        <v>439</v>
      </c>
      <c r="C1098" s="115" t="s">
        <v>157</v>
      </c>
      <c r="D1098" s="116" t="s">
        <v>155</v>
      </c>
      <c r="E1098" s="117" t="s">
        <v>106</v>
      </c>
      <c r="F1098" s="118" t="s">
        <v>140</v>
      </c>
      <c r="G1098" s="119" t="s">
        <v>440</v>
      </c>
      <c r="L1098" s="36" t="s">
        <v>548</v>
      </c>
      <c r="N1098" s="3"/>
      <c r="O1098" s="3"/>
    </row>
    <row r="1099" spans="1:15" ht="30">
      <c r="A1099" s="120" t="str">
        <f t="shared" si="159"/>
        <v>71060401024511</v>
      </c>
      <c r="B1099" s="114" t="s">
        <v>439</v>
      </c>
      <c r="C1099" s="115" t="s">
        <v>157</v>
      </c>
      <c r="D1099" s="116" t="s">
        <v>155</v>
      </c>
      <c r="E1099" s="117" t="s">
        <v>106</v>
      </c>
      <c r="F1099" s="118" t="s">
        <v>140</v>
      </c>
      <c r="G1099" s="119">
        <v>4511</v>
      </c>
      <c r="L1099" s="36" t="s">
        <v>217</v>
      </c>
      <c r="M1099" s="37">
        <v>4511</v>
      </c>
      <c r="N1099" s="3"/>
      <c r="O1099" s="3"/>
    </row>
    <row r="1100" spans="1:15">
      <c r="A1100" s="120" t="str">
        <f t="shared" si="159"/>
        <v>71060401024861</v>
      </c>
      <c r="B1100" s="114" t="s">
        <v>439</v>
      </c>
      <c r="C1100" s="115" t="s">
        <v>157</v>
      </c>
      <c r="D1100" s="116" t="s">
        <v>155</v>
      </c>
      <c r="E1100" s="117" t="s">
        <v>106</v>
      </c>
      <c r="F1100" s="118" t="s">
        <v>140</v>
      </c>
      <c r="G1100" s="119">
        <v>4861</v>
      </c>
      <c r="L1100" s="36" t="s">
        <v>134</v>
      </c>
      <c r="M1100" s="37">
        <v>4861</v>
      </c>
      <c r="N1100" s="3"/>
      <c r="O1100" s="3"/>
    </row>
    <row r="1101" spans="1:15">
      <c r="A1101" s="120" t="str">
        <f t="shared" si="159"/>
        <v>71060401040000</v>
      </c>
      <c r="B1101" s="114" t="s">
        <v>439</v>
      </c>
      <c r="C1101" s="115" t="s">
        <v>157</v>
      </c>
      <c r="D1101" s="116" t="s">
        <v>155</v>
      </c>
      <c r="E1101" s="117" t="s">
        <v>106</v>
      </c>
      <c r="F1101" s="118" t="s">
        <v>155</v>
      </c>
      <c r="G1101" s="119" t="s">
        <v>440</v>
      </c>
      <c r="L1101" s="36" t="s">
        <v>549</v>
      </c>
      <c r="N1101" s="3"/>
      <c r="O1101" s="3"/>
    </row>
    <row r="1102" spans="1:15" ht="30">
      <c r="A1102" s="120" t="str">
        <f t="shared" si="159"/>
        <v>71060401045113</v>
      </c>
      <c r="B1102" s="114" t="s">
        <v>439</v>
      </c>
      <c r="C1102" s="115" t="s">
        <v>157</v>
      </c>
      <c r="D1102" s="116" t="s">
        <v>155</v>
      </c>
      <c r="E1102" s="117" t="s">
        <v>106</v>
      </c>
      <c r="F1102" s="118" t="s">
        <v>155</v>
      </c>
      <c r="G1102" s="119">
        <v>5113</v>
      </c>
      <c r="L1102" s="36" t="s">
        <v>174</v>
      </c>
      <c r="M1102" s="37">
        <v>5113</v>
      </c>
      <c r="N1102" s="3"/>
      <c r="O1102" s="3"/>
    </row>
    <row r="1103" spans="1:15">
      <c r="A1103" s="120" t="str">
        <f t="shared" si="159"/>
        <v>71060500000000</v>
      </c>
      <c r="B1103" s="114" t="s">
        <v>439</v>
      </c>
      <c r="C1103" s="115" t="s">
        <v>157</v>
      </c>
      <c r="D1103" s="116" t="s">
        <v>149</v>
      </c>
      <c r="E1103" s="117" t="s">
        <v>441</v>
      </c>
      <c r="F1103" s="118" t="s">
        <v>441</v>
      </c>
      <c r="G1103" s="119" t="s">
        <v>440</v>
      </c>
      <c r="L1103" s="36" t="s">
        <v>550</v>
      </c>
      <c r="N1103" s="3"/>
      <c r="O1103" s="3"/>
    </row>
    <row r="1104" spans="1:15">
      <c r="A1104" s="120" t="str">
        <f t="shared" si="159"/>
        <v>71060500000001</v>
      </c>
      <c r="B1104" s="114" t="s">
        <v>439</v>
      </c>
      <c r="C1104" s="115" t="s">
        <v>157</v>
      </c>
      <c r="D1104" s="116" t="s">
        <v>149</v>
      </c>
      <c r="E1104" s="117" t="s">
        <v>441</v>
      </c>
      <c r="F1104" s="118" t="s">
        <v>441</v>
      </c>
      <c r="G1104" s="119" t="s">
        <v>96</v>
      </c>
      <c r="L1104" s="36" t="e">
        <v>#N/A</v>
      </c>
      <c r="N1104" s="3"/>
      <c r="O1104" s="3"/>
    </row>
    <row r="1105" spans="1:15">
      <c r="A1105" s="120" t="str">
        <f t="shared" si="159"/>
        <v>71060501000000</v>
      </c>
      <c r="B1105" s="114" t="s">
        <v>439</v>
      </c>
      <c r="C1105" s="115" t="s">
        <v>157</v>
      </c>
      <c r="D1105" s="116" t="s">
        <v>149</v>
      </c>
      <c r="E1105" s="117" t="s">
        <v>106</v>
      </c>
      <c r="F1105" s="118" t="s">
        <v>441</v>
      </c>
      <c r="G1105" s="119" t="s">
        <v>440</v>
      </c>
      <c r="L1105" s="36" t="s">
        <v>551</v>
      </c>
      <c r="N1105" s="3"/>
      <c r="O1105" s="3"/>
    </row>
    <row r="1106" spans="1:15">
      <c r="A1106" s="120" t="str">
        <f t="shared" si="159"/>
        <v>71060501000001</v>
      </c>
      <c r="B1106" s="114" t="s">
        <v>439</v>
      </c>
      <c r="C1106" s="115" t="s">
        <v>157</v>
      </c>
      <c r="D1106" s="116" t="s">
        <v>149</v>
      </c>
      <c r="E1106" s="117" t="s">
        <v>106</v>
      </c>
      <c r="F1106" s="118" t="s">
        <v>441</v>
      </c>
      <c r="G1106" s="119" t="s">
        <v>96</v>
      </c>
      <c r="L1106" s="36" t="e">
        <v>#N/A</v>
      </c>
      <c r="N1106" s="3"/>
      <c r="O1106" s="3"/>
    </row>
    <row r="1107" spans="1:15">
      <c r="A1107" s="120" t="str">
        <f t="shared" si="159"/>
        <v>71060501010000</v>
      </c>
      <c r="B1107" s="114" t="s">
        <v>439</v>
      </c>
      <c r="C1107" s="115" t="s">
        <v>157</v>
      </c>
      <c r="D1107" s="116" t="s">
        <v>149</v>
      </c>
      <c r="E1107" s="117" t="s">
        <v>106</v>
      </c>
      <c r="F1107" s="118" t="s">
        <v>106</v>
      </c>
      <c r="G1107" s="119" t="s">
        <v>440</v>
      </c>
      <c r="L1107" s="36" t="s">
        <v>552</v>
      </c>
      <c r="N1107" s="3"/>
      <c r="O1107" s="3"/>
    </row>
    <row r="1108" spans="1:15">
      <c r="A1108" s="120" t="str">
        <f t="shared" si="159"/>
        <v>71060501015134</v>
      </c>
      <c r="B1108" s="114" t="s">
        <v>439</v>
      </c>
      <c r="C1108" s="115" t="s">
        <v>157</v>
      </c>
      <c r="D1108" s="116" t="s">
        <v>149</v>
      </c>
      <c r="E1108" s="117" t="s">
        <v>106</v>
      </c>
      <c r="F1108" s="118" t="s">
        <v>106</v>
      </c>
      <c r="G1108" s="119">
        <v>5134</v>
      </c>
      <c r="L1108" s="36" t="s">
        <v>139</v>
      </c>
      <c r="M1108" s="37">
        <v>5134</v>
      </c>
      <c r="N1108" s="3"/>
      <c r="O1108" s="3"/>
    </row>
    <row r="1109" spans="1:15">
      <c r="A1109" s="120" t="str">
        <f t="shared" si="159"/>
        <v>71060601034269</v>
      </c>
      <c r="B1109" s="114" t="s">
        <v>439</v>
      </c>
      <c r="C1109" s="115" t="s">
        <v>157</v>
      </c>
      <c r="D1109" s="116" t="s">
        <v>157</v>
      </c>
      <c r="E1109" s="117" t="s">
        <v>106</v>
      </c>
      <c r="F1109" s="118" t="s">
        <v>442</v>
      </c>
      <c r="G1109" s="119">
        <v>4269</v>
      </c>
      <c r="L1109" s="36" t="s">
        <v>240</v>
      </c>
      <c r="M1109" s="37">
        <v>4269</v>
      </c>
      <c r="N1109" s="3"/>
      <c r="O1109" s="3"/>
    </row>
    <row r="1110" spans="1:15" ht="30">
      <c r="A1110" s="120" t="str">
        <f t="shared" si="159"/>
        <v>71060601034521</v>
      </c>
      <c r="B1110" s="114" t="s">
        <v>439</v>
      </c>
      <c r="C1110" s="115" t="s">
        <v>157</v>
      </c>
      <c r="D1110" s="116" t="s">
        <v>157</v>
      </c>
      <c r="E1110" s="117" t="s">
        <v>106</v>
      </c>
      <c r="F1110" s="118" t="s">
        <v>442</v>
      </c>
      <c r="G1110" s="119">
        <v>4521</v>
      </c>
      <c r="L1110" s="36" t="s">
        <v>267</v>
      </c>
      <c r="M1110" s="37">
        <v>4521</v>
      </c>
      <c r="N1110" s="3"/>
      <c r="O1110" s="3"/>
    </row>
    <row r="1111" spans="1:15" ht="30">
      <c r="A1111" s="120" t="str">
        <f t="shared" si="159"/>
        <v>71060601034819</v>
      </c>
      <c r="B1111" s="114" t="s">
        <v>439</v>
      </c>
      <c r="C1111" s="115" t="s">
        <v>157</v>
      </c>
      <c r="D1111" s="116" t="s">
        <v>157</v>
      </c>
      <c r="E1111" s="117" t="s">
        <v>106</v>
      </c>
      <c r="F1111" s="118" t="s">
        <v>442</v>
      </c>
      <c r="G1111" s="119">
        <v>4819</v>
      </c>
      <c r="L1111" s="36" t="s">
        <v>219</v>
      </c>
      <c r="M1111" s="37">
        <v>4819</v>
      </c>
      <c r="N1111" s="3"/>
      <c r="O1111" s="3"/>
    </row>
    <row r="1112" spans="1:15">
      <c r="A1112" s="120" t="str">
        <f t="shared" si="159"/>
        <v>71060601035112</v>
      </c>
      <c r="B1112" s="114" t="s">
        <v>439</v>
      </c>
      <c r="C1112" s="115" t="s">
        <v>157</v>
      </c>
      <c r="D1112" s="116" t="s">
        <v>157</v>
      </c>
      <c r="E1112" s="117" t="s">
        <v>106</v>
      </c>
      <c r="F1112" s="118" t="s">
        <v>442</v>
      </c>
      <c r="G1112" s="119">
        <v>5112</v>
      </c>
      <c r="L1112" s="36" t="s">
        <v>173</v>
      </c>
      <c r="M1112" s="37">
        <v>5112</v>
      </c>
      <c r="N1112" s="3"/>
      <c r="O1112" s="3"/>
    </row>
    <row r="1113" spans="1:15">
      <c r="A1113" s="120" t="str">
        <f t="shared" si="159"/>
        <v>71060601044269</v>
      </c>
      <c r="B1113" s="114" t="s">
        <v>439</v>
      </c>
      <c r="C1113" s="115" t="s">
        <v>157</v>
      </c>
      <c r="D1113" s="116" t="s">
        <v>157</v>
      </c>
      <c r="E1113" s="117" t="s">
        <v>106</v>
      </c>
      <c r="F1113" s="118" t="s">
        <v>155</v>
      </c>
      <c r="G1113" s="119">
        <v>4269</v>
      </c>
      <c r="L1113" s="36" t="s">
        <v>240</v>
      </c>
      <c r="M1113" s="37">
        <v>4269</v>
      </c>
      <c r="N1113" s="3"/>
      <c r="O1113" s="3"/>
    </row>
    <row r="1114" spans="1:15" ht="30">
      <c r="A1114" s="120" t="str">
        <f t="shared" si="159"/>
        <v>71060601044521</v>
      </c>
      <c r="B1114" s="114" t="s">
        <v>439</v>
      </c>
      <c r="C1114" s="115" t="s">
        <v>157</v>
      </c>
      <c r="D1114" s="116" t="s">
        <v>157</v>
      </c>
      <c r="E1114" s="117" t="s">
        <v>106</v>
      </c>
      <c r="F1114" s="118" t="s">
        <v>155</v>
      </c>
      <c r="G1114" s="119">
        <v>4521</v>
      </c>
      <c r="L1114" s="36" t="s">
        <v>267</v>
      </c>
      <c r="M1114" s="37">
        <v>4521</v>
      </c>
      <c r="N1114" s="3"/>
      <c r="O1114" s="3"/>
    </row>
    <row r="1115" spans="1:15">
      <c r="A1115" s="120" t="str">
        <f t="shared" si="159"/>
        <v>71060601050000</v>
      </c>
      <c r="B1115" s="114" t="s">
        <v>439</v>
      </c>
      <c r="C1115" s="115" t="s">
        <v>157</v>
      </c>
      <c r="D1115" s="116" t="s">
        <v>157</v>
      </c>
      <c r="E1115" s="117" t="s">
        <v>106</v>
      </c>
      <c r="F1115" s="118" t="s">
        <v>149</v>
      </c>
      <c r="G1115" s="119" t="s">
        <v>440</v>
      </c>
      <c r="L1115" s="36" t="s">
        <v>553</v>
      </c>
      <c r="N1115" s="3"/>
      <c r="O1115" s="3"/>
    </row>
    <row r="1116" spans="1:15">
      <c r="A1116" s="120" t="str">
        <f t="shared" si="159"/>
        <v>71060601054861</v>
      </c>
      <c r="B1116" s="114" t="s">
        <v>439</v>
      </c>
      <c r="C1116" s="115" t="s">
        <v>157</v>
      </c>
      <c r="D1116" s="116" t="s">
        <v>157</v>
      </c>
      <c r="E1116" s="117" t="s">
        <v>106</v>
      </c>
      <c r="F1116" s="118" t="s">
        <v>149</v>
      </c>
      <c r="G1116" s="119">
        <v>4861</v>
      </c>
      <c r="L1116" s="36" t="s">
        <v>134</v>
      </c>
      <c r="M1116" s="37">
        <v>4861</v>
      </c>
      <c r="N1116" s="3"/>
      <c r="O1116" s="3"/>
    </row>
    <row r="1117" spans="1:15">
      <c r="A1117" s="120" t="str">
        <f t="shared" si="159"/>
        <v>71060601060000</v>
      </c>
      <c r="B1117" s="114" t="s">
        <v>439</v>
      </c>
      <c r="C1117" s="115" t="s">
        <v>157</v>
      </c>
      <c r="D1117" s="116" t="s">
        <v>157</v>
      </c>
      <c r="E1117" s="117" t="s">
        <v>106</v>
      </c>
      <c r="F1117" s="118" t="s">
        <v>157</v>
      </c>
      <c r="G1117" s="119" t="s">
        <v>440</v>
      </c>
      <c r="L1117" s="36" t="s">
        <v>554</v>
      </c>
      <c r="N1117" s="3"/>
      <c r="O1117" s="3"/>
    </row>
    <row r="1118" spans="1:15" ht="45">
      <c r="A1118" s="120" t="str">
        <f t="shared" si="159"/>
        <v>71060601064638</v>
      </c>
      <c r="B1118" s="114" t="s">
        <v>439</v>
      </c>
      <c r="C1118" s="115" t="s">
        <v>157</v>
      </c>
      <c r="D1118" s="116" t="s">
        <v>157</v>
      </c>
      <c r="E1118" s="117" t="s">
        <v>106</v>
      </c>
      <c r="F1118" s="118" t="s">
        <v>157</v>
      </c>
      <c r="G1118" s="119">
        <v>4638</v>
      </c>
      <c r="L1118" s="36" t="s">
        <v>241</v>
      </c>
      <c r="M1118" s="37">
        <v>4638</v>
      </c>
      <c r="N1118" s="3"/>
      <c r="O1118" s="3"/>
    </row>
    <row r="1119" spans="1:15">
      <c r="A1119" s="120" t="str">
        <f t="shared" si="159"/>
        <v>71060601070000</v>
      </c>
      <c r="B1119" s="114" t="s">
        <v>439</v>
      </c>
      <c r="C1119" s="115" t="s">
        <v>157</v>
      </c>
      <c r="D1119" s="116" t="s">
        <v>157</v>
      </c>
      <c r="E1119" s="117" t="s">
        <v>106</v>
      </c>
      <c r="F1119" s="118" t="s">
        <v>183</v>
      </c>
      <c r="G1119" s="119" t="s">
        <v>440</v>
      </c>
      <c r="L1119" s="36" t="s">
        <v>555</v>
      </c>
      <c r="N1119" s="3"/>
      <c r="O1119" s="3"/>
    </row>
    <row r="1120" spans="1:15" ht="30">
      <c r="A1120" s="120" t="str">
        <f t="shared" si="159"/>
        <v>71060601074251</v>
      </c>
      <c r="B1120" s="114" t="s">
        <v>439</v>
      </c>
      <c r="C1120" s="115" t="s">
        <v>157</v>
      </c>
      <c r="D1120" s="116" t="s">
        <v>157</v>
      </c>
      <c r="E1120" s="117" t="s">
        <v>106</v>
      </c>
      <c r="F1120" s="118" t="s">
        <v>183</v>
      </c>
      <c r="G1120" s="119">
        <v>4251</v>
      </c>
      <c r="L1120" s="36" t="s">
        <v>142</v>
      </c>
      <c r="M1120" s="37">
        <v>4251</v>
      </c>
      <c r="N1120" s="3"/>
      <c r="O1120" s="3"/>
    </row>
    <row r="1121" spans="1:15">
      <c r="A1121" s="120" t="str">
        <f t="shared" si="159"/>
        <v>71060601090000</v>
      </c>
      <c r="B1121" s="114" t="s">
        <v>439</v>
      </c>
      <c r="C1121" s="115" t="s">
        <v>157</v>
      </c>
      <c r="D1121" s="116" t="s">
        <v>157</v>
      </c>
      <c r="E1121" s="117" t="s">
        <v>106</v>
      </c>
      <c r="F1121" s="118" t="s">
        <v>187</v>
      </c>
      <c r="G1121" s="119" t="s">
        <v>440</v>
      </c>
      <c r="L1121" s="36" t="s">
        <v>556</v>
      </c>
      <c r="N1121" s="3"/>
      <c r="O1121" s="3"/>
    </row>
    <row r="1122" spans="1:15" ht="30">
      <c r="A1122" s="120" t="str">
        <f t="shared" si="159"/>
        <v>71060601094251</v>
      </c>
      <c r="B1122" s="114" t="s">
        <v>439</v>
      </c>
      <c r="C1122" s="115" t="s">
        <v>157</v>
      </c>
      <c r="D1122" s="116" t="s">
        <v>157</v>
      </c>
      <c r="E1122" s="117" t="s">
        <v>106</v>
      </c>
      <c r="F1122" s="118" t="s">
        <v>187</v>
      </c>
      <c r="G1122" s="119">
        <v>4251</v>
      </c>
      <c r="L1122" s="36" t="s">
        <v>142</v>
      </c>
      <c r="M1122" s="37">
        <v>4251</v>
      </c>
      <c r="N1122" s="3"/>
      <c r="O1122" s="3"/>
    </row>
    <row r="1123" spans="1:15" ht="30">
      <c r="A1123" s="120" t="str">
        <f t="shared" si="159"/>
        <v>71060601095113</v>
      </c>
      <c r="B1123" s="114" t="s">
        <v>439</v>
      </c>
      <c r="C1123" s="115" t="s">
        <v>157</v>
      </c>
      <c r="D1123" s="116" t="s">
        <v>157</v>
      </c>
      <c r="E1123" s="117" t="s">
        <v>106</v>
      </c>
      <c r="F1123" s="118" t="s">
        <v>187</v>
      </c>
      <c r="G1123" s="119">
        <v>5113</v>
      </c>
      <c r="L1123" s="36" t="s">
        <v>174</v>
      </c>
      <c r="M1123" s="37">
        <v>5113</v>
      </c>
      <c r="N1123" s="3"/>
      <c r="O1123" s="3"/>
    </row>
    <row r="1124" spans="1:15">
      <c r="A1124" s="120" t="str">
        <f t="shared" si="159"/>
        <v>71070000000000</v>
      </c>
      <c r="B1124" s="114" t="s">
        <v>439</v>
      </c>
      <c r="C1124" s="115" t="s">
        <v>183</v>
      </c>
      <c r="D1124" s="116" t="s">
        <v>441</v>
      </c>
      <c r="E1124" s="117" t="s">
        <v>441</v>
      </c>
      <c r="F1124" s="118" t="s">
        <v>441</v>
      </c>
      <c r="G1124" s="119" t="s">
        <v>440</v>
      </c>
      <c r="L1124" s="36" t="s">
        <v>557</v>
      </c>
      <c r="N1124" s="3"/>
      <c r="O1124" s="3"/>
    </row>
    <row r="1125" spans="1:15">
      <c r="A1125" s="120" t="str">
        <f t="shared" si="159"/>
        <v>71070000000001</v>
      </c>
      <c r="B1125" s="114" t="s">
        <v>439</v>
      </c>
      <c r="C1125" s="115" t="s">
        <v>183</v>
      </c>
      <c r="D1125" s="116" t="s">
        <v>441</v>
      </c>
      <c r="E1125" s="117" t="s">
        <v>441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59"/>
        <v>71070100000000</v>
      </c>
      <c r="B1126" s="114" t="s">
        <v>439</v>
      </c>
      <c r="C1126" s="115" t="s">
        <v>183</v>
      </c>
      <c r="D1126" s="116" t="s">
        <v>106</v>
      </c>
      <c r="E1126" s="117" t="s">
        <v>441</v>
      </c>
      <c r="F1126" s="118" t="s">
        <v>441</v>
      </c>
      <c r="G1126" s="119" t="s">
        <v>440</v>
      </c>
      <c r="L1126" s="36" t="s">
        <v>558</v>
      </c>
      <c r="N1126" s="3"/>
      <c r="O1126" s="3"/>
    </row>
    <row r="1127" spans="1:15">
      <c r="A1127" s="120" t="str">
        <f t="shared" si="159"/>
        <v>71070100000001</v>
      </c>
      <c r="B1127" s="114" t="s">
        <v>439</v>
      </c>
      <c r="C1127" s="115" t="s">
        <v>183</v>
      </c>
      <c r="D1127" s="116" t="s">
        <v>106</v>
      </c>
      <c r="E1127" s="117" t="s">
        <v>441</v>
      </c>
      <c r="F1127" s="118" t="s">
        <v>441</v>
      </c>
      <c r="G1127" s="119" t="s">
        <v>96</v>
      </c>
      <c r="L1127" s="36" t="e">
        <v>#N/A</v>
      </c>
      <c r="N1127" s="3"/>
      <c r="O1127" s="3"/>
    </row>
    <row r="1128" spans="1:15">
      <c r="A1128" s="120" t="str">
        <f t="shared" si="159"/>
        <v>71070101000000</v>
      </c>
      <c r="B1128" s="114" t="s">
        <v>439</v>
      </c>
      <c r="C1128" s="115" t="s">
        <v>183</v>
      </c>
      <c r="D1128" s="116" t="s">
        <v>106</v>
      </c>
      <c r="E1128" s="117" t="s">
        <v>106</v>
      </c>
      <c r="F1128" s="118" t="s">
        <v>441</v>
      </c>
      <c r="G1128" s="119" t="s">
        <v>440</v>
      </c>
      <c r="L1128" s="36" t="s">
        <v>559</v>
      </c>
      <c r="N1128" s="3"/>
      <c r="O1128" s="3"/>
    </row>
    <row r="1129" spans="1:15">
      <c r="A1129" s="120" t="str">
        <f t="shared" ref="A1129:A1192" si="160">CONCATENATE(B1129,C1129,D1129,E1129,F1129,G1129)</f>
        <v>71070101000001</v>
      </c>
      <c r="B1129" s="114" t="s">
        <v>439</v>
      </c>
      <c r="C1129" s="115" t="s">
        <v>183</v>
      </c>
      <c r="D1129" s="116" t="s">
        <v>106</v>
      </c>
      <c r="E1129" s="117" t="s">
        <v>106</v>
      </c>
      <c r="F1129" s="118" t="s">
        <v>441</v>
      </c>
      <c r="G1129" s="119" t="s">
        <v>96</v>
      </c>
      <c r="L1129" s="36" t="e">
        <v>#N/A</v>
      </c>
      <c r="N1129" s="3"/>
      <c r="O1129" s="3"/>
    </row>
    <row r="1130" spans="1:15">
      <c r="A1130" s="120" t="str">
        <f t="shared" si="160"/>
        <v>71070101010000</v>
      </c>
      <c r="B1130" s="114" t="s">
        <v>439</v>
      </c>
      <c r="C1130" s="115" t="s">
        <v>183</v>
      </c>
      <c r="D1130" s="116" t="s">
        <v>106</v>
      </c>
      <c r="E1130" s="117" t="s">
        <v>106</v>
      </c>
      <c r="F1130" s="118" t="s">
        <v>106</v>
      </c>
      <c r="G1130" s="119" t="s">
        <v>440</v>
      </c>
      <c r="L1130" s="36" t="s">
        <v>560</v>
      </c>
      <c r="N1130" s="3"/>
      <c r="O1130" s="3"/>
    </row>
    <row r="1131" spans="1:15">
      <c r="A1131" s="120" t="str">
        <f t="shared" si="160"/>
        <v>71070101015129</v>
      </c>
      <c r="B1131" s="114" t="s">
        <v>439</v>
      </c>
      <c r="C1131" s="115" t="s">
        <v>183</v>
      </c>
      <c r="D1131" s="116" t="s">
        <v>106</v>
      </c>
      <c r="E1131" s="117" t="s">
        <v>106</v>
      </c>
      <c r="F1131" s="118" t="s">
        <v>106</v>
      </c>
      <c r="G1131" s="119">
        <v>5129</v>
      </c>
      <c r="L1131" s="36" t="s">
        <v>424</v>
      </c>
      <c r="M1131" s="37">
        <v>5129</v>
      </c>
      <c r="N1131" s="3"/>
      <c r="O1131" s="3"/>
    </row>
    <row r="1132" spans="1:15">
      <c r="A1132" s="120" t="str">
        <f t="shared" si="160"/>
        <v>71070600000000</v>
      </c>
      <c r="B1132" s="114" t="s">
        <v>439</v>
      </c>
      <c r="C1132" s="115" t="s">
        <v>183</v>
      </c>
      <c r="D1132" s="116" t="s">
        <v>157</v>
      </c>
      <c r="E1132" s="117" t="s">
        <v>441</v>
      </c>
      <c r="F1132" s="118" t="s">
        <v>441</v>
      </c>
      <c r="G1132" s="119" t="s">
        <v>440</v>
      </c>
      <c r="L1132" s="36" t="s">
        <v>561</v>
      </c>
      <c r="N1132" s="3"/>
      <c r="O1132" s="3"/>
    </row>
    <row r="1133" spans="1:15">
      <c r="A1133" s="120" t="str">
        <f t="shared" si="160"/>
        <v>71070600000001</v>
      </c>
      <c r="B1133" s="114" t="s">
        <v>439</v>
      </c>
      <c r="C1133" s="115" t="s">
        <v>183</v>
      </c>
      <c r="D1133" s="116" t="s">
        <v>157</v>
      </c>
      <c r="E1133" s="117" t="s">
        <v>441</v>
      </c>
      <c r="F1133" s="118" t="s">
        <v>441</v>
      </c>
      <c r="G1133" s="119" t="s">
        <v>96</v>
      </c>
      <c r="L1133" s="36" t="e">
        <v>#N/A</v>
      </c>
      <c r="N1133" s="3"/>
      <c r="O1133" s="3"/>
    </row>
    <row r="1134" spans="1:15">
      <c r="A1134" s="120" t="str">
        <f t="shared" si="160"/>
        <v>71070601000000</v>
      </c>
      <c r="B1134" s="114" t="s">
        <v>439</v>
      </c>
      <c r="C1134" s="115" t="s">
        <v>183</v>
      </c>
      <c r="D1134" s="116" t="s">
        <v>157</v>
      </c>
      <c r="E1134" s="117" t="s">
        <v>106</v>
      </c>
      <c r="F1134" s="118" t="s">
        <v>441</v>
      </c>
      <c r="G1134" s="119" t="s">
        <v>440</v>
      </c>
      <c r="L1134" s="36" t="s">
        <v>562</v>
      </c>
      <c r="N1134" s="3"/>
      <c r="O1134" s="3"/>
    </row>
    <row r="1135" spans="1:15">
      <c r="A1135" s="120" t="str">
        <f t="shared" si="160"/>
        <v>71070601000001</v>
      </c>
      <c r="B1135" s="114" t="s">
        <v>439</v>
      </c>
      <c r="C1135" s="115" t="s">
        <v>183</v>
      </c>
      <c r="D1135" s="116" t="s">
        <v>157</v>
      </c>
      <c r="E1135" s="117" t="s">
        <v>106</v>
      </c>
      <c r="F1135" s="118" t="s">
        <v>441</v>
      </c>
      <c r="G1135" s="119" t="s">
        <v>96</v>
      </c>
      <c r="L1135" s="36" t="e">
        <v>#N/A</v>
      </c>
      <c r="N1135" s="3"/>
      <c r="O1135" s="3"/>
    </row>
    <row r="1136" spans="1:15">
      <c r="A1136" s="120" t="str">
        <f t="shared" si="160"/>
        <v>71070601010000</v>
      </c>
      <c r="B1136" s="114" t="s">
        <v>439</v>
      </c>
      <c r="C1136" s="115" t="s">
        <v>183</v>
      </c>
      <c r="D1136" s="116" t="s">
        <v>157</v>
      </c>
      <c r="E1136" s="117" t="s">
        <v>106</v>
      </c>
      <c r="F1136" s="118" t="s">
        <v>106</v>
      </c>
      <c r="G1136" s="119" t="s">
        <v>440</v>
      </c>
      <c r="L1136" s="36" t="s">
        <v>563</v>
      </c>
      <c r="N1136" s="3"/>
      <c r="O1136" s="3"/>
    </row>
    <row r="1137" spans="1:15">
      <c r="A1137" s="120" t="str">
        <f t="shared" si="160"/>
        <v>71070601014639</v>
      </c>
      <c r="B1137" s="114" t="s">
        <v>439</v>
      </c>
      <c r="C1137" s="115" t="s">
        <v>183</v>
      </c>
      <c r="D1137" s="116" t="s">
        <v>157</v>
      </c>
      <c r="E1137" s="117" t="s">
        <v>106</v>
      </c>
      <c r="F1137" s="118" t="s">
        <v>106</v>
      </c>
      <c r="G1137" s="119">
        <v>4639</v>
      </c>
      <c r="L1137" s="36" t="s">
        <v>167</v>
      </c>
      <c r="M1137" s="37">
        <v>4639</v>
      </c>
      <c r="N1137" s="3"/>
      <c r="O1137" s="3"/>
    </row>
    <row r="1138" spans="1:15" ht="30">
      <c r="A1138" s="120" t="str">
        <f t="shared" si="160"/>
        <v>71070601015113</v>
      </c>
      <c r="B1138" s="114" t="s">
        <v>439</v>
      </c>
      <c r="C1138" s="115" t="s">
        <v>183</v>
      </c>
      <c r="D1138" s="116" t="s">
        <v>157</v>
      </c>
      <c r="E1138" s="117" t="s">
        <v>106</v>
      </c>
      <c r="F1138" s="118" t="s">
        <v>106</v>
      </c>
      <c r="G1138" s="119">
        <v>5113</v>
      </c>
      <c r="L1138" s="36" t="s">
        <v>174</v>
      </c>
      <c r="M1138" s="37">
        <v>5113</v>
      </c>
      <c r="N1138" s="3"/>
      <c r="O1138" s="3"/>
    </row>
    <row r="1139" spans="1:15">
      <c r="A1139" s="120" t="str">
        <f t="shared" si="160"/>
        <v>71070601020000</v>
      </c>
      <c r="B1139" s="114" t="s">
        <v>439</v>
      </c>
      <c r="C1139" s="115" t="s">
        <v>183</v>
      </c>
      <c r="D1139" s="116" t="s">
        <v>157</v>
      </c>
      <c r="E1139" s="117" t="s">
        <v>106</v>
      </c>
      <c r="F1139" s="118" t="s">
        <v>140</v>
      </c>
      <c r="G1139" s="119" t="s">
        <v>440</v>
      </c>
      <c r="L1139" s="36" t="s">
        <v>564</v>
      </c>
      <c r="N1139" s="3"/>
      <c r="O1139" s="3"/>
    </row>
    <row r="1140" spans="1:15">
      <c r="A1140" s="120" t="str">
        <f t="shared" si="160"/>
        <v>71070601024241</v>
      </c>
      <c r="B1140" s="114" t="s">
        <v>439</v>
      </c>
      <c r="C1140" s="115" t="s">
        <v>183</v>
      </c>
      <c r="D1140" s="116" t="s">
        <v>157</v>
      </c>
      <c r="E1140" s="117" t="s">
        <v>106</v>
      </c>
      <c r="F1140" s="118" t="s">
        <v>140</v>
      </c>
      <c r="G1140" s="119">
        <v>4241</v>
      </c>
      <c r="L1140" s="36" t="s">
        <v>396</v>
      </c>
      <c r="M1140" s="37">
        <v>4241</v>
      </c>
      <c r="N1140" s="3"/>
      <c r="O1140" s="3"/>
    </row>
    <row r="1141" spans="1:15">
      <c r="A1141" s="120" t="str">
        <f t="shared" si="160"/>
        <v>71070601030000</v>
      </c>
      <c r="B1141" s="114" t="s">
        <v>439</v>
      </c>
      <c r="C1141" s="115" t="s">
        <v>183</v>
      </c>
      <c r="D1141" s="116" t="s">
        <v>157</v>
      </c>
      <c r="E1141" s="117" t="s">
        <v>106</v>
      </c>
      <c r="F1141" s="118" t="s">
        <v>442</v>
      </c>
      <c r="G1141" s="119" t="s">
        <v>440</v>
      </c>
      <c r="L1141" s="36" t="s">
        <v>565</v>
      </c>
      <c r="N1141" s="3"/>
      <c r="O1141" s="3"/>
    </row>
    <row r="1142" spans="1:15">
      <c r="A1142" s="120" t="str">
        <f t="shared" si="160"/>
        <v>71070601034639</v>
      </c>
      <c r="B1142" s="114" t="s">
        <v>439</v>
      </c>
      <c r="C1142" s="115" t="s">
        <v>183</v>
      </c>
      <c r="D1142" s="116" t="s">
        <v>157</v>
      </c>
      <c r="E1142" s="117" t="s">
        <v>106</v>
      </c>
      <c r="F1142" s="118" t="s">
        <v>442</v>
      </c>
      <c r="G1142" s="119">
        <v>4639</v>
      </c>
      <c r="L1142" s="36" t="s">
        <v>167</v>
      </c>
      <c r="M1142" s="37">
        <v>4639</v>
      </c>
      <c r="N1142" s="3"/>
      <c r="O1142" s="3"/>
    </row>
    <row r="1143" spans="1:15">
      <c r="A1143" s="120" t="str">
        <f t="shared" si="160"/>
        <v>71080101014639</v>
      </c>
      <c r="B1143" s="114" t="s">
        <v>439</v>
      </c>
      <c r="C1143" s="115" t="s">
        <v>185</v>
      </c>
      <c r="D1143" s="116" t="s">
        <v>106</v>
      </c>
      <c r="E1143" s="117" t="s">
        <v>106</v>
      </c>
      <c r="F1143" s="118" t="s">
        <v>106</v>
      </c>
      <c r="G1143" s="119">
        <v>4639</v>
      </c>
      <c r="L1143" s="36" t="s">
        <v>167</v>
      </c>
      <c r="M1143" s="37">
        <v>4639</v>
      </c>
      <c r="N1143" s="3"/>
      <c r="O1143" s="3"/>
    </row>
    <row r="1144" spans="1:15">
      <c r="A1144" s="120" t="str">
        <f t="shared" si="160"/>
        <v>71080101020000</v>
      </c>
      <c r="B1144" s="114" t="s">
        <v>439</v>
      </c>
      <c r="C1144" s="115" t="s">
        <v>185</v>
      </c>
      <c r="D1144" s="116" t="s">
        <v>106</v>
      </c>
      <c r="E1144" s="117" t="s">
        <v>106</v>
      </c>
      <c r="F1144" s="118" t="s">
        <v>140</v>
      </c>
      <c r="G1144" s="119" t="s">
        <v>440</v>
      </c>
      <c r="L1144" s="36" t="s">
        <v>566</v>
      </c>
      <c r="N1144" s="3"/>
      <c r="O1144" s="3"/>
    </row>
    <row r="1145" spans="1:15" ht="30">
      <c r="A1145" s="120" t="str">
        <f t="shared" si="160"/>
        <v>71080101024251</v>
      </c>
      <c r="B1145" s="114" t="s">
        <v>439</v>
      </c>
      <c r="C1145" s="115" t="s">
        <v>185</v>
      </c>
      <c r="D1145" s="116" t="s">
        <v>106</v>
      </c>
      <c r="E1145" s="117" t="s">
        <v>106</v>
      </c>
      <c r="F1145" s="118" t="s">
        <v>140</v>
      </c>
      <c r="G1145" s="119">
        <v>4251</v>
      </c>
      <c r="L1145" s="36" t="s">
        <v>142</v>
      </c>
      <c r="M1145" s="37">
        <v>4251</v>
      </c>
      <c r="N1145" s="3"/>
      <c r="O1145" s="3"/>
    </row>
    <row r="1146" spans="1:15">
      <c r="A1146" s="120" t="str">
        <f t="shared" si="160"/>
        <v>71080101024639</v>
      </c>
      <c r="B1146" s="114" t="s">
        <v>439</v>
      </c>
      <c r="C1146" s="115" t="s">
        <v>185</v>
      </c>
      <c r="D1146" s="116" t="s">
        <v>106</v>
      </c>
      <c r="E1146" s="117" t="s">
        <v>106</v>
      </c>
      <c r="F1146" s="118" t="s">
        <v>140</v>
      </c>
      <c r="G1146" s="119">
        <v>4639</v>
      </c>
      <c r="L1146" s="36" t="s">
        <v>167</v>
      </c>
      <c r="M1146" s="37">
        <v>4639</v>
      </c>
      <c r="N1146" s="3"/>
      <c r="O1146" s="3"/>
    </row>
    <row r="1147" spans="1:15" ht="30">
      <c r="A1147" s="120" t="str">
        <f t="shared" si="160"/>
        <v>71080101024819</v>
      </c>
      <c r="B1147" s="114" t="s">
        <v>439</v>
      </c>
      <c r="C1147" s="115" t="s">
        <v>185</v>
      </c>
      <c r="D1147" s="116" t="s">
        <v>106</v>
      </c>
      <c r="E1147" s="117" t="s">
        <v>106</v>
      </c>
      <c r="F1147" s="118" t="s">
        <v>140</v>
      </c>
      <c r="G1147" s="119">
        <v>4819</v>
      </c>
      <c r="L1147" s="36" t="s">
        <v>219</v>
      </c>
      <c r="M1147" s="37">
        <v>4819</v>
      </c>
      <c r="N1147" s="3"/>
      <c r="O1147" s="3"/>
    </row>
    <row r="1148" spans="1:15">
      <c r="A1148" s="120" t="str">
        <f t="shared" si="160"/>
        <v>71080101025112</v>
      </c>
      <c r="B1148" s="114" t="s">
        <v>439</v>
      </c>
      <c r="C1148" s="115" t="s">
        <v>185</v>
      </c>
      <c r="D1148" s="116" t="s">
        <v>106</v>
      </c>
      <c r="E1148" s="117" t="s">
        <v>106</v>
      </c>
      <c r="F1148" s="118" t="s">
        <v>140</v>
      </c>
      <c r="G1148" s="119">
        <v>5112</v>
      </c>
      <c r="L1148" s="36" t="s">
        <v>173</v>
      </c>
      <c r="M1148" s="37">
        <v>5112</v>
      </c>
      <c r="N1148" s="3"/>
      <c r="O1148" s="3"/>
    </row>
    <row r="1149" spans="1:15" ht="30">
      <c r="A1149" s="120" t="str">
        <f t="shared" si="160"/>
        <v>71080101025113</v>
      </c>
      <c r="B1149" s="114" t="s">
        <v>439</v>
      </c>
      <c r="C1149" s="115" t="s">
        <v>185</v>
      </c>
      <c r="D1149" s="116" t="s">
        <v>106</v>
      </c>
      <c r="E1149" s="117" t="s">
        <v>106</v>
      </c>
      <c r="F1149" s="118" t="s">
        <v>140</v>
      </c>
      <c r="G1149" s="119">
        <v>5113</v>
      </c>
      <c r="L1149" s="36" t="s">
        <v>174</v>
      </c>
      <c r="M1149" s="37">
        <v>5113</v>
      </c>
      <c r="N1149" s="3"/>
      <c r="O1149" s="3"/>
    </row>
    <row r="1150" spans="1:15">
      <c r="A1150" s="120" t="str">
        <f t="shared" si="160"/>
        <v>71080101030000</v>
      </c>
      <c r="B1150" s="114" t="s">
        <v>439</v>
      </c>
      <c r="C1150" s="115" t="s">
        <v>185</v>
      </c>
      <c r="D1150" s="116" t="s">
        <v>106</v>
      </c>
      <c r="E1150" s="117" t="s">
        <v>106</v>
      </c>
      <c r="F1150" s="118" t="s">
        <v>442</v>
      </c>
      <c r="G1150" s="119" t="s">
        <v>440</v>
      </c>
      <c r="L1150" s="36" t="s">
        <v>567</v>
      </c>
      <c r="N1150" s="3"/>
      <c r="O1150" s="3"/>
    </row>
    <row r="1151" spans="1:15">
      <c r="A1151" s="120" t="str">
        <f t="shared" si="160"/>
        <v>71080101034239</v>
      </c>
      <c r="B1151" s="114" t="s">
        <v>439</v>
      </c>
      <c r="C1151" s="115" t="s">
        <v>185</v>
      </c>
      <c r="D1151" s="116" t="s">
        <v>106</v>
      </c>
      <c r="E1151" s="117" t="s">
        <v>106</v>
      </c>
      <c r="F1151" s="118" t="s">
        <v>442</v>
      </c>
      <c r="G1151" s="119">
        <v>4239</v>
      </c>
      <c r="L1151" s="36" t="s">
        <v>125</v>
      </c>
      <c r="M1151" s="37">
        <v>4239</v>
      </c>
      <c r="N1151" s="3"/>
      <c r="O1151" s="3"/>
    </row>
    <row r="1152" spans="1:15">
      <c r="A1152" s="120" t="str">
        <f t="shared" si="160"/>
        <v>71080201020000</v>
      </c>
      <c r="B1152" s="114" t="s">
        <v>439</v>
      </c>
      <c r="C1152" s="115" t="s">
        <v>185</v>
      </c>
      <c r="D1152" s="116" t="s">
        <v>140</v>
      </c>
      <c r="E1152" s="117" t="s">
        <v>106</v>
      </c>
      <c r="F1152" s="118" t="s">
        <v>140</v>
      </c>
      <c r="G1152" s="119" t="s">
        <v>440</v>
      </c>
      <c r="L1152" s="36" t="s">
        <v>568</v>
      </c>
      <c r="N1152" s="3"/>
      <c r="O1152" s="3"/>
    </row>
    <row r="1153" spans="1:15" ht="30">
      <c r="A1153" s="120" t="str">
        <f t="shared" si="160"/>
        <v>71080201025113</v>
      </c>
      <c r="B1153" s="114" t="s">
        <v>439</v>
      </c>
      <c r="C1153" s="115" t="s">
        <v>185</v>
      </c>
      <c r="D1153" s="116" t="s">
        <v>140</v>
      </c>
      <c r="E1153" s="117" t="s">
        <v>106</v>
      </c>
      <c r="F1153" s="118" t="s">
        <v>140</v>
      </c>
      <c r="G1153" s="119">
        <v>5113</v>
      </c>
      <c r="L1153" s="36" t="s">
        <v>174</v>
      </c>
      <c r="M1153" s="37">
        <v>5113</v>
      </c>
      <c r="N1153" s="3"/>
      <c r="O1153" s="3"/>
    </row>
    <row r="1154" spans="1:15">
      <c r="A1154" s="120" t="str">
        <f t="shared" si="160"/>
        <v>71080202000000</v>
      </c>
      <c r="B1154" s="114" t="s">
        <v>439</v>
      </c>
      <c r="C1154" s="115" t="s">
        <v>185</v>
      </c>
      <c r="D1154" s="116" t="s">
        <v>140</v>
      </c>
      <c r="E1154" s="117" t="s">
        <v>140</v>
      </c>
      <c r="F1154" s="118" t="s">
        <v>441</v>
      </c>
      <c r="G1154" s="119" t="s">
        <v>440</v>
      </c>
      <c r="L1154" s="36" t="s">
        <v>569</v>
      </c>
      <c r="N1154" s="3"/>
      <c r="O1154" s="3"/>
    </row>
    <row r="1155" spans="1:15">
      <c r="A1155" s="120" t="str">
        <f t="shared" si="160"/>
        <v>71080202000001</v>
      </c>
      <c r="B1155" s="114" t="s">
        <v>439</v>
      </c>
      <c r="C1155" s="115" t="s">
        <v>185</v>
      </c>
      <c r="D1155" s="116" t="s">
        <v>140</v>
      </c>
      <c r="E1155" s="117" t="s">
        <v>140</v>
      </c>
      <c r="F1155" s="118" t="s">
        <v>441</v>
      </c>
      <c r="G1155" s="119" t="s">
        <v>96</v>
      </c>
      <c r="L1155" s="36" t="e">
        <v>#N/A</v>
      </c>
      <c r="N1155" s="3"/>
      <c r="O1155" s="3"/>
    </row>
    <row r="1156" spans="1:15">
      <c r="A1156" s="120" t="str">
        <f t="shared" si="160"/>
        <v>71080202010000</v>
      </c>
      <c r="B1156" s="114" t="s">
        <v>439</v>
      </c>
      <c r="C1156" s="115" t="s">
        <v>185</v>
      </c>
      <c r="D1156" s="116" t="s">
        <v>140</v>
      </c>
      <c r="E1156" s="117" t="s">
        <v>140</v>
      </c>
      <c r="F1156" s="118" t="s">
        <v>106</v>
      </c>
      <c r="G1156" s="119" t="s">
        <v>440</v>
      </c>
      <c r="L1156" s="36" t="s">
        <v>570</v>
      </c>
      <c r="N1156" s="3"/>
      <c r="O1156" s="3"/>
    </row>
    <row r="1157" spans="1:15" ht="30">
      <c r="A1157" s="120" t="str">
        <f t="shared" si="160"/>
        <v>71080202014511</v>
      </c>
      <c r="B1157" s="114" t="s">
        <v>439</v>
      </c>
      <c r="C1157" s="115" t="s">
        <v>185</v>
      </c>
      <c r="D1157" s="116" t="s">
        <v>140</v>
      </c>
      <c r="E1157" s="117" t="s">
        <v>140</v>
      </c>
      <c r="F1157" s="118" t="s">
        <v>106</v>
      </c>
      <c r="G1157" s="119">
        <v>4511</v>
      </c>
      <c r="L1157" s="36" t="s">
        <v>217</v>
      </c>
      <c r="M1157" s="37">
        <v>4511</v>
      </c>
      <c r="N1157" s="3"/>
      <c r="O1157" s="3"/>
    </row>
    <row r="1158" spans="1:15">
      <c r="A1158" s="120" t="str">
        <f t="shared" si="160"/>
        <v>71080202020000</v>
      </c>
      <c r="B1158" s="114" t="s">
        <v>439</v>
      </c>
      <c r="C1158" s="115" t="s">
        <v>185</v>
      </c>
      <c r="D1158" s="116" t="s">
        <v>140</v>
      </c>
      <c r="E1158" s="117" t="s">
        <v>140</v>
      </c>
      <c r="F1158" s="118" t="s">
        <v>140</v>
      </c>
      <c r="G1158" s="119" t="s">
        <v>440</v>
      </c>
      <c r="L1158" s="36" t="s">
        <v>571</v>
      </c>
      <c r="N1158" s="3"/>
      <c r="O1158" s="3"/>
    </row>
    <row r="1159" spans="1:15" ht="30">
      <c r="A1159" s="120" t="str">
        <f t="shared" si="160"/>
        <v>71080202025113</v>
      </c>
      <c r="B1159" s="114" t="s">
        <v>439</v>
      </c>
      <c r="C1159" s="115" t="s">
        <v>185</v>
      </c>
      <c r="D1159" s="116" t="s">
        <v>140</v>
      </c>
      <c r="E1159" s="117" t="s">
        <v>140</v>
      </c>
      <c r="F1159" s="118" t="s">
        <v>140</v>
      </c>
      <c r="G1159" s="119">
        <v>5113</v>
      </c>
      <c r="L1159" s="36" t="s">
        <v>174</v>
      </c>
      <c r="M1159" s="37">
        <v>5113</v>
      </c>
      <c r="N1159" s="3"/>
      <c r="O1159" s="3"/>
    </row>
    <row r="1160" spans="1:15">
      <c r="A1160" s="120" t="str">
        <f t="shared" si="160"/>
        <v>71080203020000</v>
      </c>
      <c r="B1160" s="114" t="s">
        <v>439</v>
      </c>
      <c r="C1160" s="115" t="s">
        <v>185</v>
      </c>
      <c r="D1160" s="116" t="s">
        <v>140</v>
      </c>
      <c r="E1160" s="117" t="s">
        <v>442</v>
      </c>
      <c r="F1160" s="118" t="s">
        <v>140</v>
      </c>
      <c r="G1160" s="119" t="s">
        <v>440</v>
      </c>
      <c r="L1160" s="36" t="s">
        <v>572</v>
      </c>
      <c r="N1160" s="3"/>
      <c r="O1160" s="3"/>
    </row>
    <row r="1161" spans="1:15" ht="30">
      <c r="A1161" s="120" t="str">
        <f t="shared" si="160"/>
        <v>71080203025113</v>
      </c>
      <c r="B1161" s="114" t="s">
        <v>439</v>
      </c>
      <c r="C1161" s="115" t="s">
        <v>185</v>
      </c>
      <c r="D1161" s="116" t="s">
        <v>140</v>
      </c>
      <c r="E1161" s="117" t="s">
        <v>442</v>
      </c>
      <c r="F1161" s="118" t="s">
        <v>140</v>
      </c>
      <c r="G1161" s="119">
        <v>5113</v>
      </c>
      <c r="L1161" s="36" t="s">
        <v>174</v>
      </c>
      <c r="M1161" s="37">
        <v>5113</v>
      </c>
      <c r="N1161" s="3"/>
      <c r="O1161" s="3"/>
    </row>
    <row r="1162" spans="1:15">
      <c r="A1162" s="120" t="str">
        <f t="shared" si="160"/>
        <v>71080203025129</v>
      </c>
      <c r="B1162" s="114" t="s">
        <v>439</v>
      </c>
      <c r="C1162" s="115" t="s">
        <v>185</v>
      </c>
      <c r="D1162" s="116" t="s">
        <v>140</v>
      </c>
      <c r="E1162" s="117" t="s">
        <v>442</v>
      </c>
      <c r="F1162" s="118" t="s">
        <v>140</v>
      </c>
      <c r="G1162" s="119">
        <v>5129</v>
      </c>
      <c r="L1162" s="36" t="s">
        <v>424</v>
      </c>
      <c r="M1162" s="37">
        <v>5129</v>
      </c>
      <c r="N1162" s="3"/>
      <c r="O1162" s="3"/>
    </row>
    <row r="1163" spans="1:15">
      <c r="A1163" s="120" t="str">
        <f t="shared" si="160"/>
        <v>71080204014216</v>
      </c>
      <c r="B1163" s="114" t="s">
        <v>439</v>
      </c>
      <c r="C1163" s="115" t="s">
        <v>185</v>
      </c>
      <c r="D1163" s="116" t="s">
        <v>140</v>
      </c>
      <c r="E1163" s="117" t="s">
        <v>155</v>
      </c>
      <c r="F1163" s="118" t="s">
        <v>106</v>
      </c>
      <c r="G1163" s="119">
        <v>4216</v>
      </c>
      <c r="L1163" s="36" t="s">
        <v>118</v>
      </c>
      <c r="M1163" s="37">
        <v>4216</v>
      </c>
      <c r="N1163" s="3"/>
      <c r="O1163" s="3"/>
    </row>
    <row r="1164" spans="1:15">
      <c r="A1164" s="120" t="str">
        <f t="shared" si="160"/>
        <v>71080204020000</v>
      </c>
      <c r="B1164" s="114" t="s">
        <v>439</v>
      </c>
      <c r="C1164" s="115" t="s">
        <v>185</v>
      </c>
      <c r="D1164" s="116" t="s">
        <v>140</v>
      </c>
      <c r="E1164" s="117" t="s">
        <v>155</v>
      </c>
      <c r="F1164" s="118" t="s">
        <v>140</v>
      </c>
      <c r="G1164" s="119" t="s">
        <v>440</v>
      </c>
      <c r="L1164" s="36" t="s">
        <v>573</v>
      </c>
      <c r="N1164" s="3"/>
      <c r="O1164" s="3"/>
    </row>
    <row r="1165" spans="1:15" ht="30">
      <c r="A1165" s="120" t="str">
        <f t="shared" si="160"/>
        <v>71080204024511</v>
      </c>
      <c r="B1165" s="114" t="s">
        <v>439</v>
      </c>
      <c r="C1165" s="115" t="s">
        <v>185</v>
      </c>
      <c r="D1165" s="116" t="s">
        <v>140</v>
      </c>
      <c r="E1165" s="117" t="s">
        <v>155</v>
      </c>
      <c r="F1165" s="118" t="s">
        <v>140</v>
      </c>
      <c r="G1165" s="119">
        <v>4511</v>
      </c>
      <c r="L1165" s="36" t="s">
        <v>217</v>
      </c>
      <c r="M1165" s="37">
        <v>4511</v>
      </c>
      <c r="N1165" s="3"/>
      <c r="O1165" s="3"/>
    </row>
    <row r="1166" spans="1:15">
      <c r="A1166" s="120" t="str">
        <f t="shared" si="160"/>
        <v>71080204030000</v>
      </c>
      <c r="B1166" s="114" t="s">
        <v>439</v>
      </c>
      <c r="C1166" s="115" t="s">
        <v>185</v>
      </c>
      <c r="D1166" s="116" t="s">
        <v>140</v>
      </c>
      <c r="E1166" s="117" t="s">
        <v>155</v>
      </c>
      <c r="F1166" s="118" t="s">
        <v>442</v>
      </c>
      <c r="G1166" s="119" t="s">
        <v>440</v>
      </c>
      <c r="L1166" s="36" t="s">
        <v>0</v>
      </c>
      <c r="N1166" s="3"/>
      <c r="O1166" s="3"/>
    </row>
    <row r="1167" spans="1:15" ht="30">
      <c r="A1167" s="120" t="str">
        <f t="shared" si="160"/>
        <v>71080204035113</v>
      </c>
      <c r="B1167" s="114" t="s">
        <v>439</v>
      </c>
      <c r="C1167" s="115" t="s">
        <v>185</v>
      </c>
      <c r="D1167" s="116" t="s">
        <v>140</v>
      </c>
      <c r="E1167" s="117" t="s">
        <v>155</v>
      </c>
      <c r="F1167" s="118" t="s">
        <v>442</v>
      </c>
      <c r="G1167" s="119">
        <v>5113</v>
      </c>
      <c r="L1167" s="36" t="s">
        <v>174</v>
      </c>
      <c r="M1167" s="37">
        <v>5113</v>
      </c>
      <c r="N1167" s="3"/>
      <c r="O1167" s="3"/>
    </row>
    <row r="1168" spans="1:15">
      <c r="A1168" s="120" t="str">
        <f t="shared" si="160"/>
        <v>71080205000000</v>
      </c>
      <c r="B1168" s="114" t="s">
        <v>439</v>
      </c>
      <c r="C1168" s="115" t="s">
        <v>185</v>
      </c>
      <c r="D1168" s="116" t="s">
        <v>140</v>
      </c>
      <c r="E1168" s="117" t="s">
        <v>149</v>
      </c>
      <c r="F1168" s="118" t="s">
        <v>441</v>
      </c>
      <c r="G1168" s="119" t="s">
        <v>440</v>
      </c>
      <c r="L1168" s="36" t="s">
        <v>1</v>
      </c>
      <c r="N1168" s="3"/>
      <c r="O1168" s="3"/>
    </row>
    <row r="1169" spans="1:15">
      <c r="A1169" s="120" t="str">
        <f t="shared" si="160"/>
        <v>71080205000001</v>
      </c>
      <c r="B1169" s="114" t="s">
        <v>439</v>
      </c>
      <c r="C1169" s="115" t="s">
        <v>185</v>
      </c>
      <c r="D1169" s="116" t="s">
        <v>140</v>
      </c>
      <c r="E1169" s="117" t="s">
        <v>149</v>
      </c>
      <c r="F1169" s="118" t="s">
        <v>441</v>
      </c>
      <c r="G1169" s="119" t="s">
        <v>96</v>
      </c>
      <c r="L1169" s="36" t="e">
        <v>#N/A</v>
      </c>
      <c r="N1169" s="3"/>
      <c r="O1169" s="3"/>
    </row>
    <row r="1170" spans="1:15">
      <c r="A1170" s="120" t="str">
        <f t="shared" si="160"/>
        <v>71080205010000</v>
      </c>
      <c r="B1170" s="114" t="s">
        <v>439</v>
      </c>
      <c r="C1170" s="115" t="s">
        <v>185</v>
      </c>
      <c r="D1170" s="116" t="s">
        <v>140</v>
      </c>
      <c r="E1170" s="117" t="s">
        <v>149</v>
      </c>
      <c r="F1170" s="118" t="s">
        <v>106</v>
      </c>
      <c r="G1170" s="119" t="s">
        <v>440</v>
      </c>
      <c r="L1170" s="36" t="s">
        <v>2</v>
      </c>
      <c r="N1170" s="3"/>
      <c r="O1170" s="3"/>
    </row>
    <row r="1171" spans="1:15" ht="30">
      <c r="A1171" s="120" t="str">
        <f t="shared" si="160"/>
        <v>71080205014511</v>
      </c>
      <c r="B1171" s="114" t="s">
        <v>439</v>
      </c>
      <c r="C1171" s="115" t="s">
        <v>185</v>
      </c>
      <c r="D1171" s="116" t="s">
        <v>140</v>
      </c>
      <c r="E1171" s="117" t="s">
        <v>149</v>
      </c>
      <c r="F1171" s="118" t="s">
        <v>106</v>
      </c>
      <c r="G1171" s="119">
        <v>4511</v>
      </c>
      <c r="L1171" s="36" t="s">
        <v>217</v>
      </c>
      <c r="M1171" s="37">
        <v>4511</v>
      </c>
      <c r="N1171" s="3"/>
      <c r="O1171" s="3"/>
    </row>
    <row r="1172" spans="1:15">
      <c r="A1172" s="120" t="str">
        <f t="shared" si="160"/>
        <v>71080205020000</v>
      </c>
      <c r="B1172" s="114" t="s">
        <v>439</v>
      </c>
      <c r="C1172" s="115" t="s">
        <v>185</v>
      </c>
      <c r="D1172" s="116" t="s">
        <v>140</v>
      </c>
      <c r="E1172" s="117" t="s">
        <v>149</v>
      </c>
      <c r="F1172" s="118" t="s">
        <v>140</v>
      </c>
      <c r="G1172" s="119" t="s">
        <v>440</v>
      </c>
      <c r="L1172" s="36" t="s">
        <v>3</v>
      </c>
      <c r="N1172" s="3"/>
      <c r="O1172" s="3"/>
    </row>
    <row r="1173" spans="1:15" ht="30">
      <c r="A1173" s="120" t="str">
        <f t="shared" si="160"/>
        <v>71080205024511</v>
      </c>
      <c r="B1173" s="114" t="s">
        <v>439</v>
      </c>
      <c r="C1173" s="115" t="s">
        <v>185</v>
      </c>
      <c r="D1173" s="116" t="s">
        <v>140</v>
      </c>
      <c r="E1173" s="117" t="s">
        <v>149</v>
      </c>
      <c r="F1173" s="118" t="s">
        <v>140</v>
      </c>
      <c r="G1173" s="119">
        <v>4511</v>
      </c>
      <c r="L1173" s="36" t="s">
        <v>217</v>
      </c>
      <c r="M1173" s="37">
        <v>4511</v>
      </c>
      <c r="N1173" s="3"/>
      <c r="O1173" s="3"/>
    </row>
    <row r="1174" spans="1:15">
      <c r="A1174" s="120" t="str">
        <f t="shared" si="160"/>
        <v>71080207000000</v>
      </c>
      <c r="B1174" s="114" t="s">
        <v>439</v>
      </c>
      <c r="C1174" s="115" t="s">
        <v>185</v>
      </c>
      <c r="D1174" s="116" t="s">
        <v>140</v>
      </c>
      <c r="E1174" s="117" t="s">
        <v>183</v>
      </c>
      <c r="F1174" s="118" t="s">
        <v>441</v>
      </c>
      <c r="G1174" s="119" t="s">
        <v>440</v>
      </c>
      <c r="L1174" s="36" t="s">
        <v>4</v>
      </c>
      <c r="N1174" s="3"/>
      <c r="O1174" s="3"/>
    </row>
    <row r="1175" spans="1:15">
      <c r="A1175" s="120" t="str">
        <f t="shared" si="160"/>
        <v>71080207000001</v>
      </c>
      <c r="B1175" s="114" t="s">
        <v>439</v>
      </c>
      <c r="C1175" s="115" t="s">
        <v>185</v>
      </c>
      <c r="D1175" s="116" t="s">
        <v>140</v>
      </c>
      <c r="E1175" s="117" t="s">
        <v>183</v>
      </c>
      <c r="F1175" s="118" t="s">
        <v>441</v>
      </c>
      <c r="G1175" s="119" t="s">
        <v>96</v>
      </c>
      <c r="L1175" s="36" t="e">
        <v>#N/A</v>
      </c>
      <c r="N1175" s="3"/>
      <c r="O1175" s="3"/>
    </row>
    <row r="1176" spans="1:15">
      <c r="A1176" s="120" t="str">
        <f t="shared" si="160"/>
        <v>71080207010000</v>
      </c>
      <c r="B1176" s="114" t="s">
        <v>439</v>
      </c>
      <c r="C1176" s="115" t="s">
        <v>185</v>
      </c>
      <c r="D1176" s="116" t="s">
        <v>140</v>
      </c>
      <c r="E1176" s="117" t="s">
        <v>183</v>
      </c>
      <c r="F1176" s="118" t="s">
        <v>106</v>
      </c>
      <c r="G1176" s="119" t="s">
        <v>440</v>
      </c>
      <c r="L1176" s="36" t="s">
        <v>5</v>
      </c>
      <c r="N1176" s="3"/>
      <c r="O1176" s="3"/>
    </row>
    <row r="1177" spans="1:15">
      <c r="A1177" s="120" t="str">
        <f t="shared" si="160"/>
        <v>71080207014239</v>
      </c>
      <c r="B1177" s="114" t="s">
        <v>439</v>
      </c>
      <c r="C1177" s="115" t="s">
        <v>185</v>
      </c>
      <c r="D1177" s="116" t="s">
        <v>140</v>
      </c>
      <c r="E1177" s="117" t="s">
        <v>183</v>
      </c>
      <c r="F1177" s="118" t="s">
        <v>106</v>
      </c>
      <c r="G1177" s="119">
        <v>4239</v>
      </c>
      <c r="L1177" s="36" t="s">
        <v>125</v>
      </c>
      <c r="M1177" s="37">
        <v>4239</v>
      </c>
      <c r="N1177" s="3"/>
      <c r="O1177" s="3"/>
    </row>
    <row r="1178" spans="1:15" ht="30">
      <c r="A1178" s="120" t="str">
        <f t="shared" si="160"/>
        <v>71080207014251</v>
      </c>
      <c r="B1178" s="114" t="s">
        <v>439</v>
      </c>
      <c r="C1178" s="115" t="s">
        <v>185</v>
      </c>
      <c r="D1178" s="116" t="s">
        <v>140</v>
      </c>
      <c r="E1178" s="117" t="s">
        <v>183</v>
      </c>
      <c r="F1178" s="118" t="s">
        <v>106</v>
      </c>
      <c r="G1178" s="119">
        <v>4251</v>
      </c>
      <c r="L1178" s="36" t="s">
        <v>142</v>
      </c>
      <c r="M1178" s="37">
        <v>4251</v>
      </c>
      <c r="N1178" s="3"/>
      <c r="O1178" s="3"/>
    </row>
    <row r="1179" spans="1:15">
      <c r="A1179" s="120" t="str">
        <f t="shared" si="160"/>
        <v>71080300000000</v>
      </c>
      <c r="B1179" s="114" t="s">
        <v>439</v>
      </c>
      <c r="C1179" s="115" t="s">
        <v>185</v>
      </c>
      <c r="D1179" s="116" t="s">
        <v>442</v>
      </c>
      <c r="E1179" s="117" t="s">
        <v>441</v>
      </c>
      <c r="F1179" s="118" t="s">
        <v>441</v>
      </c>
      <c r="G1179" s="119" t="s">
        <v>440</v>
      </c>
      <c r="L1179" s="36" t="s">
        <v>6</v>
      </c>
      <c r="N1179" s="3"/>
      <c r="O1179" s="3"/>
    </row>
    <row r="1180" spans="1:15">
      <c r="A1180" s="120" t="str">
        <f t="shared" si="160"/>
        <v>71080300000001</v>
      </c>
      <c r="B1180" s="114" t="s">
        <v>439</v>
      </c>
      <c r="C1180" s="115" t="s">
        <v>185</v>
      </c>
      <c r="D1180" s="116" t="s">
        <v>442</v>
      </c>
      <c r="E1180" s="117" t="s">
        <v>441</v>
      </c>
      <c r="F1180" s="118" t="s">
        <v>441</v>
      </c>
      <c r="G1180" s="119" t="s">
        <v>96</v>
      </c>
      <c r="L1180" s="36" t="e">
        <v>#N/A</v>
      </c>
      <c r="N1180" s="3"/>
      <c r="O1180" s="3"/>
    </row>
    <row r="1181" spans="1:15">
      <c r="A1181" s="120" t="str">
        <f t="shared" si="160"/>
        <v>71080301000000</v>
      </c>
      <c r="B1181" s="114" t="s">
        <v>439</v>
      </c>
      <c r="C1181" s="115" t="s">
        <v>185</v>
      </c>
      <c r="D1181" s="116" t="s">
        <v>442</v>
      </c>
      <c r="E1181" s="117" t="s">
        <v>106</v>
      </c>
      <c r="F1181" s="118" t="s">
        <v>441</v>
      </c>
      <c r="G1181" s="119" t="s">
        <v>440</v>
      </c>
      <c r="L1181" s="36" t="s">
        <v>7</v>
      </c>
      <c r="N1181" s="3"/>
      <c r="O1181" s="3"/>
    </row>
    <row r="1182" spans="1:15">
      <c r="A1182" s="120" t="str">
        <f t="shared" si="160"/>
        <v>71080301000001</v>
      </c>
      <c r="B1182" s="114" t="s">
        <v>439</v>
      </c>
      <c r="C1182" s="115" t="s">
        <v>185</v>
      </c>
      <c r="D1182" s="116" t="s">
        <v>442</v>
      </c>
      <c r="E1182" s="117" t="s">
        <v>106</v>
      </c>
      <c r="F1182" s="118" t="s">
        <v>441</v>
      </c>
      <c r="G1182" s="119" t="s">
        <v>96</v>
      </c>
      <c r="L1182" s="36" t="e">
        <v>#N/A</v>
      </c>
      <c r="N1182" s="3"/>
      <c r="O1182" s="3"/>
    </row>
    <row r="1183" spans="1:15">
      <c r="A1183" s="120" t="str">
        <f t="shared" si="160"/>
        <v>71080301010000</v>
      </c>
      <c r="B1183" s="114" t="s">
        <v>439</v>
      </c>
      <c r="C1183" s="115" t="s">
        <v>185</v>
      </c>
      <c r="D1183" s="116" t="s">
        <v>442</v>
      </c>
      <c r="E1183" s="117" t="s">
        <v>106</v>
      </c>
      <c r="F1183" s="118" t="s">
        <v>106</v>
      </c>
      <c r="G1183" s="119" t="s">
        <v>440</v>
      </c>
      <c r="L1183" s="36" t="s">
        <v>8</v>
      </c>
      <c r="N1183" s="3"/>
      <c r="O1183" s="3"/>
    </row>
    <row r="1184" spans="1:15">
      <c r="A1184" s="120" t="str">
        <f t="shared" si="160"/>
        <v>71080301014241</v>
      </c>
      <c r="B1184" s="114" t="s">
        <v>439</v>
      </c>
      <c r="C1184" s="115" t="s">
        <v>185</v>
      </c>
      <c r="D1184" s="116" t="s">
        <v>442</v>
      </c>
      <c r="E1184" s="117" t="s">
        <v>106</v>
      </c>
      <c r="F1184" s="118" t="s">
        <v>106</v>
      </c>
      <c r="G1184" s="119">
        <v>4241</v>
      </c>
      <c r="L1184" s="36" t="s">
        <v>396</v>
      </c>
      <c r="M1184" s="37">
        <v>4241</v>
      </c>
      <c r="N1184" s="3"/>
      <c r="O1184" s="3"/>
    </row>
    <row r="1185" spans="1:15">
      <c r="A1185" s="120" t="str">
        <f t="shared" si="160"/>
        <v>71080400000000</v>
      </c>
      <c r="B1185" s="114" t="s">
        <v>439</v>
      </c>
      <c r="C1185" s="115" t="s">
        <v>185</v>
      </c>
      <c r="D1185" s="116" t="s">
        <v>155</v>
      </c>
      <c r="E1185" s="117" t="s">
        <v>441</v>
      </c>
      <c r="F1185" s="118" t="s">
        <v>441</v>
      </c>
      <c r="G1185" s="119" t="s">
        <v>440</v>
      </c>
      <c r="L1185" s="36" t="s">
        <v>9</v>
      </c>
      <c r="N1185" s="3"/>
      <c r="O1185" s="3"/>
    </row>
    <row r="1186" spans="1:15">
      <c r="A1186" s="120" t="str">
        <f t="shared" si="160"/>
        <v>71080400000001</v>
      </c>
      <c r="B1186" s="114" t="s">
        <v>439</v>
      </c>
      <c r="C1186" s="115" t="s">
        <v>185</v>
      </c>
      <c r="D1186" s="116" t="s">
        <v>155</v>
      </c>
      <c r="E1186" s="117" t="s">
        <v>441</v>
      </c>
      <c r="F1186" s="118" t="s">
        <v>441</v>
      </c>
      <c r="G1186" s="119" t="s">
        <v>96</v>
      </c>
      <c r="L1186" s="36" t="e">
        <v>#N/A</v>
      </c>
      <c r="N1186" s="3"/>
      <c r="O1186" s="3"/>
    </row>
    <row r="1187" spans="1:15">
      <c r="A1187" s="120" t="str">
        <f t="shared" si="160"/>
        <v>71080403000000</v>
      </c>
      <c r="B1187" s="114" t="s">
        <v>439</v>
      </c>
      <c r="C1187" s="115" t="s">
        <v>185</v>
      </c>
      <c r="D1187" s="116" t="s">
        <v>155</v>
      </c>
      <c r="E1187" s="117" t="s">
        <v>442</v>
      </c>
      <c r="F1187" s="118" t="s">
        <v>441</v>
      </c>
      <c r="G1187" s="119" t="s">
        <v>440</v>
      </c>
      <c r="L1187" s="36" t="s">
        <v>10</v>
      </c>
      <c r="N1187" s="3"/>
      <c r="O1187" s="3"/>
    </row>
    <row r="1188" spans="1:15">
      <c r="A1188" s="120" t="str">
        <f t="shared" si="160"/>
        <v>71080403000001</v>
      </c>
      <c r="B1188" s="114" t="s">
        <v>439</v>
      </c>
      <c r="C1188" s="115" t="s">
        <v>185</v>
      </c>
      <c r="D1188" s="116" t="s">
        <v>155</v>
      </c>
      <c r="E1188" s="117" t="s">
        <v>442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0"/>
        <v>71080403010000</v>
      </c>
      <c r="B1189" s="114" t="s">
        <v>439</v>
      </c>
      <c r="C1189" s="115" t="s">
        <v>185</v>
      </c>
      <c r="D1189" s="116" t="s">
        <v>155</v>
      </c>
      <c r="E1189" s="117" t="s">
        <v>442</v>
      </c>
      <c r="F1189" s="118" t="s">
        <v>106</v>
      </c>
      <c r="G1189" s="119" t="s">
        <v>440</v>
      </c>
      <c r="L1189" s="36" t="s">
        <v>11</v>
      </c>
      <c r="N1189" s="3"/>
      <c r="O1189" s="3"/>
    </row>
    <row r="1190" spans="1:15" ht="30">
      <c r="A1190" s="120" t="str">
        <f t="shared" si="160"/>
        <v>71080403014819</v>
      </c>
      <c r="B1190" s="114" t="s">
        <v>439</v>
      </c>
      <c r="C1190" s="115" t="s">
        <v>185</v>
      </c>
      <c r="D1190" s="116" t="s">
        <v>155</v>
      </c>
      <c r="E1190" s="117" t="s">
        <v>442</v>
      </c>
      <c r="F1190" s="118" t="s">
        <v>106</v>
      </c>
      <c r="G1190" s="119">
        <v>4819</v>
      </c>
      <c r="L1190" s="36" t="s">
        <v>219</v>
      </c>
      <c r="M1190" s="37">
        <v>4819</v>
      </c>
      <c r="N1190" s="3"/>
      <c r="O1190" s="3"/>
    </row>
    <row r="1191" spans="1:15">
      <c r="A1191" s="120" t="str">
        <f t="shared" si="160"/>
        <v>71090101014239</v>
      </c>
      <c r="B1191" s="114" t="s">
        <v>439</v>
      </c>
      <c r="C1191" s="115" t="s">
        <v>187</v>
      </c>
      <c r="D1191" s="116" t="s">
        <v>106</v>
      </c>
      <c r="E1191" s="117" t="s">
        <v>106</v>
      </c>
      <c r="F1191" s="118" t="s">
        <v>106</v>
      </c>
      <c r="G1191" s="119">
        <v>4239</v>
      </c>
      <c r="L1191" s="36" t="s">
        <v>125</v>
      </c>
      <c r="M1191" s="37">
        <v>4239</v>
      </c>
      <c r="N1191" s="3"/>
      <c r="O1191" s="3"/>
    </row>
    <row r="1192" spans="1:15">
      <c r="A1192" s="120" t="str">
        <f t="shared" si="160"/>
        <v>71090101020000</v>
      </c>
      <c r="B1192" s="114" t="s">
        <v>439</v>
      </c>
      <c r="C1192" s="115" t="s">
        <v>187</v>
      </c>
      <c r="D1192" s="116" t="s">
        <v>106</v>
      </c>
      <c r="E1192" s="117" t="s">
        <v>106</v>
      </c>
      <c r="F1192" s="118" t="s">
        <v>140</v>
      </c>
      <c r="G1192" s="119" t="s">
        <v>440</v>
      </c>
      <c r="L1192" s="36" t="s">
        <v>12</v>
      </c>
      <c r="N1192" s="3"/>
      <c r="O1192" s="3"/>
    </row>
    <row r="1193" spans="1:15">
      <c r="A1193" s="120" t="str">
        <f t="shared" ref="A1193:A1256" si="161">CONCATENATE(B1193,C1193,D1193,E1193,F1193,G1193)</f>
        <v>71090101025129</v>
      </c>
      <c r="B1193" s="114" t="s">
        <v>439</v>
      </c>
      <c r="C1193" s="115" t="s">
        <v>187</v>
      </c>
      <c r="D1193" s="116" t="s">
        <v>106</v>
      </c>
      <c r="E1193" s="117" t="s">
        <v>106</v>
      </c>
      <c r="F1193" s="118" t="s">
        <v>140</v>
      </c>
      <c r="G1193" s="119">
        <v>5129</v>
      </c>
      <c r="L1193" s="36" t="s">
        <v>424</v>
      </c>
      <c r="M1193" s="37">
        <v>5129</v>
      </c>
      <c r="N1193" s="3"/>
      <c r="O1193" s="3"/>
    </row>
    <row r="1194" spans="1:15">
      <c r="A1194" s="120" t="str">
        <f t="shared" si="161"/>
        <v>71090101030000</v>
      </c>
      <c r="B1194" s="114" t="s">
        <v>439</v>
      </c>
      <c r="C1194" s="115" t="s">
        <v>187</v>
      </c>
      <c r="D1194" s="116" t="s">
        <v>106</v>
      </c>
      <c r="E1194" s="117" t="s">
        <v>106</v>
      </c>
      <c r="F1194" s="118" t="s">
        <v>442</v>
      </c>
      <c r="G1194" s="119" t="s">
        <v>440</v>
      </c>
      <c r="L1194" s="36" t="s">
        <v>13</v>
      </c>
      <c r="N1194" s="3"/>
      <c r="O1194" s="3"/>
    </row>
    <row r="1195" spans="1:15">
      <c r="A1195" s="120" t="str">
        <f t="shared" si="161"/>
        <v>71090101034239</v>
      </c>
      <c r="B1195" s="114" t="s">
        <v>439</v>
      </c>
      <c r="C1195" s="115" t="s">
        <v>187</v>
      </c>
      <c r="D1195" s="116" t="s">
        <v>106</v>
      </c>
      <c r="E1195" s="117" t="s">
        <v>106</v>
      </c>
      <c r="F1195" s="118" t="s">
        <v>442</v>
      </c>
      <c r="G1195" s="119">
        <v>4239</v>
      </c>
      <c r="L1195" s="36" t="s">
        <v>125</v>
      </c>
      <c r="M1195" s="37">
        <v>4239</v>
      </c>
      <c r="N1195" s="3"/>
      <c r="O1195" s="3"/>
    </row>
    <row r="1196" spans="1:15">
      <c r="A1196" s="120" t="str">
        <f t="shared" si="161"/>
        <v>71090102000000</v>
      </c>
      <c r="B1196" s="114" t="s">
        <v>439</v>
      </c>
      <c r="C1196" s="115" t="s">
        <v>187</v>
      </c>
      <c r="D1196" s="116" t="s">
        <v>106</v>
      </c>
      <c r="E1196" s="117" t="s">
        <v>140</v>
      </c>
      <c r="F1196" s="118" t="s">
        <v>441</v>
      </c>
      <c r="G1196" s="119" t="s">
        <v>440</v>
      </c>
      <c r="L1196" s="36" t="s">
        <v>14</v>
      </c>
      <c r="N1196" s="3"/>
      <c r="O1196" s="3"/>
    </row>
    <row r="1197" spans="1:15">
      <c r="A1197" s="120" t="str">
        <f t="shared" si="161"/>
        <v>71090102000001</v>
      </c>
      <c r="B1197" s="114" t="s">
        <v>439</v>
      </c>
      <c r="C1197" s="115" t="s">
        <v>187</v>
      </c>
      <c r="D1197" s="116" t="s">
        <v>106</v>
      </c>
      <c r="E1197" s="117" t="s">
        <v>140</v>
      </c>
      <c r="F1197" s="118" t="s">
        <v>441</v>
      </c>
      <c r="G1197" s="119" t="s">
        <v>96</v>
      </c>
      <c r="L1197" s="36" t="e">
        <v>#N/A</v>
      </c>
      <c r="N1197" s="3"/>
      <c r="O1197" s="3"/>
    </row>
    <row r="1198" spans="1:15">
      <c r="A1198" s="120" t="str">
        <f t="shared" si="161"/>
        <v>71090102010000</v>
      </c>
      <c r="B1198" s="114" t="s">
        <v>439</v>
      </c>
      <c r="C1198" s="115" t="s">
        <v>187</v>
      </c>
      <c r="D1198" s="116" t="s">
        <v>106</v>
      </c>
      <c r="E1198" s="117" t="s">
        <v>140</v>
      </c>
      <c r="F1198" s="118" t="s">
        <v>106</v>
      </c>
      <c r="G1198" s="119" t="s">
        <v>440</v>
      </c>
      <c r="L1198" s="36" t="s">
        <v>15</v>
      </c>
      <c r="N1198" s="3"/>
      <c r="O1198" s="3"/>
    </row>
    <row r="1199" spans="1:15">
      <c r="A1199" s="120" t="str">
        <f t="shared" si="161"/>
        <v>71090102014239</v>
      </c>
      <c r="B1199" s="114" t="s">
        <v>439</v>
      </c>
      <c r="C1199" s="115" t="s">
        <v>187</v>
      </c>
      <c r="D1199" s="116" t="s">
        <v>106</v>
      </c>
      <c r="E1199" s="117" t="s">
        <v>140</v>
      </c>
      <c r="F1199" s="118" t="s">
        <v>106</v>
      </c>
      <c r="G1199" s="119">
        <v>4239</v>
      </c>
      <c r="L1199" s="36" t="s">
        <v>125</v>
      </c>
      <c r="M1199" s="37">
        <v>4239</v>
      </c>
      <c r="N1199" s="3"/>
      <c r="O1199" s="3"/>
    </row>
    <row r="1200" spans="1:15">
      <c r="A1200" s="120" t="str">
        <f t="shared" si="161"/>
        <v>71090102020000</v>
      </c>
      <c r="B1200" s="114" t="s">
        <v>439</v>
      </c>
      <c r="C1200" s="115" t="s">
        <v>187</v>
      </c>
      <c r="D1200" s="116" t="s">
        <v>106</v>
      </c>
      <c r="E1200" s="117" t="s">
        <v>140</v>
      </c>
      <c r="F1200" s="118" t="s">
        <v>140</v>
      </c>
      <c r="G1200" s="119" t="s">
        <v>440</v>
      </c>
      <c r="L1200" s="36" t="s">
        <v>16</v>
      </c>
      <c r="N1200" s="3"/>
      <c r="O1200" s="3"/>
    </row>
    <row r="1201" spans="1:15">
      <c r="A1201" s="120" t="str">
        <f t="shared" si="161"/>
        <v>71090102024239</v>
      </c>
      <c r="B1201" s="114" t="s">
        <v>439</v>
      </c>
      <c r="C1201" s="115" t="s">
        <v>187</v>
      </c>
      <c r="D1201" s="116" t="s">
        <v>106</v>
      </c>
      <c r="E1201" s="117" t="s">
        <v>140</v>
      </c>
      <c r="F1201" s="118" t="s">
        <v>140</v>
      </c>
      <c r="G1201" s="119">
        <v>4239</v>
      </c>
      <c r="L1201" s="36" t="s">
        <v>125</v>
      </c>
      <c r="M1201" s="37">
        <v>4239</v>
      </c>
      <c r="N1201" s="3"/>
      <c r="O1201" s="3"/>
    </row>
    <row r="1202" spans="1:15">
      <c r="A1202" s="120" t="str">
        <f t="shared" si="161"/>
        <v>71090102030000</v>
      </c>
      <c r="B1202" s="114" t="s">
        <v>439</v>
      </c>
      <c r="C1202" s="115" t="s">
        <v>187</v>
      </c>
      <c r="D1202" s="116" t="s">
        <v>106</v>
      </c>
      <c r="E1202" s="117" t="s">
        <v>140</v>
      </c>
      <c r="F1202" s="118" t="s">
        <v>442</v>
      </c>
      <c r="G1202" s="119" t="s">
        <v>440</v>
      </c>
      <c r="L1202" s="36" t="s">
        <v>17</v>
      </c>
      <c r="N1202" s="3"/>
      <c r="O1202" s="3"/>
    </row>
    <row r="1203" spans="1:15">
      <c r="A1203" s="120" t="str">
        <f t="shared" si="161"/>
        <v>71090102034239</v>
      </c>
      <c r="B1203" s="114" t="s">
        <v>439</v>
      </c>
      <c r="C1203" s="115" t="s">
        <v>187</v>
      </c>
      <c r="D1203" s="116" t="s">
        <v>106</v>
      </c>
      <c r="E1203" s="117" t="s">
        <v>140</v>
      </c>
      <c r="F1203" s="118" t="s">
        <v>442</v>
      </c>
      <c r="G1203" s="119">
        <v>4239</v>
      </c>
      <c r="L1203" s="36" t="s">
        <v>125</v>
      </c>
      <c r="M1203" s="37">
        <v>4239</v>
      </c>
      <c r="N1203" s="3"/>
      <c r="O1203" s="3"/>
    </row>
    <row r="1204" spans="1:15">
      <c r="A1204" s="120" t="str">
        <f t="shared" si="161"/>
        <v>71090200000000</v>
      </c>
      <c r="B1204" s="114" t="s">
        <v>439</v>
      </c>
      <c r="C1204" s="115" t="s">
        <v>187</v>
      </c>
      <c r="D1204" s="116" t="s">
        <v>140</v>
      </c>
      <c r="E1204" s="117" t="s">
        <v>441</v>
      </c>
      <c r="F1204" s="118" t="s">
        <v>441</v>
      </c>
      <c r="G1204" s="119" t="s">
        <v>440</v>
      </c>
      <c r="L1204" s="36" t="s">
        <v>18</v>
      </c>
      <c r="N1204" s="3"/>
      <c r="O1204" s="3"/>
    </row>
    <row r="1205" spans="1:15">
      <c r="A1205" s="120" t="str">
        <f t="shared" si="161"/>
        <v>71090200000001</v>
      </c>
      <c r="B1205" s="114" t="s">
        <v>439</v>
      </c>
      <c r="C1205" s="115" t="s">
        <v>187</v>
      </c>
      <c r="D1205" s="116" t="s">
        <v>140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1"/>
        <v>71090201000000</v>
      </c>
      <c r="B1206" s="114" t="s">
        <v>439</v>
      </c>
      <c r="C1206" s="115" t="s">
        <v>187</v>
      </c>
      <c r="D1206" s="116" t="s">
        <v>140</v>
      </c>
      <c r="E1206" s="117" t="s">
        <v>106</v>
      </c>
      <c r="F1206" s="118" t="s">
        <v>441</v>
      </c>
      <c r="G1206" s="119" t="s">
        <v>440</v>
      </c>
      <c r="L1206" s="36" t="s">
        <v>19</v>
      </c>
      <c r="N1206" s="3"/>
      <c r="O1206" s="3"/>
    </row>
    <row r="1207" spans="1:15">
      <c r="A1207" s="120" t="str">
        <f t="shared" si="161"/>
        <v>71090201000001</v>
      </c>
      <c r="B1207" s="114" t="s">
        <v>439</v>
      </c>
      <c r="C1207" s="115" t="s">
        <v>187</v>
      </c>
      <c r="D1207" s="116" t="s">
        <v>140</v>
      </c>
      <c r="E1207" s="117" t="s">
        <v>106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1"/>
        <v>71090201010000</v>
      </c>
      <c r="B1208" s="114" t="s">
        <v>439</v>
      </c>
      <c r="C1208" s="115" t="s">
        <v>187</v>
      </c>
      <c r="D1208" s="116" t="s">
        <v>140</v>
      </c>
      <c r="E1208" s="117" t="s">
        <v>106</v>
      </c>
      <c r="F1208" s="118" t="s">
        <v>106</v>
      </c>
      <c r="G1208" s="119" t="s">
        <v>440</v>
      </c>
      <c r="L1208" s="36" t="s">
        <v>20</v>
      </c>
      <c r="N1208" s="3"/>
      <c r="O1208" s="3"/>
    </row>
    <row r="1209" spans="1:15">
      <c r="A1209" s="120" t="str">
        <f t="shared" si="161"/>
        <v>71090201014239</v>
      </c>
      <c r="B1209" s="114" t="s">
        <v>439</v>
      </c>
      <c r="C1209" s="115" t="s">
        <v>187</v>
      </c>
      <c r="D1209" s="116" t="s">
        <v>140</v>
      </c>
      <c r="E1209" s="117" t="s">
        <v>106</v>
      </c>
      <c r="F1209" s="118" t="s">
        <v>106</v>
      </c>
      <c r="G1209" s="119">
        <v>4239</v>
      </c>
      <c r="L1209" s="36" t="s">
        <v>125</v>
      </c>
      <c r="M1209" s="37">
        <v>4239</v>
      </c>
      <c r="N1209" s="3"/>
      <c r="O1209" s="3"/>
    </row>
    <row r="1210" spans="1:15">
      <c r="A1210" s="120" t="str">
        <f t="shared" si="161"/>
        <v>71090201020000</v>
      </c>
      <c r="B1210" s="114" t="s">
        <v>439</v>
      </c>
      <c r="C1210" s="115" t="s">
        <v>187</v>
      </c>
      <c r="D1210" s="116" t="s">
        <v>140</v>
      </c>
      <c r="E1210" s="117" t="s">
        <v>106</v>
      </c>
      <c r="F1210" s="118" t="s">
        <v>140</v>
      </c>
      <c r="G1210" s="119" t="s">
        <v>440</v>
      </c>
      <c r="L1210" s="36" t="s">
        <v>21</v>
      </c>
      <c r="N1210" s="3"/>
      <c r="O1210" s="3"/>
    </row>
    <row r="1211" spans="1:15">
      <c r="A1211" s="120" t="str">
        <f t="shared" si="161"/>
        <v>71090201024239</v>
      </c>
      <c r="B1211" s="114" t="s">
        <v>439</v>
      </c>
      <c r="C1211" s="115" t="s">
        <v>187</v>
      </c>
      <c r="D1211" s="116" t="s">
        <v>140</v>
      </c>
      <c r="E1211" s="117" t="s">
        <v>106</v>
      </c>
      <c r="F1211" s="118" t="s">
        <v>140</v>
      </c>
      <c r="G1211" s="119">
        <v>4239</v>
      </c>
      <c r="L1211" s="36" t="s">
        <v>125</v>
      </c>
      <c r="M1211" s="37">
        <v>4239</v>
      </c>
      <c r="N1211" s="3"/>
      <c r="O1211" s="3"/>
    </row>
    <row r="1212" spans="1:15">
      <c r="A1212" s="120" t="str">
        <f t="shared" si="161"/>
        <v>71090201030000</v>
      </c>
      <c r="B1212" s="114" t="s">
        <v>439</v>
      </c>
      <c r="C1212" s="115" t="s">
        <v>187</v>
      </c>
      <c r="D1212" s="116" t="s">
        <v>140</v>
      </c>
      <c r="E1212" s="117" t="s">
        <v>106</v>
      </c>
      <c r="F1212" s="118" t="s">
        <v>442</v>
      </c>
      <c r="G1212" s="119" t="s">
        <v>440</v>
      </c>
      <c r="L1212" s="36" t="s">
        <v>22</v>
      </c>
      <c r="N1212" s="3"/>
      <c r="O1212" s="3"/>
    </row>
    <row r="1213" spans="1:15">
      <c r="A1213" s="120" t="str">
        <f t="shared" si="161"/>
        <v>71090201034239</v>
      </c>
      <c r="B1213" s="114" t="s">
        <v>439</v>
      </c>
      <c r="C1213" s="115" t="s">
        <v>187</v>
      </c>
      <c r="D1213" s="116" t="s">
        <v>140</v>
      </c>
      <c r="E1213" s="117" t="s">
        <v>106</v>
      </c>
      <c r="F1213" s="118" t="s">
        <v>442</v>
      </c>
      <c r="G1213" s="119">
        <v>4239</v>
      </c>
      <c r="L1213" s="36" t="s">
        <v>125</v>
      </c>
      <c r="M1213" s="37">
        <v>4239</v>
      </c>
      <c r="N1213" s="3"/>
      <c r="O1213" s="3"/>
    </row>
    <row r="1214" spans="1:15">
      <c r="A1214" s="120" t="str">
        <f t="shared" si="161"/>
        <v>71090201040000</v>
      </c>
      <c r="B1214" s="114" t="s">
        <v>439</v>
      </c>
      <c r="C1214" s="115" t="s">
        <v>187</v>
      </c>
      <c r="D1214" s="116" t="s">
        <v>140</v>
      </c>
      <c r="E1214" s="117" t="s">
        <v>106</v>
      </c>
      <c r="F1214" s="118" t="s">
        <v>155</v>
      </c>
      <c r="G1214" s="119" t="s">
        <v>440</v>
      </c>
      <c r="L1214" s="36" t="s">
        <v>23</v>
      </c>
      <c r="N1214" s="3"/>
      <c r="O1214" s="3"/>
    </row>
    <row r="1215" spans="1:15">
      <c r="A1215" s="120" t="str">
        <f t="shared" si="161"/>
        <v>71090201044239</v>
      </c>
      <c r="B1215" s="114" t="s">
        <v>439</v>
      </c>
      <c r="C1215" s="115" t="s">
        <v>187</v>
      </c>
      <c r="D1215" s="116" t="s">
        <v>140</v>
      </c>
      <c r="E1215" s="117" t="s">
        <v>106</v>
      </c>
      <c r="F1215" s="118" t="s">
        <v>155</v>
      </c>
      <c r="G1215" s="119">
        <v>4239</v>
      </c>
      <c r="L1215" s="36" t="s">
        <v>125</v>
      </c>
      <c r="M1215" s="37">
        <v>4239</v>
      </c>
      <c r="N1215" s="3"/>
      <c r="O1215" s="3"/>
    </row>
    <row r="1216" spans="1:15">
      <c r="A1216" s="120" t="str">
        <f t="shared" si="161"/>
        <v>71090202000000</v>
      </c>
      <c r="B1216" s="114" t="s">
        <v>439</v>
      </c>
      <c r="C1216" s="115" t="s">
        <v>187</v>
      </c>
      <c r="D1216" s="116" t="s">
        <v>140</v>
      </c>
      <c r="E1216" s="117" t="s">
        <v>140</v>
      </c>
      <c r="F1216" s="118" t="s">
        <v>441</v>
      </c>
      <c r="G1216" s="119" t="s">
        <v>440</v>
      </c>
      <c r="L1216" s="36" t="s">
        <v>24</v>
      </c>
      <c r="N1216" s="3"/>
      <c r="O1216" s="3"/>
    </row>
    <row r="1217" spans="1:15">
      <c r="A1217" s="120" t="str">
        <f t="shared" si="161"/>
        <v>71090202000001</v>
      </c>
      <c r="B1217" s="114" t="s">
        <v>439</v>
      </c>
      <c r="C1217" s="115" t="s">
        <v>187</v>
      </c>
      <c r="D1217" s="116" t="s">
        <v>140</v>
      </c>
      <c r="E1217" s="117" t="s">
        <v>140</v>
      </c>
      <c r="F1217" s="118" t="s">
        <v>441</v>
      </c>
      <c r="G1217" s="119" t="s">
        <v>96</v>
      </c>
      <c r="L1217" s="36" t="e">
        <v>#N/A</v>
      </c>
      <c r="N1217" s="3"/>
      <c r="O1217" s="3"/>
    </row>
    <row r="1218" spans="1:15">
      <c r="A1218" s="120" t="str">
        <f t="shared" si="161"/>
        <v>71090202010000</v>
      </c>
      <c r="B1218" s="114" t="s">
        <v>439</v>
      </c>
      <c r="C1218" s="115" t="s">
        <v>187</v>
      </c>
      <c r="D1218" s="116" t="s">
        <v>140</v>
      </c>
      <c r="E1218" s="117" t="s">
        <v>140</v>
      </c>
      <c r="F1218" s="118" t="s">
        <v>106</v>
      </c>
      <c r="G1218" s="119" t="s">
        <v>440</v>
      </c>
      <c r="L1218" s="36" t="s">
        <v>25</v>
      </c>
      <c r="N1218" s="3"/>
      <c r="O1218" s="3"/>
    </row>
    <row r="1219" spans="1:15">
      <c r="A1219" s="120" t="str">
        <f t="shared" si="161"/>
        <v>71090202014239</v>
      </c>
      <c r="B1219" s="114" t="s">
        <v>439</v>
      </c>
      <c r="C1219" s="115" t="s">
        <v>187</v>
      </c>
      <c r="D1219" s="116" t="s">
        <v>140</v>
      </c>
      <c r="E1219" s="117" t="s">
        <v>140</v>
      </c>
      <c r="F1219" s="118" t="s">
        <v>106</v>
      </c>
      <c r="G1219" s="119">
        <v>4239</v>
      </c>
      <c r="L1219" s="36" t="s">
        <v>125</v>
      </c>
      <c r="M1219" s="37">
        <v>4239</v>
      </c>
      <c r="N1219" s="3"/>
      <c r="O1219" s="3"/>
    </row>
    <row r="1220" spans="1:15">
      <c r="A1220" s="120" t="str">
        <f t="shared" si="161"/>
        <v>71090202020000</v>
      </c>
      <c r="B1220" s="114" t="s">
        <v>439</v>
      </c>
      <c r="C1220" s="115" t="s">
        <v>187</v>
      </c>
      <c r="D1220" s="116" t="s">
        <v>140</v>
      </c>
      <c r="E1220" s="117" t="s">
        <v>140</v>
      </c>
      <c r="F1220" s="118" t="s">
        <v>140</v>
      </c>
      <c r="G1220" s="119" t="s">
        <v>440</v>
      </c>
      <c r="L1220" s="36" t="s">
        <v>26</v>
      </c>
      <c r="N1220" s="3"/>
      <c r="O1220" s="3"/>
    </row>
    <row r="1221" spans="1:15">
      <c r="A1221" s="120" t="str">
        <f t="shared" si="161"/>
        <v>71090202024239</v>
      </c>
      <c r="B1221" s="114" t="s">
        <v>439</v>
      </c>
      <c r="C1221" s="115" t="s">
        <v>187</v>
      </c>
      <c r="D1221" s="116" t="s">
        <v>140</v>
      </c>
      <c r="E1221" s="117" t="s">
        <v>140</v>
      </c>
      <c r="F1221" s="118" t="s">
        <v>140</v>
      </c>
      <c r="G1221" s="119">
        <v>4239</v>
      </c>
      <c r="L1221" s="36" t="s">
        <v>125</v>
      </c>
      <c r="M1221" s="37">
        <v>4239</v>
      </c>
      <c r="N1221" s="3"/>
      <c r="O1221" s="3"/>
    </row>
    <row r="1222" spans="1:15">
      <c r="A1222" s="120" t="str">
        <f t="shared" si="161"/>
        <v>71090202030000</v>
      </c>
      <c r="B1222" s="114" t="s">
        <v>439</v>
      </c>
      <c r="C1222" s="115" t="s">
        <v>187</v>
      </c>
      <c r="D1222" s="116" t="s">
        <v>140</v>
      </c>
      <c r="E1222" s="117" t="s">
        <v>140</v>
      </c>
      <c r="F1222" s="118" t="s">
        <v>442</v>
      </c>
      <c r="G1222" s="119" t="s">
        <v>440</v>
      </c>
      <c r="L1222" s="36" t="s">
        <v>27</v>
      </c>
      <c r="N1222" s="3"/>
      <c r="O1222" s="3"/>
    </row>
    <row r="1223" spans="1:15">
      <c r="A1223" s="120" t="str">
        <f t="shared" si="161"/>
        <v>71090202034239</v>
      </c>
      <c r="B1223" s="114" t="s">
        <v>439</v>
      </c>
      <c r="C1223" s="115" t="s">
        <v>187</v>
      </c>
      <c r="D1223" s="116" t="s">
        <v>140</v>
      </c>
      <c r="E1223" s="117" t="s">
        <v>140</v>
      </c>
      <c r="F1223" s="118" t="s">
        <v>442</v>
      </c>
      <c r="G1223" s="119">
        <v>4239</v>
      </c>
      <c r="L1223" s="36" t="s">
        <v>125</v>
      </c>
      <c r="M1223" s="37">
        <v>4239</v>
      </c>
      <c r="N1223" s="3"/>
      <c r="O1223" s="3"/>
    </row>
    <row r="1224" spans="1:15">
      <c r="A1224" s="120" t="str">
        <f t="shared" si="161"/>
        <v>71090202040000</v>
      </c>
      <c r="B1224" s="114" t="s">
        <v>439</v>
      </c>
      <c r="C1224" s="115" t="s">
        <v>187</v>
      </c>
      <c r="D1224" s="116" t="s">
        <v>140</v>
      </c>
      <c r="E1224" s="117" t="s">
        <v>140</v>
      </c>
      <c r="F1224" s="118" t="s">
        <v>155</v>
      </c>
      <c r="G1224" s="119" t="s">
        <v>440</v>
      </c>
      <c r="L1224" s="36" t="s">
        <v>28</v>
      </c>
      <c r="N1224" s="3"/>
      <c r="O1224" s="3"/>
    </row>
    <row r="1225" spans="1:15">
      <c r="A1225" s="120" t="str">
        <f t="shared" si="161"/>
        <v>71090202044239</v>
      </c>
      <c r="B1225" s="114" t="s">
        <v>439</v>
      </c>
      <c r="C1225" s="115" t="s">
        <v>187</v>
      </c>
      <c r="D1225" s="116" t="s">
        <v>140</v>
      </c>
      <c r="E1225" s="117" t="s">
        <v>140</v>
      </c>
      <c r="F1225" s="118" t="s">
        <v>155</v>
      </c>
      <c r="G1225" s="119">
        <v>4239</v>
      </c>
      <c r="L1225" s="36" t="s">
        <v>125</v>
      </c>
      <c r="M1225" s="37">
        <v>4239</v>
      </c>
      <c r="N1225" s="3"/>
      <c r="O1225" s="3"/>
    </row>
    <row r="1226" spans="1:15">
      <c r="A1226" s="120" t="str">
        <f t="shared" si="161"/>
        <v>71090501014239</v>
      </c>
      <c r="B1226" s="114" t="s">
        <v>439</v>
      </c>
      <c r="C1226" s="115" t="s">
        <v>187</v>
      </c>
      <c r="D1226" s="116" t="s">
        <v>149</v>
      </c>
      <c r="E1226" s="117" t="s">
        <v>106</v>
      </c>
      <c r="F1226" s="118" t="s">
        <v>106</v>
      </c>
      <c r="G1226" s="119">
        <v>4239</v>
      </c>
      <c r="L1226" s="36" t="s">
        <v>125</v>
      </c>
      <c r="M1226" s="37">
        <v>4239</v>
      </c>
      <c r="N1226" s="3"/>
      <c r="O1226" s="3"/>
    </row>
    <row r="1227" spans="1:15">
      <c r="A1227" s="120" t="str">
        <f t="shared" si="161"/>
        <v>71090501015122</v>
      </c>
      <c r="B1227" s="114" t="s">
        <v>439</v>
      </c>
      <c r="C1227" s="115" t="s">
        <v>187</v>
      </c>
      <c r="D1227" s="116" t="s">
        <v>149</v>
      </c>
      <c r="E1227" s="117" t="s">
        <v>106</v>
      </c>
      <c r="F1227" s="118" t="s">
        <v>106</v>
      </c>
      <c r="G1227" s="119">
        <v>5122</v>
      </c>
      <c r="L1227" s="36" t="s">
        <v>332</v>
      </c>
      <c r="M1227" s="37">
        <v>5122</v>
      </c>
      <c r="N1227" s="3"/>
      <c r="O1227" s="3"/>
    </row>
    <row r="1228" spans="1:15">
      <c r="A1228" s="120" t="str">
        <f t="shared" si="161"/>
        <v>71090501020000</v>
      </c>
      <c r="B1228" s="114" t="s">
        <v>439</v>
      </c>
      <c r="C1228" s="115" t="s">
        <v>187</v>
      </c>
      <c r="D1228" s="116" t="s">
        <v>149</v>
      </c>
      <c r="E1228" s="117" t="s">
        <v>106</v>
      </c>
      <c r="F1228" s="118" t="s">
        <v>140</v>
      </c>
      <c r="G1228" s="119" t="s">
        <v>440</v>
      </c>
      <c r="L1228" s="36" t="s">
        <v>29</v>
      </c>
      <c r="N1228" s="3"/>
      <c r="O1228" s="3"/>
    </row>
    <row r="1229" spans="1:15" ht="30">
      <c r="A1229" s="120" t="str">
        <f t="shared" si="161"/>
        <v>71090501025113</v>
      </c>
      <c r="B1229" s="114" t="s">
        <v>439</v>
      </c>
      <c r="C1229" s="115" t="s">
        <v>187</v>
      </c>
      <c r="D1229" s="116" t="s">
        <v>149</v>
      </c>
      <c r="E1229" s="117" t="s">
        <v>106</v>
      </c>
      <c r="F1229" s="118" t="s">
        <v>140</v>
      </c>
      <c r="G1229" s="119">
        <v>5113</v>
      </c>
      <c r="L1229" s="36" t="s">
        <v>174</v>
      </c>
      <c r="M1229" s="37">
        <v>5113</v>
      </c>
      <c r="N1229" s="3"/>
      <c r="O1229" s="3"/>
    </row>
    <row r="1230" spans="1:15">
      <c r="A1230" s="120" t="str">
        <f t="shared" si="161"/>
        <v>71090501030000</v>
      </c>
      <c r="B1230" s="114" t="s">
        <v>439</v>
      </c>
      <c r="C1230" s="115" t="s">
        <v>187</v>
      </c>
      <c r="D1230" s="116" t="s">
        <v>149</v>
      </c>
      <c r="E1230" s="117" t="s">
        <v>106</v>
      </c>
      <c r="F1230" s="118" t="s">
        <v>442</v>
      </c>
      <c r="G1230" s="119" t="s">
        <v>440</v>
      </c>
      <c r="L1230" s="36" t="s">
        <v>30</v>
      </c>
      <c r="N1230" s="3"/>
      <c r="O1230" s="3"/>
    </row>
    <row r="1231" spans="1:15">
      <c r="A1231" s="120" t="str">
        <f t="shared" si="161"/>
        <v>71090501034239</v>
      </c>
      <c r="B1231" s="114" t="s">
        <v>439</v>
      </c>
      <c r="C1231" s="115" t="s">
        <v>187</v>
      </c>
      <c r="D1231" s="116" t="s">
        <v>149</v>
      </c>
      <c r="E1231" s="117" t="s">
        <v>106</v>
      </c>
      <c r="F1231" s="118" t="s">
        <v>442</v>
      </c>
      <c r="G1231" s="119">
        <v>4239</v>
      </c>
      <c r="L1231" s="36" t="s">
        <v>125</v>
      </c>
      <c r="M1231" s="37">
        <v>4239</v>
      </c>
      <c r="N1231" s="3"/>
      <c r="O1231" s="3"/>
    </row>
    <row r="1232" spans="1:15">
      <c r="A1232" s="120" t="str">
        <f t="shared" si="161"/>
        <v>71090501040000</v>
      </c>
      <c r="B1232" s="114" t="s">
        <v>439</v>
      </c>
      <c r="C1232" s="115" t="s">
        <v>187</v>
      </c>
      <c r="D1232" s="116" t="s">
        <v>149</v>
      </c>
      <c r="E1232" s="117" t="s">
        <v>106</v>
      </c>
      <c r="F1232" s="118" t="s">
        <v>155</v>
      </c>
      <c r="G1232" s="119" t="s">
        <v>440</v>
      </c>
      <c r="L1232" s="36" t="s">
        <v>31</v>
      </c>
      <c r="N1232" s="3"/>
      <c r="O1232" s="3"/>
    </row>
    <row r="1233" spans="1:15">
      <c r="A1233" s="120" t="str">
        <f t="shared" si="161"/>
        <v>71090501044239</v>
      </c>
      <c r="B1233" s="114" t="s">
        <v>439</v>
      </c>
      <c r="C1233" s="115" t="s">
        <v>187</v>
      </c>
      <c r="D1233" s="116" t="s">
        <v>149</v>
      </c>
      <c r="E1233" s="117" t="s">
        <v>106</v>
      </c>
      <c r="F1233" s="118" t="s">
        <v>155</v>
      </c>
      <c r="G1233" s="119">
        <v>4239</v>
      </c>
      <c r="L1233" s="36" t="s">
        <v>125</v>
      </c>
      <c r="M1233" s="37">
        <v>4239</v>
      </c>
      <c r="N1233" s="3"/>
      <c r="O1233" s="3"/>
    </row>
    <row r="1234" spans="1:15">
      <c r="A1234" s="120" t="str">
        <f t="shared" si="161"/>
        <v>71090501050000</v>
      </c>
      <c r="B1234" s="114" t="s">
        <v>439</v>
      </c>
      <c r="C1234" s="115" t="s">
        <v>187</v>
      </c>
      <c r="D1234" s="116" t="s">
        <v>149</v>
      </c>
      <c r="E1234" s="117" t="s">
        <v>106</v>
      </c>
      <c r="F1234" s="118" t="s">
        <v>149</v>
      </c>
      <c r="G1234" s="119" t="s">
        <v>440</v>
      </c>
      <c r="L1234" s="36" t="s">
        <v>32</v>
      </c>
      <c r="N1234" s="3"/>
      <c r="O1234" s="3"/>
    </row>
    <row r="1235" spans="1:15" ht="30">
      <c r="A1235" s="120" t="str">
        <f t="shared" si="161"/>
        <v>71090501054819</v>
      </c>
      <c r="B1235" s="114" t="s">
        <v>439</v>
      </c>
      <c r="C1235" s="115" t="s">
        <v>187</v>
      </c>
      <c r="D1235" s="116" t="s">
        <v>149</v>
      </c>
      <c r="E1235" s="117" t="s">
        <v>106</v>
      </c>
      <c r="F1235" s="118" t="s">
        <v>149</v>
      </c>
      <c r="G1235" s="119">
        <v>4819</v>
      </c>
      <c r="L1235" s="36" t="s">
        <v>219</v>
      </c>
      <c r="M1235" s="37">
        <v>4819</v>
      </c>
      <c r="N1235" s="3"/>
      <c r="O1235" s="3"/>
    </row>
    <row r="1236" spans="1:15">
      <c r="A1236" s="120" t="str">
        <f t="shared" si="161"/>
        <v>71090501055129</v>
      </c>
      <c r="B1236" s="114" t="s">
        <v>439</v>
      </c>
      <c r="C1236" s="115" t="s">
        <v>187</v>
      </c>
      <c r="D1236" s="116" t="s">
        <v>149</v>
      </c>
      <c r="E1236" s="117" t="s">
        <v>106</v>
      </c>
      <c r="F1236" s="118" t="s">
        <v>149</v>
      </c>
      <c r="G1236" s="119">
        <v>5129</v>
      </c>
      <c r="L1236" s="36" t="s">
        <v>424</v>
      </c>
      <c r="M1236" s="37">
        <v>5129</v>
      </c>
      <c r="N1236" s="3"/>
      <c r="O1236" s="3"/>
    </row>
    <row r="1237" spans="1:15" ht="30">
      <c r="A1237" s="120" t="str">
        <f t="shared" si="161"/>
        <v>71090601015113</v>
      </c>
      <c r="B1237" s="114" t="s">
        <v>439</v>
      </c>
      <c r="C1237" s="115" t="s">
        <v>187</v>
      </c>
      <c r="D1237" s="116" t="s">
        <v>157</v>
      </c>
      <c r="E1237" s="117" t="s">
        <v>106</v>
      </c>
      <c r="F1237" s="118" t="s">
        <v>106</v>
      </c>
      <c r="G1237" s="119">
        <v>5113</v>
      </c>
      <c r="L1237" s="36" t="s">
        <v>174</v>
      </c>
      <c r="M1237" s="37">
        <v>5113</v>
      </c>
      <c r="N1237" s="3"/>
      <c r="O1237" s="3"/>
    </row>
    <row r="1238" spans="1:15">
      <c r="A1238" s="120" t="str">
        <f t="shared" si="161"/>
        <v>71090601020000</v>
      </c>
      <c r="B1238" s="114" t="s">
        <v>439</v>
      </c>
      <c r="C1238" s="115" t="s">
        <v>187</v>
      </c>
      <c r="D1238" s="116" t="s">
        <v>157</v>
      </c>
      <c r="E1238" s="117" t="s">
        <v>106</v>
      </c>
      <c r="F1238" s="118" t="s">
        <v>140</v>
      </c>
      <c r="G1238" s="119" t="s">
        <v>440</v>
      </c>
      <c r="L1238" s="36" t="s">
        <v>33</v>
      </c>
      <c r="N1238" s="3"/>
      <c r="O1238" s="3"/>
    </row>
    <row r="1239" spans="1:15">
      <c r="A1239" s="120" t="str">
        <f t="shared" si="161"/>
        <v>71090601024639</v>
      </c>
      <c r="B1239" s="114" t="s">
        <v>439</v>
      </c>
      <c r="C1239" s="115" t="s">
        <v>187</v>
      </c>
      <c r="D1239" s="116" t="s">
        <v>157</v>
      </c>
      <c r="E1239" s="117" t="s">
        <v>106</v>
      </c>
      <c r="F1239" s="118" t="s">
        <v>140</v>
      </c>
      <c r="G1239" s="119">
        <v>4639</v>
      </c>
      <c r="L1239" s="36" t="s">
        <v>167</v>
      </c>
      <c r="M1239" s="37">
        <v>4639</v>
      </c>
      <c r="N1239" s="3"/>
      <c r="O1239" s="3"/>
    </row>
    <row r="1240" spans="1:15">
      <c r="A1240" s="120" t="str">
        <f t="shared" si="161"/>
        <v>71090601030000</v>
      </c>
      <c r="B1240" s="114" t="s">
        <v>439</v>
      </c>
      <c r="C1240" s="115" t="s">
        <v>187</v>
      </c>
      <c r="D1240" s="116" t="s">
        <v>157</v>
      </c>
      <c r="E1240" s="117" t="s">
        <v>106</v>
      </c>
      <c r="F1240" s="118" t="s">
        <v>442</v>
      </c>
      <c r="G1240" s="119" t="s">
        <v>440</v>
      </c>
      <c r="L1240" s="36" t="s">
        <v>34</v>
      </c>
      <c r="N1240" s="3"/>
      <c r="O1240" s="3"/>
    </row>
    <row r="1241" spans="1:15">
      <c r="A1241" s="120" t="str">
        <f t="shared" si="161"/>
        <v>71090601034639</v>
      </c>
      <c r="B1241" s="114" t="s">
        <v>439</v>
      </c>
      <c r="C1241" s="115" t="s">
        <v>187</v>
      </c>
      <c r="D1241" s="116" t="s">
        <v>157</v>
      </c>
      <c r="E1241" s="117" t="s">
        <v>106</v>
      </c>
      <c r="F1241" s="118" t="s">
        <v>442</v>
      </c>
      <c r="G1241" s="119">
        <v>4639</v>
      </c>
      <c r="L1241" s="36" t="s">
        <v>167</v>
      </c>
      <c r="M1241" s="37">
        <v>4639</v>
      </c>
      <c r="N1241" s="3"/>
      <c r="O1241" s="3"/>
    </row>
    <row r="1242" spans="1:15">
      <c r="A1242" s="120" t="str">
        <f t="shared" si="161"/>
        <v>71090601040000</v>
      </c>
      <c r="B1242" s="114" t="s">
        <v>439</v>
      </c>
      <c r="C1242" s="115" t="s">
        <v>187</v>
      </c>
      <c r="D1242" s="116" t="s">
        <v>157</v>
      </c>
      <c r="E1242" s="117" t="s">
        <v>106</v>
      </c>
      <c r="F1242" s="118" t="s">
        <v>155</v>
      </c>
      <c r="G1242" s="119" t="s">
        <v>440</v>
      </c>
      <c r="L1242" s="36" t="s">
        <v>35</v>
      </c>
      <c r="N1242" s="3"/>
      <c r="O1242" s="3"/>
    </row>
    <row r="1243" spans="1:15" ht="30">
      <c r="A1243" s="120" t="str">
        <f t="shared" si="161"/>
        <v>71090601045113</v>
      </c>
      <c r="B1243" s="114" t="s">
        <v>439</v>
      </c>
      <c r="C1243" s="115" t="s">
        <v>187</v>
      </c>
      <c r="D1243" s="116" t="s">
        <v>157</v>
      </c>
      <c r="E1243" s="117" t="s">
        <v>106</v>
      </c>
      <c r="F1243" s="118" t="s">
        <v>155</v>
      </c>
      <c r="G1243" s="119">
        <v>5113</v>
      </c>
      <c r="L1243" s="36" t="s">
        <v>174</v>
      </c>
      <c r="M1243" s="37">
        <v>5113</v>
      </c>
      <c r="N1243" s="3"/>
      <c r="O1243" s="3"/>
    </row>
    <row r="1244" spans="1:15">
      <c r="A1244" s="120" t="str">
        <f t="shared" si="161"/>
        <v>71090601050000</v>
      </c>
      <c r="B1244" s="114" t="s">
        <v>439</v>
      </c>
      <c r="C1244" s="115" t="s">
        <v>187</v>
      </c>
      <c r="D1244" s="116" t="s">
        <v>157</v>
      </c>
      <c r="E1244" s="117" t="s">
        <v>106</v>
      </c>
      <c r="F1244" s="118" t="s">
        <v>149</v>
      </c>
      <c r="G1244" s="119" t="s">
        <v>440</v>
      </c>
      <c r="L1244" s="36" t="s">
        <v>36</v>
      </c>
      <c r="N1244" s="3"/>
      <c r="O1244" s="3"/>
    </row>
    <row r="1245" spans="1:15">
      <c r="A1245" s="120" t="str">
        <f t="shared" si="161"/>
        <v>71090601054239</v>
      </c>
      <c r="B1245" s="114" t="s">
        <v>439</v>
      </c>
      <c r="C1245" s="115" t="s">
        <v>187</v>
      </c>
      <c r="D1245" s="116" t="s">
        <v>157</v>
      </c>
      <c r="E1245" s="117" t="s">
        <v>106</v>
      </c>
      <c r="F1245" s="118" t="s">
        <v>149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1"/>
        <v>71100701014239</v>
      </c>
      <c r="B1246" s="114" t="s">
        <v>439</v>
      </c>
      <c r="C1246" s="115" t="s">
        <v>189</v>
      </c>
      <c r="D1246" s="116" t="s">
        <v>183</v>
      </c>
      <c r="E1246" s="117" t="s">
        <v>106</v>
      </c>
      <c r="F1246" s="118" t="s">
        <v>106</v>
      </c>
      <c r="G1246" s="119">
        <v>4239</v>
      </c>
      <c r="L1246" s="36" t="s">
        <v>125</v>
      </c>
      <c r="M1246" s="37">
        <v>4239</v>
      </c>
      <c r="N1246" s="3"/>
      <c r="O1246" s="3"/>
    </row>
    <row r="1247" spans="1:15">
      <c r="A1247" s="120" t="str">
        <f t="shared" si="161"/>
        <v>71100701014639</v>
      </c>
      <c r="B1247" s="114" t="s">
        <v>439</v>
      </c>
      <c r="C1247" s="115" t="s">
        <v>189</v>
      </c>
      <c r="D1247" s="116" t="s">
        <v>183</v>
      </c>
      <c r="E1247" s="117" t="s">
        <v>106</v>
      </c>
      <c r="F1247" s="118" t="s">
        <v>106</v>
      </c>
      <c r="G1247" s="119">
        <v>4639</v>
      </c>
      <c r="L1247" s="36" t="s">
        <v>167</v>
      </c>
      <c r="M1247" s="37">
        <v>4639</v>
      </c>
      <c r="N1247" s="3"/>
      <c r="O1247" s="3"/>
    </row>
    <row r="1248" spans="1:15">
      <c r="A1248" s="120" t="str">
        <f t="shared" si="161"/>
        <v>71100701034216</v>
      </c>
      <c r="B1248" s="114" t="s">
        <v>439</v>
      </c>
      <c r="C1248" s="115" t="s">
        <v>189</v>
      </c>
      <c r="D1248" s="116" t="s">
        <v>183</v>
      </c>
      <c r="E1248" s="117" t="s">
        <v>106</v>
      </c>
      <c r="F1248" s="118" t="s">
        <v>442</v>
      </c>
      <c r="G1248" s="119">
        <v>4216</v>
      </c>
      <c r="L1248" s="36" t="s">
        <v>118</v>
      </c>
      <c r="M1248" s="37">
        <v>4216</v>
      </c>
      <c r="N1248" s="3"/>
      <c r="O1248" s="3"/>
    </row>
    <row r="1249" spans="1:15">
      <c r="A1249" s="120" t="str">
        <f t="shared" si="161"/>
        <v>71100701034239</v>
      </c>
      <c r="B1249" s="114" t="s">
        <v>439</v>
      </c>
      <c r="C1249" s="115" t="s">
        <v>189</v>
      </c>
      <c r="D1249" s="116" t="s">
        <v>183</v>
      </c>
      <c r="E1249" s="117" t="s">
        <v>106</v>
      </c>
      <c r="F1249" s="118" t="s">
        <v>442</v>
      </c>
      <c r="G1249" s="119">
        <v>4239</v>
      </c>
      <c r="L1249" s="36" t="s">
        <v>125</v>
      </c>
      <c r="M1249" s="37">
        <v>4239</v>
      </c>
      <c r="N1249" s="3"/>
      <c r="O1249" s="3"/>
    </row>
    <row r="1250" spans="1:15" ht="30">
      <c r="A1250" s="120" t="str">
        <f t="shared" si="161"/>
        <v>71100701034819</v>
      </c>
      <c r="B1250" s="114" t="s">
        <v>439</v>
      </c>
      <c r="C1250" s="115" t="s">
        <v>189</v>
      </c>
      <c r="D1250" s="116" t="s">
        <v>183</v>
      </c>
      <c r="E1250" s="117" t="s">
        <v>106</v>
      </c>
      <c r="F1250" s="118" t="s">
        <v>442</v>
      </c>
      <c r="G1250" s="119">
        <v>4819</v>
      </c>
      <c r="L1250" s="36" t="s">
        <v>219</v>
      </c>
      <c r="M1250" s="37">
        <v>4819</v>
      </c>
      <c r="N1250" s="3"/>
      <c r="O1250" s="3"/>
    </row>
    <row r="1251" spans="1:15">
      <c r="A1251" s="120" t="str">
        <f t="shared" si="161"/>
        <v>71100701044239</v>
      </c>
      <c r="B1251" s="114" t="s">
        <v>439</v>
      </c>
      <c r="C1251" s="115" t="s">
        <v>189</v>
      </c>
      <c r="D1251" s="116" t="s">
        <v>183</v>
      </c>
      <c r="E1251" s="117" t="s">
        <v>106</v>
      </c>
      <c r="F1251" s="118" t="s">
        <v>155</v>
      </c>
      <c r="G1251" s="119">
        <v>4239</v>
      </c>
      <c r="L1251" s="36" t="s">
        <v>125</v>
      </c>
      <c r="M1251" s="37">
        <v>4239</v>
      </c>
      <c r="N1251" s="3"/>
      <c r="O1251" s="3"/>
    </row>
    <row r="1252" spans="1:15">
      <c r="A1252" s="120" t="str">
        <f t="shared" si="161"/>
        <v>71100701044269</v>
      </c>
      <c r="B1252" s="114" t="s">
        <v>439</v>
      </c>
      <c r="C1252" s="115" t="s">
        <v>189</v>
      </c>
      <c r="D1252" s="116" t="s">
        <v>183</v>
      </c>
      <c r="E1252" s="117" t="s">
        <v>106</v>
      </c>
      <c r="F1252" s="118" t="s">
        <v>155</v>
      </c>
      <c r="G1252" s="119">
        <v>4269</v>
      </c>
      <c r="L1252" s="36" t="s">
        <v>240</v>
      </c>
      <c r="M1252" s="37">
        <v>4269</v>
      </c>
      <c r="N1252" s="3"/>
      <c r="O1252" s="3"/>
    </row>
    <row r="1253" spans="1:15" ht="30">
      <c r="A1253" s="120" t="str">
        <f t="shared" si="161"/>
        <v>71100701044521</v>
      </c>
      <c r="B1253" s="114" t="s">
        <v>439</v>
      </c>
      <c r="C1253" s="115" t="s">
        <v>189</v>
      </c>
      <c r="D1253" s="116" t="s">
        <v>183</v>
      </c>
      <c r="E1253" s="117" t="s">
        <v>106</v>
      </c>
      <c r="F1253" s="118" t="s">
        <v>155</v>
      </c>
      <c r="G1253" s="119">
        <v>4521</v>
      </c>
      <c r="L1253" s="36" t="s">
        <v>267</v>
      </c>
      <c r="M1253" s="37">
        <v>4521</v>
      </c>
      <c r="N1253" s="3"/>
      <c r="O1253" s="3"/>
    </row>
    <row r="1254" spans="1:15">
      <c r="A1254" s="120" t="str">
        <f t="shared" si="161"/>
        <v>71100701044639</v>
      </c>
      <c r="B1254" s="114" t="s">
        <v>439</v>
      </c>
      <c r="C1254" s="115" t="s">
        <v>189</v>
      </c>
      <c r="D1254" s="116" t="s">
        <v>183</v>
      </c>
      <c r="E1254" s="117" t="s">
        <v>106</v>
      </c>
      <c r="F1254" s="118" t="s">
        <v>155</v>
      </c>
      <c r="G1254" s="119">
        <v>4639</v>
      </c>
      <c r="L1254" s="36" t="s">
        <v>167</v>
      </c>
      <c r="M1254" s="37">
        <v>4639</v>
      </c>
      <c r="N1254" s="3"/>
      <c r="O1254" s="3"/>
    </row>
    <row r="1255" spans="1:15">
      <c r="A1255" s="120" t="str">
        <f t="shared" si="161"/>
        <v>71100701050000</v>
      </c>
      <c r="B1255" s="114" t="s">
        <v>439</v>
      </c>
      <c r="C1255" s="115" t="s">
        <v>189</v>
      </c>
      <c r="D1255" s="116" t="s">
        <v>183</v>
      </c>
      <c r="E1255" s="117" t="s">
        <v>106</v>
      </c>
      <c r="F1255" s="118" t="s">
        <v>149</v>
      </c>
      <c r="G1255" s="119" t="s">
        <v>440</v>
      </c>
      <c r="L1255" s="36" t="s">
        <v>37</v>
      </c>
      <c r="N1255" s="3"/>
      <c r="O1255" s="3"/>
    </row>
    <row r="1256" spans="1:15" ht="30">
      <c r="A1256" s="120" t="str">
        <f t="shared" si="161"/>
        <v>71100701054819</v>
      </c>
      <c r="B1256" s="114" t="s">
        <v>439</v>
      </c>
      <c r="C1256" s="115" t="s">
        <v>189</v>
      </c>
      <c r="D1256" s="116" t="s">
        <v>183</v>
      </c>
      <c r="E1256" s="117" t="s">
        <v>106</v>
      </c>
      <c r="F1256" s="118" t="s">
        <v>149</v>
      </c>
      <c r="G1256" s="119">
        <v>4819</v>
      </c>
      <c r="L1256" s="36" t="s">
        <v>219</v>
      </c>
      <c r="M1256" s="37">
        <v>4819</v>
      </c>
      <c r="N1256" s="3"/>
      <c r="O1256" s="3"/>
    </row>
    <row r="1257" spans="1:15">
      <c r="A1257" s="120" t="str">
        <f t="shared" ref="A1257:A1272" si="162">CONCATENATE(B1257,C1257,D1257,E1257,F1257,G1257)</f>
        <v>71100901014216</v>
      </c>
      <c r="B1257" s="114" t="s">
        <v>439</v>
      </c>
      <c r="C1257" s="115" t="s">
        <v>189</v>
      </c>
      <c r="D1257" s="116" t="s">
        <v>187</v>
      </c>
      <c r="E1257" s="117" t="s">
        <v>106</v>
      </c>
      <c r="F1257" s="118" t="s">
        <v>106</v>
      </c>
      <c r="G1257" s="119">
        <v>4216</v>
      </c>
      <c r="L1257" s="36" t="s">
        <v>118</v>
      </c>
      <c r="M1257" s="37">
        <v>4216</v>
      </c>
      <c r="N1257" s="3"/>
      <c r="O1257" s="3"/>
    </row>
    <row r="1258" spans="1:15" ht="30">
      <c r="A1258" s="120" t="str">
        <f t="shared" si="162"/>
        <v>71100901014252</v>
      </c>
      <c r="B1258" s="114" t="s">
        <v>439</v>
      </c>
      <c r="C1258" s="115" t="s">
        <v>189</v>
      </c>
      <c r="D1258" s="116" t="s">
        <v>187</v>
      </c>
      <c r="E1258" s="117" t="s">
        <v>106</v>
      </c>
      <c r="F1258" s="118" t="s">
        <v>106</v>
      </c>
      <c r="G1258" s="119">
        <v>4252</v>
      </c>
      <c r="L1258" s="36" t="s">
        <v>127</v>
      </c>
      <c r="M1258" s="37">
        <v>4252</v>
      </c>
      <c r="N1258" s="3"/>
      <c r="O1258" s="3"/>
    </row>
    <row r="1259" spans="1:15">
      <c r="A1259" s="120" t="str">
        <f t="shared" si="162"/>
        <v>71100901014264</v>
      </c>
      <c r="B1259" s="114" t="s">
        <v>439</v>
      </c>
      <c r="C1259" s="115" t="s">
        <v>189</v>
      </c>
      <c r="D1259" s="116" t="s">
        <v>187</v>
      </c>
      <c r="E1259" s="117" t="s">
        <v>106</v>
      </c>
      <c r="F1259" s="118" t="s">
        <v>106</v>
      </c>
      <c r="G1259" s="119">
        <v>4264</v>
      </c>
      <c r="L1259" s="36" t="s">
        <v>129</v>
      </c>
      <c r="M1259" s="37">
        <v>4264</v>
      </c>
      <c r="N1259" s="3"/>
      <c r="O1259" s="3"/>
    </row>
    <row r="1260" spans="1:15">
      <c r="A1260" s="120" t="str">
        <f t="shared" si="162"/>
        <v>71100901014267</v>
      </c>
      <c r="B1260" s="114" t="s">
        <v>439</v>
      </c>
      <c r="C1260" s="115" t="s">
        <v>189</v>
      </c>
      <c r="D1260" s="116" t="s">
        <v>187</v>
      </c>
      <c r="E1260" s="117" t="s">
        <v>106</v>
      </c>
      <c r="F1260" s="118" t="s">
        <v>106</v>
      </c>
      <c r="G1260" s="119">
        <v>4267</v>
      </c>
      <c r="L1260" s="36" t="s">
        <v>130</v>
      </c>
      <c r="M1260" s="37">
        <v>4267</v>
      </c>
      <c r="N1260" s="3"/>
      <c r="O1260" s="3"/>
    </row>
    <row r="1261" spans="1:15">
      <c r="A1261" s="120" t="str">
        <f t="shared" si="162"/>
        <v>71100901014861</v>
      </c>
      <c r="B1261" s="114" t="s">
        <v>439</v>
      </c>
      <c r="C1261" s="115" t="s">
        <v>189</v>
      </c>
      <c r="D1261" s="116" t="s">
        <v>187</v>
      </c>
      <c r="E1261" s="117" t="s">
        <v>106</v>
      </c>
      <c r="F1261" s="118" t="s">
        <v>106</v>
      </c>
      <c r="G1261" s="119">
        <v>4861</v>
      </c>
      <c r="L1261" s="36" t="s">
        <v>134</v>
      </c>
      <c r="M1261" s="37">
        <v>4861</v>
      </c>
      <c r="N1261" s="3"/>
      <c r="O1261" s="3"/>
    </row>
    <row r="1262" spans="1:15">
      <c r="A1262" s="120" t="str">
        <f t="shared" si="162"/>
        <v>71100901015122</v>
      </c>
      <c r="B1262" s="114" t="s">
        <v>439</v>
      </c>
      <c r="C1262" s="115" t="s">
        <v>189</v>
      </c>
      <c r="D1262" s="116" t="s">
        <v>187</v>
      </c>
      <c r="E1262" s="117" t="s">
        <v>106</v>
      </c>
      <c r="F1262" s="118" t="s">
        <v>106</v>
      </c>
      <c r="G1262" s="119">
        <v>5122</v>
      </c>
      <c r="L1262" s="36" t="s">
        <v>332</v>
      </c>
      <c r="M1262" s="37">
        <v>5122</v>
      </c>
      <c r="N1262" s="3"/>
      <c r="O1262" s="3"/>
    </row>
    <row r="1263" spans="1:15">
      <c r="A1263" s="120" t="str">
        <f t="shared" si="162"/>
        <v>71100902010000</v>
      </c>
      <c r="B1263" s="114" t="s">
        <v>439</v>
      </c>
      <c r="C1263" s="115" t="s">
        <v>189</v>
      </c>
      <c r="D1263" s="116" t="s">
        <v>187</v>
      </c>
      <c r="E1263" s="117" t="s">
        <v>140</v>
      </c>
      <c r="F1263" s="118" t="s">
        <v>106</v>
      </c>
      <c r="G1263" s="119" t="s">
        <v>440</v>
      </c>
      <c r="L1263" s="36" t="s">
        <v>38</v>
      </c>
      <c r="N1263" s="3"/>
      <c r="O1263" s="3"/>
    </row>
    <row r="1264" spans="1:15">
      <c r="A1264" s="120" t="str">
        <f t="shared" si="162"/>
        <v>71100902014729</v>
      </c>
      <c r="B1264" s="114" t="s">
        <v>439</v>
      </c>
      <c r="C1264" s="115" t="s">
        <v>189</v>
      </c>
      <c r="D1264" s="116" t="s">
        <v>187</v>
      </c>
      <c r="E1264" s="117" t="s">
        <v>140</v>
      </c>
      <c r="F1264" s="118" t="s">
        <v>106</v>
      </c>
      <c r="G1264" s="119">
        <v>4729</v>
      </c>
      <c r="L1264" s="36" t="s">
        <v>348</v>
      </c>
      <c r="M1264" s="37">
        <v>4729</v>
      </c>
      <c r="N1264" s="3"/>
      <c r="O1264" s="3"/>
    </row>
    <row r="1265" spans="1:15">
      <c r="A1265" s="120" t="str">
        <f t="shared" si="162"/>
        <v>71110000000000</v>
      </c>
      <c r="B1265" s="114" t="s">
        <v>439</v>
      </c>
      <c r="C1265" s="115" t="s">
        <v>104</v>
      </c>
      <c r="D1265" s="116" t="s">
        <v>441</v>
      </c>
      <c r="E1265" s="117" t="s">
        <v>441</v>
      </c>
      <c r="F1265" s="118" t="s">
        <v>441</v>
      </c>
      <c r="G1265" s="119" t="s">
        <v>440</v>
      </c>
      <c r="L1265" s="36" t="s">
        <v>39</v>
      </c>
      <c r="N1265" s="3"/>
      <c r="O1265" s="3"/>
    </row>
    <row r="1266" spans="1:15">
      <c r="A1266" s="120" t="str">
        <f t="shared" si="162"/>
        <v>71110000000001</v>
      </c>
      <c r="B1266" s="114" t="s">
        <v>439</v>
      </c>
      <c r="C1266" s="115" t="s">
        <v>104</v>
      </c>
      <c r="D1266" s="116" t="s">
        <v>441</v>
      </c>
      <c r="E1266" s="117" t="s">
        <v>441</v>
      </c>
      <c r="F1266" s="118" t="s">
        <v>441</v>
      </c>
      <c r="G1266" s="119" t="s">
        <v>96</v>
      </c>
      <c r="L1266" s="36" t="e">
        <v>#N/A</v>
      </c>
      <c r="N1266" s="3"/>
      <c r="O1266" s="3"/>
    </row>
    <row r="1267" spans="1:15">
      <c r="A1267" s="120" t="str">
        <f t="shared" si="162"/>
        <v>71110100000000</v>
      </c>
      <c r="B1267" s="114" t="s">
        <v>439</v>
      </c>
      <c r="C1267" s="115" t="s">
        <v>104</v>
      </c>
      <c r="D1267" s="116" t="s">
        <v>106</v>
      </c>
      <c r="E1267" s="117" t="s">
        <v>441</v>
      </c>
      <c r="F1267" s="118" t="s">
        <v>441</v>
      </c>
      <c r="G1267" s="119" t="s">
        <v>440</v>
      </c>
      <c r="L1267" s="36" t="s">
        <v>40</v>
      </c>
      <c r="N1267" s="3"/>
      <c r="O1267" s="3"/>
    </row>
    <row r="1268" spans="1:15">
      <c r="A1268" s="120" t="str">
        <f t="shared" si="162"/>
        <v>71110100000001</v>
      </c>
      <c r="B1268" s="114" t="s">
        <v>439</v>
      </c>
      <c r="C1268" s="115" t="s">
        <v>104</v>
      </c>
      <c r="D1268" s="116" t="s">
        <v>106</v>
      </c>
      <c r="E1268" s="117" t="s">
        <v>441</v>
      </c>
      <c r="F1268" s="118" t="s">
        <v>441</v>
      </c>
      <c r="G1268" s="119" t="s">
        <v>96</v>
      </c>
      <c r="L1268" s="36" t="e">
        <v>#N/A</v>
      </c>
      <c r="N1268" s="3"/>
      <c r="O1268" s="3"/>
    </row>
    <row r="1269" spans="1:15">
      <c r="A1269" s="120" t="str">
        <f t="shared" si="162"/>
        <v>71110102000000</v>
      </c>
      <c r="B1269" s="114" t="s">
        <v>439</v>
      </c>
      <c r="C1269" s="115" t="s">
        <v>104</v>
      </c>
      <c r="D1269" s="116" t="s">
        <v>106</v>
      </c>
      <c r="E1269" s="117" t="s">
        <v>140</v>
      </c>
      <c r="F1269" s="118" t="s">
        <v>441</v>
      </c>
      <c r="G1269" s="119" t="s">
        <v>440</v>
      </c>
      <c r="L1269" s="36" t="s">
        <v>41</v>
      </c>
      <c r="N1269" s="3"/>
      <c r="O1269" s="3"/>
    </row>
    <row r="1270" spans="1:15">
      <c r="A1270" s="120" t="str">
        <f t="shared" si="162"/>
        <v>71110102000001</v>
      </c>
      <c r="B1270" s="114" t="s">
        <v>439</v>
      </c>
      <c r="C1270" s="115" t="s">
        <v>104</v>
      </c>
      <c r="D1270" s="116" t="s">
        <v>106</v>
      </c>
      <c r="E1270" s="117" t="s">
        <v>140</v>
      </c>
      <c r="F1270" s="118" t="s">
        <v>441</v>
      </c>
      <c r="G1270" s="119" t="s">
        <v>96</v>
      </c>
      <c r="L1270" s="36" t="e">
        <v>#N/A</v>
      </c>
      <c r="N1270" s="3"/>
      <c r="O1270" s="3"/>
    </row>
    <row r="1271" spans="1:15">
      <c r="A1271" s="120" t="str">
        <f t="shared" si="162"/>
        <v>71110102004891</v>
      </c>
      <c r="B1271" s="114" t="s">
        <v>439</v>
      </c>
      <c r="C1271" s="115" t="s">
        <v>104</v>
      </c>
      <c r="D1271" s="116" t="s">
        <v>106</v>
      </c>
      <c r="E1271" s="117" t="s">
        <v>140</v>
      </c>
      <c r="F1271" s="118" t="s">
        <v>441</v>
      </c>
      <c r="G1271" s="119">
        <v>4891</v>
      </c>
      <c r="L1271" s="36" t="s">
        <v>416</v>
      </c>
      <c r="M1271" s="37">
        <v>4891</v>
      </c>
      <c r="N1271" s="3"/>
      <c r="O1271" s="3"/>
    </row>
    <row r="1272" spans="1:15">
      <c r="A1272" s="120" t="str">
        <f t="shared" si="162"/>
        <v>7111010200x</v>
      </c>
      <c r="B1272" s="114" t="s">
        <v>439</v>
      </c>
      <c r="C1272" s="115" t="s">
        <v>104</v>
      </c>
      <c r="D1272" s="116" t="s">
        <v>106</v>
      </c>
      <c r="E1272" s="117" t="s">
        <v>140</v>
      </c>
      <c r="F1272" s="118" t="s">
        <v>441</v>
      </c>
      <c r="G1272" s="119" t="s">
        <v>361</v>
      </c>
      <c r="L1272" s="36" t="e">
        <v>#NAME?</v>
      </c>
      <c r="M1272" s="37" t="s">
        <v>361</v>
      </c>
      <c r="N1272" s="3"/>
      <c r="O1272" s="3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595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467" t="s">
        <v>908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31.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>O219+P219</f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/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7" customHeight="1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35.2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30.75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>
        <v>0</v>
      </c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34.5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34.5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3.5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7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596</v>
      </c>
      <c r="O5" s="477"/>
      <c r="P5" s="477"/>
    </row>
    <row r="6" spans="1:22" ht="19.5" customHeight="1">
      <c r="A6" s="234" t="s">
        <v>735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467" t="s">
        <v>909</v>
      </c>
      <c r="I7" s="467"/>
      <c r="J7" s="467"/>
      <c r="K7" s="467"/>
      <c r="L7" s="467"/>
      <c r="M7" s="467"/>
      <c r="N7" s="467"/>
      <c r="O7" s="467"/>
      <c r="P7" s="467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>
        <v>0</v>
      </c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>
        <v>0</v>
      </c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30.75" customHeight="1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>
        <v>0</v>
      </c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 ht="18" customHeight="1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/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7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>
        <v>0</v>
      </c>
      <c r="Q712" s="159"/>
      <c r="R712" s="159"/>
      <c r="S712" s="332"/>
      <c r="T712" s="159"/>
      <c r="U712" s="159"/>
      <c r="V712" s="159"/>
    </row>
    <row r="713" spans="1:22" ht="19.5" customHeight="1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 ht="19.5" customHeight="1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7" customHeight="1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>
        <v>0</v>
      </c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51" customHeight="1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8.5" customHeight="1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>
        <v>0</v>
      </c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 ht="0.75" customHeight="1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597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7" t="s">
        <v>910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 ht="20.2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32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 ht="19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 ht="19.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8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7.25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>
        <v>0</v>
      </c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33" customHeight="1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20.25" customHeight="1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359"/>
      <c r="P462" s="291"/>
      <c r="Q462" s="159"/>
      <c r="R462" s="159"/>
      <c r="S462" s="332"/>
      <c r="T462" s="159"/>
      <c r="U462" s="159"/>
      <c r="V462" s="159"/>
    </row>
    <row r="463" spans="1:22" ht="19.5" customHeight="1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30.75" customHeight="1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 ht="21.75" customHeigh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32.25" customHeight="1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841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7" t="s">
        <v>911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1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/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/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31.5" customHeight="1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>
        <v>0</v>
      </c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0.5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8" spans="12:12" s="3" customFormat="1">
      <c r="L778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781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467" t="s">
        <v>912</v>
      </c>
      <c r="I7" s="467"/>
      <c r="J7" s="467"/>
      <c r="K7" s="467"/>
      <c r="L7" s="467"/>
      <c r="M7" s="467"/>
      <c r="N7" s="467"/>
      <c r="O7" s="467"/>
      <c r="P7" s="467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>
        <v>0</v>
      </c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>
        <v>0</v>
      </c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>
        <v>0</v>
      </c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>
        <v>0</v>
      </c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31.5" customHeight="1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>
        <v>0</v>
      </c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9.25" customHeight="1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>
        <v>0</v>
      </c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8.5" customHeight="1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>
        <v>0</v>
      </c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>
        <v>0</v>
      </c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/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>
        <v>0</v>
      </c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>
        <v>0</v>
      </c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>
        <v>0</v>
      </c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>
        <v>0</v>
      </c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>
        <v>0</v>
      </c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>
        <v>0</v>
      </c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>
        <v>0</v>
      </c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>
        <v>0</v>
      </c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>
        <v>0</v>
      </c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>
        <v>0</v>
      </c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>
        <v>0</v>
      </c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>
        <v>0</v>
      </c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>
        <v>0</v>
      </c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>
        <v>0</v>
      </c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9" spans="12:12" s="3" customFormat="1">
      <c r="L769" s="36"/>
    </row>
    <row r="771" spans="12:12" s="3" customFormat="1">
      <c r="L771" s="36"/>
    </row>
    <row r="772" spans="12:12" s="3" customFormat="1">
      <c r="L772" s="36"/>
    </row>
    <row r="773" spans="12:12" s="3" customFormat="1">
      <c r="L773" s="36"/>
    </row>
    <row r="774" spans="12:12" s="3" customFormat="1">
      <c r="L774" s="36"/>
    </row>
    <row r="775" spans="12:12" s="3" customFormat="1">
      <c r="L775" s="36"/>
    </row>
    <row r="776" spans="12:12" s="3" customFormat="1">
      <c r="L776" s="36"/>
    </row>
    <row r="777" spans="12:12" s="3" customFormat="1">
      <c r="L777" s="36"/>
    </row>
    <row r="779" spans="12:12" s="3" customFormat="1">
      <c r="L779" s="36"/>
    </row>
    <row r="781" spans="12:12" s="3" customFormat="1">
      <c r="L781" s="36"/>
    </row>
    <row r="783" spans="12:12" s="3" customFormat="1">
      <c r="L783" s="36"/>
    </row>
    <row r="785" spans="12:12" s="3" customFormat="1">
      <c r="L785" s="36"/>
    </row>
    <row r="786" spans="12:12" s="3" customFormat="1">
      <c r="L786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1" spans="12:12" s="3" customFormat="1">
      <c r="L801" s="36"/>
    </row>
    <row r="803" spans="12:12" s="3" customFormat="1">
      <c r="L803" s="36"/>
    </row>
    <row r="805" spans="12:12" s="3" customFormat="1">
      <c r="L805" s="36"/>
    </row>
    <row r="806" spans="12:12" s="3" customFormat="1">
      <c r="L806" s="36"/>
    </row>
    <row r="808" spans="12:12" s="3" customFormat="1">
      <c r="L808" s="36"/>
    </row>
    <row r="809" spans="12:12" s="3" customFormat="1">
      <c r="L809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5" spans="12:12" s="3" customFormat="1">
      <c r="L825" s="36"/>
    </row>
    <row r="826" spans="12:12" s="3" customFormat="1">
      <c r="L826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4" spans="12:12" s="3" customFormat="1">
      <c r="L854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89" spans="12:12" s="3" customFormat="1">
      <c r="L889" s="36"/>
    </row>
    <row r="890" spans="12:12" s="3" customFormat="1">
      <c r="L890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899" spans="12:12" s="3" customFormat="1">
      <c r="L899" s="36"/>
    </row>
    <row r="900" spans="12:12" s="3" customFormat="1">
      <c r="L900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7" spans="12:12" s="3" customFormat="1">
      <c r="L957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1" spans="12:12" s="3" customFormat="1">
      <c r="L981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5" spans="12:12" s="3" customFormat="1">
      <c r="L1005" s="36"/>
    </row>
    <row r="1006" spans="12:12" s="3" customFormat="1">
      <c r="L1006" s="36"/>
    </row>
    <row r="1008" spans="12:12" s="3" customFormat="1">
      <c r="L1008" s="36"/>
    </row>
    <row r="1010" spans="12:12" s="3" customFormat="1">
      <c r="L1010" s="36"/>
    </row>
    <row r="1011" spans="12:12" s="3" customFormat="1">
      <c r="L1011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0" spans="12:12" s="3" customFormat="1">
      <c r="L1040" s="36"/>
    </row>
    <row r="1042" spans="12:12" s="3" customFormat="1">
      <c r="L1042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0" spans="12:12" s="3" customFormat="1">
      <c r="L1050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7" spans="12:12" s="3" customFormat="1">
      <c r="L1057" s="36"/>
    </row>
    <row r="1058" spans="12:12" s="3" customFormat="1">
      <c r="L1058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7" spans="12:12" s="3" customFormat="1">
      <c r="L1067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4" spans="12:12" s="3" customFormat="1">
      <c r="L1074" s="36"/>
    </row>
    <row r="1076" spans="12:12" s="3" customFormat="1">
      <c r="L1076" s="36"/>
    </row>
    <row r="1077" spans="12:12" s="3" customFormat="1">
      <c r="L1077" s="36"/>
    </row>
    <row r="1078" spans="12:12" s="3" customFormat="1">
      <c r="L1078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7" spans="12:12" s="3" customFormat="1">
      <c r="L1107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6" spans="12:12" s="3" customFormat="1">
      <c r="L1136" s="36"/>
    </row>
    <row r="1138" spans="12:12" s="3" customFormat="1">
      <c r="L1138" s="36"/>
    </row>
    <row r="1140" spans="12:12" s="3" customFormat="1">
      <c r="L1140" s="36"/>
    </row>
    <row r="1141" spans="12:12" s="3" customFormat="1">
      <c r="L1141" s="36"/>
    </row>
    <row r="1143" spans="12:12" s="3" customFormat="1">
      <c r="L1143" s="36"/>
    </row>
    <row r="1144" spans="12:12" s="3" customFormat="1">
      <c r="L1144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1" spans="12:12" s="3" customFormat="1">
      <c r="L1161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89" spans="12:12" s="3" customFormat="1">
      <c r="L1189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4" spans="12:12" s="3" customFormat="1">
      <c r="L1224" s="36"/>
    </row>
    <row r="1225" spans="12:12" s="3" customFormat="1">
      <c r="L1225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4" spans="12:12" s="3" customFormat="1">
      <c r="L1234" s="36"/>
    </row>
    <row r="1235" spans="12:12" s="3" customFormat="1">
      <c r="L1235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406"/>
      <c r="F1" s="406"/>
      <c r="G1" s="406"/>
      <c r="H1" s="406"/>
      <c r="I1" s="406"/>
      <c r="J1" s="406"/>
      <c r="K1" s="406" t="s">
        <v>366</v>
      </c>
      <c r="L1" s="406"/>
      <c r="M1" s="406"/>
    </row>
    <row r="2" spans="1:16" ht="15.75" customHeight="1">
      <c r="E2" s="406"/>
      <c r="F2" s="406"/>
      <c r="G2" s="406"/>
      <c r="H2" s="406"/>
      <c r="I2" s="406"/>
      <c r="J2" s="406"/>
      <c r="K2" s="406" t="s">
        <v>367</v>
      </c>
      <c r="L2" s="406"/>
      <c r="M2" s="406"/>
    </row>
    <row r="3" spans="1:16" ht="15.75" customHeight="1">
      <c r="E3" s="406"/>
      <c r="F3" s="406"/>
      <c r="G3" s="406"/>
      <c r="H3" s="406"/>
      <c r="I3" s="406"/>
      <c r="J3" s="406"/>
      <c r="K3" s="406" t="s">
        <v>368</v>
      </c>
      <c r="L3" s="406"/>
      <c r="M3" s="406"/>
    </row>
    <row r="4" spans="1:16" ht="15.75" customHeight="1">
      <c r="E4" s="406"/>
      <c r="F4" s="406"/>
      <c r="G4" s="406"/>
      <c r="H4" s="406"/>
      <c r="I4" s="406"/>
      <c r="J4" s="406"/>
      <c r="K4" s="406" t="s">
        <v>369</v>
      </c>
      <c r="L4" s="406"/>
      <c r="M4" s="406"/>
    </row>
    <row r="6" spans="1:16" ht="38.25" customHeight="1">
      <c r="A6" s="408" t="s">
        <v>370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409" t="s">
        <v>97</v>
      </c>
      <c r="G8" s="409"/>
      <c r="H8" s="409"/>
      <c r="I8" s="409"/>
      <c r="J8" s="409"/>
      <c r="K8" s="409"/>
      <c r="L8" s="409"/>
      <c r="M8" s="409"/>
    </row>
    <row r="9" spans="1:16" ht="16.5" customHeight="1">
      <c r="A9" s="410" t="s">
        <v>371</v>
      </c>
      <c r="B9" s="407" t="s">
        <v>372</v>
      </c>
      <c r="C9" s="411" t="s">
        <v>373</v>
      </c>
      <c r="D9" s="407" t="s">
        <v>372</v>
      </c>
      <c r="E9" s="412" t="s">
        <v>374</v>
      </c>
      <c r="F9" s="413" t="s">
        <v>375</v>
      </c>
      <c r="G9" s="414"/>
      <c r="H9" s="414"/>
      <c r="I9" s="414"/>
      <c r="J9" s="414"/>
      <c r="K9" s="414"/>
      <c r="L9" s="414"/>
      <c r="M9" s="415"/>
    </row>
    <row r="10" spans="1:16" ht="20.25" customHeight="1">
      <c r="A10" s="410"/>
      <c r="B10" s="407"/>
      <c r="C10" s="411"/>
      <c r="D10" s="407"/>
      <c r="E10" s="412"/>
      <c r="F10" s="412" t="s">
        <v>376</v>
      </c>
      <c r="G10" s="412"/>
      <c r="H10" s="412"/>
      <c r="I10" s="412"/>
      <c r="J10" s="412" t="s">
        <v>377</v>
      </c>
      <c r="K10" s="412"/>
      <c r="L10" s="412"/>
      <c r="M10" s="412"/>
    </row>
    <row r="11" spans="1:16">
      <c r="A11" s="410"/>
      <c r="B11" s="407"/>
      <c r="C11" s="411"/>
      <c r="D11" s="407"/>
      <c r="E11" s="412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16" t="s">
        <v>465</v>
      </c>
      <c r="B1" s="416"/>
      <c r="C1" s="416"/>
      <c r="D1" s="142" t="s">
        <v>588</v>
      </c>
      <c r="E1" s="143">
        <v>15</v>
      </c>
    </row>
    <row r="2" spans="1:5" ht="62.25" customHeight="1">
      <c r="A2" s="417" t="s">
        <v>466</v>
      </c>
      <c r="B2" s="417"/>
      <c r="C2" s="417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 t="e">
        <f>VLOOKUP($D$1,#REF!,Hashvt!$E$1)</f>
        <v>#REF!</v>
      </c>
      <c r="D6">
        <v>0</v>
      </c>
      <c r="E6" s="212" t="e">
        <f>+D6+C6</f>
        <v>#REF!</v>
      </c>
    </row>
    <row r="7" spans="1:5" ht="14.25">
      <c r="A7" s="138">
        <v>2</v>
      </c>
      <c r="B7" s="139" t="s">
        <v>472</v>
      </c>
      <c r="C7" s="140">
        <f>VLOOKUP($D$1,'havelvac 7.2'!$A$13:$AC$1490,Hashvt!$E$1)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7.3'!$A$13:$AC$805,Hashvt!$E$1)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7.4'!$A$13:$AC$804,Hashvt!$E$1)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7.5'!$A$13:$AC$1490,Hashvt!$E$1)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7.6'!$A$13:$AC$1490,Hashvt!$E$1)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7.7'!$A$13:$AC$1490,Hashvt!$E$1)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7.9'!$A$13:$AC$1490,Hashvt!$E$1)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7.8'!$A$13:$AC$1490,Hashvt!$E$1)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7.10'!$A$13:$AC$1490,Hashvt!$E$1)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7.11'!$A$13:$AC$1490,Hashvt!$E$1)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7.12'!$A$13:$P$1490,Hashvt!$E$1)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7.13'!$A$13:$P$1486,Hashvt!$E$1)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418" t="s">
        <v>484</v>
      </c>
      <c r="B19" s="419"/>
      <c r="C19" s="141" t="e">
        <f>SUM(C6:C18)</f>
        <v>#REF!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420" t="s">
        <v>43</v>
      </c>
      <c r="I1" s="420"/>
      <c r="J1" s="420"/>
      <c r="K1" s="420"/>
      <c r="L1" s="420"/>
      <c r="M1" s="420"/>
      <c r="N1" s="420"/>
      <c r="O1" s="420"/>
      <c r="P1" s="420"/>
      <c r="Q1" s="420"/>
      <c r="R1" s="420"/>
      <c r="S1" s="420"/>
      <c r="T1" s="420"/>
      <c r="U1" s="420"/>
      <c r="V1" s="420"/>
      <c r="W1" s="420"/>
      <c r="X1" s="420"/>
      <c r="Y1" s="420"/>
      <c r="Z1" s="420"/>
      <c r="AA1" s="420"/>
      <c r="AB1" s="420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430" t="s">
        <v>98</v>
      </c>
      <c r="I4" s="430" t="s">
        <v>99</v>
      </c>
      <c r="J4" s="433" t="s">
        <v>100</v>
      </c>
      <c r="K4" s="433" t="s">
        <v>101</v>
      </c>
      <c r="L4" s="436" t="s">
        <v>102</v>
      </c>
      <c r="M4" s="439" t="s">
        <v>103</v>
      </c>
      <c r="N4" s="427" t="s">
        <v>585</v>
      </c>
      <c r="O4" s="421" t="s">
        <v>586</v>
      </c>
      <c r="P4" s="422"/>
      <c r="Q4" s="422"/>
      <c r="R4" s="422"/>
      <c r="S4" s="422"/>
      <c r="T4" s="422"/>
      <c r="U4" s="423"/>
      <c r="V4" s="421" t="s">
        <v>587</v>
      </c>
      <c r="W4" s="422"/>
      <c r="X4" s="422"/>
      <c r="Y4" s="422"/>
      <c r="Z4" s="422"/>
      <c r="AA4" s="422"/>
      <c r="AB4" s="423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431"/>
      <c r="I5" s="431"/>
      <c r="J5" s="434"/>
      <c r="K5" s="434"/>
      <c r="L5" s="437"/>
      <c r="M5" s="440"/>
      <c r="N5" s="428"/>
      <c r="O5" s="424"/>
      <c r="P5" s="425"/>
      <c r="Q5" s="425"/>
      <c r="R5" s="425"/>
      <c r="S5" s="425"/>
      <c r="T5" s="425"/>
      <c r="U5" s="426"/>
      <c r="V5" s="424"/>
      <c r="W5" s="425"/>
      <c r="X5" s="425"/>
      <c r="Y5" s="425"/>
      <c r="Z5" s="425"/>
      <c r="AA5" s="425"/>
      <c r="AB5" s="426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432"/>
      <c r="I6" s="432"/>
      <c r="J6" s="435"/>
      <c r="K6" s="435"/>
      <c r="L6" s="438"/>
      <c r="M6" s="441"/>
      <c r="N6" s="429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1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1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1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5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1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6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8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0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8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5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1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6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8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0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8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5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1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5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1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5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1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6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8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0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8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5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1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1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5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1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1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1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8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6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8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0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8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5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1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1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1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6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8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0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8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5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1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1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1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5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1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6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8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0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8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5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1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1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5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1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5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1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1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5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1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1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1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1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5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5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5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1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5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1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5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5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1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1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5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1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5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1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1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0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8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5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5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5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1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6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8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6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8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0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8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5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1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5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1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5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1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5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1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1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5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1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1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5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1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5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1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1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1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8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0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8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5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1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5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1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6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8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0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1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6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8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0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8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5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1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1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1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1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1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5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1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5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1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1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6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8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0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1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5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1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1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1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1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1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1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5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1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6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8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0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6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8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0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8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5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1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1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1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5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1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1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5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1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1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1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1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1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5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1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1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1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1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5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1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5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1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5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1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5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1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1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5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8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6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8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0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1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1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1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1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5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8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6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8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0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8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5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8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5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1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5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1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1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0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8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5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1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1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0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5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1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1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1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5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1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5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1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0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8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5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5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1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0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8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5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0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8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8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5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1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1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1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5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1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5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1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1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6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8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0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8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5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1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5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1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1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5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1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5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1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1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8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5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5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1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5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1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5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1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8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0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8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5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5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1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1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6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8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0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8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5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1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1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5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1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5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1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1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1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8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6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8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0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8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5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1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1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1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1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1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1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1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1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1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5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1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6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8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0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8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5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1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1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1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1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1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1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1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1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1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0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8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5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8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0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8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1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1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BE268"/>
  <sheetViews>
    <sheetView tabSelected="1" view="pageBreakPreview" workbookViewId="0">
      <selection activeCell="E9" sqref="E9:F9"/>
    </sheetView>
  </sheetViews>
  <sheetFormatPr defaultColWidth="9.140625" defaultRowHeight="12.75"/>
  <cols>
    <col min="1" max="1" width="6.5703125" style="364" customWidth="1"/>
    <col min="2" max="2" width="51.28515625" style="364" customWidth="1"/>
    <col min="3" max="3" width="6.140625" style="365" customWidth="1"/>
    <col min="4" max="4" width="18" style="364" customWidth="1"/>
    <col min="5" max="6" width="17.140625" style="364" customWidth="1"/>
    <col min="7" max="9" width="9.140625" style="364"/>
    <col min="10" max="10" width="11.7109375" style="364" bestFit="1" customWidth="1"/>
    <col min="11" max="16384" width="9.140625" style="364"/>
  </cols>
  <sheetData>
    <row r="1" spans="1:57" ht="15.75" customHeight="1">
      <c r="D1" s="458" t="s">
        <v>616</v>
      </c>
      <c r="E1" s="458"/>
      <c r="F1" s="458"/>
    </row>
    <row r="2" spans="1:57" ht="15.75" customHeight="1">
      <c r="D2" s="458" t="s">
        <v>614</v>
      </c>
      <c r="E2" s="458"/>
      <c r="F2" s="458"/>
    </row>
    <row r="3" spans="1:57" ht="15.75" customHeight="1">
      <c r="D3" s="458" t="s">
        <v>925</v>
      </c>
      <c r="E3" s="458"/>
      <c r="F3" s="458"/>
    </row>
    <row r="4" spans="1:57" ht="15.75" customHeight="1">
      <c r="D4" s="458" t="s">
        <v>926</v>
      </c>
      <c r="E4" s="458"/>
      <c r="F4" s="458"/>
    </row>
    <row r="5" spans="1:57">
      <c r="D5" s="366"/>
    </row>
    <row r="6" spans="1:57" s="368" customFormat="1" ht="36" customHeight="1">
      <c r="A6" s="457" t="s">
        <v>843</v>
      </c>
      <c r="B6" s="457"/>
      <c r="C6" s="457"/>
      <c r="D6" s="457"/>
      <c r="E6" s="457"/>
      <c r="F6" s="457"/>
      <c r="G6" s="367"/>
      <c r="H6" s="367"/>
      <c r="I6" s="367"/>
    </row>
    <row r="7" spans="1:57" s="368" customFormat="1" ht="15.75">
      <c r="A7" s="369"/>
      <c r="B7" s="369"/>
      <c r="C7" s="369"/>
      <c r="D7" s="369"/>
      <c r="E7" s="369"/>
      <c r="F7" s="369"/>
      <c r="G7" s="367"/>
      <c r="H7" s="367"/>
      <c r="I7" s="367"/>
    </row>
    <row r="8" spans="1:57" s="368" customFormat="1" ht="10.5" customHeight="1">
      <c r="A8" s="369"/>
      <c r="B8" s="369"/>
      <c r="C8" s="369"/>
      <c r="D8" s="459" t="s">
        <v>97</v>
      </c>
      <c r="E8" s="459"/>
      <c r="F8" s="459"/>
    </row>
    <row r="9" spans="1:57" ht="39.75" customHeight="1">
      <c r="A9" s="460" t="s">
        <v>617</v>
      </c>
      <c r="B9" s="462" t="s">
        <v>618</v>
      </c>
      <c r="C9" s="460" t="s">
        <v>619</v>
      </c>
      <c r="D9" s="464" t="s">
        <v>620</v>
      </c>
      <c r="E9" s="465" t="s">
        <v>375</v>
      </c>
      <c r="F9" s="465"/>
    </row>
    <row r="10" spans="1:57" ht="31.5" customHeight="1">
      <c r="A10" s="461"/>
      <c r="B10" s="463"/>
      <c r="C10" s="461"/>
      <c r="D10" s="464"/>
      <c r="E10" s="370" t="s">
        <v>376</v>
      </c>
      <c r="F10" s="370" t="s">
        <v>377</v>
      </c>
    </row>
    <row r="11" spans="1:57" s="365" customFormat="1">
      <c r="A11" s="371">
        <v>1</v>
      </c>
      <c r="B11" s="372">
        <v>2</v>
      </c>
      <c r="C11" s="371">
        <v>3</v>
      </c>
      <c r="D11" s="371">
        <v>4</v>
      </c>
      <c r="E11" s="372">
        <v>5</v>
      </c>
      <c r="F11" s="371">
        <v>6</v>
      </c>
    </row>
    <row r="12" spans="1:57" ht="42">
      <c r="A12" s="373">
        <v>1000</v>
      </c>
      <c r="B12" s="374" t="s">
        <v>633</v>
      </c>
      <c r="C12" s="375"/>
      <c r="D12" s="376">
        <f>+E12+F12-F125</f>
        <v>575903</v>
      </c>
      <c r="E12" s="376">
        <f>+E14+E54+E76</f>
        <v>575903</v>
      </c>
      <c r="F12" s="376">
        <f>+F14+F54+F76</f>
        <v>0</v>
      </c>
      <c r="G12" s="377"/>
      <c r="H12" s="377"/>
      <c r="I12" s="377"/>
      <c r="J12" s="377"/>
      <c r="K12" s="377"/>
      <c r="L12" s="377"/>
      <c r="M12" s="377"/>
      <c r="N12" s="377"/>
      <c r="O12" s="377"/>
      <c r="P12" s="377"/>
      <c r="Q12" s="377"/>
      <c r="R12" s="377"/>
      <c r="S12" s="377"/>
      <c r="T12" s="377"/>
      <c r="U12" s="377"/>
      <c r="V12" s="377"/>
      <c r="W12" s="377"/>
      <c r="X12" s="377"/>
      <c r="Y12" s="377"/>
      <c r="Z12" s="377"/>
      <c r="AA12" s="377"/>
      <c r="AB12" s="377"/>
      <c r="AC12" s="377"/>
      <c r="AD12" s="377"/>
      <c r="AE12" s="377"/>
      <c r="AF12" s="377"/>
      <c r="AG12" s="377"/>
      <c r="AH12" s="377"/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377"/>
      <c r="BB12" s="377"/>
      <c r="BC12" s="377"/>
      <c r="BD12" s="377"/>
      <c r="BE12" s="377"/>
    </row>
    <row r="13" spans="1:57" ht="14.25">
      <c r="A13" s="278"/>
      <c r="B13" s="284"/>
      <c r="C13" s="285"/>
      <c r="D13" s="286"/>
      <c r="E13" s="286"/>
      <c r="F13" s="286"/>
    </row>
    <row r="14" spans="1:57" s="377" customFormat="1" ht="51" hidden="1">
      <c r="A14" s="279">
        <v>1100</v>
      </c>
      <c r="B14" s="378" t="s">
        <v>634</v>
      </c>
      <c r="C14" s="281">
        <v>7100</v>
      </c>
      <c r="D14" s="379">
        <f>D17+D22+D25+D45+D48</f>
        <v>0</v>
      </c>
      <c r="E14" s="379">
        <f t="shared" ref="E14:F14" si="0">E17+E22+E25+E45+E48</f>
        <v>0</v>
      </c>
      <c r="F14" s="379">
        <f t="shared" si="0"/>
        <v>0</v>
      </c>
      <c r="G14" s="364"/>
      <c r="H14" s="364"/>
      <c r="I14" s="364"/>
      <c r="J14" s="364"/>
      <c r="K14" s="364"/>
      <c r="L14" s="364"/>
      <c r="M14" s="364"/>
      <c r="N14" s="364"/>
      <c r="O14" s="364"/>
      <c r="P14" s="364"/>
      <c r="Q14" s="364"/>
      <c r="R14" s="364"/>
      <c r="S14" s="364"/>
      <c r="T14" s="364"/>
      <c r="U14" s="364"/>
      <c r="V14" s="364"/>
      <c r="W14" s="364"/>
      <c r="X14" s="364"/>
      <c r="Y14" s="364"/>
      <c r="Z14" s="364"/>
      <c r="AA14" s="364"/>
      <c r="AB14" s="364"/>
      <c r="AC14" s="364"/>
      <c r="AD14" s="364"/>
      <c r="AE14" s="364"/>
      <c r="AF14" s="36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4"/>
      <c r="AR14" s="364"/>
      <c r="AS14" s="364"/>
      <c r="AT14" s="364"/>
      <c r="AU14" s="364"/>
      <c r="AV14" s="364"/>
      <c r="AW14" s="364"/>
      <c r="AX14" s="364"/>
      <c r="AY14" s="364"/>
      <c r="AZ14" s="364"/>
      <c r="BA14" s="364"/>
      <c r="BB14" s="364"/>
      <c r="BC14" s="364"/>
      <c r="BD14" s="364"/>
      <c r="BE14" s="364"/>
    </row>
    <row r="15" spans="1:57" hidden="1">
      <c r="A15" s="279"/>
      <c r="B15" s="280" t="s">
        <v>635</v>
      </c>
      <c r="C15" s="281"/>
      <c r="D15" s="282">
        <f>D17+D22</f>
        <v>0</v>
      </c>
      <c r="E15" s="282">
        <f t="shared" ref="E15:F15" si="1">E17+E22</f>
        <v>0</v>
      </c>
      <c r="F15" s="282">
        <f t="shared" si="1"/>
        <v>0</v>
      </c>
    </row>
    <row r="16" spans="1:57" s="377" customFormat="1" hidden="1">
      <c r="A16" s="279"/>
      <c r="B16" s="280" t="s">
        <v>636</v>
      </c>
      <c r="C16" s="281"/>
      <c r="D16" s="282">
        <f>+D19+D22</f>
        <v>0</v>
      </c>
      <c r="E16" s="282">
        <f t="shared" ref="E16:F16" si="2">+E19+E22</f>
        <v>0</v>
      </c>
      <c r="F16" s="282">
        <f t="shared" si="2"/>
        <v>0</v>
      </c>
    </row>
    <row r="17" spans="1:6" ht="25.5" hidden="1">
      <c r="A17" s="279">
        <v>1110</v>
      </c>
      <c r="B17" s="378" t="s">
        <v>637</v>
      </c>
      <c r="C17" s="281">
        <v>7131</v>
      </c>
      <c r="D17" s="380">
        <f>D19+D20</f>
        <v>0</v>
      </c>
      <c r="E17" s="380">
        <f>E19+E20+E21</f>
        <v>0</v>
      </c>
      <c r="F17" s="380">
        <f>F19+F20+F21</f>
        <v>0</v>
      </c>
    </row>
    <row r="18" spans="1:6" hidden="1">
      <c r="A18" s="381"/>
      <c r="B18" s="382" t="s">
        <v>108</v>
      </c>
      <c r="C18" s="383"/>
      <c r="D18" s="283"/>
      <c r="E18" s="384"/>
      <c r="F18" s="384"/>
    </row>
    <row r="19" spans="1:6" ht="25.5" hidden="1">
      <c r="A19" s="385">
        <v>1111</v>
      </c>
      <c r="B19" s="382" t="s">
        <v>621</v>
      </c>
      <c r="C19" s="383"/>
      <c r="D19" s="358">
        <f t="shared" ref="D19:D21" si="3">E19+F19</f>
        <v>0</v>
      </c>
      <c r="E19" s="289"/>
      <c r="F19" s="289"/>
    </row>
    <row r="20" spans="1:6" s="377" customFormat="1" ht="25.5" hidden="1">
      <c r="A20" s="385">
        <v>1112</v>
      </c>
      <c r="B20" s="382" t="s">
        <v>622</v>
      </c>
      <c r="C20" s="383"/>
      <c r="D20" s="358">
        <f t="shared" si="3"/>
        <v>0</v>
      </c>
      <c r="E20" s="289"/>
      <c r="F20" s="289"/>
    </row>
    <row r="21" spans="1:6" s="377" customFormat="1" ht="23.25" hidden="1" customHeight="1">
      <c r="A21" s="385">
        <v>1113</v>
      </c>
      <c r="B21" s="382" t="s">
        <v>773</v>
      </c>
      <c r="C21" s="383"/>
      <c r="D21" s="358">
        <f t="shared" si="3"/>
        <v>0</v>
      </c>
      <c r="E21" s="289"/>
      <c r="F21" s="289"/>
    </row>
    <row r="22" spans="1:6" hidden="1">
      <c r="A22" s="386">
        <v>1120</v>
      </c>
      <c r="B22" s="387" t="s">
        <v>638</v>
      </c>
      <c r="C22" s="388">
        <v>7136</v>
      </c>
      <c r="D22" s="389">
        <f>D24</f>
        <v>0</v>
      </c>
      <c r="E22" s="389">
        <f t="shared" ref="E22:F22" si="4">E24</f>
        <v>0</v>
      </c>
      <c r="F22" s="389">
        <f t="shared" si="4"/>
        <v>0</v>
      </c>
    </row>
    <row r="23" spans="1:6" hidden="1">
      <c r="A23" s="381"/>
      <c r="B23" s="382" t="s">
        <v>108</v>
      </c>
      <c r="C23" s="383"/>
      <c r="D23" s="283"/>
      <c r="E23" s="289"/>
      <c r="F23" s="289"/>
    </row>
    <row r="24" spans="1:6" s="377" customFormat="1" hidden="1">
      <c r="A24" s="385">
        <v>1121</v>
      </c>
      <c r="B24" s="382" t="s">
        <v>623</v>
      </c>
      <c r="C24" s="383"/>
      <c r="D24" s="358">
        <f t="shared" ref="D24:D43" si="5">E24+F24</f>
        <v>0</v>
      </c>
      <c r="E24" s="289"/>
      <c r="F24" s="289"/>
    </row>
    <row r="25" spans="1:6" ht="89.25" hidden="1">
      <c r="A25" s="279">
        <v>1130</v>
      </c>
      <c r="B25" s="378" t="s">
        <v>639</v>
      </c>
      <c r="C25" s="281">
        <v>7145</v>
      </c>
      <c r="D25" s="379">
        <f>D26+D27+D28+D29+D30+D31+D32+D33+D34+D35+D36+D37+D38+D39+D40+D41+D42+D43+D44</f>
        <v>0</v>
      </c>
      <c r="E25" s="379">
        <f t="shared" ref="E25:F25" si="6">E26+E27+E28+E29+E30+E31+E32+E33+E34+E35+E36+E37+E38+E39+E40+E41+E42+E43+E44</f>
        <v>0</v>
      </c>
      <c r="F25" s="379">
        <f t="shared" si="6"/>
        <v>0</v>
      </c>
    </row>
    <row r="26" spans="1:6" ht="38.25" hidden="1">
      <c r="A26" s="385">
        <v>11301</v>
      </c>
      <c r="B26" s="382" t="s">
        <v>640</v>
      </c>
      <c r="C26" s="383"/>
      <c r="D26" s="358">
        <f t="shared" si="5"/>
        <v>0</v>
      </c>
      <c r="E26" s="358"/>
      <c r="F26" s="358"/>
    </row>
    <row r="27" spans="1:6" ht="63.75" hidden="1">
      <c r="A27" s="390">
        <v>11302</v>
      </c>
      <c r="B27" s="391" t="s">
        <v>641</v>
      </c>
      <c r="C27" s="392"/>
      <c r="D27" s="358">
        <f t="shared" si="5"/>
        <v>0</v>
      </c>
      <c r="E27" s="358"/>
      <c r="F27" s="358"/>
    </row>
    <row r="28" spans="1:6" ht="38.25" hidden="1">
      <c r="A28" s="385">
        <v>11303</v>
      </c>
      <c r="B28" s="382" t="s">
        <v>642</v>
      </c>
      <c r="C28" s="383"/>
      <c r="D28" s="358">
        <f t="shared" si="5"/>
        <v>0</v>
      </c>
      <c r="E28" s="358"/>
      <c r="F28" s="358"/>
    </row>
    <row r="29" spans="1:6" ht="89.25" hidden="1">
      <c r="A29" s="385">
        <v>11304</v>
      </c>
      <c r="B29" s="381" t="s">
        <v>643</v>
      </c>
      <c r="C29" s="383"/>
      <c r="D29" s="358">
        <f t="shared" si="5"/>
        <v>0</v>
      </c>
      <c r="E29" s="358"/>
      <c r="F29" s="358">
        <v>0</v>
      </c>
    </row>
    <row r="30" spans="1:6" ht="76.5" hidden="1">
      <c r="A30" s="385">
        <v>11305</v>
      </c>
      <c r="B30" s="381" t="s">
        <v>644</v>
      </c>
      <c r="C30" s="383"/>
      <c r="D30" s="358">
        <f t="shared" si="5"/>
        <v>0</v>
      </c>
      <c r="E30" s="358"/>
      <c r="F30" s="358"/>
    </row>
    <row r="31" spans="1:6" ht="51" hidden="1">
      <c r="A31" s="385">
        <v>11306</v>
      </c>
      <c r="B31" s="381" t="s">
        <v>645</v>
      </c>
      <c r="C31" s="383"/>
      <c r="D31" s="358">
        <f t="shared" si="5"/>
        <v>0</v>
      </c>
      <c r="E31" s="358"/>
      <c r="F31" s="358"/>
    </row>
    <row r="32" spans="1:6" ht="38.25" hidden="1">
      <c r="A32" s="385">
        <v>11307</v>
      </c>
      <c r="B32" s="382" t="s">
        <v>646</v>
      </c>
      <c r="C32" s="383"/>
      <c r="D32" s="358">
        <f t="shared" si="5"/>
        <v>0</v>
      </c>
      <c r="E32" s="358"/>
      <c r="F32" s="358"/>
    </row>
    <row r="33" spans="1:57" ht="63.75" hidden="1">
      <c r="A33" s="385">
        <v>11308</v>
      </c>
      <c r="B33" s="382" t="s">
        <v>647</v>
      </c>
      <c r="C33" s="383"/>
      <c r="D33" s="358">
        <f t="shared" si="5"/>
        <v>0</v>
      </c>
      <c r="E33" s="358"/>
      <c r="F33" s="358"/>
    </row>
    <row r="34" spans="1:57" ht="63.75" hidden="1">
      <c r="A34" s="385">
        <v>11309</v>
      </c>
      <c r="B34" s="382" t="s">
        <v>648</v>
      </c>
      <c r="C34" s="383"/>
      <c r="D34" s="358">
        <f t="shared" si="5"/>
        <v>0</v>
      </c>
      <c r="E34" s="358"/>
      <c r="F34" s="358"/>
    </row>
    <row r="35" spans="1:57" ht="38.25" hidden="1">
      <c r="A35" s="385">
        <v>11310</v>
      </c>
      <c r="B35" s="382" t="s">
        <v>649</v>
      </c>
      <c r="C35" s="383"/>
      <c r="D35" s="358">
        <f t="shared" si="5"/>
        <v>0</v>
      </c>
      <c r="E35" s="358"/>
      <c r="F35" s="358"/>
    </row>
    <row r="36" spans="1:57" ht="38.25" hidden="1">
      <c r="A36" s="385">
        <v>11311</v>
      </c>
      <c r="B36" s="381" t="s">
        <v>650</v>
      </c>
      <c r="C36" s="383"/>
      <c r="D36" s="358">
        <f t="shared" si="5"/>
        <v>0</v>
      </c>
      <c r="E36" s="358"/>
      <c r="F36" s="358">
        <v>0</v>
      </c>
    </row>
    <row r="37" spans="1:57" ht="102" hidden="1">
      <c r="A37" s="385">
        <v>11312</v>
      </c>
      <c r="B37" s="382" t="s">
        <v>651</v>
      </c>
      <c r="C37" s="383"/>
      <c r="D37" s="358">
        <f t="shared" si="5"/>
        <v>0</v>
      </c>
      <c r="E37" s="358"/>
      <c r="F37" s="358"/>
    </row>
    <row r="38" spans="1:57" ht="76.5" hidden="1">
      <c r="A38" s="385">
        <v>11313</v>
      </c>
      <c r="B38" s="382" t="s">
        <v>652</v>
      </c>
      <c r="C38" s="383"/>
      <c r="D38" s="358">
        <f t="shared" si="5"/>
        <v>0</v>
      </c>
      <c r="E38" s="358"/>
      <c r="F38" s="358"/>
    </row>
    <row r="39" spans="1:57" ht="51" hidden="1">
      <c r="A39" s="385">
        <v>11314</v>
      </c>
      <c r="B39" s="382" t="s">
        <v>653</v>
      </c>
      <c r="C39" s="383"/>
      <c r="D39" s="358">
        <f t="shared" si="5"/>
        <v>0</v>
      </c>
      <c r="E39" s="358"/>
      <c r="F39" s="358"/>
    </row>
    <row r="40" spans="1:57" ht="51" hidden="1">
      <c r="A40" s="385">
        <v>11315</v>
      </c>
      <c r="B40" s="381" t="s">
        <v>654</v>
      </c>
      <c r="C40" s="383"/>
      <c r="D40" s="358">
        <f t="shared" si="5"/>
        <v>0</v>
      </c>
      <c r="E40" s="358"/>
      <c r="F40" s="358">
        <v>0</v>
      </c>
    </row>
    <row r="41" spans="1:57" ht="38.25" hidden="1">
      <c r="A41" s="385">
        <v>11316</v>
      </c>
      <c r="B41" s="382" t="s">
        <v>655</v>
      </c>
      <c r="C41" s="383"/>
      <c r="D41" s="358">
        <f t="shared" si="5"/>
        <v>0</v>
      </c>
      <c r="E41" s="358"/>
      <c r="F41" s="358"/>
    </row>
    <row r="42" spans="1:57" ht="38.25" hidden="1">
      <c r="A42" s="385">
        <v>11317</v>
      </c>
      <c r="B42" s="381" t="s">
        <v>656</v>
      </c>
      <c r="C42" s="383"/>
      <c r="D42" s="358">
        <f t="shared" si="5"/>
        <v>0</v>
      </c>
      <c r="E42" s="358"/>
      <c r="F42" s="358">
        <v>0</v>
      </c>
    </row>
    <row r="43" spans="1:57" ht="38.25" hidden="1">
      <c r="A43" s="385">
        <v>11318</v>
      </c>
      <c r="B43" s="382" t="s">
        <v>657</v>
      </c>
      <c r="C43" s="383"/>
      <c r="D43" s="358">
        <f t="shared" si="5"/>
        <v>0</v>
      </c>
      <c r="E43" s="358"/>
      <c r="F43" s="358">
        <v>0</v>
      </c>
    </row>
    <row r="44" spans="1:57" ht="20.25" hidden="1" customHeight="1">
      <c r="A44" s="385">
        <v>11319</v>
      </c>
      <c r="B44" s="381" t="s">
        <v>658</v>
      </c>
      <c r="C44" s="383"/>
      <c r="D44" s="358">
        <f t="shared" ref="D44:D47" si="7">E44+F44</f>
        <v>0</v>
      </c>
      <c r="E44" s="358"/>
      <c r="F44" s="358">
        <v>0</v>
      </c>
    </row>
    <row r="45" spans="1:57" ht="25.5" hidden="1">
      <c r="A45" s="279">
        <v>1140</v>
      </c>
      <c r="B45" s="378" t="s">
        <v>659</v>
      </c>
      <c r="C45" s="281">
        <v>7146</v>
      </c>
      <c r="D45" s="393">
        <f>D46+D47</f>
        <v>0</v>
      </c>
      <c r="E45" s="393">
        <f t="shared" ref="E45:F45" si="8">E46+E47</f>
        <v>0</v>
      </c>
      <c r="F45" s="393">
        <f t="shared" si="8"/>
        <v>0</v>
      </c>
    </row>
    <row r="46" spans="1:57" ht="76.5" hidden="1">
      <c r="A46" s="385">
        <v>1141</v>
      </c>
      <c r="B46" s="382" t="s">
        <v>660</v>
      </c>
      <c r="C46" s="383"/>
      <c r="D46" s="358">
        <f t="shared" si="7"/>
        <v>0</v>
      </c>
      <c r="E46" s="289"/>
      <c r="F46" s="289"/>
    </row>
    <row r="47" spans="1:57" s="377" customFormat="1" ht="76.5" hidden="1">
      <c r="A47" s="385">
        <v>1142</v>
      </c>
      <c r="B47" s="382" t="s">
        <v>661</v>
      </c>
      <c r="C47" s="383"/>
      <c r="D47" s="358">
        <f t="shared" si="7"/>
        <v>0</v>
      </c>
      <c r="E47" s="289"/>
      <c r="F47" s="289"/>
      <c r="G47" s="364"/>
      <c r="H47" s="364"/>
      <c r="I47" s="364"/>
      <c r="J47" s="364"/>
      <c r="K47" s="364"/>
      <c r="L47" s="364"/>
      <c r="M47" s="364"/>
      <c r="N47" s="364"/>
      <c r="O47" s="364"/>
      <c r="P47" s="364"/>
      <c r="Q47" s="364"/>
      <c r="R47" s="364"/>
      <c r="S47" s="364"/>
      <c r="T47" s="364"/>
      <c r="U47" s="364"/>
      <c r="V47" s="364"/>
      <c r="W47" s="364"/>
      <c r="X47" s="364"/>
      <c r="Y47" s="364"/>
      <c r="Z47" s="364"/>
      <c r="AA47" s="364"/>
      <c r="AB47" s="364"/>
      <c r="AC47" s="364"/>
      <c r="AD47" s="364"/>
      <c r="AE47" s="364"/>
      <c r="AF47" s="364"/>
      <c r="AG47" s="364"/>
      <c r="AH47" s="364"/>
      <c r="AI47" s="364"/>
      <c r="AJ47" s="364"/>
      <c r="AK47" s="364"/>
      <c r="AL47" s="364"/>
      <c r="AM47" s="364"/>
      <c r="AN47" s="364"/>
      <c r="AO47" s="364"/>
      <c r="AP47" s="364"/>
      <c r="AQ47" s="364"/>
      <c r="AR47" s="364"/>
      <c r="AS47" s="364"/>
      <c r="AT47" s="364"/>
      <c r="AU47" s="364"/>
      <c r="AV47" s="364"/>
      <c r="AW47" s="364"/>
      <c r="AX47" s="364"/>
      <c r="AY47" s="364"/>
      <c r="AZ47" s="364"/>
      <c r="BA47" s="364"/>
      <c r="BB47" s="364"/>
      <c r="BC47" s="364"/>
      <c r="BD47" s="364"/>
      <c r="BE47" s="364"/>
    </row>
    <row r="48" spans="1:57" ht="38.25" hidden="1">
      <c r="A48" s="279">
        <v>1150</v>
      </c>
      <c r="B48" s="378" t="s">
        <v>662</v>
      </c>
      <c r="C48" s="394">
        <v>7161</v>
      </c>
      <c r="D48" s="380">
        <f>D49+D53</f>
        <v>0</v>
      </c>
      <c r="E48" s="380">
        <f t="shared" ref="E48:F48" si="9">E49+E53</f>
        <v>0</v>
      </c>
      <c r="F48" s="380">
        <f t="shared" si="9"/>
        <v>0</v>
      </c>
    </row>
    <row r="49" spans="1:57" ht="51" hidden="1">
      <c r="A49" s="390">
        <v>1151</v>
      </c>
      <c r="B49" s="391" t="s">
        <v>663</v>
      </c>
      <c r="C49" s="392"/>
      <c r="D49" s="395">
        <f>D50+D51+D52</f>
        <v>0</v>
      </c>
      <c r="E49" s="395">
        <f t="shared" ref="E49:F49" si="10">E50+E51+E52</f>
        <v>0</v>
      </c>
      <c r="F49" s="395">
        <f t="shared" si="10"/>
        <v>0</v>
      </c>
    </row>
    <row r="50" spans="1:57" hidden="1">
      <c r="A50" s="385">
        <v>1152</v>
      </c>
      <c r="B50" s="382" t="s">
        <v>664</v>
      </c>
      <c r="C50" s="383"/>
      <c r="D50" s="358">
        <f t="shared" ref="D50:D52" si="11">E50+F50</f>
        <v>0</v>
      </c>
      <c r="E50" s="289"/>
      <c r="F50" s="289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7"/>
      <c r="Z50" s="377"/>
      <c r="AA50" s="377"/>
      <c r="AB50" s="377"/>
      <c r="AC50" s="377"/>
      <c r="AD50" s="377"/>
      <c r="AE50" s="377"/>
      <c r="AF50" s="377"/>
      <c r="AG50" s="377"/>
      <c r="AH50" s="377"/>
      <c r="AI50" s="377"/>
      <c r="AJ50" s="377"/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7"/>
      <c r="AZ50" s="377"/>
      <c r="BA50" s="377"/>
      <c r="BB50" s="377"/>
      <c r="BC50" s="377"/>
      <c r="BD50" s="377"/>
      <c r="BE50" s="377"/>
    </row>
    <row r="51" spans="1:57" hidden="1">
      <c r="A51" s="385">
        <v>1153</v>
      </c>
      <c r="B51" s="382" t="s">
        <v>665</v>
      </c>
      <c r="C51" s="383"/>
      <c r="D51" s="358">
        <f t="shared" si="11"/>
        <v>0</v>
      </c>
      <c r="E51" s="289"/>
      <c r="F51" s="289"/>
    </row>
    <row r="52" spans="1:57" ht="25.5" hidden="1">
      <c r="A52" s="385">
        <v>1154</v>
      </c>
      <c r="B52" s="382" t="s">
        <v>666</v>
      </c>
      <c r="C52" s="383"/>
      <c r="D52" s="358">
        <f t="shared" si="11"/>
        <v>0</v>
      </c>
      <c r="E52" s="289"/>
      <c r="F52" s="289"/>
    </row>
    <row r="53" spans="1:57" s="377" customFormat="1" ht="63.75" hidden="1">
      <c r="A53" s="385">
        <v>1155</v>
      </c>
      <c r="B53" s="391" t="s">
        <v>667</v>
      </c>
      <c r="C53" s="392"/>
      <c r="D53" s="358">
        <f t="shared" ref="D53" si="12">E53+F53</f>
        <v>0</v>
      </c>
      <c r="E53" s="289"/>
      <c r="F53" s="289"/>
    </row>
    <row r="54" spans="1:57" ht="38.25" hidden="1">
      <c r="A54" s="281">
        <v>1200</v>
      </c>
      <c r="B54" s="396" t="s">
        <v>668</v>
      </c>
      <c r="C54" s="397">
        <v>7300</v>
      </c>
      <c r="D54" s="379">
        <f>+D55+D57+D59+D61+D63+D73</f>
        <v>0</v>
      </c>
      <c r="E54" s="379">
        <f t="shared" ref="E54:F54" si="13">+E55+E57+E59+E61+E63+E73</f>
        <v>0</v>
      </c>
      <c r="F54" s="379">
        <f t="shared" si="13"/>
        <v>0</v>
      </c>
    </row>
    <row r="55" spans="1:57" s="377" customFormat="1" ht="38.25" hidden="1">
      <c r="A55" s="386">
        <v>1210</v>
      </c>
      <c r="B55" s="398" t="s">
        <v>669</v>
      </c>
      <c r="C55" s="399">
        <v>7311</v>
      </c>
      <c r="D55" s="393">
        <f>+D56</f>
        <v>0</v>
      </c>
      <c r="E55" s="393">
        <f t="shared" ref="E55:F55" si="14">+E56</f>
        <v>0</v>
      </c>
      <c r="F55" s="393">
        <f t="shared" si="14"/>
        <v>0</v>
      </c>
      <c r="G55" s="364"/>
      <c r="H55" s="364"/>
      <c r="I55" s="364"/>
      <c r="J55" s="364"/>
      <c r="K55" s="364"/>
      <c r="L55" s="364"/>
      <c r="M55" s="364"/>
      <c r="N55" s="364"/>
      <c r="O55" s="364"/>
      <c r="P55" s="364"/>
      <c r="Q55" s="364"/>
      <c r="R55" s="364"/>
      <c r="S55" s="364"/>
      <c r="T55" s="364"/>
      <c r="U55" s="364"/>
      <c r="V55" s="364"/>
      <c r="W55" s="364"/>
      <c r="X55" s="364"/>
      <c r="Y55" s="364"/>
      <c r="Z55" s="364"/>
      <c r="AA55" s="364"/>
      <c r="AB55" s="364"/>
      <c r="AC55" s="364"/>
      <c r="AD55" s="364"/>
      <c r="AE55" s="364"/>
      <c r="AF55" s="364"/>
      <c r="AG55" s="364"/>
      <c r="AH55" s="364"/>
      <c r="AI55" s="364"/>
      <c r="AJ55" s="364"/>
      <c r="AK55" s="364"/>
      <c r="AL55" s="364"/>
      <c r="AM55" s="364"/>
      <c r="AN55" s="364"/>
      <c r="AO55" s="364"/>
      <c r="AP55" s="364"/>
      <c r="AQ55" s="364"/>
      <c r="AR55" s="364"/>
      <c r="AS55" s="364"/>
      <c r="AT55" s="364"/>
      <c r="AU55" s="364"/>
      <c r="AV55" s="364"/>
      <c r="AW55" s="364"/>
      <c r="AX55" s="364"/>
      <c r="AY55" s="364"/>
      <c r="AZ55" s="364"/>
      <c r="BA55" s="364"/>
      <c r="BB55" s="364"/>
      <c r="BC55" s="364"/>
      <c r="BD55" s="364"/>
      <c r="BE55" s="364"/>
    </row>
    <row r="56" spans="1:57" ht="63.75" hidden="1">
      <c r="A56" s="385">
        <v>1211</v>
      </c>
      <c r="B56" s="382" t="s">
        <v>670</v>
      </c>
      <c r="C56" s="383"/>
      <c r="D56" s="358">
        <f t="shared" ref="D56:D62" si="15">E56+F56</f>
        <v>0</v>
      </c>
      <c r="E56" s="358"/>
      <c r="F56" s="358">
        <v>0</v>
      </c>
    </row>
    <row r="57" spans="1:57" ht="38.25" hidden="1">
      <c r="A57" s="386">
        <v>1220</v>
      </c>
      <c r="B57" s="387" t="s">
        <v>671</v>
      </c>
      <c r="C57" s="388">
        <v>7312</v>
      </c>
      <c r="D57" s="393">
        <f>+D58</f>
        <v>0</v>
      </c>
      <c r="E57" s="289"/>
      <c r="F57" s="289"/>
    </row>
    <row r="58" spans="1:57" ht="63.75" hidden="1">
      <c r="A58" s="385">
        <v>1221</v>
      </c>
      <c r="B58" s="382" t="s">
        <v>672</v>
      </c>
      <c r="C58" s="383"/>
      <c r="D58" s="358">
        <f t="shared" si="15"/>
        <v>0</v>
      </c>
      <c r="E58" s="289"/>
      <c r="F58" s="289"/>
    </row>
    <row r="59" spans="1:57" ht="38.25" hidden="1">
      <c r="A59" s="279">
        <v>1230</v>
      </c>
      <c r="B59" s="378" t="s">
        <v>673</v>
      </c>
      <c r="C59" s="281">
        <v>7321</v>
      </c>
      <c r="D59" s="393">
        <f>+D60</f>
        <v>0</v>
      </c>
      <c r="E59" s="393">
        <f t="shared" ref="E59:F59" si="16">+E60</f>
        <v>0</v>
      </c>
      <c r="F59" s="393">
        <f t="shared" si="16"/>
        <v>0</v>
      </c>
      <c r="G59" s="377"/>
      <c r="H59" s="377"/>
      <c r="I59" s="377"/>
      <c r="J59" s="377"/>
      <c r="K59" s="377"/>
      <c r="L59" s="377"/>
      <c r="M59" s="377"/>
      <c r="N59" s="377"/>
      <c r="O59" s="377"/>
      <c r="P59" s="377"/>
      <c r="Q59" s="377"/>
      <c r="R59" s="377"/>
      <c r="S59" s="377"/>
      <c r="T59" s="377"/>
      <c r="U59" s="377"/>
      <c r="V59" s="377"/>
      <c r="W59" s="377"/>
      <c r="X59" s="377"/>
      <c r="Y59" s="377"/>
      <c r="Z59" s="377"/>
      <c r="AA59" s="377"/>
      <c r="AB59" s="377"/>
      <c r="AC59" s="377"/>
      <c r="AD59" s="377"/>
      <c r="AE59" s="377"/>
      <c r="AF59" s="377"/>
      <c r="AG59" s="377"/>
      <c r="AH59" s="377"/>
      <c r="AI59" s="377"/>
      <c r="AJ59" s="377"/>
      <c r="AK59" s="377"/>
      <c r="AL59" s="377"/>
      <c r="AM59" s="377"/>
      <c r="AN59" s="377"/>
      <c r="AO59" s="377"/>
      <c r="AP59" s="377"/>
      <c r="AQ59" s="377"/>
      <c r="AR59" s="377"/>
      <c r="AS59" s="377"/>
      <c r="AT59" s="377"/>
      <c r="AU59" s="377"/>
      <c r="AV59" s="377"/>
      <c r="AW59" s="377"/>
      <c r="AX59" s="377"/>
      <c r="AY59" s="377"/>
      <c r="AZ59" s="377"/>
      <c r="BA59" s="377"/>
      <c r="BB59" s="377"/>
      <c r="BC59" s="377"/>
      <c r="BD59" s="377"/>
      <c r="BE59" s="377"/>
    </row>
    <row r="60" spans="1:57" ht="51" hidden="1">
      <c r="A60" s="385">
        <v>1231</v>
      </c>
      <c r="B60" s="382" t="s">
        <v>674</v>
      </c>
      <c r="C60" s="383"/>
      <c r="D60" s="358">
        <f t="shared" si="15"/>
        <v>0</v>
      </c>
      <c r="E60" s="330"/>
      <c r="F60" s="289"/>
    </row>
    <row r="61" spans="1:57" ht="38.25" hidden="1">
      <c r="A61" s="279">
        <v>1240</v>
      </c>
      <c r="B61" s="378" t="s">
        <v>675</v>
      </c>
      <c r="C61" s="394">
        <v>7322</v>
      </c>
      <c r="D61" s="393">
        <f>D62</f>
        <v>0</v>
      </c>
      <c r="E61" s="393">
        <f t="shared" ref="E61:F61" si="17">E62</f>
        <v>0</v>
      </c>
      <c r="F61" s="393">
        <f t="shared" si="17"/>
        <v>0</v>
      </c>
    </row>
    <row r="62" spans="1:57" ht="51" hidden="1">
      <c r="A62" s="385">
        <v>1241</v>
      </c>
      <c r="B62" s="382" t="s">
        <v>676</v>
      </c>
      <c r="C62" s="383"/>
      <c r="D62" s="358">
        <f t="shared" si="15"/>
        <v>0</v>
      </c>
      <c r="E62" s="358">
        <v>0</v>
      </c>
      <c r="F62" s="358"/>
    </row>
    <row r="63" spans="1:57" s="377" customFormat="1" ht="54.75" hidden="1" customHeight="1">
      <c r="A63" s="448">
        <v>1250</v>
      </c>
      <c r="B63" s="400" t="s">
        <v>677</v>
      </c>
      <c r="C63" s="451">
        <v>7331</v>
      </c>
      <c r="D63" s="454">
        <f>+D66+D67+D71+D72</f>
        <v>0</v>
      </c>
      <c r="E63" s="454">
        <f t="shared" ref="E63:F63" si="18">+E66+E67+E71+E72</f>
        <v>0</v>
      </c>
      <c r="F63" s="454">
        <f t="shared" si="18"/>
        <v>0</v>
      </c>
    </row>
    <row r="64" spans="1:57" hidden="1">
      <c r="A64" s="449"/>
      <c r="B64" s="401" t="s">
        <v>678</v>
      </c>
      <c r="C64" s="452"/>
      <c r="D64" s="455"/>
      <c r="E64" s="455"/>
      <c r="F64" s="455"/>
    </row>
    <row r="65" spans="1:57" hidden="1">
      <c r="A65" s="450"/>
      <c r="B65" s="402" t="s">
        <v>110</v>
      </c>
      <c r="C65" s="453"/>
      <c r="D65" s="456"/>
      <c r="E65" s="456"/>
      <c r="F65" s="456"/>
      <c r="G65" s="377"/>
      <c r="H65" s="377"/>
      <c r="I65" s="377"/>
      <c r="J65" s="377"/>
      <c r="K65" s="377"/>
      <c r="L65" s="377"/>
      <c r="M65" s="377"/>
      <c r="N65" s="377"/>
      <c r="O65" s="377"/>
      <c r="P65" s="377"/>
      <c r="Q65" s="377"/>
      <c r="R65" s="377"/>
      <c r="S65" s="377"/>
      <c r="T65" s="377"/>
      <c r="U65" s="377"/>
      <c r="V65" s="377"/>
      <c r="W65" s="377"/>
      <c r="X65" s="377"/>
      <c r="Y65" s="377"/>
      <c r="Z65" s="377"/>
      <c r="AA65" s="377"/>
      <c r="AB65" s="377"/>
      <c r="AC65" s="377"/>
      <c r="AD65" s="377"/>
      <c r="AE65" s="377"/>
      <c r="AF65" s="377"/>
      <c r="AG65" s="377"/>
      <c r="AH65" s="377"/>
      <c r="AI65" s="377"/>
      <c r="AJ65" s="377"/>
      <c r="AK65" s="377"/>
      <c r="AL65" s="377"/>
      <c r="AM65" s="377"/>
      <c r="AN65" s="377"/>
      <c r="AO65" s="377"/>
      <c r="AP65" s="377"/>
      <c r="AQ65" s="377"/>
      <c r="AR65" s="377"/>
      <c r="AS65" s="377"/>
      <c r="AT65" s="377"/>
      <c r="AU65" s="377"/>
      <c r="AV65" s="377"/>
      <c r="AW65" s="377"/>
      <c r="AX65" s="377"/>
      <c r="AY65" s="377"/>
      <c r="AZ65" s="377"/>
      <c r="BA65" s="377"/>
      <c r="BB65" s="377"/>
      <c r="BC65" s="377"/>
      <c r="BD65" s="377"/>
      <c r="BE65" s="377"/>
    </row>
    <row r="66" spans="1:57" ht="25.5" hidden="1">
      <c r="A66" s="385">
        <v>1251</v>
      </c>
      <c r="B66" s="382" t="s">
        <v>679</v>
      </c>
      <c r="C66" s="383"/>
      <c r="D66" s="358">
        <f t="shared" ref="D66" si="19">E66+F66</f>
        <v>0</v>
      </c>
      <c r="E66" s="289"/>
      <c r="F66" s="289"/>
    </row>
    <row r="67" spans="1:57" ht="25.5" hidden="1">
      <c r="A67" s="442">
        <v>1252</v>
      </c>
      <c r="B67" s="391" t="s">
        <v>680</v>
      </c>
      <c r="C67" s="444"/>
      <c r="D67" s="446">
        <f>+D69+D70</f>
        <v>0</v>
      </c>
      <c r="E67" s="446">
        <f t="shared" ref="E67:F67" si="20">+E69+E70</f>
        <v>0</v>
      </c>
      <c r="F67" s="446">
        <f t="shared" si="20"/>
        <v>0</v>
      </c>
    </row>
    <row r="68" spans="1:57" hidden="1">
      <c r="A68" s="443"/>
      <c r="B68" s="403" t="s">
        <v>108</v>
      </c>
      <c r="C68" s="445"/>
      <c r="D68" s="447"/>
      <c r="E68" s="447"/>
      <c r="F68" s="447"/>
      <c r="G68" s="377"/>
      <c r="H68" s="377"/>
      <c r="I68" s="377"/>
      <c r="J68" s="377"/>
      <c r="K68" s="377"/>
      <c r="L68" s="377"/>
      <c r="M68" s="377"/>
      <c r="N68" s="377"/>
      <c r="O68" s="377"/>
      <c r="P68" s="377"/>
      <c r="Q68" s="377"/>
      <c r="R68" s="377"/>
      <c r="S68" s="377"/>
      <c r="T68" s="377"/>
      <c r="U68" s="377"/>
      <c r="V68" s="377"/>
      <c r="W68" s="377"/>
      <c r="X68" s="377"/>
      <c r="Y68" s="377"/>
      <c r="Z68" s="377"/>
      <c r="AA68" s="377"/>
      <c r="AB68" s="377"/>
      <c r="AC68" s="377"/>
      <c r="AD68" s="377"/>
      <c r="AE68" s="377"/>
      <c r="AF68" s="377"/>
      <c r="AG68" s="377"/>
      <c r="AH68" s="377"/>
      <c r="AI68" s="377"/>
      <c r="AJ68" s="377"/>
      <c r="AK68" s="377"/>
      <c r="AL68" s="377"/>
      <c r="AM68" s="377"/>
      <c r="AN68" s="377"/>
      <c r="AO68" s="377"/>
      <c r="AP68" s="377"/>
      <c r="AQ68" s="377"/>
      <c r="AR68" s="377"/>
      <c r="AS68" s="377"/>
      <c r="AT68" s="377"/>
      <c r="AU68" s="377"/>
      <c r="AV68" s="377"/>
      <c r="AW68" s="377"/>
      <c r="AX68" s="377"/>
      <c r="AY68" s="377"/>
      <c r="AZ68" s="377"/>
      <c r="BA68" s="377"/>
      <c r="BB68" s="377"/>
      <c r="BC68" s="377"/>
      <c r="BD68" s="377"/>
      <c r="BE68" s="377"/>
    </row>
    <row r="69" spans="1:57" s="377" customFormat="1" ht="51" hidden="1">
      <c r="A69" s="385">
        <v>1253</v>
      </c>
      <c r="B69" s="382" t="s">
        <v>681</v>
      </c>
      <c r="C69" s="383"/>
      <c r="D69" s="358">
        <f t="shared" ref="D69:D70" si="21">E69+F69</f>
        <v>0</v>
      </c>
      <c r="E69" s="358"/>
      <c r="F69" s="358"/>
      <c r="G69" s="364"/>
      <c r="H69" s="364"/>
      <c r="I69" s="364"/>
      <c r="J69" s="364"/>
      <c r="K69" s="364"/>
      <c r="L69" s="364"/>
      <c r="M69" s="364"/>
      <c r="N69" s="364"/>
      <c r="O69" s="364"/>
      <c r="P69" s="364"/>
      <c r="Q69" s="364"/>
      <c r="R69" s="364"/>
      <c r="S69" s="364"/>
      <c r="T69" s="364"/>
      <c r="U69" s="364"/>
      <c r="V69" s="364"/>
      <c r="W69" s="364"/>
      <c r="X69" s="364"/>
      <c r="Y69" s="364"/>
      <c r="Z69" s="364"/>
      <c r="AA69" s="364"/>
      <c r="AB69" s="364"/>
      <c r="AC69" s="364"/>
      <c r="AD69" s="364"/>
      <c r="AE69" s="364"/>
      <c r="AF69" s="364"/>
      <c r="AG69" s="364"/>
      <c r="AH69" s="364"/>
      <c r="AI69" s="364"/>
      <c r="AJ69" s="364"/>
      <c r="AK69" s="364"/>
      <c r="AL69" s="364"/>
      <c r="AM69" s="364"/>
      <c r="AN69" s="364"/>
      <c r="AO69" s="364"/>
      <c r="AP69" s="364"/>
      <c r="AQ69" s="364"/>
      <c r="AR69" s="364"/>
      <c r="AS69" s="364"/>
      <c r="AT69" s="364"/>
      <c r="AU69" s="364"/>
      <c r="AV69" s="364"/>
      <c r="AW69" s="364"/>
      <c r="AX69" s="364"/>
      <c r="AY69" s="364"/>
      <c r="AZ69" s="364"/>
      <c r="BA69" s="364"/>
      <c r="BB69" s="364"/>
      <c r="BC69" s="364"/>
      <c r="BD69" s="364"/>
      <c r="BE69" s="364"/>
    </row>
    <row r="70" spans="1:57" hidden="1">
      <c r="A70" s="385">
        <v>1254</v>
      </c>
      <c r="B70" s="382" t="s">
        <v>682</v>
      </c>
      <c r="C70" s="383"/>
      <c r="D70" s="358">
        <f t="shared" si="21"/>
        <v>0</v>
      </c>
      <c r="E70" s="358"/>
      <c r="F70" s="358"/>
    </row>
    <row r="71" spans="1:57" ht="33" hidden="1" customHeight="1">
      <c r="A71" s="385">
        <v>1255</v>
      </c>
      <c r="B71" s="382" t="s">
        <v>683</v>
      </c>
      <c r="C71" s="383"/>
      <c r="D71" s="358">
        <f>E71+F71</f>
        <v>0</v>
      </c>
      <c r="E71" s="358">
        <v>0</v>
      </c>
      <c r="F71" s="358">
        <v>0</v>
      </c>
    </row>
    <row r="72" spans="1:57" ht="38.25" hidden="1">
      <c r="A72" s="385">
        <v>1256</v>
      </c>
      <c r="B72" s="382" t="s">
        <v>684</v>
      </c>
      <c r="C72" s="383"/>
      <c r="D72" s="358">
        <f>E72+F72</f>
        <v>0</v>
      </c>
      <c r="E72" s="358"/>
      <c r="F72" s="358"/>
    </row>
    <row r="73" spans="1:57" ht="51" hidden="1">
      <c r="A73" s="279">
        <v>1260</v>
      </c>
      <c r="B73" s="400" t="s">
        <v>685</v>
      </c>
      <c r="C73" s="394">
        <v>7332</v>
      </c>
      <c r="D73" s="380">
        <f>+D74+D75</f>
        <v>0</v>
      </c>
      <c r="E73" s="380">
        <f t="shared" ref="E73:F73" si="22">+E74+E75</f>
        <v>0</v>
      </c>
      <c r="F73" s="380">
        <f t="shared" si="22"/>
        <v>0</v>
      </c>
    </row>
    <row r="74" spans="1:57" s="377" customFormat="1" ht="38.25" hidden="1">
      <c r="A74" s="385">
        <v>1261</v>
      </c>
      <c r="B74" s="382" t="s">
        <v>686</v>
      </c>
      <c r="C74" s="383"/>
      <c r="D74" s="358">
        <f>E74+F74</f>
        <v>0</v>
      </c>
      <c r="E74" s="358">
        <v>0</v>
      </c>
      <c r="F74" s="358"/>
      <c r="G74" s="364"/>
      <c r="H74" s="364"/>
      <c r="I74" s="364"/>
      <c r="J74" s="364"/>
      <c r="K74" s="364"/>
      <c r="L74" s="364"/>
      <c r="M74" s="364"/>
      <c r="N74" s="364"/>
      <c r="O74" s="364"/>
      <c r="P74" s="364"/>
      <c r="Q74" s="364"/>
      <c r="R74" s="364"/>
      <c r="S74" s="364"/>
      <c r="T74" s="364"/>
      <c r="U74" s="364"/>
      <c r="V74" s="364"/>
      <c r="W74" s="364"/>
      <c r="X74" s="364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  <c r="AJ74" s="364"/>
      <c r="AK74" s="364"/>
      <c r="AL74" s="364"/>
      <c r="AM74" s="364"/>
      <c r="AN74" s="364"/>
      <c r="AO74" s="364"/>
      <c r="AP74" s="364"/>
      <c r="AQ74" s="364"/>
      <c r="AR74" s="364"/>
      <c r="AS74" s="364"/>
      <c r="AT74" s="364"/>
      <c r="AU74" s="364"/>
      <c r="AV74" s="364"/>
      <c r="AW74" s="364"/>
      <c r="AX74" s="364"/>
      <c r="AY74" s="364"/>
      <c r="AZ74" s="364"/>
      <c r="BA74" s="364"/>
      <c r="BB74" s="364"/>
      <c r="BC74" s="364"/>
      <c r="BD74" s="364"/>
      <c r="BE74" s="364"/>
    </row>
    <row r="75" spans="1:57" ht="38.25" hidden="1">
      <c r="A75" s="385">
        <v>1262</v>
      </c>
      <c r="B75" s="382" t="s">
        <v>687</v>
      </c>
      <c r="C75" s="383"/>
      <c r="D75" s="358">
        <f>E75+F75</f>
        <v>0</v>
      </c>
      <c r="E75" s="358"/>
      <c r="F75" s="358"/>
    </row>
    <row r="76" spans="1:57" ht="63.75">
      <c r="A76" s="279">
        <v>1300</v>
      </c>
      <c r="B76" s="400" t="s">
        <v>688</v>
      </c>
      <c r="C76" s="394">
        <v>7400</v>
      </c>
      <c r="D76" s="380">
        <f>+D77+D79+D81+D86+D90+D114+D117+D120+D123</f>
        <v>575903</v>
      </c>
      <c r="E76" s="380">
        <f t="shared" ref="E76:F76" si="23">+E77+E79+E81+E86+E90+E114+E117+E120+E123</f>
        <v>575903</v>
      </c>
      <c r="F76" s="380">
        <f t="shared" si="23"/>
        <v>0</v>
      </c>
      <c r="G76" s="377"/>
      <c r="H76" s="377"/>
      <c r="I76" s="377"/>
      <c r="J76" s="377"/>
      <c r="K76" s="377"/>
      <c r="L76" s="377"/>
      <c r="M76" s="377"/>
      <c r="N76" s="377"/>
      <c r="O76" s="377"/>
      <c r="P76" s="377"/>
      <c r="Q76" s="377"/>
      <c r="R76" s="377"/>
      <c r="S76" s="377"/>
      <c r="T76" s="377"/>
      <c r="U76" s="377"/>
      <c r="V76" s="377"/>
      <c r="W76" s="377"/>
      <c r="X76" s="377"/>
      <c r="Y76" s="377"/>
      <c r="Z76" s="377"/>
      <c r="AA76" s="377"/>
      <c r="AB76" s="377"/>
      <c r="AC76" s="377"/>
      <c r="AD76" s="377"/>
      <c r="AE76" s="377"/>
      <c r="AF76" s="377"/>
      <c r="AG76" s="377"/>
      <c r="AH76" s="377"/>
      <c r="AI76" s="377"/>
      <c r="AJ76" s="377"/>
      <c r="AK76" s="377"/>
      <c r="AL76" s="377"/>
      <c r="AM76" s="377"/>
      <c r="AN76" s="377"/>
      <c r="AO76" s="377"/>
      <c r="AP76" s="377"/>
      <c r="AQ76" s="377"/>
      <c r="AR76" s="377"/>
      <c r="AS76" s="377"/>
      <c r="AT76" s="377"/>
      <c r="AU76" s="377"/>
      <c r="AV76" s="377"/>
      <c r="AW76" s="377"/>
      <c r="AX76" s="377"/>
      <c r="AY76" s="377"/>
      <c r="AZ76" s="377"/>
      <c r="BA76" s="377"/>
      <c r="BB76" s="377"/>
      <c r="BC76" s="377"/>
      <c r="BD76" s="377"/>
      <c r="BE76" s="377"/>
    </row>
    <row r="77" spans="1:57" ht="25.5" hidden="1">
      <c r="A77" s="279">
        <v>1310</v>
      </c>
      <c r="B77" s="400" t="s">
        <v>689</v>
      </c>
      <c r="C77" s="281">
        <v>7411</v>
      </c>
      <c r="D77" s="379">
        <f>+D78</f>
        <v>0</v>
      </c>
      <c r="E77" s="379">
        <f t="shared" ref="E77:F77" si="24">+E78</f>
        <v>0</v>
      </c>
      <c r="F77" s="379">
        <f t="shared" si="24"/>
        <v>0</v>
      </c>
    </row>
    <row r="78" spans="1:57" ht="51" hidden="1">
      <c r="A78" s="385">
        <v>1311</v>
      </c>
      <c r="B78" s="382" t="s">
        <v>690</v>
      </c>
      <c r="C78" s="383"/>
      <c r="D78" s="358">
        <f>E78+F78</f>
        <v>0</v>
      </c>
      <c r="E78" s="358"/>
      <c r="F78" s="358"/>
      <c r="G78" s="377"/>
      <c r="H78" s="377"/>
      <c r="I78" s="377"/>
      <c r="J78" s="377"/>
      <c r="K78" s="377"/>
      <c r="L78" s="377"/>
      <c r="M78" s="377"/>
      <c r="N78" s="377"/>
      <c r="O78" s="377"/>
      <c r="P78" s="377"/>
      <c r="Q78" s="377"/>
      <c r="R78" s="377"/>
      <c r="S78" s="377"/>
      <c r="T78" s="377"/>
      <c r="U78" s="377"/>
      <c r="V78" s="377"/>
      <c r="W78" s="377"/>
      <c r="X78" s="377"/>
      <c r="Y78" s="377"/>
      <c r="Z78" s="377"/>
      <c r="AA78" s="377"/>
      <c r="AB78" s="377"/>
      <c r="AC78" s="377"/>
      <c r="AD78" s="377"/>
      <c r="AE78" s="377"/>
      <c r="AF78" s="377"/>
      <c r="AG78" s="377"/>
      <c r="AH78" s="377"/>
      <c r="AI78" s="377"/>
      <c r="AJ78" s="377"/>
      <c r="AK78" s="377"/>
      <c r="AL78" s="377"/>
      <c r="AM78" s="377"/>
      <c r="AN78" s="377"/>
      <c r="AO78" s="377"/>
      <c r="AP78" s="377"/>
      <c r="AQ78" s="377"/>
      <c r="AR78" s="377"/>
      <c r="AS78" s="377"/>
      <c r="AT78" s="377"/>
      <c r="AU78" s="377"/>
      <c r="AV78" s="377"/>
      <c r="AW78" s="377"/>
      <c r="AX78" s="377"/>
      <c r="AY78" s="377"/>
      <c r="AZ78" s="377"/>
      <c r="BA78" s="377"/>
      <c r="BB78" s="377"/>
      <c r="BC78" s="377"/>
      <c r="BD78" s="377"/>
      <c r="BE78" s="377"/>
    </row>
    <row r="79" spans="1:57" hidden="1">
      <c r="A79" s="279">
        <v>1320</v>
      </c>
      <c r="B79" s="400" t="s">
        <v>691</v>
      </c>
      <c r="C79" s="281">
        <v>7412</v>
      </c>
      <c r="D79" s="380">
        <f>+D80</f>
        <v>0</v>
      </c>
      <c r="E79" s="380">
        <f t="shared" ref="E79:F79" si="25">+E80</f>
        <v>0</v>
      </c>
      <c r="F79" s="380">
        <f t="shared" si="25"/>
        <v>0</v>
      </c>
    </row>
    <row r="80" spans="1:57" s="377" customFormat="1" ht="38.25" hidden="1">
      <c r="A80" s="385">
        <v>1321</v>
      </c>
      <c r="B80" s="382" t="s">
        <v>624</v>
      </c>
      <c r="C80" s="383"/>
      <c r="D80" s="358">
        <f>E80+F80</f>
        <v>0</v>
      </c>
      <c r="E80" s="289"/>
      <c r="F80" s="289"/>
      <c r="G80" s="364"/>
      <c r="H80" s="364"/>
      <c r="I80" s="364"/>
      <c r="J80" s="364"/>
      <c r="K80" s="364"/>
      <c r="L80" s="364"/>
      <c r="M80" s="364"/>
      <c r="N80" s="364"/>
      <c r="O80" s="364"/>
      <c r="P80" s="364"/>
      <c r="Q80" s="364"/>
      <c r="R80" s="364"/>
      <c r="S80" s="364"/>
      <c r="T80" s="364"/>
      <c r="U80" s="364"/>
      <c r="V80" s="364"/>
      <c r="W80" s="364"/>
      <c r="X80" s="364"/>
      <c r="Y80" s="364"/>
      <c r="Z80" s="364"/>
      <c r="AA80" s="364"/>
      <c r="AB80" s="364"/>
      <c r="AC80" s="364"/>
      <c r="AD80" s="364"/>
      <c r="AE80" s="364"/>
      <c r="AF80" s="364"/>
      <c r="AG80" s="364"/>
      <c r="AH80" s="364"/>
      <c r="AI80" s="364"/>
      <c r="AJ80" s="364"/>
      <c r="AK80" s="364"/>
      <c r="AL80" s="364"/>
      <c r="AM80" s="364"/>
      <c r="AN80" s="364"/>
      <c r="AO80" s="364"/>
      <c r="AP80" s="364"/>
      <c r="AQ80" s="364"/>
      <c r="AR80" s="364"/>
      <c r="AS80" s="364"/>
      <c r="AT80" s="364"/>
      <c r="AU80" s="364"/>
      <c r="AV80" s="364"/>
      <c r="AW80" s="364"/>
      <c r="AX80" s="364"/>
      <c r="AY80" s="364"/>
      <c r="AZ80" s="364"/>
      <c r="BA80" s="364"/>
      <c r="BB80" s="364"/>
      <c r="BC80" s="364"/>
      <c r="BD80" s="364"/>
      <c r="BE80" s="364"/>
    </row>
    <row r="81" spans="1:57" ht="38.25" hidden="1">
      <c r="A81" s="404">
        <v>1330</v>
      </c>
      <c r="B81" s="400" t="s">
        <v>692</v>
      </c>
      <c r="C81" s="405">
        <v>7415</v>
      </c>
      <c r="D81" s="380">
        <f>+D82+D83+D84+D85</f>
        <v>0</v>
      </c>
      <c r="E81" s="380">
        <f t="shared" ref="E81:F81" si="26">+E82+E83+E84+E85</f>
        <v>0</v>
      </c>
      <c r="F81" s="380">
        <f t="shared" si="26"/>
        <v>0</v>
      </c>
    </row>
    <row r="82" spans="1:57" ht="25.5" hidden="1">
      <c r="A82" s="385">
        <v>1331</v>
      </c>
      <c r="B82" s="382" t="s">
        <v>693</v>
      </c>
      <c r="C82" s="383"/>
      <c r="D82" s="358">
        <f>E82+F82</f>
        <v>0</v>
      </c>
      <c r="E82" s="358"/>
      <c r="F82" s="358">
        <v>0</v>
      </c>
      <c r="G82" s="377"/>
      <c r="H82" s="377"/>
      <c r="I82" s="377"/>
      <c r="J82" s="377"/>
      <c r="K82" s="377"/>
      <c r="L82" s="377"/>
      <c r="M82" s="377"/>
      <c r="N82" s="377"/>
      <c r="O82" s="377"/>
      <c r="P82" s="377"/>
      <c r="Q82" s="377"/>
      <c r="R82" s="377"/>
      <c r="S82" s="377"/>
      <c r="T82" s="377"/>
      <c r="U82" s="377"/>
      <c r="V82" s="377"/>
      <c r="W82" s="377"/>
      <c r="X82" s="377"/>
      <c r="Y82" s="377"/>
      <c r="Z82" s="377"/>
      <c r="AA82" s="377"/>
      <c r="AB82" s="377"/>
      <c r="AC82" s="377"/>
      <c r="AD82" s="377"/>
      <c r="AE82" s="377"/>
      <c r="AF82" s="377"/>
      <c r="AG82" s="377"/>
      <c r="AH82" s="377"/>
      <c r="AI82" s="377"/>
      <c r="AJ82" s="377"/>
      <c r="AK82" s="377"/>
      <c r="AL82" s="377"/>
      <c r="AM82" s="377"/>
      <c r="AN82" s="377"/>
      <c r="AO82" s="377"/>
      <c r="AP82" s="377"/>
      <c r="AQ82" s="377"/>
      <c r="AR82" s="377"/>
      <c r="AS82" s="377"/>
      <c r="AT82" s="377"/>
      <c r="AU82" s="377"/>
      <c r="AV82" s="377"/>
      <c r="AW82" s="377"/>
      <c r="AX82" s="377"/>
      <c r="AY82" s="377"/>
      <c r="AZ82" s="377"/>
      <c r="BA82" s="377"/>
      <c r="BB82" s="377"/>
      <c r="BC82" s="377"/>
      <c r="BD82" s="377"/>
      <c r="BE82" s="377"/>
    </row>
    <row r="83" spans="1:57" ht="38.25" hidden="1">
      <c r="A83" s="385">
        <v>1332</v>
      </c>
      <c r="B83" s="382" t="s">
        <v>694</v>
      </c>
      <c r="C83" s="383"/>
      <c r="D83" s="358">
        <f t="shared" ref="D83:D89" si="27">E83+F83</f>
        <v>0</v>
      </c>
      <c r="E83" s="358"/>
      <c r="F83" s="358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377"/>
      <c r="S83" s="377"/>
      <c r="T83" s="377"/>
      <c r="U83" s="377"/>
      <c r="V83" s="377"/>
      <c r="W83" s="377"/>
      <c r="X83" s="377"/>
      <c r="Y83" s="377"/>
      <c r="Z83" s="377"/>
      <c r="AA83" s="377"/>
      <c r="AB83" s="377"/>
      <c r="AC83" s="377"/>
      <c r="AD83" s="377"/>
      <c r="AE83" s="377"/>
      <c r="AF83" s="377"/>
      <c r="AG83" s="377"/>
      <c r="AH83" s="377"/>
      <c r="AI83" s="377"/>
      <c r="AJ83" s="377"/>
      <c r="AK83" s="377"/>
      <c r="AL83" s="377"/>
      <c r="AM83" s="377"/>
      <c r="AN83" s="377"/>
      <c r="AO83" s="377"/>
      <c r="AP83" s="377"/>
      <c r="AQ83" s="377"/>
      <c r="AR83" s="377"/>
      <c r="AS83" s="377"/>
      <c r="AT83" s="377"/>
      <c r="AU83" s="377"/>
      <c r="AV83" s="377"/>
      <c r="AW83" s="377"/>
      <c r="AX83" s="377"/>
      <c r="AY83" s="377"/>
      <c r="AZ83" s="377"/>
      <c r="BA83" s="377"/>
      <c r="BB83" s="377"/>
      <c r="BC83" s="377"/>
      <c r="BD83" s="377"/>
      <c r="BE83" s="377"/>
    </row>
    <row r="84" spans="1:57" s="377" customFormat="1" ht="51" hidden="1">
      <c r="A84" s="385">
        <v>1333</v>
      </c>
      <c r="B84" s="382" t="s">
        <v>695</v>
      </c>
      <c r="C84" s="383"/>
      <c r="D84" s="358">
        <f t="shared" si="27"/>
        <v>0</v>
      </c>
      <c r="E84" s="358"/>
      <c r="F84" s="358"/>
      <c r="G84" s="364"/>
      <c r="H84" s="364"/>
      <c r="I84" s="364"/>
      <c r="J84" s="364"/>
      <c r="K84" s="364"/>
      <c r="L84" s="364"/>
      <c r="M84" s="364"/>
      <c r="N84" s="364"/>
      <c r="O84" s="364"/>
      <c r="P84" s="364"/>
      <c r="Q84" s="364"/>
      <c r="R84" s="364"/>
      <c r="S84" s="364"/>
      <c r="T84" s="364"/>
      <c r="U84" s="364"/>
      <c r="V84" s="364"/>
      <c r="W84" s="364"/>
      <c r="X84" s="364"/>
      <c r="Y84" s="364"/>
      <c r="Z84" s="364"/>
      <c r="AA84" s="364"/>
      <c r="AB84" s="364"/>
      <c r="AC84" s="364"/>
      <c r="AD84" s="364"/>
      <c r="AE84" s="364"/>
      <c r="AF84" s="364"/>
      <c r="AG84" s="364"/>
      <c r="AH84" s="364"/>
      <c r="AI84" s="364"/>
      <c r="AJ84" s="364"/>
      <c r="AK84" s="364"/>
      <c r="AL84" s="364"/>
      <c r="AM84" s="364"/>
      <c r="AN84" s="364"/>
      <c r="AO84" s="364"/>
      <c r="AP84" s="364"/>
      <c r="AQ84" s="364"/>
      <c r="AR84" s="364"/>
      <c r="AS84" s="364"/>
      <c r="AT84" s="364"/>
      <c r="AU84" s="364"/>
      <c r="AV84" s="364"/>
      <c r="AW84" s="364"/>
      <c r="AX84" s="364"/>
      <c r="AY84" s="364"/>
      <c r="AZ84" s="364"/>
      <c r="BA84" s="364"/>
      <c r="BB84" s="364"/>
      <c r="BC84" s="364"/>
      <c r="BD84" s="364"/>
      <c r="BE84" s="364"/>
    </row>
    <row r="85" spans="1:57" hidden="1">
      <c r="A85" s="385">
        <v>1334</v>
      </c>
      <c r="B85" s="382" t="s">
        <v>625</v>
      </c>
      <c r="C85" s="383"/>
      <c r="D85" s="358">
        <f t="shared" si="27"/>
        <v>0</v>
      </c>
      <c r="E85" s="289"/>
      <c r="F85" s="289"/>
    </row>
    <row r="86" spans="1:57" ht="63.75">
      <c r="A86" s="279">
        <v>1340</v>
      </c>
      <c r="B86" s="378" t="s">
        <v>696</v>
      </c>
      <c r="C86" s="281">
        <v>7421</v>
      </c>
      <c r="D86" s="380">
        <f>+D87+D88+D89</f>
        <v>575903</v>
      </c>
      <c r="E86" s="380">
        <f t="shared" ref="E86:F86" si="28">+E87+E88+E89</f>
        <v>575903</v>
      </c>
      <c r="F86" s="380">
        <f t="shared" si="28"/>
        <v>0</v>
      </c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377"/>
      <c r="R86" s="377"/>
      <c r="S86" s="377"/>
      <c r="T86" s="377"/>
      <c r="U86" s="377"/>
      <c r="V86" s="377"/>
      <c r="W86" s="377"/>
      <c r="X86" s="377"/>
      <c r="Y86" s="377"/>
      <c r="Z86" s="377"/>
      <c r="AA86" s="377"/>
      <c r="AB86" s="377"/>
      <c r="AC86" s="377"/>
      <c r="AD86" s="377"/>
      <c r="AE86" s="377"/>
      <c r="AF86" s="377"/>
      <c r="AG86" s="377"/>
      <c r="AH86" s="377"/>
      <c r="AI86" s="377"/>
      <c r="AJ86" s="377"/>
      <c r="AK86" s="377"/>
      <c r="AL86" s="377"/>
      <c r="AM86" s="377"/>
      <c r="AN86" s="377"/>
      <c r="AO86" s="377"/>
      <c r="AP86" s="377"/>
      <c r="AQ86" s="377"/>
      <c r="AR86" s="377"/>
      <c r="AS86" s="377"/>
      <c r="AT86" s="377"/>
      <c r="AU86" s="377"/>
      <c r="AV86" s="377"/>
      <c r="AW86" s="377"/>
      <c r="AX86" s="377"/>
      <c r="AY86" s="377"/>
      <c r="AZ86" s="377"/>
      <c r="BA86" s="377"/>
      <c r="BB86" s="377"/>
      <c r="BC86" s="377"/>
      <c r="BD86" s="377"/>
      <c r="BE86" s="377"/>
    </row>
    <row r="87" spans="1:57" ht="76.5" hidden="1">
      <c r="A87" s="385">
        <v>1341</v>
      </c>
      <c r="B87" s="382" t="s">
        <v>697</v>
      </c>
      <c r="C87" s="383"/>
      <c r="D87" s="358">
        <f t="shared" si="27"/>
        <v>0</v>
      </c>
      <c r="E87" s="358"/>
      <c r="F87" s="358"/>
    </row>
    <row r="88" spans="1:57" ht="57.75" customHeight="1">
      <c r="A88" s="385">
        <v>1342</v>
      </c>
      <c r="B88" s="382" t="s">
        <v>698</v>
      </c>
      <c r="C88" s="383"/>
      <c r="D88" s="358">
        <f t="shared" si="27"/>
        <v>575903</v>
      </c>
      <c r="E88" s="358">
        <v>575903</v>
      </c>
      <c r="F88" s="358">
        <v>0</v>
      </c>
    </row>
    <row r="89" spans="1:57" s="377" customFormat="1" ht="63.75" hidden="1" customHeight="1">
      <c r="A89" s="385">
        <v>1343</v>
      </c>
      <c r="B89" s="382" t="s">
        <v>699</v>
      </c>
      <c r="C89" s="383"/>
      <c r="D89" s="358">
        <f t="shared" si="27"/>
        <v>0</v>
      </c>
      <c r="E89" s="358"/>
      <c r="F89" s="358"/>
    </row>
    <row r="90" spans="1:57" ht="38.25" hidden="1">
      <c r="A90" s="279">
        <v>1350</v>
      </c>
      <c r="B90" s="378" t="s">
        <v>700</v>
      </c>
      <c r="C90" s="281">
        <v>7422</v>
      </c>
      <c r="D90" s="380">
        <f>+D91+D112+D113</f>
        <v>0</v>
      </c>
      <c r="E90" s="380">
        <f t="shared" ref="E90:F90" si="29">+E91+E112+E113</f>
        <v>0</v>
      </c>
      <c r="F90" s="380">
        <f t="shared" si="29"/>
        <v>0</v>
      </c>
    </row>
    <row r="91" spans="1:57" ht="89.25" hidden="1">
      <c r="A91" s="390">
        <v>1351</v>
      </c>
      <c r="B91" s="391" t="s">
        <v>701</v>
      </c>
      <c r="C91" s="392"/>
      <c r="D91" s="380">
        <f>+D92+D93+D94+D95+D96+D97+D98+D99+D100+D101+D102+D103+D104+D105+D106+D107+D108+D109+D110+D111</f>
        <v>0</v>
      </c>
      <c r="E91" s="380">
        <f t="shared" ref="E91:F91" si="30">+E92+E93+E94+E95+E96+E97+E98+E99+E100+E101+E102+E103+E104+E105+E106+E107+E108+E109+E110+E111</f>
        <v>0</v>
      </c>
      <c r="F91" s="380">
        <f t="shared" si="30"/>
        <v>0</v>
      </c>
    </row>
    <row r="92" spans="1:57" s="377" customFormat="1" ht="63.75" hidden="1">
      <c r="A92" s="385">
        <v>13501</v>
      </c>
      <c r="B92" s="382" t="s">
        <v>702</v>
      </c>
      <c r="C92" s="383"/>
      <c r="D92" s="358">
        <f t="shared" ref="D92:D126" si="31">E92+F92</f>
        <v>0</v>
      </c>
      <c r="E92" s="358"/>
      <c r="F92" s="358">
        <v>0</v>
      </c>
      <c r="G92" s="364"/>
      <c r="H92" s="364"/>
      <c r="I92" s="364"/>
      <c r="J92" s="364"/>
      <c r="K92" s="364"/>
      <c r="L92" s="364"/>
      <c r="M92" s="364"/>
      <c r="N92" s="364"/>
      <c r="O92" s="364"/>
      <c r="P92" s="364"/>
      <c r="Q92" s="364"/>
      <c r="R92" s="364"/>
      <c r="S92" s="364"/>
      <c r="T92" s="364"/>
      <c r="U92" s="364"/>
      <c r="V92" s="364"/>
      <c r="W92" s="364"/>
      <c r="X92" s="364"/>
      <c r="Y92" s="364"/>
      <c r="Z92" s="364"/>
      <c r="AA92" s="364"/>
      <c r="AB92" s="364"/>
      <c r="AC92" s="364"/>
      <c r="AD92" s="364"/>
      <c r="AE92" s="364"/>
      <c r="AF92" s="364"/>
      <c r="AG92" s="364"/>
      <c r="AH92" s="364"/>
      <c r="AI92" s="364"/>
      <c r="AJ92" s="364"/>
      <c r="AK92" s="364"/>
      <c r="AL92" s="364"/>
      <c r="AM92" s="364"/>
      <c r="AN92" s="364"/>
      <c r="AO92" s="364"/>
      <c r="AP92" s="364"/>
      <c r="AQ92" s="364"/>
      <c r="AR92" s="364"/>
      <c r="AS92" s="364"/>
      <c r="AT92" s="364"/>
      <c r="AU92" s="364"/>
      <c r="AV92" s="364"/>
      <c r="AW92" s="364"/>
      <c r="AX92" s="364"/>
      <c r="AY92" s="364"/>
      <c r="AZ92" s="364"/>
      <c r="BA92" s="364"/>
      <c r="BB92" s="364"/>
      <c r="BC92" s="364"/>
      <c r="BD92" s="364"/>
      <c r="BE92" s="364"/>
    </row>
    <row r="93" spans="1:57" ht="114.75" hidden="1">
      <c r="A93" s="385">
        <v>13502</v>
      </c>
      <c r="B93" s="382" t="s">
        <v>703</v>
      </c>
      <c r="C93" s="383"/>
      <c r="D93" s="358">
        <f t="shared" si="31"/>
        <v>0</v>
      </c>
      <c r="E93" s="358"/>
      <c r="F93" s="358">
        <v>0</v>
      </c>
    </row>
    <row r="94" spans="1:57" ht="51" hidden="1">
      <c r="A94" s="385">
        <v>13503</v>
      </c>
      <c r="B94" s="382" t="s">
        <v>704</v>
      </c>
      <c r="C94" s="383"/>
      <c r="D94" s="358">
        <f t="shared" si="31"/>
        <v>0</v>
      </c>
      <c r="E94" s="358"/>
      <c r="F94" s="358">
        <v>0</v>
      </c>
    </row>
    <row r="95" spans="1:57" s="377" customFormat="1" ht="63.75" hidden="1">
      <c r="A95" s="385">
        <v>13504</v>
      </c>
      <c r="B95" s="382" t="s">
        <v>705</v>
      </c>
      <c r="C95" s="383"/>
      <c r="D95" s="358">
        <f t="shared" si="31"/>
        <v>0</v>
      </c>
      <c r="E95" s="289"/>
      <c r="F95" s="289"/>
      <c r="G95" s="364"/>
      <c r="H95" s="364"/>
      <c r="I95" s="364"/>
      <c r="J95" s="364"/>
      <c r="K95" s="364"/>
      <c r="L95" s="364"/>
      <c r="M95" s="364"/>
      <c r="N95" s="364"/>
      <c r="O95" s="364"/>
      <c r="P95" s="364"/>
      <c r="Q95" s="364"/>
      <c r="R95" s="364"/>
      <c r="S95" s="364"/>
      <c r="T95" s="364"/>
      <c r="U95" s="364"/>
      <c r="V95" s="364"/>
      <c r="W95" s="364"/>
      <c r="X95" s="364"/>
      <c r="Y95" s="364"/>
      <c r="Z95" s="364"/>
      <c r="AA95" s="364"/>
      <c r="AB95" s="364"/>
      <c r="AC95" s="364"/>
      <c r="AD95" s="364"/>
      <c r="AE95" s="364"/>
      <c r="AF95" s="364"/>
      <c r="AG95" s="364"/>
      <c r="AH95" s="364"/>
      <c r="AI95" s="364"/>
      <c r="AJ95" s="364"/>
      <c r="AK95" s="364"/>
      <c r="AL95" s="364"/>
      <c r="AM95" s="364"/>
      <c r="AN95" s="364"/>
      <c r="AO95" s="364"/>
      <c r="AP95" s="364"/>
      <c r="AQ95" s="364"/>
      <c r="AR95" s="364"/>
      <c r="AS95" s="364"/>
      <c r="AT95" s="364"/>
      <c r="AU95" s="364"/>
      <c r="AV95" s="364"/>
      <c r="AW95" s="364"/>
      <c r="AX95" s="364"/>
      <c r="AY95" s="364"/>
      <c r="AZ95" s="364"/>
    </row>
    <row r="96" spans="1:57" s="377" customFormat="1" ht="25.5" hidden="1">
      <c r="A96" s="385">
        <v>13505</v>
      </c>
      <c r="B96" s="382" t="s">
        <v>706</v>
      </c>
      <c r="C96" s="383"/>
      <c r="D96" s="358">
        <f t="shared" si="31"/>
        <v>0</v>
      </c>
      <c r="E96" s="289"/>
      <c r="F96" s="289"/>
      <c r="G96" s="364"/>
      <c r="H96" s="364"/>
      <c r="I96" s="364"/>
      <c r="J96" s="364"/>
      <c r="K96" s="364"/>
      <c r="L96" s="364"/>
      <c r="M96" s="364"/>
      <c r="N96" s="364"/>
      <c r="O96" s="364"/>
      <c r="P96" s="364"/>
      <c r="Q96" s="364"/>
      <c r="R96" s="364"/>
      <c r="S96" s="364"/>
      <c r="T96" s="364"/>
      <c r="U96" s="364"/>
      <c r="V96" s="364"/>
      <c r="W96" s="364"/>
      <c r="X96" s="364"/>
      <c r="Y96" s="364"/>
      <c r="Z96" s="364"/>
      <c r="AA96" s="364"/>
      <c r="AB96" s="364"/>
      <c r="AC96" s="364"/>
      <c r="AD96" s="364"/>
      <c r="AE96" s="364"/>
      <c r="AF96" s="364"/>
      <c r="AG96" s="364"/>
      <c r="AH96" s="364"/>
      <c r="AI96" s="364"/>
      <c r="AJ96" s="364"/>
      <c r="AK96" s="364"/>
      <c r="AL96" s="364"/>
      <c r="AM96" s="364"/>
      <c r="AN96" s="364"/>
      <c r="AO96" s="364"/>
      <c r="AP96" s="364"/>
      <c r="AQ96" s="364"/>
      <c r="AR96" s="364"/>
      <c r="AS96" s="364"/>
      <c r="AT96" s="364"/>
      <c r="AU96" s="364"/>
      <c r="AV96" s="364"/>
      <c r="AW96" s="364"/>
      <c r="AX96" s="364"/>
      <c r="AY96" s="364"/>
      <c r="AZ96" s="364"/>
    </row>
    <row r="97" spans="1:6" ht="25.5" hidden="1">
      <c r="A97" s="385">
        <v>13506</v>
      </c>
      <c r="B97" s="382" t="s">
        <v>707</v>
      </c>
      <c r="C97" s="383"/>
      <c r="D97" s="358">
        <f t="shared" si="31"/>
        <v>0</v>
      </c>
      <c r="E97" s="289"/>
      <c r="F97" s="289"/>
    </row>
    <row r="98" spans="1:6" ht="38.25" hidden="1">
      <c r="A98" s="385">
        <v>13507</v>
      </c>
      <c r="B98" s="382" t="s">
        <v>708</v>
      </c>
      <c r="C98" s="383"/>
      <c r="D98" s="358">
        <f t="shared" si="31"/>
        <v>0</v>
      </c>
      <c r="E98" s="289"/>
      <c r="F98" s="289"/>
    </row>
    <row r="99" spans="1:6" ht="76.5" hidden="1">
      <c r="A99" s="385">
        <v>13508</v>
      </c>
      <c r="B99" s="382" t="s">
        <v>709</v>
      </c>
      <c r="C99" s="383"/>
      <c r="D99" s="358">
        <f t="shared" si="31"/>
        <v>0</v>
      </c>
      <c r="E99" s="289"/>
      <c r="F99" s="289"/>
    </row>
    <row r="100" spans="1:6" hidden="1">
      <c r="A100" s="385">
        <v>13509</v>
      </c>
      <c r="B100" s="382" t="s">
        <v>710</v>
      </c>
      <c r="C100" s="383"/>
      <c r="D100" s="358">
        <f t="shared" si="31"/>
        <v>0</v>
      </c>
      <c r="E100" s="289"/>
      <c r="F100" s="289"/>
    </row>
    <row r="101" spans="1:6" ht="51" hidden="1">
      <c r="A101" s="385">
        <v>13510</v>
      </c>
      <c r="B101" s="382" t="s">
        <v>711</v>
      </c>
      <c r="C101" s="383"/>
      <c r="D101" s="358">
        <f t="shared" si="31"/>
        <v>0</v>
      </c>
      <c r="E101" s="289"/>
      <c r="F101" s="289"/>
    </row>
    <row r="102" spans="1:6" ht="89.25" hidden="1">
      <c r="A102" s="385">
        <v>13511</v>
      </c>
      <c r="B102" s="382" t="s">
        <v>712</v>
      </c>
      <c r="C102" s="383"/>
      <c r="D102" s="358">
        <f t="shared" si="31"/>
        <v>0</v>
      </c>
      <c r="E102" s="289"/>
      <c r="F102" s="289"/>
    </row>
    <row r="103" spans="1:6" ht="38.25" hidden="1">
      <c r="A103" s="385">
        <v>13512</v>
      </c>
      <c r="B103" s="382" t="s">
        <v>713</v>
      </c>
      <c r="C103" s="383"/>
      <c r="D103" s="358">
        <f t="shared" si="31"/>
        <v>0</v>
      </c>
      <c r="E103" s="289"/>
      <c r="F103" s="289"/>
    </row>
    <row r="104" spans="1:6" ht="25.5" hidden="1">
      <c r="A104" s="385">
        <v>13513</v>
      </c>
      <c r="B104" s="382" t="s">
        <v>714</v>
      </c>
      <c r="C104" s="383"/>
      <c r="D104" s="358">
        <f t="shared" si="31"/>
        <v>0</v>
      </c>
      <c r="E104" s="289"/>
      <c r="F104" s="289"/>
    </row>
    <row r="105" spans="1:6" ht="51" hidden="1">
      <c r="A105" s="385">
        <v>13514</v>
      </c>
      <c r="B105" s="382" t="s">
        <v>715</v>
      </c>
      <c r="C105" s="383"/>
      <c r="D105" s="358">
        <f t="shared" si="31"/>
        <v>0</v>
      </c>
      <c r="E105" s="289"/>
      <c r="F105" s="289"/>
    </row>
    <row r="106" spans="1:6" ht="76.5" hidden="1">
      <c r="A106" s="385">
        <v>13515</v>
      </c>
      <c r="B106" s="382" t="s">
        <v>716</v>
      </c>
      <c r="C106" s="383"/>
      <c r="D106" s="358">
        <f t="shared" si="31"/>
        <v>0</v>
      </c>
      <c r="E106" s="289"/>
      <c r="F106" s="289"/>
    </row>
    <row r="107" spans="1:6" ht="53.25" hidden="1" customHeight="1">
      <c r="A107" s="385">
        <v>13516</v>
      </c>
      <c r="B107" s="382" t="s">
        <v>717</v>
      </c>
      <c r="C107" s="383"/>
      <c r="D107" s="358">
        <f t="shared" si="31"/>
        <v>0</v>
      </c>
      <c r="E107" s="358"/>
      <c r="F107" s="289"/>
    </row>
    <row r="108" spans="1:6" ht="114.75" hidden="1">
      <c r="A108" s="385">
        <v>13517</v>
      </c>
      <c r="B108" s="382" t="s">
        <v>718</v>
      </c>
      <c r="C108" s="383"/>
      <c r="D108" s="358">
        <f t="shared" si="31"/>
        <v>0</v>
      </c>
      <c r="E108" s="289"/>
      <c r="F108" s="289"/>
    </row>
    <row r="109" spans="1:6" ht="25.5" hidden="1">
      <c r="A109" s="385">
        <v>13518</v>
      </c>
      <c r="B109" s="382" t="s">
        <v>719</v>
      </c>
      <c r="C109" s="383"/>
      <c r="D109" s="358">
        <f t="shared" si="31"/>
        <v>0</v>
      </c>
      <c r="E109" s="289"/>
      <c r="F109" s="289"/>
    </row>
    <row r="110" spans="1:6" ht="25.5" hidden="1">
      <c r="A110" s="385">
        <v>13519</v>
      </c>
      <c r="B110" s="382" t="s">
        <v>720</v>
      </c>
      <c r="C110" s="383"/>
      <c r="D110" s="358">
        <f t="shared" si="31"/>
        <v>0</v>
      </c>
      <c r="E110" s="289"/>
      <c r="F110" s="289"/>
    </row>
    <row r="111" spans="1:6" hidden="1">
      <c r="A111" s="385">
        <v>13520</v>
      </c>
      <c r="B111" s="382" t="s">
        <v>721</v>
      </c>
      <c r="C111" s="383"/>
      <c r="D111" s="358">
        <f t="shared" si="31"/>
        <v>0</v>
      </c>
      <c r="E111" s="358"/>
      <c r="F111" s="358">
        <v>0</v>
      </c>
    </row>
    <row r="112" spans="1:6" ht="38.25" hidden="1">
      <c r="A112" s="385">
        <v>1352</v>
      </c>
      <c r="B112" s="382" t="s">
        <v>722</v>
      </c>
      <c r="C112" s="383"/>
      <c r="D112" s="358">
        <f t="shared" si="31"/>
        <v>0</v>
      </c>
      <c r="E112" s="289"/>
      <c r="F112" s="289"/>
    </row>
    <row r="113" spans="1:6" ht="25.5" hidden="1">
      <c r="A113" s="385">
        <v>1353</v>
      </c>
      <c r="B113" s="382" t="s">
        <v>723</v>
      </c>
      <c r="C113" s="383"/>
      <c r="D113" s="358">
        <f t="shared" si="31"/>
        <v>0</v>
      </c>
      <c r="E113" s="289"/>
      <c r="F113" s="289"/>
    </row>
    <row r="114" spans="1:6" ht="38.25" hidden="1">
      <c r="A114" s="279">
        <v>1360</v>
      </c>
      <c r="B114" s="378" t="s">
        <v>724</v>
      </c>
      <c r="C114" s="281">
        <v>7431</v>
      </c>
      <c r="D114" s="380">
        <f>D115+D116</f>
        <v>0</v>
      </c>
      <c r="E114" s="380">
        <f t="shared" ref="E114:F114" si="32">E115+E116</f>
        <v>0</v>
      </c>
      <c r="F114" s="380">
        <f t="shared" si="32"/>
        <v>0</v>
      </c>
    </row>
    <row r="115" spans="1:6" ht="51" hidden="1">
      <c r="A115" s="385">
        <v>1361</v>
      </c>
      <c r="B115" s="382" t="s">
        <v>626</v>
      </c>
      <c r="C115" s="383"/>
      <c r="D115" s="358">
        <f t="shared" si="31"/>
        <v>0</v>
      </c>
      <c r="E115" s="289"/>
      <c r="F115" s="289"/>
    </row>
    <row r="116" spans="1:6" ht="38.25" hidden="1">
      <c r="A116" s="385">
        <v>1362</v>
      </c>
      <c r="B116" s="382" t="s">
        <v>725</v>
      </c>
      <c r="C116" s="383"/>
      <c r="D116" s="358">
        <f t="shared" si="31"/>
        <v>0</v>
      </c>
      <c r="E116" s="289"/>
      <c r="F116" s="289"/>
    </row>
    <row r="117" spans="1:6" ht="63.75" hidden="1">
      <c r="A117" s="279">
        <v>1370</v>
      </c>
      <c r="B117" s="378" t="s">
        <v>726</v>
      </c>
      <c r="C117" s="281">
        <v>7441</v>
      </c>
      <c r="D117" s="380">
        <f>+D118+D119</f>
        <v>0</v>
      </c>
      <c r="E117" s="380">
        <f t="shared" ref="E117:F117" si="33">+E118+E119</f>
        <v>0</v>
      </c>
      <c r="F117" s="380">
        <f t="shared" si="33"/>
        <v>0</v>
      </c>
    </row>
    <row r="118" spans="1:6" ht="102" hidden="1">
      <c r="A118" s="385">
        <v>1371</v>
      </c>
      <c r="B118" s="382" t="s">
        <v>727</v>
      </c>
      <c r="C118" s="383"/>
      <c r="D118" s="358">
        <f t="shared" si="31"/>
        <v>0</v>
      </c>
      <c r="E118" s="358"/>
      <c r="F118" s="358"/>
    </row>
    <row r="119" spans="1:6" ht="107.25" hidden="1" customHeight="1">
      <c r="A119" s="385">
        <v>1372</v>
      </c>
      <c r="B119" s="382" t="s">
        <v>728</v>
      </c>
      <c r="C119" s="383"/>
      <c r="D119" s="358">
        <f t="shared" si="31"/>
        <v>0</v>
      </c>
      <c r="E119" s="358"/>
      <c r="F119" s="358">
        <v>0</v>
      </c>
    </row>
    <row r="120" spans="1:6" ht="63.75" hidden="1">
      <c r="A120" s="279">
        <v>1380</v>
      </c>
      <c r="B120" s="378" t="s">
        <v>729</v>
      </c>
      <c r="C120" s="281">
        <v>7442</v>
      </c>
      <c r="D120" s="380">
        <f>+D121+D122</f>
        <v>0</v>
      </c>
      <c r="E120" s="380">
        <f t="shared" ref="E120:F120" si="34">+E121+E122</f>
        <v>0</v>
      </c>
      <c r="F120" s="380">
        <f t="shared" si="34"/>
        <v>0</v>
      </c>
    </row>
    <row r="121" spans="1:6" ht="114.75" hidden="1">
      <c r="A121" s="385">
        <v>1381</v>
      </c>
      <c r="B121" s="382" t="s">
        <v>730</v>
      </c>
      <c r="C121" s="383"/>
      <c r="D121" s="358">
        <f t="shared" si="31"/>
        <v>0</v>
      </c>
      <c r="E121" s="289"/>
      <c r="F121" s="289"/>
    </row>
    <row r="122" spans="1:6" ht="114.75" hidden="1">
      <c r="A122" s="385">
        <v>1382</v>
      </c>
      <c r="B122" s="382" t="s">
        <v>731</v>
      </c>
      <c r="C122" s="383"/>
      <c r="D122" s="358">
        <f t="shared" si="31"/>
        <v>0</v>
      </c>
      <c r="E122" s="289"/>
      <c r="F122" s="289"/>
    </row>
    <row r="123" spans="1:6" ht="38.25" hidden="1">
      <c r="A123" s="279">
        <v>1390</v>
      </c>
      <c r="B123" s="378" t="s">
        <v>732</v>
      </c>
      <c r="C123" s="281">
        <v>7451</v>
      </c>
      <c r="D123" s="380">
        <f>+D124+D126</f>
        <v>0</v>
      </c>
      <c r="E123" s="380">
        <f>E124+E125+E126</f>
        <v>0</v>
      </c>
      <c r="F123" s="380">
        <f>F124+F125+F126</f>
        <v>0</v>
      </c>
    </row>
    <row r="124" spans="1:6" ht="25.5" hidden="1">
      <c r="A124" s="385">
        <v>1391</v>
      </c>
      <c r="B124" s="382" t="s">
        <v>733</v>
      </c>
      <c r="C124" s="383"/>
      <c r="D124" s="358">
        <f t="shared" si="31"/>
        <v>0</v>
      </c>
      <c r="E124" s="289"/>
      <c r="F124" s="289"/>
    </row>
    <row r="125" spans="1:6" ht="29.25" hidden="1" customHeight="1">
      <c r="A125" s="385">
        <v>1392</v>
      </c>
      <c r="B125" s="382" t="s">
        <v>627</v>
      </c>
      <c r="C125" s="383"/>
      <c r="D125" s="358">
        <v>0</v>
      </c>
      <c r="E125" s="358">
        <v>0</v>
      </c>
      <c r="F125" s="298"/>
    </row>
    <row r="126" spans="1:6" ht="38.25" hidden="1">
      <c r="A126" s="385">
        <v>1393</v>
      </c>
      <c r="B126" s="382" t="s">
        <v>628</v>
      </c>
      <c r="C126" s="383"/>
      <c r="D126" s="358">
        <f t="shared" si="31"/>
        <v>0</v>
      </c>
      <c r="E126" s="289"/>
      <c r="F126" s="289"/>
    </row>
    <row r="155" s="364" customFormat="1"/>
    <row r="233" ht="13.5" customHeight="1"/>
    <row r="236" ht="16.5" customHeight="1"/>
    <row r="268" s="364" customFormat="1"/>
  </sheetData>
  <mergeCells count="21">
    <mergeCell ref="D8:F8"/>
    <mergeCell ref="A9:A10"/>
    <mergeCell ref="B9:B10"/>
    <mergeCell ref="C9:C10"/>
    <mergeCell ref="D9:D10"/>
    <mergeCell ref="E9:F9"/>
    <mergeCell ref="A6:F6"/>
    <mergeCell ref="D1:F1"/>
    <mergeCell ref="D2:F2"/>
    <mergeCell ref="D3:F3"/>
    <mergeCell ref="D4:F4"/>
    <mergeCell ref="A63:A65"/>
    <mergeCell ref="C63:C65"/>
    <mergeCell ref="D63:D65"/>
    <mergeCell ref="E63:E65"/>
    <mergeCell ref="F63:F65"/>
    <mergeCell ref="A67:A68"/>
    <mergeCell ref="C67:C68"/>
    <mergeCell ref="D67:D68"/>
    <mergeCell ref="E67:E68"/>
    <mergeCell ref="F67:F68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B14" sqref="B1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406" t="s">
        <v>366</v>
      </c>
      <c r="D1" s="406"/>
      <c r="E1" s="406"/>
    </row>
    <row r="2" spans="1:5">
      <c r="C2" s="406" t="s">
        <v>614</v>
      </c>
      <c r="D2" s="406"/>
      <c r="E2" s="406"/>
    </row>
    <row r="3" spans="1:5">
      <c r="C3" s="406" t="s">
        <v>919</v>
      </c>
      <c r="D3" s="406"/>
      <c r="E3" s="406"/>
    </row>
    <row r="4" spans="1:5">
      <c r="C4" s="406" t="s">
        <v>917</v>
      </c>
      <c r="D4" s="406"/>
      <c r="E4" s="406"/>
    </row>
    <row r="5" spans="1:5">
      <c r="D5" s="466"/>
      <c r="E5" s="466"/>
    </row>
    <row r="6" spans="1:5" ht="42" customHeight="1">
      <c r="A6" s="467" t="s">
        <v>901</v>
      </c>
      <c r="B6" s="467"/>
      <c r="C6" s="467"/>
      <c r="D6" s="467"/>
      <c r="E6" s="467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468" t="s">
        <v>97</v>
      </c>
      <c r="E8" s="468"/>
    </row>
    <row r="9" spans="1:5" ht="38.25" customHeight="1">
      <c r="A9" s="469" t="s">
        <v>598</v>
      </c>
      <c r="B9" s="469"/>
      <c r="C9" s="412" t="s">
        <v>374</v>
      </c>
      <c r="D9" s="471" t="s">
        <v>375</v>
      </c>
      <c r="E9" s="471"/>
    </row>
    <row r="10" spans="1:5" ht="36" customHeight="1">
      <c r="A10" s="470"/>
      <c r="B10" s="470"/>
      <c r="C10" s="412"/>
      <c r="D10" s="1" t="s">
        <v>376</v>
      </c>
      <c r="E10" s="1" t="s">
        <v>377</v>
      </c>
    </row>
    <row r="11" spans="1:5" ht="15.75">
      <c r="A11" s="237">
        <v>1</v>
      </c>
      <c r="B11" s="237">
        <v>2</v>
      </c>
      <c r="C11" s="238">
        <v>3</v>
      </c>
      <c r="D11" s="237">
        <v>4</v>
      </c>
      <c r="E11" s="237">
        <v>5</v>
      </c>
    </row>
    <row r="12" spans="1:5" ht="52.5" customHeight="1">
      <c r="A12" s="237">
        <v>8000</v>
      </c>
      <c r="B12" s="239" t="s">
        <v>599</v>
      </c>
      <c r="C12" s="240" t="e">
        <f>+D12+E12</f>
        <v>#REF!</v>
      </c>
      <c r="D12" s="240" t="e">
        <f>+'havelvac 1'!E12-#REF!</f>
        <v>#REF!</v>
      </c>
      <c r="E12" s="240" t="e">
        <f>+'havelvac 1'!F12-#REF!</f>
        <v>#REF!</v>
      </c>
    </row>
    <row r="14" spans="1:5">
      <c r="C14" s="277" t="e">
        <f>+C12+havelvac5!D12</f>
        <v>#REF!</v>
      </c>
      <c r="D14" s="277" t="e">
        <f>+D12+havelvac5!E12</f>
        <v>#REF!</v>
      </c>
      <c r="E14" s="277" t="e">
        <f>+E12+havelvac5!F12</f>
        <v>#REF!</v>
      </c>
    </row>
    <row r="15" spans="1:5">
      <c r="D15" s="363"/>
    </row>
    <row r="233" ht="13.5" customHeight="1"/>
    <row r="236" ht="16.5" customHeight="1"/>
    <row r="692" spans="12:12">
      <c r="L692" t="s">
        <v>776</v>
      </c>
    </row>
  </sheetData>
  <mergeCells count="11">
    <mergeCell ref="A6:E6"/>
    <mergeCell ref="D8:E8"/>
    <mergeCell ref="A9:A10"/>
    <mergeCell ref="B9:B10"/>
    <mergeCell ref="C9:C10"/>
    <mergeCell ref="D9:E9"/>
    <mergeCell ref="C1:E1"/>
    <mergeCell ref="C2:E2"/>
    <mergeCell ref="C3:E3"/>
    <mergeCell ref="C4:E4"/>
    <mergeCell ref="D5:E5"/>
  </mergeCells>
  <pageMargins left="0.34" right="0.14000000000000001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B14" sqref="B1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406" t="s">
        <v>600</v>
      </c>
      <c r="E1" s="406"/>
      <c r="F1" s="406"/>
      <c r="G1" s="235"/>
    </row>
    <row r="2" spans="1:7">
      <c r="B2" s="234"/>
      <c r="D2" s="406" t="s">
        <v>614</v>
      </c>
      <c r="E2" s="406"/>
      <c r="F2" s="406"/>
      <c r="G2" s="235"/>
    </row>
    <row r="3" spans="1:7">
      <c r="B3" s="234"/>
      <c r="D3" s="406" t="s">
        <v>916</v>
      </c>
      <c r="E3" s="406"/>
      <c r="F3" s="406"/>
      <c r="G3" s="235"/>
    </row>
    <row r="4" spans="1:7">
      <c r="B4" s="234"/>
      <c r="D4" s="406" t="s">
        <v>915</v>
      </c>
      <c r="E4" s="406"/>
      <c r="F4" s="406"/>
      <c r="G4" s="235"/>
    </row>
    <row r="5" spans="1:7">
      <c r="B5" s="234"/>
      <c r="E5" s="241"/>
      <c r="F5" s="241"/>
      <c r="G5" s="235"/>
    </row>
    <row r="6" spans="1:7" ht="36" customHeight="1">
      <c r="A6" s="467" t="s">
        <v>902</v>
      </c>
      <c r="B6" s="467"/>
      <c r="C6" s="467"/>
      <c r="D6" s="467"/>
      <c r="E6" s="467"/>
      <c r="F6" s="467"/>
    </row>
    <row r="7" spans="1:7" ht="12.75" customHeight="1">
      <c r="A7" s="234" t="s">
        <v>601</v>
      </c>
    </row>
    <row r="8" spans="1:7" ht="14.25" customHeight="1">
      <c r="E8" s="474" t="s">
        <v>97</v>
      </c>
      <c r="F8" s="474"/>
      <c r="G8" s="242"/>
    </row>
    <row r="9" spans="1:7" ht="46.5" customHeight="1">
      <c r="A9" s="472" t="s">
        <v>598</v>
      </c>
      <c r="B9" s="472" t="s">
        <v>373</v>
      </c>
      <c r="C9" s="473" t="s">
        <v>372</v>
      </c>
      <c r="D9" s="412" t="s">
        <v>374</v>
      </c>
      <c r="E9" s="471" t="s">
        <v>375</v>
      </c>
      <c r="F9" s="471"/>
    </row>
    <row r="10" spans="1:7" ht="36" customHeight="1">
      <c r="A10" s="472"/>
      <c r="B10" s="472"/>
      <c r="C10" s="473"/>
      <c r="D10" s="412"/>
      <c r="E10" s="1" t="s">
        <v>376</v>
      </c>
      <c r="F10" s="1" t="s">
        <v>377</v>
      </c>
    </row>
    <row r="11" spans="1:7">
      <c r="A11" s="243">
        <v>1</v>
      </c>
      <c r="B11" s="243">
        <v>2</v>
      </c>
      <c r="C11" s="243">
        <v>3</v>
      </c>
      <c r="D11" s="243">
        <v>4</v>
      </c>
      <c r="E11" s="243">
        <v>5</v>
      </c>
      <c r="F11" s="243">
        <v>6</v>
      </c>
    </row>
    <row r="12" spans="1:7" s="234" customFormat="1" ht="21.75" customHeight="1">
      <c r="A12" s="244">
        <v>8010</v>
      </c>
      <c r="B12" s="245" t="s">
        <v>602</v>
      </c>
      <c r="C12" s="246"/>
      <c r="D12" s="247">
        <f>E12+F12</f>
        <v>0</v>
      </c>
      <c r="E12" s="247">
        <f>E14+E64</f>
        <v>0</v>
      </c>
      <c r="F12" s="247">
        <f>F14+F64</f>
        <v>0</v>
      </c>
    </row>
    <row r="13" spans="1:7" s="234" customFormat="1" ht="12" customHeight="1">
      <c r="A13" s="189"/>
      <c r="B13" s="34" t="s">
        <v>108</v>
      </c>
      <c r="C13" s="248"/>
      <c r="D13" s="249"/>
      <c r="E13" s="249"/>
      <c r="F13" s="249"/>
    </row>
    <row r="14" spans="1:7">
      <c r="A14" s="250">
        <v>8100</v>
      </c>
      <c r="B14" s="251" t="s">
        <v>603</v>
      </c>
      <c r="C14" s="252"/>
      <c r="D14" s="253">
        <f>E14+F14</f>
        <v>0</v>
      </c>
      <c r="E14" s="253">
        <f>+E16+E44</f>
        <v>0</v>
      </c>
      <c r="F14" s="253">
        <f>+F16+F44</f>
        <v>0</v>
      </c>
    </row>
    <row r="15" spans="1:7" ht="13.5" customHeight="1">
      <c r="A15" s="189"/>
      <c r="B15" s="254" t="s">
        <v>108</v>
      </c>
      <c r="C15" s="24"/>
      <c r="D15" s="255"/>
      <c r="E15" s="255"/>
      <c r="F15" s="255"/>
    </row>
    <row r="16" spans="1:7" s="340" customFormat="1">
      <c r="A16" s="336">
        <v>8110</v>
      </c>
      <c r="B16" s="337" t="s">
        <v>785</v>
      </c>
      <c r="C16" s="336"/>
      <c r="D16" s="338">
        <f>+E16+F16</f>
        <v>0</v>
      </c>
      <c r="E16" s="339">
        <f t="shared" ref="E16:F16" si="0">E18+E22</f>
        <v>0</v>
      </c>
      <c r="F16" s="339">
        <f t="shared" si="0"/>
        <v>0</v>
      </c>
    </row>
    <row r="17" spans="1:6" ht="12" customHeight="1">
      <c r="A17" s="24"/>
      <c r="B17" s="263" t="s">
        <v>108</v>
      </c>
      <c r="C17" s="24"/>
      <c r="D17" s="265"/>
      <c r="E17" s="265"/>
      <c r="F17" s="265"/>
    </row>
    <row r="18" spans="1:6" s="234" customFormat="1" ht="38.25">
      <c r="A18" s="276">
        <v>8111</v>
      </c>
      <c r="B18" s="259" t="s">
        <v>786</v>
      </c>
      <c r="C18" s="260"/>
      <c r="D18" s="261"/>
      <c r="E18" s="261"/>
      <c r="F18" s="261"/>
    </row>
    <row r="19" spans="1:6" ht="13.5" customHeight="1">
      <c r="A19" s="24"/>
      <c r="B19" s="263" t="s">
        <v>110</v>
      </c>
      <c r="C19" s="24"/>
      <c r="D19" s="265"/>
      <c r="E19" s="265"/>
      <c r="F19" s="265"/>
    </row>
    <row r="20" spans="1:6" ht="105.75" customHeight="1">
      <c r="A20" s="24">
        <v>8112</v>
      </c>
      <c r="B20" s="263" t="s">
        <v>787</v>
      </c>
      <c r="C20" s="24">
        <v>9111</v>
      </c>
      <c r="D20" s="265"/>
      <c r="E20" s="265"/>
      <c r="F20" s="265"/>
    </row>
    <row r="21" spans="1:6">
      <c r="A21" s="24">
        <v>8113</v>
      </c>
      <c r="B21" s="263" t="s">
        <v>788</v>
      </c>
      <c r="C21" s="24">
        <v>6111</v>
      </c>
      <c r="D21" s="265"/>
      <c r="E21" s="265"/>
      <c r="F21" s="265"/>
    </row>
    <row r="22" spans="1:6" s="234" customFormat="1" ht="29.25" customHeight="1">
      <c r="A22" s="276">
        <v>8120</v>
      </c>
      <c r="B22" s="259" t="s">
        <v>789</v>
      </c>
      <c r="C22" s="260"/>
      <c r="D22" s="261">
        <f>+E22+F22</f>
        <v>0</v>
      </c>
      <c r="E22" s="261">
        <f t="shared" ref="E22:F22" si="1">+E24+E34</f>
        <v>0</v>
      </c>
      <c r="F22" s="261">
        <f t="shared" si="1"/>
        <v>0</v>
      </c>
    </row>
    <row r="23" spans="1:6">
      <c r="A23" s="24"/>
      <c r="B23" s="263" t="s">
        <v>108</v>
      </c>
      <c r="C23" s="24"/>
      <c r="D23" s="265"/>
      <c r="E23" s="265"/>
      <c r="F23" s="265"/>
    </row>
    <row r="24" spans="1:6" s="345" customFormat="1">
      <c r="A24" s="341">
        <v>8121</v>
      </c>
      <c r="B24" s="342" t="s">
        <v>790</v>
      </c>
      <c r="C24" s="341"/>
      <c r="D24" s="343">
        <f>+E24+F24</f>
        <v>0</v>
      </c>
      <c r="E24" s="344">
        <f t="shared" ref="E24:F24" si="2">+E26+E30</f>
        <v>0</v>
      </c>
      <c r="F24" s="344">
        <f t="shared" si="2"/>
        <v>0</v>
      </c>
    </row>
    <row r="25" spans="1:6">
      <c r="A25" s="24"/>
      <c r="B25" s="263" t="s">
        <v>110</v>
      </c>
      <c r="C25" s="24"/>
      <c r="D25" s="265"/>
      <c r="E25" s="265"/>
      <c r="F25" s="265"/>
    </row>
    <row r="26" spans="1:6" ht="65.25" customHeight="1">
      <c r="A26" s="24">
        <v>8122</v>
      </c>
      <c r="B26" s="263" t="s">
        <v>791</v>
      </c>
      <c r="C26" s="24">
        <v>9112</v>
      </c>
      <c r="D26" s="275">
        <f>+E26+F26</f>
        <v>0</v>
      </c>
      <c r="E26" s="265">
        <f>E28+E29</f>
        <v>0</v>
      </c>
      <c r="F26" s="265"/>
    </row>
    <row r="27" spans="1:6">
      <c r="A27" s="24"/>
      <c r="B27" s="263" t="s">
        <v>792</v>
      </c>
      <c r="C27" s="24"/>
      <c r="D27" s="265"/>
      <c r="E27" s="265"/>
      <c r="F27" s="265"/>
    </row>
    <row r="28" spans="1:6">
      <c r="A28" s="24">
        <v>8123</v>
      </c>
      <c r="B28" s="263" t="s">
        <v>793</v>
      </c>
      <c r="C28" s="24"/>
      <c r="D28" s="331"/>
      <c r="E28" s="265"/>
      <c r="F28" s="265"/>
    </row>
    <row r="29" spans="1:6">
      <c r="A29" s="24">
        <v>8124</v>
      </c>
      <c r="B29" s="263" t="s">
        <v>794</v>
      </c>
      <c r="C29" s="24"/>
      <c r="D29" s="275">
        <f>+E29+F29</f>
        <v>0</v>
      </c>
      <c r="E29" s="265">
        <v>0</v>
      </c>
      <c r="F29" s="265"/>
    </row>
    <row r="30" spans="1:6" ht="44.25" customHeight="1">
      <c r="A30" s="24">
        <v>8130</v>
      </c>
      <c r="B30" s="263" t="s">
        <v>795</v>
      </c>
      <c r="C30" s="24">
        <v>6112</v>
      </c>
      <c r="D30" s="265"/>
      <c r="E30" s="265"/>
      <c r="F30" s="265"/>
    </row>
    <row r="31" spans="1:6">
      <c r="A31" s="24"/>
      <c r="B31" s="263" t="s">
        <v>792</v>
      </c>
      <c r="C31" s="24"/>
      <c r="D31" s="265"/>
      <c r="E31" s="265"/>
      <c r="F31" s="265"/>
    </row>
    <row r="32" spans="1:6">
      <c r="A32" s="24">
        <v>8131</v>
      </c>
      <c r="B32" s="263" t="s">
        <v>796</v>
      </c>
      <c r="C32" s="24"/>
      <c r="D32" s="265"/>
      <c r="E32" s="265"/>
      <c r="F32" s="265"/>
    </row>
    <row r="33" spans="1:6">
      <c r="A33" s="24">
        <v>8132</v>
      </c>
      <c r="B33" s="263" t="s">
        <v>797</v>
      </c>
      <c r="C33" s="24"/>
      <c r="D33" s="265"/>
      <c r="E33" s="265"/>
      <c r="F33" s="265"/>
    </row>
    <row r="34" spans="1:6" s="345" customFormat="1">
      <c r="A34" s="341">
        <v>8140</v>
      </c>
      <c r="B34" s="342" t="s">
        <v>798</v>
      </c>
      <c r="C34" s="341"/>
      <c r="D34" s="343"/>
      <c r="E34" s="344"/>
      <c r="F34" s="344"/>
    </row>
    <row r="35" spans="1:6">
      <c r="A35" s="24"/>
      <c r="B35" s="263" t="s">
        <v>110</v>
      </c>
      <c r="C35" s="24"/>
      <c r="D35" s="265"/>
      <c r="E35" s="265"/>
      <c r="F35" s="265"/>
    </row>
    <row r="36" spans="1:6">
      <c r="A36" s="24">
        <v>8141</v>
      </c>
      <c r="B36" s="263" t="s">
        <v>799</v>
      </c>
      <c r="C36" s="24">
        <v>9112</v>
      </c>
      <c r="D36" s="265"/>
      <c r="E36" s="265"/>
      <c r="F36" s="265"/>
    </row>
    <row r="37" spans="1:6">
      <c r="A37" s="24"/>
      <c r="B37" s="263" t="s">
        <v>792</v>
      </c>
      <c r="C37" s="24"/>
      <c r="D37" s="265"/>
      <c r="E37" s="265"/>
      <c r="F37" s="265"/>
    </row>
    <row r="38" spans="1:6">
      <c r="A38" s="24">
        <v>8142</v>
      </c>
      <c r="B38" s="263" t="s">
        <v>800</v>
      </c>
      <c r="C38" s="24"/>
      <c r="D38" s="265"/>
      <c r="E38" s="265"/>
      <c r="F38" s="265"/>
    </row>
    <row r="39" spans="1:6">
      <c r="A39" s="24">
        <v>8143</v>
      </c>
      <c r="B39" s="263" t="s">
        <v>801</v>
      </c>
      <c r="C39" s="24"/>
      <c r="D39" s="265"/>
      <c r="E39" s="265"/>
      <c r="F39" s="265"/>
    </row>
    <row r="40" spans="1:6" ht="25.5">
      <c r="A40" s="24">
        <v>8150</v>
      </c>
      <c r="B40" s="263" t="s">
        <v>802</v>
      </c>
      <c r="C40" s="24">
        <v>6112</v>
      </c>
      <c r="D40" s="265"/>
      <c r="E40" s="265"/>
      <c r="F40" s="265"/>
    </row>
    <row r="41" spans="1:6">
      <c r="A41" s="24"/>
      <c r="B41" s="263" t="s">
        <v>792</v>
      </c>
      <c r="C41" s="24"/>
      <c r="D41" s="265"/>
      <c r="E41" s="265"/>
      <c r="F41" s="265"/>
    </row>
    <row r="42" spans="1:6">
      <c r="A42" s="24">
        <v>8151</v>
      </c>
      <c r="B42" s="263" t="s">
        <v>796</v>
      </c>
      <c r="C42" s="24"/>
      <c r="D42" s="265"/>
      <c r="E42" s="265"/>
      <c r="F42" s="265"/>
    </row>
    <row r="43" spans="1:6" s="256" customFormat="1">
      <c r="A43" s="24">
        <v>8152</v>
      </c>
      <c r="B43" s="263" t="s">
        <v>803</v>
      </c>
      <c r="C43" s="24"/>
      <c r="D43" s="265"/>
      <c r="E43" s="265"/>
      <c r="F43" s="265"/>
    </row>
    <row r="44" spans="1:6" s="340" customFormat="1">
      <c r="A44" s="336">
        <v>8160</v>
      </c>
      <c r="B44" s="337" t="s">
        <v>804</v>
      </c>
      <c r="C44" s="336"/>
      <c r="D44" s="338">
        <f>+E44+F44</f>
        <v>0</v>
      </c>
      <c r="E44" s="339">
        <f>E46+E50</f>
        <v>0</v>
      </c>
      <c r="F44" s="339">
        <f>F46+F50</f>
        <v>0</v>
      </c>
    </row>
    <row r="45" spans="1:6" s="256" customFormat="1">
      <c r="A45" s="24"/>
      <c r="B45" s="263" t="s">
        <v>108</v>
      </c>
      <c r="C45" s="24"/>
      <c r="D45" s="265"/>
      <c r="E45" s="265"/>
      <c r="F45" s="265"/>
    </row>
    <row r="46" spans="1:6" s="234" customFormat="1" ht="25.5">
      <c r="A46" s="276">
        <v>8161</v>
      </c>
      <c r="B46" s="259" t="s">
        <v>604</v>
      </c>
      <c r="C46" s="260"/>
      <c r="D46" s="261">
        <f>E46+F46</f>
        <v>0</v>
      </c>
      <c r="E46" s="261">
        <f>+E48+E49</f>
        <v>0</v>
      </c>
      <c r="F46" s="261">
        <f>+F48+F49</f>
        <v>0</v>
      </c>
    </row>
    <row r="47" spans="1:6" s="234" customFormat="1">
      <c r="A47" s="24"/>
      <c r="B47" s="262" t="s">
        <v>110</v>
      </c>
      <c r="C47" s="189"/>
      <c r="D47" s="257"/>
      <c r="E47" s="258"/>
      <c r="F47" s="257"/>
    </row>
    <row r="48" spans="1:6" s="234" customFormat="1" ht="89.25">
      <c r="A48" s="24">
        <v>8163</v>
      </c>
      <c r="B48" s="263" t="s">
        <v>775</v>
      </c>
      <c r="C48" s="24">
        <v>9213</v>
      </c>
      <c r="D48" s="331">
        <f>+E48+F48</f>
        <v>0</v>
      </c>
      <c r="E48" s="265">
        <v>0</v>
      </c>
      <c r="F48" s="264">
        <v>0</v>
      </c>
    </row>
    <row r="49" spans="1:6" ht="25.5">
      <c r="A49" s="24">
        <v>8164</v>
      </c>
      <c r="B49" s="263" t="s">
        <v>605</v>
      </c>
      <c r="C49" s="24" t="s">
        <v>606</v>
      </c>
      <c r="D49" s="264">
        <f>E49+F49</f>
        <v>0</v>
      </c>
      <c r="E49" s="265">
        <v>0</v>
      </c>
      <c r="F49" s="346"/>
    </row>
    <row r="50" spans="1:6" ht="25.5">
      <c r="A50" s="276">
        <v>8190</v>
      </c>
      <c r="B50" s="259" t="s">
        <v>607</v>
      </c>
      <c r="C50" s="266"/>
      <c r="D50" s="267">
        <f>E50+F50</f>
        <v>0</v>
      </c>
      <c r="E50" s="267">
        <f>+E52+E56-E55</f>
        <v>0</v>
      </c>
      <c r="F50" s="267">
        <f>F52+F56</f>
        <v>0</v>
      </c>
    </row>
    <row r="51" spans="1:6">
      <c r="A51" s="268"/>
      <c r="B51" s="269" t="s">
        <v>383</v>
      </c>
      <c r="C51" s="189"/>
      <c r="D51" s="249"/>
      <c r="E51" s="249"/>
      <c r="F51" s="249"/>
    </row>
    <row r="52" spans="1:6" ht="26.25">
      <c r="A52" s="151">
        <v>8191</v>
      </c>
      <c r="B52" s="270" t="s">
        <v>608</v>
      </c>
      <c r="C52" s="260">
        <v>9320</v>
      </c>
      <c r="D52" s="261">
        <f>E52+F52</f>
        <v>0</v>
      </c>
      <c r="E52" s="261">
        <f>+E54+E55</f>
        <v>0</v>
      </c>
      <c r="F52" s="271">
        <f>+F54+F55</f>
        <v>0</v>
      </c>
    </row>
    <row r="53" spans="1:6">
      <c r="A53" s="24"/>
      <c r="B53" s="269" t="s">
        <v>110</v>
      </c>
      <c r="C53" s="189"/>
      <c r="D53" s="255"/>
      <c r="E53" s="255"/>
      <c r="F53" s="255"/>
    </row>
    <row r="54" spans="1:6" ht="64.5">
      <c r="A54" s="24">
        <v>8192</v>
      </c>
      <c r="B54" s="272" t="s">
        <v>609</v>
      </c>
      <c r="C54" s="189"/>
      <c r="D54" s="265">
        <f>E54+F54</f>
        <v>0</v>
      </c>
      <c r="E54" s="265"/>
      <c r="F54" s="265">
        <v>0</v>
      </c>
    </row>
    <row r="55" spans="1:6" ht="26.25">
      <c r="A55" s="24">
        <v>8193</v>
      </c>
      <c r="B55" s="272" t="s">
        <v>610</v>
      </c>
      <c r="C55" s="189"/>
      <c r="D55" s="264">
        <f>E55+F55</f>
        <v>0</v>
      </c>
      <c r="E55" s="265"/>
      <c r="F55" s="265">
        <v>0</v>
      </c>
    </row>
    <row r="56" spans="1:6" ht="26.25">
      <c r="A56" s="151">
        <v>8194</v>
      </c>
      <c r="B56" s="270" t="s">
        <v>611</v>
      </c>
      <c r="C56" s="273">
        <v>9330</v>
      </c>
      <c r="D56" s="261">
        <f>E56+F56</f>
        <v>0</v>
      </c>
      <c r="E56" s="274">
        <f>E58+E59</f>
        <v>0</v>
      </c>
      <c r="F56" s="274">
        <f>F58+F59</f>
        <v>0</v>
      </c>
    </row>
    <row r="57" spans="1:6">
      <c r="A57" s="24"/>
      <c r="B57" s="269" t="s">
        <v>110</v>
      </c>
      <c r="C57" s="11"/>
      <c r="D57" s="275"/>
      <c r="E57" s="265"/>
      <c r="F57" s="255"/>
    </row>
    <row r="58" spans="1:6" ht="39">
      <c r="A58" s="24">
        <v>8195</v>
      </c>
      <c r="B58" s="272" t="s">
        <v>612</v>
      </c>
      <c r="C58" s="11"/>
      <c r="D58" s="275">
        <f>E58+F58</f>
        <v>0</v>
      </c>
      <c r="E58" s="265">
        <v>0</v>
      </c>
      <c r="F58" s="265"/>
    </row>
    <row r="59" spans="1:6" ht="39">
      <c r="A59" s="24">
        <v>8196</v>
      </c>
      <c r="B59" s="272" t="s">
        <v>613</v>
      </c>
      <c r="C59" s="11"/>
      <c r="D59" s="275">
        <f>E59+F59</f>
        <v>0</v>
      </c>
      <c r="E59" s="265">
        <v>0</v>
      </c>
      <c r="F59" s="265"/>
    </row>
    <row r="60" spans="1:6" ht="38.25">
      <c r="A60" s="24">
        <v>8197</v>
      </c>
      <c r="B60" s="347" t="s">
        <v>805</v>
      </c>
      <c r="C60" s="348"/>
      <c r="D60" s="349" t="s">
        <v>806</v>
      </c>
      <c r="E60" s="349" t="s">
        <v>806</v>
      </c>
      <c r="F60" s="349" t="s">
        <v>806</v>
      </c>
    </row>
    <row r="61" spans="1:6" ht="51">
      <c r="A61" s="24">
        <v>8198</v>
      </c>
      <c r="B61" s="347" t="s">
        <v>807</v>
      </c>
      <c r="C61" s="348"/>
      <c r="D61" s="349" t="s">
        <v>806</v>
      </c>
      <c r="E61" s="348"/>
      <c r="F61" s="348"/>
    </row>
    <row r="62" spans="1:6" ht="38.25">
      <c r="A62" s="24">
        <v>8199</v>
      </c>
      <c r="B62" s="347" t="s">
        <v>808</v>
      </c>
      <c r="C62" s="349"/>
      <c r="D62" s="348"/>
      <c r="E62" s="349"/>
      <c r="F62" s="348"/>
    </row>
    <row r="63" spans="1:6" ht="42.75" customHeight="1">
      <c r="A63" s="24" t="s">
        <v>809</v>
      </c>
      <c r="B63" s="350" t="s">
        <v>810</v>
      </c>
      <c r="C63" s="348"/>
      <c r="D63" s="348"/>
      <c r="E63" s="349" t="s">
        <v>806</v>
      </c>
      <c r="F63" s="348"/>
    </row>
    <row r="64" spans="1:6">
      <c r="A64" s="250">
        <v>8200</v>
      </c>
      <c r="B64" s="251" t="s">
        <v>811</v>
      </c>
      <c r="C64" s="252"/>
      <c r="D64" s="253">
        <f>E64+F64</f>
        <v>0</v>
      </c>
      <c r="E64" s="253">
        <f>+E66</f>
        <v>0</v>
      </c>
      <c r="F64" s="253">
        <f>+F66</f>
        <v>0</v>
      </c>
    </row>
    <row r="65" spans="1:6">
      <c r="A65" s="24"/>
      <c r="B65" s="349" t="s">
        <v>108</v>
      </c>
      <c r="C65" s="348"/>
      <c r="D65" s="348"/>
      <c r="E65" s="348"/>
      <c r="F65" s="348"/>
    </row>
    <row r="66" spans="1:6" s="340" customFormat="1">
      <c r="A66" s="336">
        <v>8210</v>
      </c>
      <c r="B66" s="337" t="s">
        <v>812</v>
      </c>
      <c r="C66" s="336"/>
      <c r="D66" s="339">
        <f>+D72</f>
        <v>0</v>
      </c>
      <c r="E66" s="339">
        <f>+E72</f>
        <v>0</v>
      </c>
      <c r="F66" s="339">
        <f>+F72</f>
        <v>0</v>
      </c>
    </row>
    <row r="67" spans="1:6">
      <c r="A67" s="24"/>
      <c r="B67" s="350" t="s">
        <v>108</v>
      </c>
      <c r="C67" s="348"/>
      <c r="D67" s="348"/>
      <c r="E67" s="348"/>
      <c r="F67" s="348"/>
    </row>
    <row r="68" spans="1:6" s="234" customFormat="1" ht="38.25">
      <c r="A68" s="276">
        <v>8211</v>
      </c>
      <c r="B68" s="259" t="s">
        <v>813</v>
      </c>
      <c r="C68" s="260"/>
      <c r="D68" s="261"/>
      <c r="E68" s="261" t="s">
        <v>806</v>
      </c>
      <c r="F68" s="261"/>
    </row>
    <row r="69" spans="1:6">
      <c r="A69" s="24"/>
      <c r="B69" s="347" t="s">
        <v>110</v>
      </c>
      <c r="C69" s="24"/>
      <c r="D69" s="348"/>
      <c r="E69" s="349"/>
      <c r="F69" s="348"/>
    </row>
    <row r="70" spans="1:6" ht="25.5">
      <c r="A70" s="24">
        <v>8212</v>
      </c>
      <c r="B70" s="350" t="s">
        <v>787</v>
      </c>
      <c r="C70" s="24">
        <v>9121</v>
      </c>
      <c r="D70" s="348"/>
      <c r="E70" s="349" t="s">
        <v>806</v>
      </c>
      <c r="F70" s="348"/>
    </row>
    <row r="71" spans="1:6">
      <c r="A71" s="24">
        <v>8213</v>
      </c>
      <c r="B71" s="350" t="s">
        <v>788</v>
      </c>
      <c r="C71" s="24">
        <v>6121</v>
      </c>
      <c r="D71" s="348"/>
      <c r="E71" s="349" t="s">
        <v>806</v>
      </c>
      <c r="F71" s="348"/>
    </row>
    <row r="72" spans="1:6" s="234" customFormat="1" ht="25.5">
      <c r="A72" s="276">
        <v>8220</v>
      </c>
      <c r="B72" s="259" t="s">
        <v>814</v>
      </c>
      <c r="C72" s="260"/>
      <c r="D72" s="261">
        <f>E72+F72</f>
        <v>0</v>
      </c>
      <c r="E72" s="261">
        <f>+E74</f>
        <v>0</v>
      </c>
      <c r="F72" s="261">
        <f>+F74</f>
        <v>0</v>
      </c>
    </row>
    <row r="73" spans="1:6">
      <c r="A73" s="24"/>
      <c r="B73" s="347" t="s">
        <v>108</v>
      </c>
      <c r="C73" s="24"/>
      <c r="D73" s="348"/>
      <c r="E73" s="349"/>
      <c r="F73" s="348"/>
    </row>
    <row r="74" spans="1:6" s="345" customFormat="1">
      <c r="A74" s="341">
        <v>8221</v>
      </c>
      <c r="B74" s="342" t="s">
        <v>790</v>
      </c>
      <c r="C74" s="341"/>
      <c r="D74" s="343">
        <f>+E74+F74</f>
        <v>0</v>
      </c>
      <c r="E74" s="344">
        <f>+E76+E77</f>
        <v>0</v>
      </c>
      <c r="F74" s="344">
        <f>+F76+F77</f>
        <v>0</v>
      </c>
    </row>
    <row r="75" spans="1:6">
      <c r="A75" s="24"/>
      <c r="B75" s="347" t="s">
        <v>110</v>
      </c>
      <c r="C75" s="24"/>
      <c r="D75" s="265"/>
      <c r="E75" s="265"/>
      <c r="F75" s="265"/>
    </row>
    <row r="76" spans="1:6">
      <c r="A76" s="24">
        <v>8222</v>
      </c>
      <c r="B76" s="350" t="s">
        <v>815</v>
      </c>
      <c r="C76" s="24">
        <v>9122</v>
      </c>
      <c r="D76" s="275">
        <f>+E76+F76</f>
        <v>0</v>
      </c>
      <c r="E76" s="265">
        <v>0</v>
      </c>
      <c r="F76" s="265"/>
    </row>
    <row r="77" spans="1:6" ht="25.5">
      <c r="A77" s="24">
        <v>8230</v>
      </c>
      <c r="B77" s="350" t="s">
        <v>816</v>
      </c>
      <c r="C77" s="24">
        <v>6122</v>
      </c>
      <c r="D77" s="265"/>
      <c r="E77" s="265">
        <v>0</v>
      </c>
      <c r="F77" s="265"/>
    </row>
    <row r="78" spans="1:6" s="345" customFormat="1">
      <c r="A78" s="341">
        <v>8240</v>
      </c>
      <c r="B78" s="342" t="s">
        <v>798</v>
      </c>
      <c r="C78" s="341"/>
      <c r="D78" s="343"/>
      <c r="E78" s="344"/>
      <c r="F78" s="344"/>
    </row>
    <row r="79" spans="1:6">
      <c r="A79" s="24"/>
      <c r="B79" s="347" t="s">
        <v>110</v>
      </c>
      <c r="C79" s="24"/>
      <c r="D79" s="348"/>
      <c r="E79" s="349"/>
      <c r="F79" s="348"/>
    </row>
    <row r="80" spans="1:6">
      <c r="A80" s="24">
        <v>8241</v>
      </c>
      <c r="B80" s="350" t="s">
        <v>817</v>
      </c>
      <c r="C80" s="24">
        <v>9122</v>
      </c>
      <c r="D80" s="348"/>
      <c r="E80" s="348"/>
      <c r="F80" s="348"/>
    </row>
    <row r="81" spans="1:6" ht="25.5">
      <c r="A81" s="24">
        <v>8250</v>
      </c>
      <c r="B81" s="350" t="s">
        <v>818</v>
      </c>
      <c r="C81" s="24">
        <v>6122</v>
      </c>
      <c r="D81" s="348"/>
      <c r="E81" s="348"/>
      <c r="F81" s="348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776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fitToHeight="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589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467" t="s">
        <v>913</v>
      </c>
      <c r="I7" s="467"/>
      <c r="J7" s="467"/>
      <c r="K7" s="467"/>
      <c r="L7" s="467"/>
      <c r="M7" s="467"/>
      <c r="N7" s="467"/>
      <c r="O7" s="467"/>
      <c r="P7" s="467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30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R13" s="362"/>
      <c r="S13" s="33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8"/>
      <c r="P23" s="298"/>
      <c r="Q23" s="159"/>
      <c r="R23" s="159"/>
      <c r="S23" s="332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8"/>
      <c r="P24" s="298"/>
      <c r="Q24" s="159"/>
      <c r="R24" s="159"/>
      <c r="S24" s="332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8"/>
      <c r="P25" s="298"/>
      <c r="Q25" s="159"/>
      <c r="R25" s="159"/>
      <c r="S25" s="332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8"/>
      <c r="P26" s="298"/>
      <c r="Q26" s="159"/>
      <c r="R26" s="159"/>
      <c r="S26" s="332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8"/>
      <c r="P27" s="298"/>
      <c r="Q27" s="159"/>
      <c r="R27" s="159"/>
      <c r="S27" s="332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298"/>
      <c r="P28" s="298"/>
      <c r="Q28" s="159"/>
      <c r="R28" s="159"/>
      <c r="S28" s="332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8"/>
      <c r="P29" s="298"/>
      <c r="Q29" s="159"/>
      <c r="R29" s="159"/>
      <c r="S29" s="332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8"/>
      <c r="P30" s="298"/>
      <c r="Q30" s="159"/>
      <c r="R30" s="159"/>
      <c r="S30" s="332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8"/>
      <c r="P31" s="298"/>
      <c r="Q31" s="159"/>
      <c r="R31" s="159"/>
      <c r="S31" s="332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8"/>
      <c r="P32" s="298"/>
      <c r="Q32" s="159"/>
      <c r="R32" s="159"/>
      <c r="S32" s="332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8"/>
      <c r="P33" s="298"/>
      <c r="Q33" s="159"/>
      <c r="R33" s="159"/>
      <c r="S33" s="332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8"/>
      <c r="P34" s="298"/>
      <c r="Q34" s="159"/>
      <c r="R34" s="159"/>
      <c r="S34" s="332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8"/>
      <c r="P35" s="298"/>
      <c r="Q35" s="159"/>
      <c r="R35" s="159"/>
      <c r="S35" s="332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8"/>
      <c r="P36" s="298"/>
      <c r="Q36" s="159"/>
      <c r="R36" s="159"/>
      <c r="S36" s="332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8"/>
      <c r="P37" s="298"/>
      <c r="Q37" s="159"/>
      <c r="R37" s="159"/>
      <c r="S37" s="332"/>
      <c r="T37" s="159"/>
      <c r="U37" s="159"/>
      <c r="V37" s="159"/>
    </row>
    <row r="38" spans="1:22" ht="25.5" customHeight="1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298"/>
      <c r="P38" s="298"/>
      <c r="Q38" s="159"/>
      <c r="R38" s="159"/>
      <c r="S38" s="332"/>
      <c r="T38" s="159"/>
      <c r="U38" s="159"/>
      <c r="V38" s="159"/>
    </row>
    <row r="39" spans="1:22" ht="15.75" customHeight="1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298"/>
      <c r="P39" s="298"/>
      <c r="Q39" s="159"/>
      <c r="R39" s="159"/>
      <c r="S39" s="332"/>
      <c r="T39" s="159"/>
      <c r="U39" s="159"/>
      <c r="V39" s="159"/>
    </row>
    <row r="40" spans="1:22" ht="15.75" customHeight="1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298"/>
      <c r="P40" s="298"/>
      <c r="Q40" s="159"/>
      <c r="R40" s="159"/>
      <c r="S40" s="332"/>
      <c r="T40" s="159"/>
      <c r="U40" s="159"/>
      <c r="V40" s="159"/>
    </row>
    <row r="41" spans="1:22" ht="15.75" customHeight="1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298"/>
      <c r="P41" s="298"/>
      <c r="Q41" s="159"/>
      <c r="R41" s="159"/>
      <c r="S41" s="332"/>
      <c r="T41" s="159"/>
      <c r="U41" s="159"/>
      <c r="V41" s="159"/>
    </row>
    <row r="42" spans="1:22" ht="15.75" customHeight="1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298"/>
      <c r="P42" s="298"/>
      <c r="Q42" s="159"/>
      <c r="R42" s="159"/>
      <c r="S42" s="332"/>
      <c r="T42" s="159"/>
      <c r="U42" s="159"/>
      <c r="V42" s="159"/>
    </row>
    <row r="43" spans="1:22" ht="25.5" customHeight="1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298"/>
      <c r="P43" s="298"/>
      <c r="Q43" s="159"/>
      <c r="R43" s="159"/>
      <c r="S43" s="332"/>
      <c r="T43" s="159"/>
      <c r="U43" s="159"/>
      <c r="V43" s="159"/>
    </row>
    <row r="44" spans="1:22" ht="15.75" customHeight="1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298"/>
      <c r="P44" s="298"/>
      <c r="Q44" s="159"/>
      <c r="R44" s="159"/>
      <c r="S44" s="332"/>
      <c r="T44" s="159"/>
      <c r="U44" s="159"/>
      <c r="V44" s="159"/>
    </row>
    <row r="45" spans="1:22" ht="15.75" customHeight="1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298"/>
      <c r="P45" s="298"/>
      <c r="Q45" s="159"/>
      <c r="R45" s="159"/>
      <c r="S45" s="332"/>
      <c r="T45" s="159"/>
      <c r="U45" s="159"/>
      <c r="V45" s="159"/>
    </row>
    <row r="46" spans="1:22" ht="15.75" customHeight="1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298"/>
      <c r="P46" s="298"/>
      <c r="Q46" s="159"/>
      <c r="R46" s="159"/>
      <c r="S46" s="332"/>
      <c r="T46" s="159"/>
      <c r="U46" s="159"/>
      <c r="V46" s="159"/>
    </row>
    <row r="47" spans="1:22" ht="15.75" customHeight="1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298"/>
      <c r="P47" s="298"/>
      <c r="Q47" s="159"/>
      <c r="R47" s="159"/>
      <c r="S47" s="332"/>
      <c r="T47" s="159"/>
      <c r="U47" s="159"/>
      <c r="V47" s="159"/>
    </row>
    <row r="48" spans="1:22" ht="15.75" customHeight="1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298"/>
      <c r="P48" s="298"/>
      <c r="Q48" s="159"/>
      <c r="R48" s="159"/>
      <c r="S48" s="332"/>
      <c r="T48" s="159"/>
      <c r="U48" s="159"/>
      <c r="V48" s="159"/>
    </row>
    <row r="49" spans="1:22" ht="15.75" customHeight="1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298"/>
      <c r="P49" s="298"/>
      <c r="Q49" s="159"/>
      <c r="R49" s="159"/>
      <c r="S49" s="332"/>
      <c r="T49" s="159"/>
      <c r="U49" s="159"/>
      <c r="V49" s="159"/>
    </row>
    <row r="50" spans="1:22" ht="15.75" customHeight="1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298"/>
      <c r="P50" s="298"/>
      <c r="Q50" s="159"/>
      <c r="R50" s="159"/>
      <c r="S50" s="332"/>
      <c r="T50" s="159"/>
      <c r="U50" s="159"/>
      <c r="V50" s="159"/>
    </row>
    <row r="51" spans="1:22" ht="15.75" customHeight="1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298"/>
      <c r="P51" s="298"/>
      <c r="Q51" s="159"/>
      <c r="R51" s="159"/>
      <c r="S51" s="332"/>
      <c r="T51" s="159"/>
      <c r="U51" s="159"/>
      <c r="V51" s="159"/>
    </row>
    <row r="52" spans="1:22" ht="15.75" customHeight="1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298"/>
      <c r="P52" s="298"/>
      <c r="Q52" s="159"/>
      <c r="R52" s="159"/>
      <c r="S52" s="332"/>
      <c r="T52" s="159"/>
      <c r="U52" s="159"/>
      <c r="V52" s="159"/>
    </row>
    <row r="53" spans="1:22" ht="15.75" customHeight="1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298"/>
      <c r="P53" s="298"/>
      <c r="Q53" s="159"/>
      <c r="R53" s="159"/>
      <c r="S53" s="332"/>
      <c r="T53" s="159"/>
      <c r="U53" s="159"/>
      <c r="V53" s="159"/>
    </row>
    <row r="54" spans="1:22" s="113" customFormat="1" ht="15.75" customHeigh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1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144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9.25" customHeight="1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>
        <v>0</v>
      </c>
      <c r="Q56" s="159"/>
      <c r="R56" s="159"/>
      <c r="S56" s="332"/>
      <c r="T56" s="159"/>
      <c r="U56" s="159"/>
      <c r="V56" s="159"/>
    </row>
    <row r="57" spans="1:22" s="154" customFormat="1" ht="15.75" customHeight="1">
      <c r="A57" s="120"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15.75" customHeight="1">
      <c r="A58" s="120"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 ht="15.75" customHeight="1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 ht="25.5" customHeight="1">
      <c r="A60" s="120"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2111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 ht="15.75" customHeight="1">
      <c r="A61" s="120"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181"/>
      <c r="O61" s="181"/>
      <c r="P61" s="181"/>
      <c r="Q61" s="159"/>
      <c r="R61" s="159"/>
      <c r="S61" s="332"/>
      <c r="T61" s="159"/>
      <c r="U61" s="159"/>
      <c r="V61" s="159"/>
    </row>
    <row r="62" spans="1:22" s="168" customFormat="1" ht="33" customHeight="1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144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 ht="15.75" customHeight="1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 ht="25.5" customHeigh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7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 ht="15.75" customHeight="1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38.25" customHeight="1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 ht="15.75" customHeight="1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39.6" customHeight="1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144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 ht="15.75" customHeight="1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 ht="15.75" customHeight="1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 ht="15.75" customHeight="1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 ht="15.75" customHeight="1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 ht="25.5" customHeight="1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 ht="15.75" customHeight="1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 ht="15.75" customHeight="1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15.75" customHeight="1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 ht="15.75" customHeight="1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 ht="38.25" customHeigh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 ht="15.75" customHeight="1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 ht="25.5" customHeigh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 ht="15.75" customHeight="1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15.75" customHeight="1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7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 ht="15.75" customHeight="1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 customHeight="1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 ht="15.75" customHeight="1">
      <c r="A87" s="120" t="str">
        <f t="shared" ref="A87:A171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 ht="25.5" customHeigh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144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 ht="15.75" customHeight="1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/>
      <c r="Q89" s="159"/>
      <c r="R89" s="159"/>
      <c r="S89" s="332"/>
      <c r="T89" s="159"/>
      <c r="U89" s="159"/>
      <c r="V89" s="159"/>
    </row>
    <row r="90" spans="1:22" ht="15.75" customHeight="1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/>
      <c r="P90" s="181"/>
      <c r="Q90" s="159"/>
      <c r="R90" s="159"/>
      <c r="S90" s="332"/>
      <c r="T90" s="159"/>
      <c r="U90" s="159"/>
      <c r="V90" s="159"/>
    </row>
    <row r="91" spans="1:22" s="113" customFormat="1" ht="25.5" customHeight="1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144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 ht="15.75" customHeight="1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15.75" customHeight="1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144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 ht="25.5" customHeigh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5.5" customHeight="1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144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 ht="15.75" customHeight="1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 ht="25.5" customHeigh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144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 ht="15.75" customHeight="1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43.5" customHeight="1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7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 ht="15.75" customHeight="1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15.75" customHeight="1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 ht="38.25" customHeigh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15.75" customHeight="1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144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 ht="15.75" customHeight="1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 ht="15.75" customHeigh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15.75" customHeight="1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144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 ht="15.75" customHeigh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 ht="15.75" customHeight="1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 ht="15.75" customHeigh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1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 ht="15.75" customHeight="1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 ht="25.5" customHeigh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7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 ht="15.75" customHeight="1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 ht="15.75" customHeight="1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 ht="15.75" customHeight="1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 ht="15.75" customHeight="1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144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 ht="15.75" customHeigh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7" t="s">
        <v>116</v>
      </c>
      <c r="M116" s="10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 ht="15.75" customHeigh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27" t="s">
        <v>848</v>
      </c>
      <c r="M117" s="10" t="s">
        <v>847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 ht="15.75" customHeight="1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 ht="15.75" customHeigh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 ht="38.25" customHeigh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 ht="15.75" customHeight="1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89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 ht="15.75" customHeight="1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 ht="15.75" customHeight="1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 ht="15.75" customHeight="1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 ht="25.5" customHeight="1">
      <c r="A126" s="213">
        <v>71020501110000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 ht="25.5" customHeight="1">
      <c r="A127" s="213">
        <v>71020501114512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 ht="15.75" customHeight="1">
      <c r="A128" s="120" t="str">
        <f>CONCATENATE(B128,C128,D128,E128,F128,G128)</f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7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 ht="15.75" customHeight="1">
      <c r="A129" s="120" t="str">
        <f>CONCATENATE(B129,C129,D129,E129,F129,G129)</f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 ht="25.5" customHeigh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>N132+N138</f>
        <v>0</v>
      </c>
      <c r="O130" s="190">
        <f t="shared" ref="O130:P130" si="13">O132+O138</f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 ht="15.75" customHeight="1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144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 ht="15.75" customHeight="1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 ht="15.75" customHeigh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15.75" customHeight="1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7" t="s">
        <v>142</v>
      </c>
      <c r="M135" s="10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 ht="15.75" customHeight="1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 ht="15.75" customHeigh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15.75" customHeight="1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/>
      <c r="Q139" s="159"/>
      <c r="R139" s="159"/>
      <c r="S139" s="332"/>
      <c r="T139" s="159"/>
      <c r="U139" s="159"/>
      <c r="V139" s="159"/>
    </row>
    <row r="140" spans="1:22" ht="15.75" customHeight="1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5.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1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 ht="15.75" customHeight="1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15.75" customHeight="1">
      <c r="B143" s="122"/>
      <c r="H143" s="17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 ht="15.75" customHeigh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15.75" customHeight="1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 ht="15.75" customHeigh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 ht="15.75" customHeight="1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 ht="15.75" customHeight="1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 ht="25.5" customHeigh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 ht="25.5" customHeigh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 ht="15.75" customHeigh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 ht="15.75" customHeight="1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ref="N156:N158" si="21">O156+P156</f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 ht="25.5" customHeigh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1"/>
        <v>0</v>
      </c>
      <c r="O158" s="181"/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 ht="15.75" customHeigh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2">O160+P160</f>
        <v>0</v>
      </c>
      <c r="O160" s="181"/>
      <c r="P160" s="181"/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 ht="15.75" customHeight="1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2"/>
        <v>0</v>
      </c>
      <c r="O162" s="181"/>
      <c r="P162" s="181"/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 customHeight="1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3">O164+P164</f>
        <v>0</v>
      </c>
      <c r="O164" s="181"/>
      <c r="P164" s="181"/>
      <c r="Q164" s="159"/>
      <c r="R164" s="159"/>
      <c r="S164" s="332"/>
      <c r="T164" s="159"/>
      <c r="U164" s="159"/>
      <c r="V164" s="159"/>
    </row>
    <row r="165" spans="1:22" ht="15.75" customHeight="1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7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 ht="15.75" customHeight="1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 ht="25.5" customHeigh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 ht="15.75" customHeight="1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 ht="15.75" customHeight="1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144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 ht="15.75" customHeight="1">
      <c r="A170" s="120" t="str">
        <f t="shared" si="8"/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/>
      <c r="P170" s="181"/>
      <c r="Q170" s="159"/>
      <c r="R170" s="159"/>
      <c r="S170" s="332"/>
      <c r="T170" s="159"/>
      <c r="U170" s="159"/>
      <c r="V170" s="159"/>
    </row>
    <row r="171" spans="1:22" s="113" customFormat="1" ht="25.5" customHeight="1">
      <c r="A171" s="120" t="str">
        <f t="shared" si="8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 ht="15.75" customHeight="1">
      <c r="A172" s="120" t="str">
        <f t="shared" ref="A172:A226" si="25">CONCATENATE(B172,C172,D172,E172,F172,G172)</f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7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 ht="15.75" customHeight="1">
      <c r="A173" s="120" t="str">
        <f t="shared" si="25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 ht="15.75" customHeight="1">
      <c r="A174" s="120" t="str">
        <f t="shared" si="25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6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5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5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144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5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7">O177+P177</f>
        <v>0</v>
      </c>
      <c r="O177" s="298"/>
      <c r="P177" s="298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5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7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5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144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 ht="15.75" customHeight="1">
      <c r="A180" s="120" t="str">
        <f t="shared" si="25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7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 ht="15.75" customHeight="1">
      <c r="A181" s="120" t="str">
        <f t="shared" si="25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144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15.75" customHeight="1">
      <c r="A182" s="120" t="str">
        <f t="shared" si="25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7"/>
        <v>0</v>
      </c>
      <c r="O182" s="181"/>
      <c r="P182" s="181"/>
      <c r="Q182" s="159"/>
      <c r="R182" s="159"/>
      <c r="S182" s="332"/>
      <c r="T182" s="159"/>
      <c r="U182" s="159"/>
      <c r="V182" s="159"/>
    </row>
    <row r="183" spans="1:22" s="113" customFormat="1" ht="15.75" customHeight="1">
      <c r="A183" s="120" t="str">
        <f t="shared" si="25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7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 ht="15.75" customHeight="1">
      <c r="A184" s="120" t="str">
        <f t="shared" si="25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7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 ht="25.5" customHeight="1">
      <c r="A185" s="120" t="str">
        <f t="shared" si="25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144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 customHeight="1">
      <c r="A186" s="120" t="str">
        <f t="shared" si="25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7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 ht="25.5" customHeight="1">
      <c r="A187" s="120" t="str">
        <f t="shared" si="25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7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 ht="25.5" customHeight="1">
      <c r="A188" s="120" t="str">
        <f t="shared" si="25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7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51" customHeight="1">
      <c r="A189" s="120" t="str">
        <f t="shared" si="25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144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15.75" customHeight="1">
      <c r="A190" s="120" t="str">
        <f t="shared" si="25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7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5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7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5.75" customHeight="1">
      <c r="A192" s="120" t="str">
        <f t="shared" si="25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7"/>
        <v>0</v>
      </c>
      <c r="O192" s="181"/>
      <c r="P192" s="181"/>
      <c r="Q192" s="159"/>
      <c r="R192" s="159"/>
      <c r="S192" s="332"/>
      <c r="T192" s="159"/>
      <c r="U192" s="159"/>
      <c r="V192" s="159"/>
    </row>
    <row r="193" spans="1:22" ht="15.75" customHeight="1">
      <c r="B193" s="122"/>
      <c r="H193" s="23"/>
      <c r="I193" s="23"/>
      <c r="J193" s="24"/>
      <c r="K193" s="24"/>
      <c r="L193" s="329" t="s">
        <v>268</v>
      </c>
      <c r="M193" s="322">
        <v>5129</v>
      </c>
      <c r="N193" s="181">
        <f t="shared" ref="N193" si="28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5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144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SUM(O195:O196)</f>
        <v>0</v>
      </c>
      <c r="P194" s="195">
        <f>SUM(P195:P196)</f>
        <v>0</v>
      </c>
      <c r="Q194" s="159"/>
      <c r="R194" s="159"/>
      <c r="S194" s="332"/>
      <c r="T194" s="159"/>
      <c r="U194" s="159"/>
      <c r="V194" s="159"/>
    </row>
    <row r="195" spans="1:22" ht="15.75" customHeight="1">
      <c r="A195" s="120" t="str">
        <f t="shared" si="25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7"/>
        <v>0</v>
      </c>
      <c r="O195" s="181"/>
      <c r="P195" s="181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5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7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329" t="s">
        <v>268</v>
      </c>
      <c r="M197" s="322">
        <v>5129</v>
      </c>
      <c r="N197" s="181"/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5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144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5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7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9.25" customHeight="1">
      <c r="A200" s="120" t="str">
        <f t="shared" si="25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144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5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7"/>
        <v>0</v>
      </c>
      <c r="O201" s="181"/>
      <c r="P201" s="181">
        <v>0</v>
      </c>
      <c r="Q201" s="159"/>
      <c r="R201" s="159"/>
      <c r="S201" s="332"/>
      <c r="T201" s="159"/>
      <c r="U201" s="159"/>
      <c r="V201" s="159"/>
    </row>
    <row r="202" spans="1:22" ht="15.75" customHeight="1">
      <c r="A202" s="120" t="str">
        <f t="shared" si="25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7"/>
        <v>0</v>
      </c>
      <c r="O202" s="181"/>
      <c r="P202" s="181"/>
      <c r="Q202" s="159"/>
      <c r="R202" s="159"/>
      <c r="S202" s="332"/>
      <c r="T202" s="159"/>
      <c r="U202" s="159"/>
      <c r="V202" s="159"/>
    </row>
    <row r="203" spans="1:22" s="154" customFormat="1" ht="15.75" customHeight="1">
      <c r="A203" s="120" t="str">
        <f t="shared" si="25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7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 ht="15.75" customHeight="1">
      <c r="A204" s="120" t="str">
        <f t="shared" si="25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7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 ht="15.75" customHeight="1">
      <c r="B205" s="122"/>
      <c r="G205" s="127"/>
      <c r="H205" s="23"/>
      <c r="I205" s="23"/>
      <c r="J205" s="24"/>
      <c r="K205" s="24"/>
      <c r="L205" s="329" t="s">
        <v>268</v>
      </c>
      <c r="M205" s="322">
        <v>5129</v>
      </c>
      <c r="N205" s="181">
        <f t="shared" ref="N205" si="29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5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144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 ht="15.75" customHeight="1">
      <c r="A207" s="120" t="str">
        <f t="shared" ref="A207" si="30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7" t="s">
        <v>857</v>
      </c>
      <c r="M207" s="10" t="s">
        <v>858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 ht="15.75" customHeight="1">
      <c r="A208" s="120" t="str">
        <f t="shared" si="25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7" t="s">
        <v>116</v>
      </c>
      <c r="M208" s="10">
        <v>4214</v>
      </c>
      <c r="N208" s="181">
        <f t="shared" ref="N208" si="31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 ht="15.75" customHeight="1">
      <c r="A209" s="120" t="str">
        <f t="shared" si="25"/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7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 customHeight="1">
      <c r="A210" s="120" t="str">
        <f t="shared" si="25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7"/>
        <v>0</v>
      </c>
      <c r="O210" s="181"/>
      <c r="P210" s="181"/>
      <c r="Q210" s="159"/>
      <c r="R210" s="159"/>
      <c r="S210" s="332"/>
      <c r="T210" s="159"/>
      <c r="U210" s="159"/>
      <c r="V210" s="159"/>
    </row>
    <row r="211" spans="1:22" ht="15.75" customHeight="1">
      <c r="A211" s="120" t="str">
        <f t="shared" si="25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7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 ht="25.5" customHeight="1">
      <c r="A212" s="120" t="str">
        <f t="shared" si="25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7"/>
        <v>0</v>
      </c>
      <c r="O212" s="181"/>
      <c r="P212" s="181"/>
      <c r="Q212" s="159"/>
      <c r="R212" s="159"/>
      <c r="S212" s="332"/>
      <c r="T212" s="159"/>
      <c r="U212" s="159"/>
      <c r="V212" s="159"/>
    </row>
    <row r="213" spans="1:22" ht="15.75" customHeight="1">
      <c r="A213" s="120" t="str">
        <f t="shared" si="25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144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5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325"/>
      <c r="I214" s="293"/>
      <c r="J214" s="294"/>
      <c r="K214" s="294"/>
      <c r="L214" s="326" t="s">
        <v>859</v>
      </c>
      <c r="M214" s="46">
        <v>4511</v>
      </c>
      <c r="N214" s="181">
        <f t="shared" si="27"/>
        <v>0</v>
      </c>
      <c r="O214" s="181"/>
      <c r="P214" s="181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325"/>
      <c r="I215" s="293"/>
      <c r="J215" s="294"/>
      <c r="K215" s="294"/>
      <c r="L215" s="326" t="s">
        <v>897</v>
      </c>
      <c r="M215" s="46" t="s">
        <v>898</v>
      </c>
      <c r="N215" s="181">
        <f t="shared" si="27"/>
        <v>0</v>
      </c>
      <c r="O215" s="181"/>
      <c r="P215" s="181"/>
      <c r="Q215" s="159"/>
      <c r="R215" s="159"/>
      <c r="S215" s="332"/>
      <c r="T215" s="159"/>
      <c r="U215" s="159"/>
      <c r="V215" s="159"/>
    </row>
    <row r="216" spans="1:22" ht="15.75" customHeight="1">
      <c r="A216" s="120" t="str">
        <f t="shared" si="25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7"/>
        <v>0</v>
      </c>
      <c r="O216" s="181"/>
      <c r="P216" s="181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5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144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 customHeight="1">
      <c r="A218" s="120" t="str">
        <f t="shared" si="25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7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 ht="25.5" customHeight="1">
      <c r="A219" s="120" t="str">
        <f t="shared" si="25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7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5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144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 ht="25.5" customHeight="1">
      <c r="A221" s="120" t="str">
        <f t="shared" si="25"/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7"/>
        <v>0</v>
      </c>
      <c r="O221" s="181"/>
      <c r="P221" s="181"/>
      <c r="Q221" s="159"/>
      <c r="R221" s="159"/>
      <c r="S221" s="332"/>
      <c r="T221" s="159"/>
      <c r="U221" s="159"/>
      <c r="V221" s="159"/>
    </row>
    <row r="222" spans="1:22" ht="15.75" customHeight="1">
      <c r="A222" s="120" t="str">
        <f t="shared" si="25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7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 ht="25.5" customHeight="1">
      <c r="A223" s="120" t="str">
        <f t="shared" si="25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7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5.5" customHeight="1">
      <c r="A224" s="120" t="str">
        <f t="shared" si="25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144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5.75" customHeight="1">
      <c r="A225" s="120" t="str">
        <f t="shared" si="25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7"/>
        <v>0</v>
      </c>
      <c r="O225" s="181"/>
      <c r="P225" s="181"/>
      <c r="Q225" s="159"/>
      <c r="R225" s="159"/>
      <c r="S225" s="332"/>
      <c r="T225" s="159"/>
      <c r="U225" s="159"/>
      <c r="V225" s="159"/>
    </row>
    <row r="226" spans="1:22" ht="15.75" customHeight="1">
      <c r="A226" s="120" t="str">
        <f t="shared" si="25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7"/>
        <v>0</v>
      </c>
      <c r="O226" s="181"/>
      <c r="P226" s="181"/>
      <c r="Q226" s="159"/>
      <c r="R226" s="159"/>
      <c r="S226" s="332"/>
      <c r="T226" s="159"/>
      <c r="U226" s="159"/>
      <c r="V226" s="159"/>
    </row>
    <row r="227" spans="1:22" s="113" customFormat="1" ht="15.75" customHeight="1">
      <c r="A227" s="120" t="str">
        <f t="shared" ref="A227:A329" si="32">CONCATENATE(B227,C227,D227,E227,F227,G227)</f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7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 ht="15.75" customHeight="1">
      <c r="A228" s="120" t="str">
        <f t="shared" si="32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7"/>
        <v>0</v>
      </c>
      <c r="O228" s="181"/>
      <c r="P228" s="181"/>
      <c r="Q228" s="159"/>
      <c r="R228" s="159"/>
      <c r="S228" s="332"/>
      <c r="T228" s="159"/>
      <c r="U228" s="159"/>
      <c r="V228" s="159"/>
    </row>
    <row r="229" spans="1:22" ht="15.75" customHeight="1">
      <c r="A229" s="120"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7"/>
        <v>0</v>
      </c>
      <c r="O229" s="181"/>
      <c r="P229" s="181"/>
      <c r="Q229" s="159"/>
      <c r="R229" s="159"/>
      <c r="S229" s="332"/>
      <c r="T229" s="159"/>
      <c r="U229" s="159"/>
      <c r="V229" s="159"/>
    </row>
    <row r="230" spans="1:22" s="113" customFormat="1" ht="15.75" customHeight="1">
      <c r="A230" s="120" t="str">
        <f t="shared" si="32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7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15.75" customHeight="1">
      <c r="A231" s="120" t="str">
        <f t="shared" si="32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144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5.75" customHeight="1">
      <c r="A232" s="120" t="str">
        <f t="shared" si="32"/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181"/>
      <c r="P232" s="181"/>
      <c r="Q232" s="159"/>
      <c r="R232" s="159"/>
      <c r="S232" s="332"/>
      <c r="T232" s="159"/>
      <c r="U232" s="159"/>
      <c r="V232" s="159"/>
    </row>
    <row r="233" spans="1:22" s="113" customFormat="1" ht="15.75" customHeight="1">
      <c r="A233" s="120" t="str">
        <f t="shared" si="32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27"/>
      <c r="M233" s="10"/>
      <c r="N233" s="181">
        <f t="shared" si="27"/>
        <v>0</v>
      </c>
      <c r="O233" s="181"/>
      <c r="P233" s="181"/>
      <c r="Q233" s="159"/>
      <c r="R233" s="159"/>
      <c r="S233" s="332"/>
      <c r="T233" s="159"/>
      <c r="U233" s="159"/>
      <c r="V233" s="159"/>
    </row>
    <row r="234" spans="1:22" ht="15.75" customHeight="1">
      <c r="A234" s="120" t="str">
        <f t="shared" si="32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23"/>
      <c r="I234" s="23"/>
      <c r="J234" s="24"/>
      <c r="K234" s="24"/>
      <c r="L234" s="353" t="s">
        <v>861</v>
      </c>
      <c r="M234" s="10"/>
      <c r="N234" s="195">
        <f>O234+P234</f>
        <v>0</v>
      </c>
      <c r="O234" s="195">
        <f t="shared" ref="O234:P234" si="34">P234+Q234</f>
        <v>0</v>
      </c>
      <c r="P234" s="195">
        <f t="shared" si="34"/>
        <v>0</v>
      </c>
      <c r="Q234" s="159"/>
      <c r="R234" s="159"/>
      <c r="S234" s="332"/>
      <c r="T234" s="159"/>
      <c r="U234" s="159"/>
      <c r="V234" s="159"/>
    </row>
    <row r="235" spans="1:22" ht="25.5" customHeight="1">
      <c r="A235" s="120" t="str">
        <f t="shared" si="32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27" t="s">
        <v>131</v>
      </c>
      <c r="M235" s="10">
        <v>4511</v>
      </c>
      <c r="N235" s="181">
        <f t="shared" si="27"/>
        <v>0</v>
      </c>
      <c r="O235" s="181"/>
      <c r="P235" s="181"/>
      <c r="Q235" s="159"/>
      <c r="R235" s="159"/>
      <c r="S235" s="332"/>
      <c r="T235" s="159"/>
      <c r="U235" s="159"/>
      <c r="V235" s="159"/>
    </row>
    <row r="236" spans="1:22" ht="25.5" customHeight="1">
      <c r="B236" s="122"/>
      <c r="H236" s="144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30" customHeight="1">
      <c r="A237" s="120" t="str">
        <f t="shared" ref="A237" si="35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6">O237+P237</f>
        <v>0</v>
      </c>
      <c r="O237" s="181"/>
      <c r="P237" s="181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23"/>
      <c r="I238" s="23"/>
      <c r="J238" s="24"/>
      <c r="K238" s="24"/>
      <c r="L238" s="333" t="s">
        <v>863</v>
      </c>
      <c r="M238" s="10"/>
      <c r="N238" s="195">
        <f>O238+P238</f>
        <v>0</v>
      </c>
      <c r="O238" s="181">
        <f>SUM(O239:O243)</f>
        <v>0</v>
      </c>
      <c r="P238" s="181">
        <f>SUM(P239:P243)</f>
        <v>0</v>
      </c>
      <c r="Q238" s="159"/>
      <c r="R238" s="159"/>
      <c r="S238" s="332"/>
      <c r="T238" s="159"/>
      <c r="U238" s="159"/>
      <c r="V238" s="159"/>
    </row>
    <row r="239" spans="1:22" ht="27.6" customHeight="1">
      <c r="B239" s="122"/>
      <c r="G239" s="127"/>
      <c r="H239" s="23"/>
      <c r="I239" s="23"/>
      <c r="J239" s="24"/>
      <c r="K239" s="24"/>
      <c r="L239" s="326" t="s">
        <v>897</v>
      </c>
      <c r="M239" s="46" t="s">
        <v>898</v>
      </c>
      <c r="N239" s="181">
        <f>O239+P239</f>
        <v>0</v>
      </c>
      <c r="O239" s="181"/>
      <c r="P239" s="181"/>
      <c r="Q239" s="159"/>
      <c r="R239" s="159"/>
      <c r="S239" s="332"/>
      <c r="T239" s="159"/>
      <c r="U239" s="159"/>
      <c r="V239" s="159"/>
    </row>
    <row r="240" spans="1:22" ht="25.5" customHeight="1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7"/>
        <v>0</v>
      </c>
      <c r="O240" s="298"/>
      <c r="P240" s="298"/>
      <c r="Q240" s="159"/>
      <c r="R240" s="159"/>
      <c r="S240" s="332"/>
      <c r="T240" s="159"/>
      <c r="U240" s="159"/>
      <c r="V240" s="159"/>
    </row>
    <row r="241" spans="1:22" ht="25.5" customHeight="1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7">O241+P241</f>
        <v>0</v>
      </c>
      <c r="O241" s="298"/>
      <c r="P241" s="298"/>
      <c r="Q241" s="159"/>
      <c r="R241" s="159"/>
      <c r="S241" s="332"/>
      <c r="T241" s="159"/>
      <c r="U241" s="159"/>
      <c r="V241" s="159"/>
    </row>
    <row r="242" spans="1:22" ht="25.5" customHeight="1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ref="N242" si="38">O242+P242</f>
        <v>0</v>
      </c>
      <c r="O242" s="298"/>
      <c r="P242" s="298"/>
      <c r="Q242" s="159"/>
      <c r="R242" s="159"/>
      <c r="S242" s="332"/>
      <c r="T242" s="159"/>
      <c r="U242" s="159"/>
      <c r="V242" s="159"/>
    </row>
    <row r="243" spans="1:22" ht="25.5" customHeight="1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7"/>
        <v>0</v>
      </c>
      <c r="O243" s="298"/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23"/>
      <c r="I244" s="23"/>
      <c r="J244" s="24"/>
      <c r="K244" s="24"/>
      <c r="L244" s="333" t="s">
        <v>895</v>
      </c>
      <c r="M244" s="10"/>
      <c r="N244" s="195">
        <f>O244+P244</f>
        <v>0</v>
      </c>
      <c r="O244" s="181">
        <f>SUM(O245)</f>
        <v>0</v>
      </c>
      <c r="P244" s="181">
        <f>SUM(P245)</f>
        <v>0</v>
      </c>
      <c r="Q244" s="159"/>
      <c r="R244" s="159"/>
      <c r="S244" s="332"/>
      <c r="T244" s="159"/>
      <c r="U244" s="159"/>
      <c r="V244" s="159"/>
    </row>
    <row r="245" spans="1:22" ht="25.5" customHeight="1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9">O245+P245</f>
        <v>0</v>
      </c>
      <c r="O245" s="298"/>
      <c r="P245" s="298"/>
      <c r="Q245" s="159"/>
      <c r="R245" s="159"/>
      <c r="S245" s="332"/>
      <c r="T245" s="159"/>
      <c r="U245" s="159"/>
      <c r="V245" s="159"/>
    </row>
    <row r="246" spans="1:22" ht="25.5" customHeight="1">
      <c r="A246" s="120" t="str">
        <f t="shared" si="32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40">+O248+O251+O253+O255+O258</f>
        <v>0</v>
      </c>
      <c r="P246" s="190">
        <f t="shared" si="40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 ht="15.75" customHeight="1">
      <c r="B248" s="122"/>
      <c r="H248" s="144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 ht="15.75" customHeight="1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41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8" customHeight="1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41"/>
        <v>0</v>
      </c>
      <c r="O250" s="298"/>
      <c r="P250" s="298"/>
      <c r="Q250" s="159"/>
      <c r="R250" s="159"/>
      <c r="S250" s="332"/>
      <c r="T250" s="159"/>
      <c r="U250" s="159"/>
      <c r="V250" s="159"/>
    </row>
    <row r="251" spans="1:22" ht="15.75" customHeight="1">
      <c r="B251" s="122"/>
      <c r="H251" s="144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7" customHeight="1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41"/>
        <v>0</v>
      </c>
      <c r="O252" s="181"/>
      <c r="P252" s="181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2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144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15.75" customHeight="1">
      <c r="A254" s="120" t="str">
        <f t="shared" si="32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41"/>
        <v>0</v>
      </c>
      <c r="O254" s="181"/>
      <c r="P254" s="181"/>
      <c r="Q254" s="159"/>
      <c r="R254" s="159"/>
      <c r="S254" s="332"/>
      <c r="T254" s="159"/>
      <c r="U254" s="159"/>
      <c r="V254" s="159"/>
    </row>
    <row r="255" spans="1:22" ht="15.75" customHeight="1">
      <c r="A255" s="120" t="str">
        <f t="shared" si="32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27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 ht="15.75" customHeight="1">
      <c r="A256" s="120" t="str">
        <f t="shared" si="32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41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 ht="15.75" customHeight="1">
      <c r="A257" s="120" t="str">
        <f t="shared" si="32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41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63.75" customHeight="1">
      <c r="A258" s="120" t="str">
        <f t="shared" si="32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/>
      <c r="Q258" s="159"/>
      <c r="R258" s="159"/>
      <c r="S258" s="332"/>
      <c r="T258" s="159"/>
      <c r="U258" s="159"/>
      <c r="V258" s="159"/>
    </row>
    <row r="259" spans="1:22" ht="15.75" customHeight="1">
      <c r="A259" s="120" t="str">
        <f t="shared" si="32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328">
        <v>4861</v>
      </c>
      <c r="N259" s="181">
        <f t="shared" si="41"/>
        <v>0</v>
      </c>
      <c r="O259" s="295"/>
      <c r="P259" s="295"/>
      <c r="Q259" s="159"/>
      <c r="R259" s="159"/>
      <c r="S259" s="332"/>
      <c r="T259" s="159"/>
      <c r="U259" s="159"/>
      <c r="V259" s="159"/>
    </row>
    <row r="260" spans="1:22" s="113" customFormat="1" ht="51" customHeight="1">
      <c r="A260" s="120"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7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 ht="15.75" customHeight="1">
      <c r="A261" s="120"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 ht="63.75" customHeight="1">
      <c r="A262" s="120"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 ht="15.75" customHeight="1">
      <c r="A263" s="120"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 ht="63.75" customHeight="1">
      <c r="A264" s="120"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144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2">O265+P265</f>
        <v>0</v>
      </c>
      <c r="O265" s="181"/>
      <c r="P265" s="181"/>
      <c r="Q265" s="159"/>
      <c r="R265" s="159"/>
      <c r="S265" s="332"/>
      <c r="T265" s="159"/>
      <c r="U265" s="159"/>
      <c r="V265" s="159"/>
    </row>
    <row r="266" spans="1:22" s="113" customFormat="1">
      <c r="A266" s="120"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2"/>
        <v>0</v>
      </c>
      <c r="O266" s="181"/>
      <c r="P266" s="181"/>
      <c r="Q266" s="159"/>
      <c r="R266" s="159"/>
      <c r="S266" s="332"/>
      <c r="T266" s="159"/>
      <c r="U266" s="159"/>
      <c r="V266" s="159"/>
    </row>
    <row r="267" spans="1:22">
      <c r="A267" s="120"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2"/>
        <v>0</v>
      </c>
      <c r="O267" s="181"/>
      <c r="P267" s="181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2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2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2"/>
        <v>0</v>
      </c>
      <c r="O270" s="181"/>
      <c r="P270" s="181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2"/>
        <v>0</v>
      </c>
      <c r="O271" s="181"/>
      <c r="P271" s="181"/>
      <c r="Q271" s="159"/>
      <c r="R271" s="159"/>
      <c r="S271" s="332"/>
      <c r="T271" s="159"/>
      <c r="U271" s="159"/>
      <c r="V271" s="159"/>
    </row>
    <row r="272" spans="1:22" ht="15.75" customHeight="1">
      <c r="B272" s="122"/>
      <c r="G272" s="127"/>
      <c r="H272" s="17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 ht="15.75" customHeight="1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15.75" customHeight="1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3">+O276+O279+O283+O285+O291+O295+O300+O303+O307+O311+O314+O317</f>
        <v>0</v>
      </c>
      <c r="P274" s="190">
        <f t="shared" si="43"/>
        <v>0</v>
      </c>
      <c r="Q274" s="159"/>
      <c r="R274" s="159"/>
      <c r="S274" s="332"/>
      <c r="T274" s="159"/>
      <c r="U274" s="159"/>
      <c r="V274" s="159"/>
    </row>
    <row r="275" spans="2:22" ht="15.75" customHeight="1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 ht="15.75" customHeight="1">
      <c r="B276" s="122"/>
      <c r="G276" s="127"/>
      <c r="H276" s="144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 ht="15.75" customHeight="1">
      <c r="B277" s="122"/>
      <c r="G277" s="127"/>
      <c r="H277" s="15"/>
      <c r="I277" s="23"/>
      <c r="J277" s="24"/>
      <c r="K277" s="24"/>
      <c r="L277" s="30"/>
      <c r="M277" s="46"/>
      <c r="N277" s="181">
        <f t="shared" ref="N277:N313" si="44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 ht="25.5" customHeight="1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4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15.75" customHeight="1">
      <c r="B279" s="122"/>
      <c r="G279" s="127"/>
      <c r="H279" s="144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30.75" customHeight="1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5">O280+P280</f>
        <v>0</v>
      </c>
      <c r="O280" s="181"/>
      <c r="P280" s="181"/>
      <c r="Q280" s="159"/>
      <c r="R280" s="159"/>
      <c r="S280" s="332"/>
      <c r="T280" s="159"/>
      <c r="U280" s="159"/>
      <c r="V280" s="159"/>
    </row>
    <row r="281" spans="2:22" ht="15.75" customHeight="1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4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 ht="15.75" customHeight="1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6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15.75" customHeight="1">
      <c r="B283" s="122"/>
      <c r="G283" s="127"/>
      <c r="H283" s="144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30.75" customHeight="1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4"/>
        <v>0</v>
      </c>
      <c r="O284" s="181"/>
      <c r="P284" s="181"/>
      <c r="Q284" s="159"/>
      <c r="R284" s="159"/>
      <c r="S284" s="332"/>
      <c r="T284" s="159"/>
      <c r="U284" s="159"/>
      <c r="V284" s="159"/>
    </row>
    <row r="285" spans="2:22" ht="15.75" customHeight="1">
      <c r="B285" s="122"/>
      <c r="G285" s="127"/>
      <c r="H285" s="144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15.75" customHeight="1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4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5.75" customHeight="1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4"/>
        <v>0</v>
      </c>
      <c r="O287" s="181"/>
      <c r="P287" s="181"/>
      <c r="Q287" s="159"/>
      <c r="R287" s="159"/>
      <c r="S287" s="332"/>
      <c r="T287" s="159"/>
      <c r="U287" s="159"/>
      <c r="V287" s="159"/>
    </row>
    <row r="288" spans="2:22" ht="15.75" customHeight="1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4"/>
        <v>0</v>
      </c>
      <c r="O288" s="181"/>
      <c r="P288" s="181"/>
      <c r="Q288" s="159"/>
      <c r="R288" s="159"/>
      <c r="S288" s="332"/>
      <c r="T288" s="159"/>
      <c r="U288" s="159"/>
      <c r="V288" s="159"/>
    </row>
    <row r="289" spans="1:22" ht="15.75" customHeight="1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4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15.75" customHeight="1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4"/>
        <v>0</v>
      </c>
      <c r="O290" s="181"/>
      <c r="P290" s="181"/>
      <c r="Q290" s="159"/>
      <c r="R290" s="159"/>
      <c r="S290" s="332"/>
      <c r="T290" s="159"/>
      <c r="U290" s="159"/>
      <c r="V290" s="159"/>
    </row>
    <row r="291" spans="1:22" ht="15.75" customHeight="1">
      <c r="B291" s="122"/>
      <c r="G291" s="127"/>
      <c r="H291" s="144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 ht="15.75" customHeight="1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4"/>
        <v>0</v>
      </c>
      <c r="O292" s="298"/>
      <c r="P292" s="298"/>
      <c r="Q292" s="159"/>
      <c r="R292" s="159"/>
      <c r="S292" s="332"/>
      <c r="T292" s="159"/>
      <c r="U292" s="159"/>
      <c r="V292" s="159"/>
    </row>
    <row r="293" spans="1:22" ht="30" customHeight="1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4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 ht="15.75" customHeight="1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4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 ht="15.75" customHeight="1">
      <c r="A295" s="120" t="str">
        <f t="shared" si="32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144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 ht="15.75" customHeight="1">
      <c r="A296" s="120" t="str">
        <f t="shared" si="32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4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15.75" customHeight="1">
      <c r="A297" s="120" t="str">
        <f t="shared" ref="A297" si="47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8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 customHeight="1">
      <c r="A298" s="120" t="str">
        <f t="shared" ref="A298" si="49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50">O298+P298</f>
        <v>0</v>
      </c>
      <c r="O298" s="181"/>
      <c r="P298" s="181"/>
      <c r="Q298" s="159"/>
      <c r="R298" s="159"/>
      <c r="S298" s="332"/>
      <c r="T298" s="159"/>
      <c r="U298" s="159"/>
      <c r="V298" s="159"/>
    </row>
    <row r="299" spans="1:22" s="154" customFormat="1" ht="15.75" customHeight="1">
      <c r="A299" s="120" t="str">
        <f t="shared" si="32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4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 ht="15.75" customHeight="1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144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51">P300+Q300</f>
        <v>0</v>
      </c>
      <c r="P300" s="195">
        <f t="shared" si="51"/>
        <v>0</v>
      </c>
      <c r="Q300" s="159"/>
      <c r="R300" s="159"/>
      <c r="S300" s="332"/>
      <c r="T300" s="159"/>
      <c r="U300" s="159"/>
      <c r="V300" s="159"/>
    </row>
    <row r="301" spans="1:22" s="113" customFormat="1" ht="15.75" customHeigh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 t="shared" ref="N301" si="52"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5.75" customHeight="1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181"/>
      <c r="P302" s="181"/>
      <c r="Q302" s="159"/>
      <c r="R302" s="159"/>
      <c r="S302" s="332"/>
      <c r="T302" s="159"/>
      <c r="U302" s="159"/>
      <c r="V302" s="159"/>
    </row>
    <row r="303" spans="1:22" ht="15.75" customHeight="1">
      <c r="A303" s="120" t="str">
        <f t="shared" si="32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144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 ht="25.5" customHeight="1">
      <c r="A304" s="120" t="str">
        <f t="shared" si="32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4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 ht="15.75" customHeight="1">
      <c r="A305" s="120" t="str">
        <f t="shared" si="32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4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 customHeight="1">
      <c r="A306" s="120" t="str">
        <f t="shared" si="32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4"/>
        <v>0</v>
      </c>
      <c r="O306" s="181"/>
      <c r="P306" s="18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2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144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 ht="15.75" customHeight="1">
      <c r="A308" s="120" t="str">
        <f t="shared" si="32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4"/>
        <v>0</v>
      </c>
      <c r="O308" s="181"/>
      <c r="P308" s="181"/>
      <c r="Q308" s="159"/>
      <c r="R308" s="159"/>
      <c r="S308" s="332"/>
      <c r="T308" s="159"/>
      <c r="U308" s="159"/>
      <c r="V308" s="159"/>
    </row>
    <row r="309" spans="1:22" ht="15.75" customHeight="1">
      <c r="A309" s="120" t="str">
        <f t="shared" si="32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4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 ht="15.75" customHeight="1">
      <c r="A310" s="120" t="str">
        <f t="shared" si="32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4"/>
        <v>0</v>
      </c>
      <c r="O310" s="181"/>
      <c r="P310" s="181">
        <v>0</v>
      </c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2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144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5.75" customHeight="1">
      <c r="A312" s="120" t="str">
        <f t="shared" ref="A312" si="53">CONCATENATE(B312,C312,D312,E312,F312,G312)</f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4">O312+P312</f>
        <v>0</v>
      </c>
      <c r="O312" s="181"/>
      <c r="P312" s="181"/>
      <c r="Q312" s="159"/>
      <c r="R312" s="159"/>
      <c r="S312" s="332"/>
      <c r="T312" s="159"/>
      <c r="U312" s="159"/>
      <c r="V312" s="159"/>
    </row>
    <row r="313" spans="1:22" ht="15.75" customHeight="1">
      <c r="A313" s="120" t="str">
        <f t="shared" si="32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4"/>
        <v>0</v>
      </c>
      <c r="O313" s="181"/>
      <c r="P313" s="181"/>
      <c r="Q313" s="159"/>
      <c r="R313" s="159"/>
      <c r="S313" s="332"/>
      <c r="T313" s="159"/>
      <c r="U313" s="159"/>
      <c r="V313" s="159"/>
    </row>
    <row r="314" spans="1:22" s="113" customFormat="1" ht="25.5" customHeight="1">
      <c r="A314" s="120" t="str">
        <f t="shared" si="32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144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15.75" customHeight="1">
      <c r="A315" s="120" t="str">
        <f t="shared" si="32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/>
      <c r="M315" s="31"/>
      <c r="N315" s="181">
        <f t="shared" ref="N315" si="55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6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5.5" customHeight="1">
      <c r="A317" s="120" t="str">
        <f t="shared" ref="A317:A318" si="57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144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15.75" customHeight="1">
      <c r="A318" s="120" t="str">
        <f t="shared" si="57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8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 ht="25.9" customHeight="1">
      <c r="A319" s="120" t="str">
        <f t="shared" si="32"/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1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 ht="15.75" customHeight="1">
      <c r="A320" s="120" t="str">
        <f t="shared" si="32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9" s="180" customFormat="1" ht="30" customHeight="1">
      <c r="A321" s="120" t="str">
        <f t="shared" si="32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7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9" ht="15.75" customHeight="1">
      <c r="A322" s="120" t="str">
        <f t="shared" si="32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W322" s="177"/>
      <c r="AE322" s="177"/>
      <c r="AF322" s="177"/>
      <c r="AG322" s="177"/>
      <c r="AH322" s="177"/>
      <c r="AI322" s="177"/>
      <c r="AQ322" s="177"/>
      <c r="AR322" s="177"/>
      <c r="AS322" s="177"/>
      <c r="AT322" s="177"/>
      <c r="AU322" s="177"/>
      <c r="BC322" s="177"/>
      <c r="BD322" s="177"/>
      <c r="BE322" s="177"/>
      <c r="BF322" s="177"/>
      <c r="BG322" s="177"/>
      <c r="BO322" s="177"/>
      <c r="BP322" s="177"/>
      <c r="BQ322" s="177"/>
      <c r="BR322" s="177"/>
      <c r="BS322" s="177"/>
      <c r="CA322" s="177"/>
      <c r="CB322" s="177"/>
      <c r="CC322" s="177"/>
      <c r="CD322" s="177"/>
      <c r="CE322" s="177"/>
      <c r="CM322" s="177"/>
      <c r="CN322" s="177"/>
      <c r="CO322" s="177"/>
      <c r="CP322" s="177"/>
      <c r="CQ322" s="177"/>
      <c r="CY322" s="177"/>
      <c r="CZ322" s="177"/>
      <c r="DA322" s="177"/>
      <c r="DB322" s="177"/>
      <c r="DC322" s="177"/>
      <c r="DK322" s="177"/>
      <c r="DL322" s="177"/>
      <c r="DM322" s="177"/>
      <c r="DN322" s="177"/>
      <c r="DO322" s="177"/>
      <c r="DW322" s="177"/>
      <c r="DX322" s="177"/>
      <c r="DY322" s="177"/>
      <c r="DZ322" s="177"/>
      <c r="EA322" s="177"/>
      <c r="EI322" s="177"/>
      <c r="EJ322" s="177"/>
      <c r="EK322" s="177"/>
      <c r="EL322" s="177"/>
      <c r="EM322" s="177"/>
      <c r="EU322" s="177"/>
      <c r="EV322" s="177"/>
      <c r="EW322" s="177"/>
      <c r="EX322" s="177"/>
      <c r="EY322" s="177"/>
      <c r="FG322" s="177"/>
      <c r="FH322" s="177"/>
      <c r="FI322" s="177"/>
      <c r="FJ322" s="177"/>
      <c r="FK322" s="177"/>
      <c r="FS322" s="177"/>
      <c r="FT322" s="177"/>
      <c r="FU322" s="177"/>
      <c r="FV322" s="177"/>
      <c r="FW322" s="177"/>
      <c r="GE322" s="177"/>
      <c r="GF322" s="177"/>
      <c r="GG322" s="177"/>
      <c r="GH322" s="177"/>
      <c r="GI322" s="177"/>
      <c r="GQ322" s="177"/>
      <c r="GR322" s="177"/>
      <c r="GS322" s="177"/>
      <c r="GT322" s="177"/>
      <c r="GU322" s="177"/>
      <c r="HC322" s="177"/>
      <c r="HD322" s="177"/>
      <c r="HE322" s="177"/>
      <c r="HF322" s="177"/>
      <c r="HG322" s="177"/>
      <c r="HO322" s="177"/>
      <c r="HP322" s="177"/>
      <c r="HQ322" s="177"/>
      <c r="HR322" s="177"/>
      <c r="HS322" s="177"/>
      <c r="IA322" s="177"/>
      <c r="IB322" s="177"/>
      <c r="IC322" s="177"/>
      <c r="ID322" s="177"/>
      <c r="IE322" s="177"/>
    </row>
    <row r="323" spans="1:239" s="168" customFormat="1" ht="15.75" customHeight="1">
      <c r="A323" s="120" t="str">
        <f t="shared" si="32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9">+O325+O335+O337+O360</f>
        <v>0</v>
      </c>
      <c r="P323" s="190">
        <f t="shared" si="59"/>
        <v>0</v>
      </c>
      <c r="Q323" s="159"/>
      <c r="R323" s="159"/>
      <c r="S323" s="332"/>
      <c r="T323" s="159"/>
      <c r="U323" s="159"/>
      <c r="V323" s="159"/>
    </row>
    <row r="324" spans="1:239" ht="15.75" customHeight="1">
      <c r="A324" s="120" t="str">
        <f t="shared" si="32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9" s="154" customFormat="1" ht="15.75" customHeight="1">
      <c r="A325" s="120" t="str">
        <f t="shared" si="32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144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9" ht="15.75" customHeight="1">
      <c r="A326" s="120" t="str">
        <f t="shared" si="32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60">O326+P326</f>
        <v>0</v>
      </c>
      <c r="O326" s="181"/>
      <c r="P326" s="181"/>
      <c r="Q326" s="159"/>
      <c r="R326" s="159"/>
      <c r="S326" s="332"/>
      <c r="T326" s="159"/>
      <c r="U326" s="159"/>
      <c r="V326" s="159"/>
    </row>
    <row r="327" spans="1:239" ht="15.75" customHeight="1">
      <c r="A327" s="120" t="str">
        <f t="shared" ref="A327" si="61">CONCATENATE(B327,C327,D327,E327,F327,G327)</f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60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9" s="113" customFormat="1" ht="15.75" customHeight="1">
      <c r="A328" s="120" t="str">
        <f t="shared" si="32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60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9" ht="15.75" customHeight="1">
      <c r="A329" s="120" t="str">
        <f t="shared" si="32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/>
      <c r="M329" s="46"/>
      <c r="N329" s="181">
        <f t="shared" si="60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9" ht="15.75" customHeight="1">
      <c r="A330" s="120" t="str">
        <f t="shared" ref="A330:A391" si="62">CONCATENATE(B330,C330,D330,E330,F330,G330)</f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60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9" ht="15.75" customHeight="1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60"/>
        <v>0</v>
      </c>
      <c r="O331" s="181"/>
      <c r="P331" s="181"/>
      <c r="Q331" s="159"/>
      <c r="R331" s="159"/>
      <c r="S331" s="332"/>
      <c r="T331" s="159"/>
      <c r="U331" s="159"/>
      <c r="V331" s="159"/>
    </row>
    <row r="332" spans="1:239" s="113" customFormat="1" ht="15.75" customHeight="1">
      <c r="A332" s="120" t="str">
        <f t="shared" si="62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60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9" ht="25.5" customHeight="1">
      <c r="A333" s="120" t="str">
        <f t="shared" si="62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60"/>
        <v>0</v>
      </c>
      <c r="O333" s="181"/>
      <c r="P333" s="181"/>
      <c r="Q333" s="159"/>
      <c r="R333" s="159"/>
      <c r="S333" s="332"/>
      <c r="T333" s="159"/>
      <c r="U333" s="159"/>
      <c r="V333" s="159"/>
    </row>
    <row r="334" spans="1:239" ht="15.75" customHeight="1">
      <c r="A334" s="120" t="str">
        <f t="shared" si="62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60"/>
        <v>0</v>
      </c>
      <c r="O334" s="181"/>
      <c r="P334" s="181"/>
      <c r="Q334" s="159"/>
      <c r="R334" s="159"/>
      <c r="S334" s="332"/>
      <c r="T334" s="159"/>
      <c r="U334" s="159"/>
      <c r="V334" s="159"/>
    </row>
    <row r="335" spans="1:239" ht="15.75" customHeight="1">
      <c r="A335" s="120" t="str">
        <f t="shared" si="62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144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9" ht="15.75" customHeight="1">
      <c r="A336" s="120" t="str">
        <f t="shared" si="62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60"/>
        <v>0</v>
      </c>
      <c r="O336" s="181"/>
      <c r="P336" s="181"/>
      <c r="Q336" s="159"/>
      <c r="R336" s="159"/>
      <c r="S336" s="332"/>
      <c r="T336" s="159"/>
      <c r="U336" s="159"/>
      <c r="V336" s="159"/>
    </row>
    <row r="337" spans="1:22" ht="51.75" customHeight="1">
      <c r="A337" s="120" t="str">
        <f t="shared" ref="A337:A355" si="63">CONCATENATE(B337,C337,D337,E337,F337,G337)</f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5.75" customHeight="1">
      <c r="A338" s="120" t="str">
        <f t="shared" si="63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64">O338+P338</f>
        <v>0</v>
      </c>
      <c r="O338" s="181"/>
      <c r="P338" s="181"/>
      <c r="Q338" s="159"/>
      <c r="R338" s="159"/>
      <c r="S338" s="332"/>
      <c r="T338" s="159"/>
      <c r="U338" s="159"/>
      <c r="V338" s="159"/>
    </row>
    <row r="339" spans="1:22" ht="15.75" customHeight="1">
      <c r="A339" s="120" t="str">
        <f t="shared" si="63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64"/>
        <v>0</v>
      </c>
      <c r="O339" s="181"/>
      <c r="P339" s="181"/>
      <c r="Q339" s="159"/>
      <c r="R339" s="159"/>
      <c r="S339" s="332"/>
      <c r="T339" s="159"/>
      <c r="U339" s="159"/>
      <c r="V339" s="159"/>
    </row>
    <row r="340" spans="1:22" s="113" customFormat="1" ht="51" customHeight="1">
      <c r="A340" s="120" t="str">
        <f t="shared" si="63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64"/>
        <v>0</v>
      </c>
      <c r="O340" s="181"/>
      <c r="P340" s="181"/>
      <c r="Q340" s="159"/>
      <c r="R340" s="159"/>
      <c r="S340" s="332"/>
      <c r="T340" s="159"/>
      <c r="U340" s="159"/>
      <c r="V340" s="159"/>
    </row>
    <row r="341" spans="1:22" ht="15.75" customHeight="1">
      <c r="A341" s="120" t="str">
        <f t="shared" si="63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64"/>
        <v>0</v>
      </c>
      <c r="O341" s="181"/>
      <c r="P341" s="181"/>
      <c r="Q341" s="159"/>
      <c r="R341" s="159"/>
      <c r="S341" s="332"/>
      <c r="T341" s="159"/>
      <c r="U341" s="159"/>
      <c r="V341" s="159"/>
    </row>
    <row r="342" spans="1:22" s="113" customFormat="1" ht="63.75" customHeight="1">
      <c r="A342" s="120" t="str">
        <f t="shared" si="63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64"/>
        <v>0</v>
      </c>
      <c r="O342" s="181"/>
      <c r="P342" s="181"/>
      <c r="Q342" s="159"/>
      <c r="R342" s="159"/>
      <c r="S342" s="332"/>
      <c r="T342" s="159"/>
      <c r="U342" s="159"/>
      <c r="V342" s="159"/>
    </row>
    <row r="343" spans="1:22" ht="15.75" customHeight="1">
      <c r="A343" s="120" t="str">
        <f t="shared" si="63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64"/>
        <v>0</v>
      </c>
      <c r="O343" s="181"/>
      <c r="P343" s="181"/>
      <c r="Q343" s="159"/>
      <c r="R343" s="159"/>
      <c r="S343" s="332"/>
      <c r="T343" s="159"/>
      <c r="U343" s="159"/>
      <c r="V343" s="159"/>
    </row>
    <row r="344" spans="1:22" s="113" customFormat="1" ht="51" customHeight="1">
      <c r="A344" s="120" t="str">
        <f t="shared" si="63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64"/>
        <v>0</v>
      </c>
      <c r="O344" s="181"/>
      <c r="P344" s="181"/>
      <c r="Q344" s="159"/>
      <c r="R344" s="159"/>
      <c r="S344" s="332"/>
      <c r="T344" s="159"/>
      <c r="U344" s="159"/>
      <c r="V344" s="159"/>
    </row>
    <row r="345" spans="1:22" ht="15.75" customHeight="1">
      <c r="A345" s="120" t="str">
        <f t="shared" si="63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64"/>
        <v>0</v>
      </c>
      <c r="O345" s="181"/>
      <c r="P345" s="181"/>
      <c r="Q345" s="159"/>
      <c r="R345" s="159"/>
      <c r="S345" s="332"/>
      <c r="T345" s="159"/>
      <c r="U345" s="159"/>
      <c r="V345" s="159"/>
    </row>
    <row r="346" spans="1:22" s="113" customFormat="1" ht="63.75" customHeight="1">
      <c r="A346" s="120" t="str">
        <f t="shared" si="63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64"/>
        <v>0</v>
      </c>
      <c r="O346" s="181"/>
      <c r="P346" s="181"/>
      <c r="Q346" s="159"/>
      <c r="R346" s="159"/>
      <c r="S346" s="332"/>
      <c r="T346" s="159"/>
      <c r="U346" s="159"/>
      <c r="V346" s="159"/>
    </row>
    <row r="347" spans="1:22" ht="15.75" customHeight="1">
      <c r="A347" s="120" t="str">
        <f t="shared" si="63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64"/>
        <v>0</v>
      </c>
      <c r="O347" s="181"/>
      <c r="P347" s="181"/>
      <c r="Q347" s="159"/>
      <c r="R347" s="159"/>
      <c r="S347" s="332"/>
      <c r="T347" s="159"/>
      <c r="U347" s="159"/>
      <c r="V347" s="159"/>
    </row>
    <row r="348" spans="1:22" s="168" customFormat="1" ht="15.75" customHeight="1">
      <c r="A348" s="120" t="str">
        <f t="shared" si="63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64"/>
        <v>0</v>
      </c>
      <c r="O348" s="181"/>
      <c r="P348" s="181"/>
      <c r="Q348" s="159"/>
      <c r="R348" s="159"/>
      <c r="S348" s="332"/>
      <c r="T348" s="159"/>
      <c r="U348" s="159"/>
      <c r="V348" s="159"/>
    </row>
    <row r="349" spans="1:22" ht="15.75" customHeight="1">
      <c r="A349" s="120" t="str">
        <f t="shared" si="63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64"/>
        <v>0</v>
      </c>
      <c r="O349" s="181"/>
      <c r="P349" s="181"/>
      <c r="Q349" s="159"/>
      <c r="R349" s="159"/>
      <c r="S349" s="332"/>
      <c r="T349" s="159"/>
      <c r="U349" s="159"/>
      <c r="V349" s="159"/>
    </row>
    <row r="350" spans="1:22" s="154" customFormat="1" ht="15.75" customHeight="1">
      <c r="A350" s="120" t="str">
        <f t="shared" si="63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64"/>
        <v>0</v>
      </c>
      <c r="O350" s="181"/>
      <c r="P350" s="181"/>
      <c r="Q350" s="159"/>
      <c r="R350" s="159"/>
      <c r="S350" s="332"/>
      <c r="T350" s="159"/>
      <c r="U350" s="159"/>
      <c r="V350" s="159"/>
    </row>
    <row r="351" spans="1:22" ht="15.75" customHeight="1">
      <c r="A351" s="120" t="str">
        <f t="shared" si="63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64"/>
        <v>0</v>
      </c>
      <c r="O351" s="181"/>
      <c r="P351" s="181"/>
      <c r="Q351" s="159"/>
      <c r="R351" s="159"/>
      <c r="S351" s="332"/>
      <c r="T351" s="159"/>
      <c r="U351" s="159"/>
      <c r="V351" s="159"/>
    </row>
    <row r="352" spans="1:22" s="113" customFormat="1" ht="15.75" customHeight="1">
      <c r="A352" s="120" t="str">
        <f t="shared" si="63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64"/>
        <v>0</v>
      </c>
      <c r="O352" s="181"/>
      <c r="P352" s="181"/>
      <c r="Q352" s="159"/>
      <c r="R352" s="159"/>
      <c r="S352" s="332"/>
      <c r="T352" s="159"/>
      <c r="U352" s="159"/>
      <c r="V352" s="159"/>
    </row>
    <row r="353" spans="1:22" s="113" customFormat="1" ht="15.75" customHeight="1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ref="N353:N354" si="65">O353+P353</f>
        <v>0</v>
      </c>
      <c r="O353" s="181"/>
      <c r="P353" s="181"/>
      <c r="Q353" s="159"/>
      <c r="R353" s="159"/>
      <c r="S353" s="332"/>
      <c r="T353" s="159"/>
      <c r="U353" s="159"/>
      <c r="V353" s="159"/>
    </row>
    <row r="354" spans="1:22" ht="15.75" customHeight="1">
      <c r="A354" s="120" t="str">
        <f t="shared" si="63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65"/>
        <v>0</v>
      </c>
      <c r="O354" s="181"/>
      <c r="P354" s="181"/>
      <c r="Q354" s="159"/>
      <c r="R354" s="159"/>
      <c r="S354" s="332"/>
      <c r="T354" s="159"/>
      <c r="U354" s="159"/>
      <c r="V354" s="159"/>
    </row>
    <row r="355" spans="1:22" ht="15.75" customHeight="1">
      <c r="A355" s="120" t="str">
        <f t="shared" si="63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64"/>
        <v>0</v>
      </c>
      <c r="O355" s="181"/>
      <c r="P355" s="181"/>
      <c r="Q355" s="159"/>
      <c r="R355" s="159"/>
      <c r="S355" s="332"/>
      <c r="T355" s="159"/>
      <c r="U355" s="159"/>
      <c r="V355" s="159"/>
    </row>
    <row r="356" spans="1:22" ht="15.75" customHeight="1"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64"/>
        <v>0</v>
      </c>
      <c r="O356" s="181"/>
      <c r="P356" s="181"/>
      <c r="Q356" s="159"/>
      <c r="R356" s="159"/>
      <c r="S356" s="332"/>
      <c r="T356" s="159"/>
      <c r="U356" s="159"/>
      <c r="V356" s="159"/>
    </row>
    <row r="357" spans="1:22" ht="15.75" customHeight="1">
      <c r="A357" s="120" t="str">
        <f t="shared" ref="A357:A361" si="66">CONCATENATE(B357,C357,D357,E357,F357,G357)</f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64"/>
        <v>0</v>
      </c>
      <c r="O357" s="181"/>
      <c r="P357" s="181"/>
      <c r="Q357" s="159"/>
      <c r="R357" s="159"/>
      <c r="S357" s="332"/>
      <c r="T357" s="159"/>
      <c r="U357" s="159"/>
      <c r="V357" s="159"/>
    </row>
    <row r="358" spans="1:22" s="113" customFormat="1" ht="25.5" customHeight="1">
      <c r="A358" s="120" t="str">
        <f t="shared" si="66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64"/>
        <v>0</v>
      </c>
      <c r="O358" s="181"/>
      <c r="P358" s="181"/>
      <c r="Q358" s="159"/>
      <c r="R358" s="159"/>
      <c r="S358" s="332"/>
      <c r="T358" s="159"/>
      <c r="U358" s="159"/>
      <c r="V358" s="159"/>
    </row>
    <row r="359" spans="1:22" ht="25.5" customHeight="1">
      <c r="A359" s="120" t="str">
        <f t="shared" si="66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64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 ht="15.75" customHeight="1">
      <c r="A360" s="120" t="str">
        <f t="shared" si="66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63.75" customHeight="1">
      <c r="A361" s="120" t="str">
        <f t="shared" si="66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67">O361+P361</f>
        <v>0</v>
      </c>
      <c r="O361" s="181"/>
      <c r="P361" s="181"/>
      <c r="Q361" s="159"/>
      <c r="R361" s="159"/>
      <c r="S361" s="332"/>
      <c r="T361" s="159"/>
      <c r="U361" s="159"/>
      <c r="V361" s="159"/>
    </row>
    <row r="362" spans="1:22" ht="15.75" customHeight="1">
      <c r="A362" s="120" t="str">
        <f t="shared" si="62"/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7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 ht="15.75" customHeight="1">
      <c r="A363" s="120" t="str">
        <f t="shared" si="62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 ht="15.75" customHeight="1">
      <c r="A364" s="120" t="str">
        <f t="shared" si="62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 ht="20.25" customHeight="1">
      <c r="A365" s="120" t="str">
        <f t="shared" si="62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 ht="15.75" customHeight="1">
      <c r="A366" s="120" t="str">
        <f t="shared" si="62"/>
        <v>71060401045113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5113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8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5.75" customHeight="1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8"/>
        <v>0</v>
      </c>
      <c r="O368" s="181"/>
      <c r="P368" s="181"/>
      <c r="Q368" s="159"/>
      <c r="R368" s="159"/>
      <c r="S368" s="332"/>
      <c r="T368" s="159"/>
      <c r="U368" s="159"/>
      <c r="V368" s="159"/>
    </row>
    <row r="369" spans="1:22" s="113" customFormat="1" ht="15.75" customHeight="1">
      <c r="A369" s="120"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8"/>
        <v>0</v>
      </c>
      <c r="O369" s="181"/>
      <c r="P369" s="181"/>
      <c r="Q369" s="159"/>
      <c r="R369" s="159"/>
      <c r="S369" s="332"/>
      <c r="T369" s="159"/>
      <c r="U369" s="159"/>
      <c r="V369" s="159"/>
    </row>
    <row r="370" spans="1:22" ht="15.75" customHeight="1">
      <c r="A370" s="120"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7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 ht="38.25" customHeight="1">
      <c r="A371" s="120" t="str">
        <f t="shared" si="62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 ht="15.75" customHeight="1">
      <c r="A372" s="120" t="str">
        <f t="shared" si="62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9">+O374</f>
        <v>0</v>
      </c>
      <c r="P372" s="190">
        <f t="shared" si="69"/>
        <v>0</v>
      </c>
      <c r="Q372" s="159"/>
      <c r="R372" s="159"/>
      <c r="S372" s="332"/>
      <c r="T372" s="159"/>
      <c r="U372" s="159"/>
      <c r="V372" s="159"/>
    </row>
    <row r="373" spans="1:22" s="154" customFormat="1" ht="38.25" customHeight="1">
      <c r="A373" s="120" t="str">
        <f t="shared" si="62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15.75" customHeight="1">
      <c r="B374" s="122"/>
      <c r="G374" s="127"/>
      <c r="H374" s="144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63.75" customHeight="1">
      <c r="A375" s="120" t="str">
        <f t="shared" ref="A375:A376" si="70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71">O375+P375</f>
        <v>0</v>
      </c>
      <c r="O375" s="181"/>
      <c r="P375" s="181"/>
      <c r="Q375" s="159"/>
      <c r="R375" s="159"/>
      <c r="S375" s="332"/>
      <c r="T375" s="159"/>
      <c r="U375" s="159"/>
      <c r="V375" s="159"/>
    </row>
    <row r="376" spans="1:22" s="113" customFormat="1" ht="63.75" customHeight="1">
      <c r="A376" s="120" t="str">
        <f t="shared" si="7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71"/>
        <v>0</v>
      </c>
      <c r="O376" s="181"/>
      <c r="P376" s="181"/>
      <c r="Q376" s="159"/>
      <c r="R376" s="159"/>
      <c r="S376" s="332"/>
      <c r="T376" s="159"/>
      <c r="U376" s="159"/>
      <c r="V376" s="159"/>
    </row>
    <row r="377" spans="1:22" ht="15.75" customHeight="1">
      <c r="A377" s="120" t="str">
        <f t="shared" si="62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7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 ht="25.5" customHeight="1">
      <c r="A378" s="120" t="str">
        <f t="shared" si="62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15.75" customHeight="1">
      <c r="A379" s="120" t="str">
        <f t="shared" si="62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72">+O381+O389+O391+O396+O393+O398+O402+O404</f>
        <v>0</v>
      </c>
      <c r="P379" s="190">
        <f t="shared" si="72"/>
        <v>0</v>
      </c>
      <c r="Q379" s="159"/>
      <c r="R379" s="159"/>
      <c r="S379" s="332"/>
      <c r="T379" s="159"/>
      <c r="U379" s="159"/>
      <c r="V379" s="159"/>
    </row>
    <row r="380" spans="1:22" s="154" customFormat="1" ht="25.5" customHeight="1">
      <c r="A380" s="120" t="str">
        <f t="shared" si="62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 ht="15.75" customHeight="1">
      <c r="A381" s="120" t="str">
        <f t="shared" si="62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144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 ht="25.5" customHeight="1">
      <c r="A382" s="120" t="str">
        <f t="shared" si="62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73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 ht="15.75" customHeight="1">
      <c r="A383" s="120" t="str">
        <f t="shared" si="62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73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15.75" customHeight="1">
      <c r="A384" s="120" t="str">
        <f t="shared" si="62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73"/>
        <v>0</v>
      </c>
      <c r="O384" s="181"/>
      <c r="P384" s="181"/>
      <c r="Q384" s="159"/>
      <c r="R384" s="159"/>
      <c r="S384" s="332"/>
      <c r="T384" s="159"/>
      <c r="U384" s="159"/>
      <c r="V384" s="159"/>
    </row>
    <row r="385" spans="1:22" ht="25.5" customHeight="1">
      <c r="A385" s="120" t="str">
        <f t="shared" si="62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73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 ht="25.5" customHeight="1">
      <c r="A386" s="120" t="str">
        <f t="shared" si="62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73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 ht="15.75" customHeight="1">
      <c r="A387" s="120" t="str">
        <f t="shared" si="62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73"/>
        <v>0</v>
      </c>
      <c r="O387" s="181"/>
      <c r="P387" s="181"/>
      <c r="Q387" s="159"/>
      <c r="R387" s="159"/>
      <c r="S387" s="332"/>
      <c r="T387" s="159"/>
      <c r="U387" s="159"/>
      <c r="V387" s="159"/>
    </row>
    <row r="388" spans="1:22" ht="15.75" customHeight="1">
      <c r="A388" s="120" t="str">
        <f t="shared" si="62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73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5.5" customHeight="1">
      <c r="A389" s="120" t="str">
        <f t="shared" si="62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144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 ht="15.75" customHeight="1">
      <c r="A390" s="120" t="str">
        <f t="shared" si="62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73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 ht="15.75" customHeight="1">
      <c r="A391" s="120" t="str">
        <f t="shared" si="62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144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 ht="25.5" customHeight="1">
      <c r="A392" s="120" t="str">
        <f t="shared" ref="A392:A440" si="74">CONCATENATE(B392,C392,D392,E392,F392,G392)</f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73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74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144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5.75" customHeight="1">
      <c r="A394" s="120" t="str">
        <f t="shared" si="74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325"/>
      <c r="I394" s="293"/>
      <c r="J394" s="294"/>
      <c r="K394" s="294"/>
      <c r="L394" s="30" t="s">
        <v>115</v>
      </c>
      <c r="M394" s="31">
        <v>4213</v>
      </c>
      <c r="N394" s="181">
        <f t="shared" si="73"/>
        <v>0</v>
      </c>
      <c r="O394" s="181"/>
      <c r="P394" s="181"/>
      <c r="Q394" s="159"/>
      <c r="R394" s="159"/>
      <c r="S394" s="332"/>
      <c r="T394" s="159"/>
      <c r="U394" s="159"/>
      <c r="V394" s="159"/>
    </row>
    <row r="395" spans="1:22" ht="25.5" customHeight="1">
      <c r="A395" s="120" t="str">
        <f t="shared" ref="A395" si="75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29">
        <v>5112</v>
      </c>
      <c r="N395" s="181">
        <f t="shared" ref="N395" si="76">O395+P395</f>
        <v>0</v>
      </c>
      <c r="O395" s="181"/>
      <c r="P395" s="181"/>
      <c r="Q395" s="159"/>
      <c r="R395" s="159"/>
      <c r="S395" s="332"/>
      <c r="T395" s="159"/>
      <c r="U395" s="159"/>
      <c r="V395" s="159"/>
    </row>
    <row r="396" spans="1:22" ht="15.75" customHeight="1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144"/>
      <c r="I396" s="145"/>
      <c r="J396" s="146"/>
      <c r="K396" s="146"/>
      <c r="L396" s="25" t="s">
        <v>875</v>
      </c>
      <c r="M396" s="26"/>
      <c r="N396" s="195"/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15.75" customHeight="1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15.75" customHeight="1">
      <c r="A398" s="120" t="str">
        <f t="shared" si="74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144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ref="A399" si="77">CONCATENATE(B399,C399,D399,E399,F399,G399)</f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89"/>
      <c r="I399" s="192"/>
      <c r="J399" s="199"/>
      <c r="K399" s="200"/>
      <c r="L399" s="201" t="s">
        <v>142</v>
      </c>
      <c r="M399" s="11">
        <v>4251</v>
      </c>
      <c r="N399" s="181">
        <f t="shared" ref="N399" si="78">O399+P399</f>
        <v>0</v>
      </c>
      <c r="O399" s="181"/>
      <c r="P399" s="181"/>
      <c r="Q399" s="159"/>
      <c r="R399" s="159"/>
      <c r="S399" s="332"/>
      <c r="T399" s="159"/>
      <c r="U399" s="159"/>
      <c r="V399" s="159"/>
    </row>
    <row r="400" spans="1:22" ht="25.5" customHeight="1">
      <c r="A400" s="120" t="str">
        <f t="shared" si="74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29">
        <v>5112</v>
      </c>
      <c r="N400" s="181">
        <f t="shared" si="73"/>
        <v>0</v>
      </c>
      <c r="O400" s="181"/>
      <c r="P400" s="181"/>
      <c r="Q400" s="159"/>
      <c r="R400" s="159"/>
      <c r="S400" s="332"/>
      <c r="T400" s="159"/>
      <c r="U400" s="159"/>
      <c r="V400" s="159"/>
    </row>
    <row r="401" spans="1:22" ht="15.75" customHeight="1">
      <c r="A401" s="120" t="str">
        <f t="shared" si="74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10">
        <v>5113</v>
      </c>
      <c r="N401" s="181">
        <f t="shared" si="73"/>
        <v>0</v>
      </c>
      <c r="O401" s="181"/>
      <c r="P401" s="18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144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5.75" customHeight="1">
      <c r="A403" s="120" t="str">
        <f t="shared" ref="A403" si="79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325"/>
      <c r="I403" s="293"/>
      <c r="J403" s="294"/>
      <c r="K403" s="294"/>
      <c r="L403" s="30" t="s">
        <v>115</v>
      </c>
      <c r="M403" s="31">
        <v>4213</v>
      </c>
      <c r="N403" s="181">
        <f t="shared" ref="N403" si="80">O403+P403</f>
        <v>0</v>
      </c>
      <c r="O403" s="181"/>
      <c r="P403" s="181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144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25.5" customHeight="1">
      <c r="A405" s="120" t="str">
        <f t="shared" ref="A405" si="81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29">
        <v>5112</v>
      </c>
      <c r="N405" s="181">
        <f t="shared" ref="N405" si="82">O405+P405</f>
        <v>0</v>
      </c>
      <c r="O405" s="181"/>
      <c r="P405" s="181"/>
      <c r="Q405" s="159"/>
      <c r="R405" s="159"/>
      <c r="S405" s="332"/>
      <c r="T405" s="159"/>
      <c r="U405" s="159"/>
      <c r="V405" s="159"/>
    </row>
    <row r="406" spans="1:22" ht="32.25" customHeight="1">
      <c r="B406" s="122"/>
      <c r="H406" s="171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74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 ht="15.75" customHeight="1">
      <c r="A408" s="120" t="str">
        <f t="shared" si="74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7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 ht="15.75" customHeight="1">
      <c r="A409" s="120" t="str">
        <f t="shared" si="74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 ht="25.5" customHeight="1">
      <c r="A410" s="120" t="str">
        <f t="shared" si="74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 ht="25.5" customHeight="1">
      <c r="A411" s="120" t="str">
        <f t="shared" si="74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15.75" customHeight="1">
      <c r="A412" s="120" t="str">
        <f t="shared" si="74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145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5.75" customHeight="1">
      <c r="A413" s="120" t="str">
        <f t="shared" si="74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83">O413+P413</f>
        <v>0</v>
      </c>
      <c r="O413" s="181"/>
      <c r="P413" s="181"/>
      <c r="Q413" s="159"/>
      <c r="R413" s="159"/>
      <c r="S413" s="332"/>
      <c r="T413" s="159"/>
      <c r="U413" s="159"/>
      <c r="V413" s="159"/>
    </row>
    <row r="414" spans="1:22" s="180" customFormat="1" ht="15.75" customHeight="1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 ht="15.75" customHeigh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15.75" customHeight="1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84">O417</f>
        <v>0</v>
      </c>
      <c r="P416" s="195">
        <f t="shared" si="84"/>
        <v>0</v>
      </c>
      <c r="Q416" s="159"/>
      <c r="R416" s="159"/>
      <c r="S416" s="332"/>
      <c r="T416" s="159"/>
      <c r="U416" s="159"/>
      <c r="V416" s="159"/>
    </row>
    <row r="417" spans="1:22" s="180" customFormat="1" ht="15.75" customHeigh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125</v>
      </c>
      <c r="M417" s="10">
        <v>4239</v>
      </c>
      <c r="N417" s="181">
        <f t="shared" ref="N417" si="85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 ht="15.75" customHeight="1">
      <c r="A418" s="120" t="str">
        <f t="shared" ref="A418:A421" si="86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7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 ht="15.75" customHeight="1">
      <c r="A419" s="120" t="str">
        <f t="shared" si="86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 ht="15.75" customHeight="1">
      <c r="A420" s="120" t="str">
        <f t="shared" si="86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86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 ht="15.75" customHeight="1">
      <c r="A424" s="120" t="str">
        <f t="shared" si="74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7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 ht="15.75" customHeight="1">
      <c r="A425" s="120" t="str">
        <f t="shared" si="74"/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 ht="15.75" customHeight="1">
      <c r="A426" s="120" t="str">
        <f t="shared" si="74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87">+O430+O433+O437+O439+O428</f>
        <v>0</v>
      </c>
      <c r="P426" s="190">
        <f t="shared" si="87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4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6.25" customHeight="1">
      <c r="A430" s="120" t="str">
        <f t="shared" si="74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32.25" customHeight="1">
      <c r="A431" s="120" t="str">
        <f t="shared" si="74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8">O431+P431</f>
        <v>0</v>
      </c>
      <c r="O431" s="181"/>
      <c r="P431" s="181"/>
      <c r="Q431" s="159"/>
      <c r="R431" s="159"/>
      <c r="S431" s="332"/>
      <c r="T431" s="159"/>
      <c r="U431" s="159"/>
      <c r="V431" s="159"/>
    </row>
    <row r="432" spans="1:22" ht="25.5" customHeight="1">
      <c r="A432" s="120" t="str">
        <f t="shared" si="74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8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15.75" customHeight="1">
      <c r="A433" s="120" t="str">
        <f t="shared" si="74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15.75" customHeight="1">
      <c r="A434" s="120" t="str">
        <f t="shared" si="74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8"/>
        <v>0</v>
      </c>
      <c r="O434" s="181">
        <v>0</v>
      </c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 ht="15.75" customHeight="1">
      <c r="A435" s="120" t="str">
        <f t="shared" si="74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192"/>
      <c r="I435" s="192"/>
      <c r="J435" s="193"/>
      <c r="K435" s="194"/>
      <c r="L435" s="34" t="s">
        <v>134</v>
      </c>
      <c r="M435" s="11">
        <v>4861</v>
      </c>
      <c r="N435" s="181">
        <f t="shared" si="88"/>
        <v>0</v>
      </c>
      <c r="O435" s="181"/>
      <c r="P435" s="181"/>
      <c r="Q435" s="159"/>
      <c r="R435" s="159"/>
      <c r="S435" s="332"/>
      <c r="T435" s="159"/>
      <c r="U435" s="159"/>
      <c r="V435" s="159"/>
    </row>
    <row r="436" spans="1:22" ht="15.75" customHeight="1">
      <c r="A436" s="120" t="str">
        <f t="shared" si="74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8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15.75" customHeight="1">
      <c r="A437" s="120"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 ht="15.75" customHeight="1">
      <c r="A438" s="120" t="str">
        <f t="shared" si="74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28" t="s">
        <v>134</v>
      </c>
      <c r="M438" s="29">
        <v>4861</v>
      </c>
      <c r="N438" s="181">
        <f t="shared" si="88"/>
        <v>0</v>
      </c>
      <c r="O438" s="181"/>
      <c r="P438" s="181"/>
      <c r="Q438" s="159"/>
      <c r="R438" s="159"/>
      <c r="S438" s="332"/>
      <c r="T438" s="159"/>
      <c r="U438" s="159"/>
      <c r="V438" s="159"/>
    </row>
    <row r="439" spans="1:22" ht="15.75" customHeight="1">
      <c r="A439" s="120" t="str">
        <f t="shared" si="74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 ht="15.75" customHeight="1">
      <c r="A440" s="120" t="str">
        <f t="shared" si="74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28" t="s">
        <v>134</v>
      </c>
      <c r="M440" s="29">
        <v>4861</v>
      </c>
      <c r="N440" s="181">
        <f t="shared" si="88"/>
        <v>0</v>
      </c>
      <c r="O440" s="181"/>
      <c r="P440" s="181"/>
      <c r="Q440" s="159"/>
      <c r="R440" s="159"/>
      <c r="S440" s="332"/>
      <c r="T440" s="159"/>
      <c r="U440" s="159"/>
      <c r="V440" s="159"/>
    </row>
    <row r="441" spans="1:22" ht="25.5" customHeight="1">
      <c r="A441" s="120" t="str">
        <f t="shared" ref="A441:A482" si="89">CONCATENATE(B441,C441,D441,E441,F441,G441)</f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7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 ht="15.75" customHeight="1">
      <c r="A442" s="120" t="str">
        <f t="shared" si="89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15.75" customHeight="1">
      <c r="A443" s="120" t="str">
        <f t="shared" si="89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90">+O445+O449+O455+O464+O473</f>
        <v>0</v>
      </c>
      <c r="P443" s="190">
        <f t="shared" si="90"/>
        <v>0</v>
      </c>
      <c r="Q443" s="159"/>
      <c r="R443" s="159"/>
      <c r="S443" s="332"/>
      <c r="T443" s="159"/>
      <c r="U443" s="159"/>
      <c r="V443" s="159"/>
    </row>
    <row r="444" spans="1:22" ht="15.75" customHeight="1">
      <c r="A444" s="120" t="str">
        <f t="shared" si="89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4" customHeight="1">
      <c r="A445" s="120" t="str">
        <f t="shared" si="89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144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33" customHeight="1">
      <c r="A446" s="120" t="str">
        <f t="shared" si="89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91">O446+P446</f>
        <v>0</v>
      </c>
      <c r="O446" s="181"/>
      <c r="P446" s="181">
        <v>0</v>
      </c>
      <c r="Q446" s="159"/>
      <c r="R446" s="159"/>
      <c r="S446" s="332"/>
      <c r="T446" s="159"/>
      <c r="U446" s="159"/>
      <c r="V446" s="159"/>
    </row>
    <row r="447" spans="1:22" s="113" customFormat="1" ht="25.5" customHeight="1">
      <c r="A447" s="120" t="str">
        <f t="shared" si="89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89"/>
      <c r="I447" s="192"/>
      <c r="J447" s="199"/>
      <c r="K447" s="200"/>
      <c r="L447" s="201" t="s">
        <v>240</v>
      </c>
      <c r="M447" s="11">
        <v>4269</v>
      </c>
      <c r="N447" s="181">
        <f t="shared" si="91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 customHeight="1">
      <c r="A448" s="120" t="str">
        <f t="shared" si="89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89"/>
      <c r="I448" s="192"/>
      <c r="J448" s="199"/>
      <c r="K448" s="200"/>
      <c r="L448" s="201" t="s">
        <v>267</v>
      </c>
      <c r="M448" s="11">
        <v>4521</v>
      </c>
      <c r="N448" s="181">
        <f t="shared" si="91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5.5" customHeight="1">
      <c r="A449" s="120" t="str">
        <f t="shared" si="89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144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15.75" customHeight="1">
      <c r="A450" s="120" t="str">
        <f t="shared" si="89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91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 ht="15.75" customHeight="1">
      <c r="A451" s="120" t="str">
        <f t="shared" si="89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91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15.75" customHeight="1">
      <c r="A452" s="120" t="str">
        <f t="shared" si="89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91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 ht="15.75" customHeight="1">
      <c r="A453" s="120" t="str">
        <f t="shared" si="89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91"/>
        <v>0</v>
      </c>
      <c r="O453" s="181"/>
      <c r="P453" s="181"/>
      <c r="Q453" s="159"/>
      <c r="R453" s="159"/>
      <c r="S453" s="332"/>
      <c r="T453" s="159"/>
      <c r="U453" s="159"/>
      <c r="V453" s="159"/>
    </row>
    <row r="454" spans="1:22" s="113" customFormat="1" ht="15.75" customHeight="1">
      <c r="A454" s="120" t="str">
        <f t="shared" si="89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91"/>
        <v>0</v>
      </c>
      <c r="O454" s="181"/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89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144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 ht="15.75" customHeight="1">
      <c r="A456" s="120" t="str">
        <f t="shared" si="89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91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8.5" customHeight="1">
      <c r="A457" s="120" t="str">
        <f t="shared" si="89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91"/>
        <v>0</v>
      </c>
      <c r="O457" s="181"/>
      <c r="P457" s="181">
        <v>0</v>
      </c>
      <c r="Q457" s="159"/>
      <c r="R457" s="159"/>
      <c r="S457" s="332"/>
      <c r="T457" s="159"/>
      <c r="U457" s="159"/>
      <c r="V457" s="159"/>
    </row>
    <row r="458" spans="1:22" ht="15.75" customHeight="1">
      <c r="A458" s="120" t="str">
        <f t="shared" si="89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91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 customHeight="1">
      <c r="A459" s="120" t="str">
        <f t="shared" si="89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91"/>
        <v>0</v>
      </c>
      <c r="O459" s="298"/>
      <c r="P459" s="298"/>
      <c r="Q459" s="159"/>
      <c r="R459" s="159"/>
      <c r="S459" s="332"/>
      <c r="T459" s="159"/>
      <c r="U459" s="159"/>
      <c r="V459" s="159"/>
    </row>
    <row r="460" spans="1:22" s="113" customFormat="1" ht="15.75" customHeight="1">
      <c r="A460" s="120" t="str">
        <f t="shared" si="89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91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 ht="25.5" customHeight="1">
      <c r="A461" s="120" t="str">
        <f t="shared" si="89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91"/>
        <v>0</v>
      </c>
      <c r="O461" s="181">
        <v>0</v>
      </c>
      <c r="P461" s="181"/>
      <c r="Q461" s="159"/>
      <c r="R461" s="159"/>
      <c r="S461" s="332"/>
      <c r="T461" s="159"/>
      <c r="U461" s="159"/>
      <c r="V461" s="159"/>
    </row>
    <row r="462" spans="1:22" s="113" customFormat="1" ht="15.75" customHeight="1">
      <c r="A462" s="120" t="str">
        <f t="shared" si="89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91"/>
        <v>0</v>
      </c>
      <c r="O462" s="298">
        <v>0</v>
      </c>
      <c r="P462" s="298"/>
      <c r="Q462" s="159"/>
      <c r="R462" s="159"/>
      <c r="S462" s="332"/>
      <c r="T462" s="159"/>
      <c r="U462" s="159"/>
      <c r="V462" s="159"/>
    </row>
    <row r="463" spans="1:22" ht="15.75" customHeight="1">
      <c r="A463" s="120" t="str">
        <f t="shared" si="89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289"/>
      <c r="I463" s="317"/>
      <c r="J463" s="321"/>
      <c r="K463" s="321"/>
      <c r="L463" s="329" t="s">
        <v>268</v>
      </c>
      <c r="M463" s="322">
        <v>5129</v>
      </c>
      <c r="N463" s="181">
        <f>O463+P463</f>
        <v>0</v>
      </c>
      <c r="O463" s="298"/>
      <c r="P463" s="298"/>
      <c r="Q463" s="159"/>
      <c r="R463" s="159"/>
      <c r="S463" s="332"/>
      <c r="T463" s="159"/>
      <c r="U463" s="159"/>
      <c r="V463" s="159"/>
    </row>
    <row r="464" spans="1:22" s="154" customFormat="1" ht="28.5" customHeight="1">
      <c r="A464" s="120" t="str">
        <f t="shared" si="89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144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 ht="23.25" customHeight="1">
      <c r="A465" s="120" t="str">
        <f t="shared" si="89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7.75" customHeight="1">
      <c r="A466" s="120" t="str">
        <f t="shared" si="89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92">O466+P466</f>
        <v>0</v>
      </c>
      <c r="O466" s="181"/>
      <c r="P466" s="181">
        <v>0</v>
      </c>
      <c r="Q466" s="159"/>
      <c r="R466" s="159"/>
      <c r="S466" s="332"/>
      <c r="T466" s="159"/>
      <c r="U466" s="159"/>
      <c r="V466" s="159"/>
    </row>
    <row r="467" spans="1:22" ht="25.5" customHeight="1">
      <c r="A467" s="120" t="str">
        <f t="shared" si="89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92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7" customHeight="1">
      <c r="A468" s="120" t="str">
        <f t="shared" si="89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92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 ht="25.5" customHeight="1">
      <c r="A469" s="120" t="str">
        <f t="shared" si="89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92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89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92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 ht="15.75" customHeight="1">
      <c r="B471" s="122"/>
      <c r="H471" s="192"/>
      <c r="I471" s="192"/>
      <c r="J471" s="193"/>
      <c r="K471" s="194"/>
      <c r="L471" s="28" t="s">
        <v>173</v>
      </c>
      <c r="M471" s="29">
        <v>5112</v>
      </c>
      <c r="N471" s="181">
        <f t="shared" si="92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 ht="15.75" customHeight="1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92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 ht="25.5" customHeight="1">
      <c r="A473" s="120" t="str">
        <f t="shared" si="89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144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89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325"/>
      <c r="I474" s="293"/>
      <c r="J474" s="294"/>
      <c r="K474" s="294"/>
      <c r="L474" s="28" t="s">
        <v>142</v>
      </c>
      <c r="M474" s="29">
        <v>4251</v>
      </c>
      <c r="N474" s="181">
        <f t="shared" si="92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5.75" customHeight="1">
      <c r="A475" s="120" t="str">
        <f t="shared" si="89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92"/>
        <v>0</v>
      </c>
      <c r="O475" s="181"/>
      <c r="P475" s="181"/>
      <c r="Q475" s="159"/>
      <c r="R475" s="159"/>
      <c r="S475" s="332"/>
      <c r="T475" s="159"/>
      <c r="U475" s="159"/>
      <c r="V475" s="159"/>
    </row>
    <row r="476" spans="1:22" s="154" customFormat="1" ht="15.75" customHeight="1">
      <c r="A476" s="120" t="str">
        <f t="shared" si="89"/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1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93">+O478</f>
        <v>0</v>
      </c>
      <c r="P476" s="161">
        <f t="shared" si="93"/>
        <v>0</v>
      </c>
      <c r="Q476" s="159"/>
      <c r="R476" s="159"/>
      <c r="S476" s="332"/>
      <c r="T476" s="159"/>
      <c r="U476" s="159"/>
      <c r="V476" s="159"/>
    </row>
    <row r="477" spans="1:22" ht="15.75" customHeight="1">
      <c r="A477" s="120" t="str">
        <f t="shared" si="89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 ht="15.75" customHeight="1">
      <c r="A478" s="120" t="str">
        <f t="shared" si="89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7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94">+O480</f>
        <v>0</v>
      </c>
      <c r="P478" s="186">
        <f t="shared" si="94"/>
        <v>0</v>
      </c>
      <c r="Q478" s="159"/>
      <c r="R478" s="159"/>
      <c r="S478" s="332"/>
      <c r="T478" s="159"/>
      <c r="U478" s="159"/>
      <c r="V478" s="159"/>
    </row>
    <row r="479" spans="1:22" s="113" customFormat="1" ht="15.75" customHeight="1">
      <c r="A479" s="120" t="str">
        <f t="shared" si="89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 ht="15.75" customHeight="1">
      <c r="A480" s="120" t="str">
        <f t="shared" si="89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43" ht="25.5" customHeight="1">
      <c r="A481" s="120" t="str">
        <f t="shared" si="89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43" s="113" customFormat="1" ht="38.450000000000003" customHeight="1">
      <c r="A482" s="120" t="str">
        <f t="shared" si="89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144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43" ht="15.75" customHeight="1">
      <c r="A483" s="120" t="str">
        <f t="shared" ref="A483:A537" si="95">CONCATENATE(B483,C483,D483,E483,F483,G483)</f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" si="96">O483+P483</f>
        <v>0</v>
      </c>
      <c r="O483" s="181"/>
      <c r="P483" s="181"/>
      <c r="Q483" s="159"/>
      <c r="R483" s="159"/>
      <c r="S483" s="332"/>
      <c r="T483" s="159"/>
      <c r="U483" s="159"/>
      <c r="V483" s="159"/>
    </row>
    <row r="484" spans="1:243" s="113" customFormat="1" ht="25.5" customHeight="1">
      <c r="A484" s="120" t="str">
        <f t="shared" si="95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ref="N484:N486" si="97">O484+P484</f>
        <v>0</v>
      </c>
      <c r="O484" s="181"/>
      <c r="P484" s="181"/>
      <c r="Q484" s="159"/>
      <c r="R484" s="159"/>
      <c r="S484" s="332"/>
      <c r="T484" s="159"/>
      <c r="U484" s="159"/>
      <c r="V484" s="159"/>
    </row>
    <row r="485" spans="1:243" s="113" customFormat="1" ht="24" customHeight="1">
      <c r="A485" s="120" t="str">
        <f t="shared" si="95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144"/>
      <c r="I485" s="145"/>
      <c r="J485" s="146"/>
      <c r="K485" s="146"/>
      <c r="L485" s="25" t="s">
        <v>282</v>
      </c>
      <c r="M485" s="26"/>
      <c r="N485" s="195">
        <f t="shared" si="9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43" s="37" customFormat="1" ht="25.5" customHeight="1">
      <c r="A486" s="120" t="str">
        <f t="shared" si="95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97"/>
        <v>0</v>
      </c>
      <c r="O486" s="181"/>
      <c r="P486" s="18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</row>
    <row r="487" spans="1:243" s="113" customFormat="1" ht="24" customHeight="1">
      <c r="A487" s="120" t="str">
        <f t="shared" ref="A487:A488" si="9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144"/>
      <c r="I487" s="145"/>
      <c r="J487" s="146"/>
      <c r="K487" s="146"/>
      <c r="L487" s="25" t="s">
        <v>894</v>
      </c>
      <c r="M487" s="26"/>
      <c r="N487" s="195">
        <f t="shared" ref="N487:N488" si="9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43" s="113" customFormat="1" ht="15.75" customHeight="1">
      <c r="A488" s="120" t="str">
        <f t="shared" si="9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9"/>
        <v>0</v>
      </c>
      <c r="O488" s="181"/>
      <c r="P488" s="181"/>
      <c r="Q488" s="159"/>
      <c r="R488" s="159"/>
      <c r="S488" s="332"/>
      <c r="T488" s="159"/>
      <c r="U488" s="159"/>
      <c r="V488" s="159"/>
    </row>
    <row r="489" spans="1:243" s="113" customFormat="1" ht="15.75" customHeight="1">
      <c r="A489" s="120" t="str">
        <f t="shared" si="95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1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43" ht="15.75" customHeight="1">
      <c r="A490" s="120" t="str">
        <f t="shared" si="95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43" ht="25.5" customHeight="1">
      <c r="A491" s="120" t="str">
        <f t="shared" si="95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7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43" s="113" customFormat="1" ht="15.75" customHeight="1">
      <c r="A492" s="120" t="str">
        <f t="shared" si="95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43" ht="15.75" customHeight="1">
      <c r="A493" s="120" t="str">
        <f t="shared" si="95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100">+O495+O500+O510+O514</f>
        <v>0</v>
      </c>
      <c r="P493" s="190">
        <f t="shared" si="100"/>
        <v>0</v>
      </c>
      <c r="Q493" s="159"/>
      <c r="R493" s="159"/>
      <c r="S493" s="332"/>
      <c r="T493" s="159"/>
      <c r="U493" s="159"/>
      <c r="V493" s="159"/>
    </row>
    <row r="494" spans="1:243" ht="25.5" customHeight="1">
      <c r="A494" s="120" t="str">
        <f t="shared" si="95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43" s="168" customFormat="1" ht="15.75" customHeight="1">
      <c r="A495" s="120" t="str">
        <f t="shared" si="95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144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101">SUM(O496:O499)</f>
        <v>0</v>
      </c>
      <c r="P495" s="195">
        <f t="shared" si="101"/>
        <v>0</v>
      </c>
      <c r="Q495" s="159"/>
      <c r="R495" s="159"/>
      <c r="S495" s="332"/>
      <c r="T495" s="159"/>
      <c r="U495" s="159"/>
      <c r="V495" s="159"/>
    </row>
    <row r="496" spans="1:243" ht="15.75" customHeight="1">
      <c r="A496" s="120" t="str">
        <f t="shared" si="95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09" si="102">O496+P496</f>
        <v>0</v>
      </c>
      <c r="O496" s="298"/>
      <c r="P496" s="298"/>
      <c r="Q496" s="159"/>
      <c r="R496" s="159"/>
      <c r="S496" s="332"/>
      <c r="T496" s="159"/>
      <c r="U496" s="159"/>
      <c r="V496" s="159"/>
    </row>
    <row r="497" spans="1:22" s="154" customFormat="1" ht="25.5" customHeight="1">
      <c r="A497" s="120" t="str">
        <f t="shared" si="95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102"/>
        <v>0</v>
      </c>
      <c r="O497" s="298"/>
      <c r="P497" s="298"/>
      <c r="Q497" s="159"/>
      <c r="R497" s="159"/>
      <c r="S497" s="332"/>
      <c r="T497" s="159"/>
      <c r="U497" s="159"/>
      <c r="V497" s="159"/>
    </row>
    <row r="498" spans="1:22" s="154" customFormat="1" ht="25.5" customHeigh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103">O498+P498</f>
        <v>0</v>
      </c>
      <c r="O498" s="298"/>
      <c r="P498" s="298"/>
      <c r="Q498" s="159"/>
      <c r="R498" s="159"/>
      <c r="S498" s="332"/>
      <c r="T498" s="159"/>
      <c r="U498" s="159"/>
      <c r="V498" s="159"/>
    </row>
    <row r="499" spans="1:22" ht="38.25" customHeight="1">
      <c r="A499" s="120" t="str">
        <f t="shared" ref="A499" si="10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103"/>
        <v>0</v>
      </c>
      <c r="O499" s="298"/>
      <c r="P499" s="298"/>
      <c r="Q499" s="159"/>
      <c r="R499" s="159"/>
      <c r="S499" s="332"/>
      <c r="T499" s="159"/>
      <c r="U499" s="159"/>
      <c r="V499" s="159"/>
    </row>
    <row r="500" spans="1:22" ht="29.25" customHeight="1">
      <c r="A500" s="120" t="str">
        <f t="shared" si="95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144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 ht="15.75" customHeight="1">
      <c r="A501" s="120" t="str">
        <f t="shared" si="95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10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 ht="15.75" customHeight="1">
      <c r="A502" s="120" t="str">
        <f t="shared" si="95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10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95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10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5.75" customHeight="1">
      <c r="A504" s="120" t="str">
        <f t="shared" si="95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102"/>
        <v>0</v>
      </c>
      <c r="O504" s="181"/>
      <c r="P504" s="181"/>
      <c r="Q504" s="159"/>
      <c r="R504" s="159"/>
      <c r="S504" s="332"/>
      <c r="T504" s="159"/>
      <c r="U504" s="159"/>
      <c r="V504" s="159"/>
    </row>
    <row r="505" spans="1:22" ht="38.25" customHeight="1">
      <c r="A505" s="120" t="str">
        <f t="shared" si="95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10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 ht="25.5" customHeight="1">
      <c r="A506" s="120" t="str">
        <f t="shared" si="95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102"/>
        <v>0</v>
      </c>
      <c r="O506" s="181"/>
      <c r="P506" s="181"/>
      <c r="Q506" s="159"/>
      <c r="R506" s="159"/>
      <c r="S506" s="332"/>
      <c r="T506" s="159"/>
      <c r="U506" s="159"/>
      <c r="V506" s="159"/>
    </row>
    <row r="507" spans="1:22" s="113" customFormat="1" ht="15.75" customHeight="1">
      <c r="A507" s="120" t="str">
        <f t="shared" si="95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102"/>
        <v>0</v>
      </c>
      <c r="O507" s="181"/>
      <c r="P507" s="181"/>
      <c r="Q507" s="159"/>
      <c r="R507" s="159"/>
      <c r="S507" s="332"/>
      <c r="T507" s="159"/>
      <c r="U507" s="159"/>
      <c r="V507" s="159"/>
    </row>
    <row r="508" spans="1:22" ht="15.75" customHeight="1">
      <c r="A508" s="120" t="str">
        <f t="shared" si="95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10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 ht="25.5" customHeight="1">
      <c r="A509" s="120" t="str">
        <f t="shared" si="95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10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95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95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ref="N511:N513" si="105">O511+P511</f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95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105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95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105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95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 ht="15.75" customHeight="1">
      <c r="A515" s="120" t="str">
        <f t="shared" ref="A515" si="106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107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95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95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95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108">+O520+O522</f>
        <v>0</v>
      </c>
      <c r="P518" s="190">
        <f t="shared" si="108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95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95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95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109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95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95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109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95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110">+O526</f>
        <v>0</v>
      </c>
      <c r="P524" s="190">
        <f t="shared" si="110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95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si="95"/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95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1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95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1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95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1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95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13">+O535+O544+O546</f>
        <v>0</v>
      </c>
      <c r="P533" s="190">
        <f t="shared" si="11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95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95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14">SUM(O536:O543)</f>
        <v>0</v>
      </c>
      <c r="P535" s="195">
        <f t="shared" si="11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1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95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122</v>
      </c>
      <c r="M537" s="10">
        <v>4234</v>
      </c>
      <c r="N537" s="181">
        <f t="shared" si="11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ref="A538:A592" si="116">CONCATENATE(B538,C538,D538,E538,F538,G538)</f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1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16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1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16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17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16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17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si="116"/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17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16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17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16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16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17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16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 ht="25.5" customHeight="1">
      <c r="A547" s="120" t="str">
        <f t="shared" si="116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18">O547+P547</f>
        <v>0</v>
      </c>
      <c r="O547" s="181"/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1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1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16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16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16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16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2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16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16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2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16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16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2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16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2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16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21">+O560</f>
        <v>0</v>
      </c>
      <c r="P558" s="190">
        <f t="shared" si="12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16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16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16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2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16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2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16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2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 ht="25.5" customHeight="1">
      <c r="A564" s="120" t="str">
        <f t="shared" si="116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2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16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16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16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2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16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16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24">SUM(O570:O571)</f>
        <v>0</v>
      </c>
      <c r="P569" s="195">
        <f t="shared" si="12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16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2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ref="A571" si="126">CONCATENATE(B571,C571,D571,E571,F571,G571)</f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2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16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16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16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16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16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16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16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27">+O580+O585+O589+O593+O595+O597+O599</f>
        <v>0</v>
      </c>
      <c r="P578" s="190">
        <f t="shared" si="127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16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16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si="116"/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2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6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2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30.75" customHeight="1">
      <c r="A583" s="120" t="str">
        <f t="shared" si="116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28"/>
        <v>0</v>
      </c>
      <c r="O583" s="291"/>
      <c r="P583" s="291"/>
      <c r="Q583" s="159"/>
      <c r="R583" s="159"/>
      <c r="S583" s="332"/>
      <c r="T583" s="159"/>
      <c r="U583" s="159"/>
      <c r="V583" s="159"/>
    </row>
    <row r="584" spans="1:22">
      <c r="A584" s="120" t="str">
        <f t="shared" si="116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2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6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6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2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2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6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2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6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6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2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6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2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3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2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3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32">O600</f>
        <v>0</v>
      </c>
      <c r="P599" s="195">
        <f t="shared" si="13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3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ref="A601:A610" si="134">CONCATENATE(B601,C601,D601,E601,F601,G601)</f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34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34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34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35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34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35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34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34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34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34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34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36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36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37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38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39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40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41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41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42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42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42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42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42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42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42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2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42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42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42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42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42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42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43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44">+O651+O656+O658+O660+O662+O665+O667</f>
        <v>0</v>
      </c>
      <c r="P649" s="190">
        <f t="shared" si="144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45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45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45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45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45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45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45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45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45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46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47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48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49">+O681+O689+O692+O695</f>
        <v>0</v>
      </c>
      <c r="P679" s="190">
        <f t="shared" si="149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50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50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50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50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50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51">SUM(O693:O694)</f>
        <v>0</v>
      </c>
      <c r="P692" s="195">
        <f t="shared" si="151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52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52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53">SUM(O696:O697)</f>
        <v>0</v>
      </c>
      <c r="P695" s="195">
        <f t="shared" si="153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54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54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55">+O702+O710+O716+O718+O724+O731+O735+O743+O749</f>
        <v>0</v>
      </c>
      <c r="P700" s="190">
        <f t="shared" si="155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56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56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56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56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56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56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45.6" customHeight="1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899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56"/>
        <v>0</v>
      </c>
      <c r="O711" s="181"/>
      <c r="P711" s="181">
        <v>0</v>
      </c>
      <c r="Q711" s="159"/>
      <c r="R711" s="159"/>
      <c r="S711" s="332"/>
      <c r="T711" s="159"/>
      <c r="U711" s="159"/>
      <c r="V711" s="159"/>
    </row>
    <row r="712" spans="1:22" ht="27.6" customHeight="1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56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56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57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56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56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56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56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56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58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56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56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56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56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59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56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60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56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56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56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6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6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56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61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56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56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56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56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62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63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63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63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64">SUM(O750)</f>
        <v>0</v>
      </c>
      <c r="P749" s="195">
        <f t="shared" si="164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65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66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66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67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67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8" spans="1:22">
      <c r="M768" s="208"/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M769" s="208"/>
      <c r="N769" s="3"/>
      <c r="O769" s="3"/>
    </row>
    <row r="770" spans="1:15">
      <c r="M770" s="208"/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M771" s="208"/>
      <c r="N771" s="3"/>
      <c r="O771" s="3"/>
    </row>
    <row r="772" spans="1:15">
      <c r="M772" s="208"/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476"/>
      <c r="L1" s="476"/>
      <c r="M1" s="476"/>
      <c r="N1" s="406" t="s">
        <v>734</v>
      </c>
      <c r="O1" s="406"/>
      <c r="P1" s="40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476"/>
      <c r="L2" s="476"/>
      <c r="M2" s="476"/>
      <c r="N2" s="406" t="s">
        <v>614</v>
      </c>
      <c r="O2" s="406"/>
      <c r="P2" s="406"/>
    </row>
    <row r="3" spans="1:22">
      <c r="A3" s="3"/>
      <c r="B3" s="234"/>
      <c r="C3" s="3"/>
      <c r="D3" s="235"/>
      <c r="E3" s="235"/>
      <c r="F3" s="235" t="s">
        <v>774</v>
      </c>
      <c r="G3" s="235"/>
      <c r="H3" s="235"/>
      <c r="I3" s="3"/>
      <c r="J3" s="3"/>
      <c r="K3" s="476"/>
      <c r="L3" s="476"/>
      <c r="M3" s="476"/>
      <c r="N3" s="406" t="s">
        <v>918</v>
      </c>
      <c r="O3" s="406"/>
      <c r="P3" s="40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476"/>
      <c r="L4" s="476"/>
      <c r="M4" s="476"/>
      <c r="N4" s="406" t="s">
        <v>917</v>
      </c>
      <c r="O4" s="406"/>
      <c r="P4" s="40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476"/>
      <c r="L5" s="476"/>
      <c r="M5" s="476"/>
      <c r="N5" s="477" t="s">
        <v>590</v>
      </c>
      <c r="O5" s="477"/>
      <c r="P5" s="477"/>
    </row>
    <row r="6" spans="1:22">
      <c r="A6" s="234" t="s">
        <v>735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467" t="s">
        <v>914</v>
      </c>
      <c r="I7" s="467"/>
      <c r="J7" s="467"/>
      <c r="K7" s="467"/>
      <c r="L7" s="467"/>
      <c r="M7" s="467"/>
      <c r="N7" s="467"/>
      <c r="O7" s="467"/>
      <c r="P7" s="467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474" t="s">
        <v>97</v>
      </c>
      <c r="P9" s="474"/>
    </row>
    <row r="10" spans="1:22" ht="46.5" customHeight="1">
      <c r="A10" s="121"/>
      <c r="H10" s="430" t="s">
        <v>98</v>
      </c>
      <c r="I10" s="430" t="s">
        <v>99</v>
      </c>
      <c r="J10" s="433" t="s">
        <v>100</v>
      </c>
      <c r="K10" s="433" t="s">
        <v>101</v>
      </c>
      <c r="L10" s="436" t="s">
        <v>102</v>
      </c>
      <c r="M10" s="439" t="s">
        <v>103</v>
      </c>
      <c r="N10" s="412" t="s">
        <v>374</v>
      </c>
      <c r="O10" s="475" t="s">
        <v>375</v>
      </c>
      <c r="P10" s="475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431"/>
      <c r="I11" s="431"/>
      <c r="J11" s="434"/>
      <c r="K11" s="434"/>
      <c r="L11" s="437"/>
      <c r="M11" s="440"/>
      <c r="N11" s="412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615</v>
      </c>
    </row>
    <row r="13" spans="1:22" s="159" customFormat="1" ht="16.5" customHeight="1">
      <c r="A13" s="120" t="str">
        <f t="shared" ref="A13:A86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90"/>
      <c r="I13" s="155"/>
      <c r="J13" s="156"/>
      <c r="K13" s="156"/>
      <c r="L13" s="157" t="s">
        <v>105</v>
      </c>
      <c r="M13" s="170"/>
      <c r="N13" s="158">
        <f>O13+P13-O767</f>
        <v>0</v>
      </c>
      <c r="O13" s="158">
        <f>+O14+O109+O141+O319+O406+O476+O489+O574+O669+O759</f>
        <v>0</v>
      </c>
      <c r="P13" s="158">
        <f>+P14+P109+P141+P319+P406+P476+P489+P574+P669+P759</f>
        <v>0</v>
      </c>
      <c r="S13" s="332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+N16+N66+N84+N99</f>
        <v>0</v>
      </c>
      <c r="O14" s="161">
        <f>+O16+O66+O84+O99</f>
        <v>0</v>
      </c>
      <c r="P14" s="161">
        <f>+P16+P66+P84+P99</f>
        <v>0</v>
      </c>
      <c r="Q14" s="159"/>
      <c r="R14" s="159"/>
      <c r="S14" s="332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32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+N18+N60</f>
        <v>0</v>
      </c>
      <c r="O16" s="186">
        <f>+O18+O60</f>
        <v>0</v>
      </c>
      <c r="P16" s="186">
        <f>+P18+P60</f>
        <v>0</v>
      </c>
      <c r="Q16" s="159"/>
      <c r="R16" s="159"/>
      <c r="S16" s="332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32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+N20+N55</f>
        <v>0</v>
      </c>
      <c r="O18" s="190">
        <f>+O20+O55</f>
        <v>0</v>
      </c>
      <c r="P18" s="190">
        <f>+P20+P55</f>
        <v>0</v>
      </c>
      <c r="Q18" s="159"/>
      <c r="R18" s="159"/>
      <c r="S18" s="332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32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SUM(O21:O54)</f>
        <v>0</v>
      </c>
      <c r="P20" s="195">
        <f>SUM(P21:P54)</f>
        <v>0</v>
      </c>
      <c r="Q20" s="159"/>
      <c r="R20" s="159"/>
      <c r="S20" s="332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32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59" si="1">O22+P22</f>
        <v>0</v>
      </c>
      <c r="O22" s="181"/>
      <c r="P22" s="181"/>
      <c r="Q22" s="159"/>
      <c r="R22" s="159"/>
      <c r="S22" s="332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32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32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32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32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32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736</v>
      </c>
      <c r="N28" s="181">
        <f t="shared" si="1"/>
        <v>0</v>
      </c>
      <c r="O28" s="181"/>
      <c r="P28" s="181"/>
      <c r="Q28" s="159"/>
      <c r="R28" s="159"/>
      <c r="S28" s="332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32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32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32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32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772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32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32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32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32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32"/>
      <c r="T37" s="159"/>
      <c r="U37" s="159"/>
      <c r="V37" s="159"/>
    </row>
    <row r="38" spans="1:22" ht="25.5">
      <c r="A38" s="120" t="str">
        <f t="shared" si="0"/>
        <v>71010101014252</v>
      </c>
      <c r="B38" s="122" t="s">
        <v>439</v>
      </c>
      <c r="C38" s="115" t="s">
        <v>106</v>
      </c>
      <c r="D38" s="116" t="s">
        <v>106</v>
      </c>
      <c r="E38" s="117" t="s">
        <v>106</v>
      </c>
      <c r="F38" s="118" t="s">
        <v>106</v>
      </c>
      <c r="G38" s="119">
        <v>4252</v>
      </c>
      <c r="H38" s="23"/>
      <c r="I38" s="23"/>
      <c r="J38" s="24"/>
      <c r="K38" s="24"/>
      <c r="L38" s="27" t="s">
        <v>127</v>
      </c>
      <c r="M38" s="10">
        <v>4252</v>
      </c>
      <c r="N38" s="181">
        <f t="shared" si="1"/>
        <v>0</v>
      </c>
      <c r="O38" s="181"/>
      <c r="P38" s="181"/>
      <c r="Q38" s="159"/>
      <c r="R38" s="159"/>
      <c r="S38" s="332"/>
      <c r="T38" s="159"/>
      <c r="U38" s="159"/>
      <c r="V38" s="159"/>
    </row>
    <row r="39" spans="1:22">
      <c r="A39" s="120" t="str">
        <f t="shared" si="0"/>
        <v>71010101014261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4261</v>
      </c>
      <c r="H39" s="23"/>
      <c r="I39" s="23"/>
      <c r="J39" s="24"/>
      <c r="K39" s="24"/>
      <c r="L39" s="28" t="s">
        <v>128</v>
      </c>
      <c r="M39" s="29">
        <v>4261</v>
      </c>
      <c r="N39" s="181">
        <f t="shared" si="1"/>
        <v>0</v>
      </c>
      <c r="O39" s="181"/>
      <c r="P39" s="181"/>
      <c r="Q39" s="159"/>
      <c r="R39" s="159"/>
      <c r="S39" s="332"/>
      <c r="T39" s="159"/>
      <c r="U39" s="159"/>
      <c r="V39" s="159"/>
    </row>
    <row r="40" spans="1:22">
      <c r="A40" s="120" t="str">
        <f t="shared" si="0"/>
        <v>71010101014264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4264</v>
      </c>
      <c r="H40" s="23"/>
      <c r="I40" s="23"/>
      <c r="J40" s="24"/>
      <c r="K40" s="24"/>
      <c r="L40" s="30" t="s">
        <v>129</v>
      </c>
      <c r="M40" s="46">
        <v>4264</v>
      </c>
      <c r="N40" s="181">
        <f t="shared" si="1"/>
        <v>0</v>
      </c>
      <c r="O40" s="181"/>
      <c r="P40" s="181"/>
      <c r="Q40" s="159"/>
      <c r="R40" s="159"/>
      <c r="S40" s="332"/>
      <c r="T40" s="159"/>
      <c r="U40" s="159"/>
      <c r="V40" s="159"/>
    </row>
    <row r="41" spans="1:22">
      <c r="A41" s="120" t="str">
        <f t="shared" si="0"/>
        <v>71010101014267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4267</v>
      </c>
      <c r="H41" s="23"/>
      <c r="I41" s="23"/>
      <c r="J41" s="24"/>
      <c r="K41" s="24"/>
      <c r="L41" s="30" t="s">
        <v>130</v>
      </c>
      <c r="M41" s="46">
        <v>4267</v>
      </c>
      <c r="N41" s="181">
        <f t="shared" si="1"/>
        <v>0</v>
      </c>
      <c r="O41" s="181"/>
      <c r="P41" s="181"/>
      <c r="Q41" s="159"/>
      <c r="R41" s="159"/>
      <c r="S41" s="332"/>
      <c r="T41" s="159"/>
      <c r="U41" s="159"/>
      <c r="V41" s="159"/>
    </row>
    <row r="42" spans="1:22">
      <c r="A42" s="120" t="str">
        <f t="shared" si="0"/>
        <v>71010101014269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4269</v>
      </c>
      <c r="H42" s="23"/>
      <c r="I42" s="23"/>
      <c r="J42" s="24"/>
      <c r="K42" s="24"/>
      <c r="L42" s="30" t="s">
        <v>364</v>
      </c>
      <c r="M42" s="46">
        <v>4269</v>
      </c>
      <c r="N42" s="181">
        <f t="shared" si="1"/>
        <v>0</v>
      </c>
      <c r="O42" s="181"/>
      <c r="P42" s="181"/>
      <c r="Q42" s="159"/>
      <c r="R42" s="159"/>
      <c r="S42" s="332"/>
      <c r="T42" s="159"/>
      <c r="U42" s="159"/>
      <c r="V42" s="159"/>
    </row>
    <row r="43" spans="1:22" ht="25.5">
      <c r="A43" s="120" t="str">
        <f t="shared" si="0"/>
        <v>71010101014511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26" t="s">
        <v>106</v>
      </c>
      <c r="G43" s="127">
        <v>4511</v>
      </c>
      <c r="H43" s="23"/>
      <c r="I43" s="23"/>
      <c r="J43" s="24"/>
      <c r="K43" s="24"/>
      <c r="L43" s="27" t="s">
        <v>131</v>
      </c>
      <c r="M43" s="10">
        <v>4511</v>
      </c>
      <c r="N43" s="181">
        <f t="shared" si="1"/>
        <v>0</v>
      </c>
      <c r="O43" s="181"/>
      <c r="P43" s="181"/>
      <c r="Q43" s="159"/>
      <c r="R43" s="159"/>
      <c r="S43" s="332"/>
      <c r="T43" s="159"/>
      <c r="U43" s="159"/>
      <c r="V43" s="159"/>
    </row>
    <row r="44" spans="1:22" ht="25.5">
      <c r="B44" s="122"/>
      <c r="F44" s="126"/>
      <c r="G44" s="127"/>
      <c r="H44" s="23"/>
      <c r="I44" s="23"/>
      <c r="J44" s="24"/>
      <c r="K44" s="24"/>
      <c r="L44" s="30" t="s">
        <v>737</v>
      </c>
      <c r="M44" s="31">
        <v>4638</v>
      </c>
      <c r="N44" s="181">
        <f t="shared" si="1"/>
        <v>0</v>
      </c>
      <c r="O44" s="181"/>
      <c r="P44" s="181"/>
      <c r="Q44" s="159"/>
      <c r="R44" s="159"/>
      <c r="S44" s="332"/>
      <c r="T44" s="159"/>
      <c r="U44" s="159"/>
      <c r="V44" s="159"/>
    </row>
    <row r="45" spans="1:22">
      <c r="A45" s="120" t="str">
        <f t="shared" si="0"/>
        <v>71010101014729</v>
      </c>
      <c r="B45" s="122" t="s">
        <v>439</v>
      </c>
      <c r="C45" s="115" t="s">
        <v>106</v>
      </c>
      <c r="D45" s="116" t="s">
        <v>106</v>
      </c>
      <c r="E45" s="117" t="s">
        <v>106</v>
      </c>
      <c r="F45" s="118" t="s">
        <v>106</v>
      </c>
      <c r="G45" s="119">
        <v>4729</v>
      </c>
      <c r="H45" s="23"/>
      <c r="I45" s="23"/>
      <c r="J45" s="24"/>
      <c r="K45" s="24"/>
      <c r="L45" s="30" t="s">
        <v>167</v>
      </c>
      <c r="M45" s="31">
        <v>4639</v>
      </c>
      <c r="N45" s="181">
        <f t="shared" si="1"/>
        <v>0</v>
      </c>
      <c r="O45" s="181"/>
      <c r="P45" s="181"/>
      <c r="Q45" s="159"/>
      <c r="R45" s="159"/>
      <c r="S45" s="332"/>
      <c r="T45" s="159"/>
      <c r="U45" s="159"/>
      <c r="V45" s="159"/>
    </row>
    <row r="46" spans="1:22">
      <c r="A46" s="120" t="str">
        <f t="shared" si="0"/>
        <v>71010101014823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4823</v>
      </c>
      <c r="H46" s="23"/>
      <c r="I46" s="23"/>
      <c r="J46" s="24"/>
      <c r="K46" s="24"/>
      <c r="L46" s="27" t="s">
        <v>132</v>
      </c>
      <c r="M46" s="10">
        <v>4729</v>
      </c>
      <c r="N46" s="181">
        <f t="shared" ref="N46:N47" si="2">O46+P46</f>
        <v>0</v>
      </c>
      <c r="O46" s="181"/>
      <c r="P46" s="181"/>
      <c r="Q46" s="159"/>
      <c r="R46" s="159"/>
      <c r="S46" s="332"/>
      <c r="T46" s="159"/>
      <c r="U46" s="159"/>
      <c r="V46" s="159"/>
    </row>
    <row r="47" spans="1:22" ht="25.5">
      <c r="B47" s="122"/>
      <c r="H47" s="23"/>
      <c r="I47" s="23"/>
      <c r="J47" s="24"/>
      <c r="K47" s="24"/>
      <c r="L47" s="27" t="s">
        <v>844</v>
      </c>
      <c r="M47" s="10" t="s">
        <v>88</v>
      </c>
      <c r="N47" s="181">
        <f t="shared" si="2"/>
        <v>0</v>
      </c>
      <c r="O47" s="181"/>
      <c r="P47" s="181"/>
      <c r="Q47" s="159"/>
      <c r="R47" s="159"/>
      <c r="S47" s="332"/>
      <c r="T47" s="159"/>
      <c r="U47" s="159"/>
      <c r="V47" s="159"/>
    </row>
    <row r="48" spans="1:22">
      <c r="A48" s="120" t="str">
        <f t="shared" si="0"/>
        <v>71010101014861</v>
      </c>
      <c r="B48" s="122" t="s">
        <v>439</v>
      </c>
      <c r="C48" s="115" t="s">
        <v>106</v>
      </c>
      <c r="D48" s="116" t="s">
        <v>106</v>
      </c>
      <c r="E48" s="117" t="s">
        <v>106</v>
      </c>
      <c r="F48" s="118" t="s">
        <v>106</v>
      </c>
      <c r="G48" s="119">
        <v>4861</v>
      </c>
      <c r="H48" s="23"/>
      <c r="I48" s="23"/>
      <c r="J48" s="24"/>
      <c r="K48" s="24"/>
      <c r="L48" s="27" t="s">
        <v>133</v>
      </c>
      <c r="M48" s="10">
        <v>4823</v>
      </c>
      <c r="N48" s="181">
        <f t="shared" si="1"/>
        <v>0</v>
      </c>
      <c r="O48" s="181"/>
      <c r="P48" s="181"/>
      <c r="Q48" s="159"/>
      <c r="R48" s="159"/>
      <c r="S48" s="332"/>
      <c r="T48" s="159"/>
      <c r="U48" s="159"/>
      <c r="V48" s="159"/>
    </row>
    <row r="49" spans="1:22">
      <c r="A49" s="120" t="str">
        <f t="shared" si="0"/>
        <v>71010101015121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5121</v>
      </c>
      <c r="H49" s="23"/>
      <c r="I49" s="23"/>
      <c r="J49" s="24"/>
      <c r="K49" s="24"/>
      <c r="L49" s="30" t="s">
        <v>134</v>
      </c>
      <c r="M49" s="46">
        <v>4861</v>
      </c>
      <c r="N49" s="181">
        <f t="shared" si="1"/>
        <v>0</v>
      </c>
      <c r="O49" s="181"/>
      <c r="P49" s="181"/>
      <c r="Q49" s="159"/>
      <c r="R49" s="159"/>
      <c r="S49" s="332"/>
      <c r="T49" s="159"/>
      <c r="U49" s="159"/>
      <c r="V49" s="159"/>
    </row>
    <row r="50" spans="1:22">
      <c r="A50" s="120" t="str">
        <f t="shared" si="0"/>
        <v>71010101015122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5122</v>
      </c>
      <c r="H50" s="23"/>
      <c r="I50" s="23"/>
      <c r="J50" s="24"/>
      <c r="K50" s="24"/>
      <c r="L50" s="27" t="s">
        <v>135</v>
      </c>
      <c r="M50" s="10">
        <v>5121</v>
      </c>
      <c r="N50" s="181">
        <f t="shared" si="1"/>
        <v>0</v>
      </c>
      <c r="O50" s="181"/>
      <c r="P50" s="181"/>
      <c r="Q50" s="159"/>
      <c r="R50" s="159"/>
      <c r="S50" s="332"/>
      <c r="T50" s="159"/>
      <c r="U50" s="159"/>
      <c r="V50" s="159"/>
    </row>
    <row r="51" spans="1:22">
      <c r="A51" s="120" t="str">
        <f t="shared" si="0"/>
        <v>71010101015129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5129</v>
      </c>
      <c r="H51" s="23"/>
      <c r="I51" s="23"/>
      <c r="J51" s="24"/>
      <c r="K51" s="24"/>
      <c r="L51" s="27" t="s">
        <v>136</v>
      </c>
      <c r="M51" s="10">
        <v>5122</v>
      </c>
      <c r="N51" s="181">
        <f t="shared" si="1"/>
        <v>0</v>
      </c>
      <c r="O51" s="181"/>
      <c r="P51" s="181"/>
      <c r="Q51" s="159"/>
      <c r="R51" s="159"/>
      <c r="S51" s="332"/>
      <c r="T51" s="159"/>
      <c r="U51" s="159"/>
      <c r="V51" s="159"/>
    </row>
    <row r="52" spans="1:22">
      <c r="A52" s="120" t="str">
        <f t="shared" si="0"/>
        <v>71010101015132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5132</v>
      </c>
      <c r="H52" s="23"/>
      <c r="I52" s="23"/>
      <c r="J52" s="24"/>
      <c r="K52" s="24"/>
      <c r="L52" s="27" t="s">
        <v>137</v>
      </c>
      <c r="M52" s="10">
        <v>5129</v>
      </c>
      <c r="N52" s="181">
        <f t="shared" si="1"/>
        <v>0</v>
      </c>
      <c r="O52" s="181"/>
      <c r="P52" s="181"/>
      <c r="Q52" s="159"/>
      <c r="R52" s="159"/>
      <c r="S52" s="332"/>
      <c r="T52" s="159"/>
      <c r="U52" s="159"/>
      <c r="V52" s="159"/>
    </row>
    <row r="53" spans="1:22">
      <c r="A53" s="120" t="str">
        <f t="shared" si="0"/>
        <v>71010101015134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26" t="s">
        <v>106</v>
      </c>
      <c r="G53" s="127">
        <v>5134</v>
      </c>
      <c r="H53" s="23"/>
      <c r="I53" s="23"/>
      <c r="J53" s="24"/>
      <c r="K53" s="24"/>
      <c r="L53" s="27" t="s">
        <v>138</v>
      </c>
      <c r="M53" s="10">
        <v>5132</v>
      </c>
      <c r="N53" s="181">
        <f t="shared" si="1"/>
        <v>0</v>
      </c>
      <c r="O53" s="181"/>
      <c r="P53" s="181"/>
      <c r="Q53" s="159"/>
      <c r="R53" s="159"/>
      <c r="S53" s="332"/>
      <c r="T53" s="159"/>
      <c r="U53" s="159"/>
      <c r="V53" s="159"/>
    </row>
    <row r="54" spans="1:22" s="113" customFormat="1">
      <c r="A54" s="120" t="str">
        <f t="shared" si="0"/>
        <v>71010101020000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140</v>
      </c>
      <c r="G54" s="127" t="s">
        <v>440</v>
      </c>
      <c r="H54" s="23"/>
      <c r="I54" s="23"/>
      <c r="J54" s="24"/>
      <c r="K54" s="24"/>
      <c r="L54" s="27" t="s">
        <v>139</v>
      </c>
      <c r="M54" s="10">
        <v>5134</v>
      </c>
      <c r="N54" s="181">
        <f t="shared" si="1"/>
        <v>0</v>
      </c>
      <c r="O54" s="181"/>
      <c r="P54" s="181"/>
      <c r="Q54" s="159"/>
      <c r="R54" s="159"/>
      <c r="S54" s="332"/>
      <c r="T54" s="159"/>
      <c r="U54" s="159"/>
      <c r="V54" s="159"/>
    </row>
    <row r="55" spans="1:22" ht="25.5" customHeight="1">
      <c r="A55" s="120" t="str">
        <f t="shared" si="0"/>
        <v>71010101024251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18" t="s">
        <v>140</v>
      </c>
      <c r="G55" s="119">
        <v>4251</v>
      </c>
      <c r="H55" s="43"/>
      <c r="I55" s="145"/>
      <c r="J55" s="146"/>
      <c r="K55" s="146"/>
      <c r="L55" s="25" t="s">
        <v>777</v>
      </c>
      <c r="M55" s="26"/>
      <c r="N55" s="195">
        <f>O55+P55</f>
        <v>0</v>
      </c>
      <c r="O55" s="195">
        <f>SUM(O56:O59)</f>
        <v>0</v>
      </c>
      <c r="P55" s="195">
        <f>SUM(P56:P59)</f>
        <v>0</v>
      </c>
      <c r="Q55" s="159"/>
      <c r="R55" s="159"/>
      <c r="S55" s="332"/>
      <c r="T55" s="159"/>
      <c r="U55" s="159"/>
      <c r="V55" s="159"/>
    </row>
    <row r="56" spans="1:22" ht="25.5">
      <c r="A56" s="120" t="str">
        <f t="shared" si="0"/>
        <v>71010101025113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5113</v>
      </c>
      <c r="H56" s="15"/>
      <c r="I56" s="23"/>
      <c r="J56" s="24"/>
      <c r="K56" s="24"/>
      <c r="L56" s="28" t="s">
        <v>142</v>
      </c>
      <c r="M56" s="11">
        <v>4251</v>
      </c>
      <c r="N56" s="181">
        <f t="shared" si="1"/>
        <v>0</v>
      </c>
      <c r="O56" s="181"/>
      <c r="P56" s="181"/>
      <c r="Q56" s="159"/>
      <c r="R56" s="159"/>
      <c r="S56" s="332"/>
      <c r="T56" s="159"/>
      <c r="U56" s="159"/>
      <c r="V56" s="159"/>
    </row>
    <row r="57" spans="1:22" s="154" customFormat="1">
      <c r="A57" s="120" t="str">
        <f>CONCATENATE(B57,C57,D57,E57,F57,G57)</f>
        <v>71010103000000</v>
      </c>
      <c r="B57" s="122" t="s">
        <v>439</v>
      </c>
      <c r="C57" s="115" t="s">
        <v>106</v>
      </c>
      <c r="D57" s="116" t="s">
        <v>106</v>
      </c>
      <c r="E57" s="117" t="s">
        <v>442</v>
      </c>
      <c r="F57" s="126" t="s">
        <v>441</v>
      </c>
      <c r="G57" s="127" t="s">
        <v>440</v>
      </c>
      <c r="H57" s="15"/>
      <c r="I57" s="23"/>
      <c r="J57" s="24"/>
      <c r="K57" s="24"/>
      <c r="L57" s="28" t="s">
        <v>173</v>
      </c>
      <c r="M57" s="29">
        <v>5112</v>
      </c>
      <c r="N57" s="181">
        <f t="shared" si="1"/>
        <v>0</v>
      </c>
      <c r="O57" s="181"/>
      <c r="P57" s="181"/>
      <c r="Q57" s="159"/>
      <c r="R57" s="159"/>
      <c r="S57" s="332"/>
      <c r="T57" s="159"/>
      <c r="U57" s="159"/>
      <c r="V57" s="159"/>
    </row>
    <row r="58" spans="1:22" ht="24" customHeight="1">
      <c r="A58" s="120" t="str">
        <f>CONCATENATE(B58,C58,D58,E58,F58,G58)</f>
        <v>71010103000001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96</v>
      </c>
      <c r="H58" s="23"/>
      <c r="I58" s="23"/>
      <c r="J58" s="24"/>
      <c r="K58" s="24"/>
      <c r="L58" s="28" t="s">
        <v>174</v>
      </c>
      <c r="M58" s="11">
        <v>5113</v>
      </c>
      <c r="N58" s="181">
        <f t="shared" si="1"/>
        <v>0</v>
      </c>
      <c r="O58" s="181"/>
      <c r="P58" s="181"/>
      <c r="Q58" s="159"/>
      <c r="R58" s="159"/>
      <c r="S58" s="332"/>
      <c r="T58" s="159"/>
      <c r="U58" s="159"/>
      <c r="V58" s="159"/>
    </row>
    <row r="59" spans="1:22">
      <c r="B59" s="122"/>
      <c r="F59" s="126"/>
      <c r="G59" s="127"/>
      <c r="H59" s="23"/>
      <c r="I59" s="23"/>
      <c r="J59" s="24"/>
      <c r="K59" s="24"/>
      <c r="L59" s="27" t="s">
        <v>137</v>
      </c>
      <c r="M59" s="10">
        <v>5129</v>
      </c>
      <c r="N59" s="181">
        <f t="shared" si="1"/>
        <v>0</v>
      </c>
      <c r="O59" s="181"/>
      <c r="P59" s="181"/>
      <c r="Q59" s="159"/>
      <c r="R59" s="159"/>
      <c r="S59" s="332"/>
      <c r="T59" s="159"/>
      <c r="U59" s="159"/>
      <c r="V59" s="159"/>
    </row>
    <row r="60" spans="1:22" s="113" customFormat="1">
      <c r="A60" s="120" t="str">
        <f>CONCATENATE(B60,C60,D60,E60,F60,G60)</f>
        <v>71010103010000</v>
      </c>
      <c r="B60" s="122" t="s">
        <v>439</v>
      </c>
      <c r="C60" s="115" t="s">
        <v>106</v>
      </c>
      <c r="D60" s="116" t="s">
        <v>106</v>
      </c>
      <c r="E60" s="117" t="s">
        <v>442</v>
      </c>
      <c r="F60" s="126" t="s">
        <v>106</v>
      </c>
      <c r="G60" s="127" t="s">
        <v>440</v>
      </c>
      <c r="H60" s="149">
        <v>2113</v>
      </c>
      <c r="I60" s="150" t="s">
        <v>106</v>
      </c>
      <c r="J60" s="151">
        <v>1</v>
      </c>
      <c r="K60" s="151">
        <v>3</v>
      </c>
      <c r="L60" s="152" t="s">
        <v>581</v>
      </c>
      <c r="M60" s="153"/>
      <c r="N60" s="190">
        <f>+N62+N64</f>
        <v>0</v>
      </c>
      <c r="O60" s="190">
        <f t="shared" ref="O60:P60" si="3">+O62+O64</f>
        <v>0</v>
      </c>
      <c r="P60" s="190">
        <f t="shared" si="3"/>
        <v>0</v>
      </c>
      <c r="Q60" s="159"/>
      <c r="R60" s="159"/>
      <c r="S60" s="332"/>
      <c r="T60" s="159"/>
      <c r="U60" s="159"/>
      <c r="V60" s="159"/>
    </row>
    <row r="61" spans="1:22">
      <c r="A61" s="120" t="str">
        <f>CONCATENATE(B61,C61,D61,E61,F61,G61)</f>
        <v>71010103014239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18" t="s">
        <v>106</v>
      </c>
      <c r="G61" s="119">
        <v>4239</v>
      </c>
      <c r="H61" s="15"/>
      <c r="I61" s="23"/>
      <c r="J61" s="24"/>
      <c r="K61" s="24"/>
      <c r="L61" s="18" t="s">
        <v>108</v>
      </c>
      <c r="M61" s="42"/>
      <c r="N61" s="330">
        <f>+N63</f>
        <v>0</v>
      </c>
      <c r="O61" s="188"/>
      <c r="P61" s="188"/>
      <c r="Q61" s="159"/>
      <c r="R61" s="159"/>
      <c r="S61" s="332"/>
      <c r="T61" s="159"/>
      <c r="U61" s="159"/>
      <c r="V61" s="159"/>
    </row>
    <row r="62" spans="1:22" s="168" customFormat="1" ht="27">
      <c r="A62" s="120" t="str">
        <f t="shared" si="0"/>
        <v>71010300000000</v>
      </c>
      <c r="B62" s="122" t="s">
        <v>439</v>
      </c>
      <c r="C62" s="115" t="s">
        <v>106</v>
      </c>
      <c r="D62" s="116" t="s">
        <v>442</v>
      </c>
      <c r="E62" s="117" t="s">
        <v>441</v>
      </c>
      <c r="F62" s="126" t="s">
        <v>441</v>
      </c>
      <c r="G62" s="127" t="s">
        <v>440</v>
      </c>
      <c r="H62" s="43"/>
      <c r="I62" s="145"/>
      <c r="J62" s="146"/>
      <c r="K62" s="146"/>
      <c r="L62" s="25" t="s">
        <v>583</v>
      </c>
      <c r="M62" s="26"/>
      <c r="N62" s="195">
        <f>O62+P62</f>
        <v>0</v>
      </c>
      <c r="O62" s="195">
        <f>SUM(O63)</f>
        <v>0</v>
      </c>
      <c r="P62" s="195">
        <f>SUM(P63)</f>
        <v>0</v>
      </c>
      <c r="Q62" s="159"/>
      <c r="R62" s="159"/>
      <c r="S62" s="332"/>
      <c r="T62" s="159"/>
      <c r="U62" s="159"/>
      <c r="V62" s="159"/>
    </row>
    <row r="63" spans="1:22">
      <c r="A63" s="120" t="str">
        <f t="shared" si="0"/>
        <v>71010300000001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96</v>
      </c>
      <c r="H63" s="23"/>
      <c r="I63" s="23"/>
      <c r="J63" s="24"/>
      <c r="K63" s="24"/>
      <c r="L63" s="27" t="s">
        <v>125</v>
      </c>
      <c r="M63" s="10">
        <v>4239</v>
      </c>
      <c r="N63" s="181">
        <f t="shared" ref="N63" si="4">O63+P63</f>
        <v>0</v>
      </c>
      <c r="O63" s="181"/>
      <c r="P63" s="181"/>
      <c r="Q63" s="159"/>
      <c r="R63" s="159"/>
      <c r="S63" s="332"/>
      <c r="T63" s="159"/>
      <c r="U63" s="159"/>
      <c r="V63" s="159"/>
    </row>
    <row r="64" spans="1:22">
      <c r="A64" s="120" t="str">
        <f>CONCATENATE(B64,C64,D64,E64,F64,G64)</f>
        <v>71100701044819</v>
      </c>
      <c r="B64" s="122" t="s">
        <v>439</v>
      </c>
      <c r="C64" s="115" t="s">
        <v>189</v>
      </c>
      <c r="D64" s="116" t="s">
        <v>183</v>
      </c>
      <c r="E64" s="117" t="s">
        <v>106</v>
      </c>
      <c r="F64" s="118" t="s">
        <v>155</v>
      </c>
      <c r="G64" s="119">
        <v>4819</v>
      </c>
      <c r="H64" s="43"/>
      <c r="I64" s="145"/>
      <c r="J64" s="146"/>
      <c r="K64" s="146"/>
      <c r="L64" s="25" t="s">
        <v>845</v>
      </c>
      <c r="M64" s="26"/>
      <c r="N64" s="195">
        <f>SUM(N65)</f>
        <v>0</v>
      </c>
      <c r="O64" s="195">
        <f>SUM(O65)</f>
        <v>0</v>
      </c>
      <c r="P64" s="195">
        <f>SUM(P65)</f>
        <v>0</v>
      </c>
      <c r="Q64" s="159"/>
      <c r="R64" s="159"/>
      <c r="S64" s="332"/>
      <c r="T64" s="159"/>
      <c r="U64" s="159"/>
      <c r="V64" s="159"/>
    </row>
    <row r="65" spans="1:22" s="113" customFormat="1" ht="25.5">
      <c r="A65" s="120" t="str">
        <f>CONCATENATE(B65,C65,D65,E65,F65,G65)</f>
        <v>71100701050000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149</v>
      </c>
      <c r="G65" s="127" t="s">
        <v>440</v>
      </c>
      <c r="H65" s="23"/>
      <c r="I65" s="23"/>
      <c r="J65" s="24"/>
      <c r="K65" s="24"/>
      <c r="L65" s="28" t="s">
        <v>219</v>
      </c>
      <c r="M65" s="29">
        <v>4819</v>
      </c>
      <c r="N65" s="181">
        <f t="shared" ref="N65" si="5">O65+P65</f>
        <v>0</v>
      </c>
      <c r="O65" s="181"/>
      <c r="P65" s="181"/>
      <c r="Q65" s="159"/>
      <c r="R65" s="159"/>
      <c r="S65" s="332"/>
      <c r="T65" s="159"/>
      <c r="U65" s="159"/>
      <c r="V65" s="159"/>
    </row>
    <row r="66" spans="1:22" s="154" customFormat="1">
      <c r="A66" s="120" t="str">
        <f t="shared" si="0"/>
        <v>71010301000000</v>
      </c>
      <c r="B66" s="122" t="s">
        <v>439</v>
      </c>
      <c r="C66" s="115" t="s">
        <v>106</v>
      </c>
      <c r="D66" s="116" t="s">
        <v>442</v>
      </c>
      <c r="E66" s="117" t="s">
        <v>106</v>
      </c>
      <c r="F66" s="126" t="s">
        <v>441</v>
      </c>
      <c r="G66" s="127" t="s">
        <v>440</v>
      </c>
      <c r="H66" s="163">
        <v>2130</v>
      </c>
      <c r="I66" s="164" t="s">
        <v>106</v>
      </c>
      <c r="J66" s="165">
        <v>3</v>
      </c>
      <c r="K66" s="165">
        <v>0</v>
      </c>
      <c r="L66" s="166" t="s">
        <v>144</v>
      </c>
      <c r="M66" s="174"/>
      <c r="N66" s="186">
        <f>+N68</f>
        <v>0</v>
      </c>
      <c r="O66" s="186">
        <f>+O68</f>
        <v>0</v>
      </c>
      <c r="P66" s="186">
        <f>+P68</f>
        <v>0</v>
      </c>
      <c r="Q66" s="159"/>
      <c r="R66" s="159"/>
      <c r="S66" s="332"/>
      <c r="T66" s="159"/>
      <c r="U66" s="159"/>
      <c r="V66" s="159"/>
    </row>
    <row r="67" spans="1:22">
      <c r="A67" s="120" t="str">
        <f t="shared" si="0"/>
        <v>71010301000001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96</v>
      </c>
      <c r="H67" s="15"/>
      <c r="I67" s="16"/>
      <c r="J67" s="17"/>
      <c r="K67" s="17"/>
      <c r="L67" s="28" t="s">
        <v>110</v>
      </c>
      <c r="M67" s="47"/>
      <c r="N67" s="188"/>
      <c r="O67" s="188"/>
      <c r="P67" s="188"/>
      <c r="Q67" s="159"/>
      <c r="R67" s="159"/>
      <c r="S67" s="332"/>
      <c r="T67" s="159"/>
      <c r="U67" s="159"/>
      <c r="V67" s="159"/>
    </row>
    <row r="68" spans="1:22" s="113" customFormat="1" ht="25.5">
      <c r="A68" s="120" t="str">
        <f t="shared" si="0"/>
        <v>71010301010000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106</v>
      </c>
      <c r="G68" s="127" t="s">
        <v>440</v>
      </c>
      <c r="H68" s="149">
        <v>2133</v>
      </c>
      <c r="I68" s="150" t="s">
        <v>106</v>
      </c>
      <c r="J68" s="151">
        <v>3</v>
      </c>
      <c r="K68" s="151">
        <v>1</v>
      </c>
      <c r="L68" s="152" t="s">
        <v>145</v>
      </c>
      <c r="M68" s="153"/>
      <c r="N68" s="190">
        <f>+N70</f>
        <v>0</v>
      </c>
      <c r="O68" s="190">
        <f>+O70</f>
        <v>0</v>
      </c>
      <c r="P68" s="190">
        <f>+P70</f>
        <v>0</v>
      </c>
      <c r="Q68" s="159"/>
      <c r="R68" s="159"/>
      <c r="S68" s="332"/>
      <c r="T68" s="159"/>
      <c r="U68" s="159"/>
      <c r="V68" s="159"/>
    </row>
    <row r="69" spans="1:22">
      <c r="A69" s="120" t="str">
        <f t="shared" si="0"/>
        <v>71010301014111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18" t="s">
        <v>106</v>
      </c>
      <c r="G69" s="119">
        <v>4111</v>
      </c>
      <c r="H69" s="15"/>
      <c r="I69" s="23"/>
      <c r="J69" s="24"/>
      <c r="K69" s="24"/>
      <c r="L69" s="18" t="s">
        <v>108</v>
      </c>
      <c r="M69" s="42"/>
      <c r="N69" s="188"/>
      <c r="O69" s="188"/>
      <c r="P69" s="188"/>
      <c r="Q69" s="159"/>
      <c r="R69" s="159"/>
      <c r="S69" s="332"/>
      <c r="T69" s="159"/>
      <c r="U69" s="159"/>
      <c r="V69" s="159"/>
    </row>
    <row r="70" spans="1:22" ht="40.5">
      <c r="A70" s="120" t="str">
        <f t="shared" si="0"/>
        <v>71010301014212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4212</v>
      </c>
      <c r="H70" s="43"/>
      <c r="I70" s="145"/>
      <c r="J70" s="146"/>
      <c r="K70" s="146"/>
      <c r="L70" s="25" t="s">
        <v>146</v>
      </c>
      <c r="M70" s="26"/>
      <c r="N70" s="195">
        <f>O70+P70</f>
        <v>0</v>
      </c>
      <c r="O70" s="195">
        <f>SUM(O71:O83)</f>
        <v>0</v>
      </c>
      <c r="P70" s="195">
        <f>SUM(P71:P83)</f>
        <v>0</v>
      </c>
      <c r="Q70" s="159"/>
      <c r="R70" s="159"/>
      <c r="S70" s="332"/>
      <c r="T70" s="159"/>
      <c r="U70" s="159"/>
      <c r="V70" s="159"/>
    </row>
    <row r="71" spans="1:22">
      <c r="A71" s="120" t="str">
        <f t="shared" si="0"/>
        <v>71010301014213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4213</v>
      </c>
      <c r="H71" s="15"/>
      <c r="I71" s="23"/>
      <c r="J71" s="24"/>
      <c r="K71" s="24"/>
      <c r="L71" s="27" t="s">
        <v>112</v>
      </c>
      <c r="M71" s="11">
        <v>4111</v>
      </c>
      <c r="N71" s="181">
        <f t="shared" ref="N71:N83" si="6">O71+P71</f>
        <v>0</v>
      </c>
      <c r="O71" s="181"/>
      <c r="P71" s="181"/>
      <c r="Q71" s="159"/>
      <c r="R71" s="159"/>
      <c r="S71" s="332"/>
      <c r="T71" s="159"/>
      <c r="U71" s="159"/>
      <c r="V71" s="159"/>
    </row>
    <row r="72" spans="1:22">
      <c r="A72" s="120" t="str">
        <f t="shared" si="0"/>
        <v>71010301014214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4214</v>
      </c>
      <c r="H72" s="15"/>
      <c r="I72" s="23"/>
      <c r="J72" s="24"/>
      <c r="K72" s="24"/>
      <c r="L72" s="27" t="s">
        <v>114</v>
      </c>
      <c r="M72" s="31">
        <v>4212</v>
      </c>
      <c r="N72" s="181">
        <f t="shared" si="6"/>
        <v>0</v>
      </c>
      <c r="O72" s="181"/>
      <c r="P72" s="181"/>
      <c r="Q72" s="159"/>
      <c r="R72" s="159"/>
      <c r="S72" s="332"/>
      <c r="T72" s="159"/>
      <c r="U72" s="159"/>
      <c r="V72" s="159"/>
    </row>
    <row r="73" spans="1:22">
      <c r="A73" s="120" t="str">
        <f t="shared" si="0"/>
        <v>71010301014216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4216</v>
      </c>
      <c r="H73" s="15"/>
      <c r="I73" s="23"/>
      <c r="J73" s="24"/>
      <c r="K73" s="24"/>
      <c r="L73" s="27" t="s">
        <v>115</v>
      </c>
      <c r="M73" s="31">
        <v>4213</v>
      </c>
      <c r="N73" s="181">
        <f t="shared" si="6"/>
        <v>0</v>
      </c>
      <c r="O73" s="181"/>
      <c r="P73" s="181"/>
      <c r="Q73" s="159"/>
      <c r="R73" s="159"/>
      <c r="S73" s="332"/>
      <c r="T73" s="159"/>
      <c r="U73" s="159"/>
      <c r="V73" s="159"/>
    </row>
    <row r="74" spans="1:22">
      <c r="A74" s="120" t="str">
        <f t="shared" si="0"/>
        <v>71010301014231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4231</v>
      </c>
      <c r="H74" s="15"/>
      <c r="I74" s="23"/>
      <c r="J74" s="24"/>
      <c r="K74" s="24"/>
      <c r="L74" s="27" t="s">
        <v>116</v>
      </c>
      <c r="M74" s="31">
        <v>4214</v>
      </c>
      <c r="N74" s="181">
        <f t="shared" si="6"/>
        <v>0</v>
      </c>
      <c r="O74" s="181"/>
      <c r="P74" s="181"/>
      <c r="Q74" s="159"/>
      <c r="R74" s="159"/>
      <c r="S74" s="332"/>
      <c r="T74" s="159"/>
      <c r="U74" s="159"/>
      <c r="V74" s="159"/>
    </row>
    <row r="75" spans="1:22">
      <c r="A75" s="120" t="str">
        <f t="shared" si="0"/>
        <v>71010301014252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4252</v>
      </c>
      <c r="H75" s="15"/>
      <c r="I75" s="23"/>
      <c r="J75" s="24"/>
      <c r="K75" s="24"/>
      <c r="L75" s="27" t="s">
        <v>147</v>
      </c>
      <c r="M75" s="31">
        <v>4216</v>
      </c>
      <c r="N75" s="181">
        <f t="shared" si="6"/>
        <v>0</v>
      </c>
      <c r="O75" s="181"/>
      <c r="P75" s="181"/>
      <c r="Q75" s="159"/>
      <c r="R75" s="159"/>
      <c r="S75" s="332"/>
      <c r="T75" s="159"/>
      <c r="U75" s="159"/>
      <c r="V75" s="159"/>
    </row>
    <row r="76" spans="1:22">
      <c r="A76" s="120" t="str">
        <f t="shared" si="0"/>
        <v>71010301014261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4261</v>
      </c>
      <c r="H76" s="15"/>
      <c r="I76" s="23"/>
      <c r="J76" s="24"/>
      <c r="K76" s="24"/>
      <c r="L76" s="27" t="s">
        <v>148</v>
      </c>
      <c r="M76" s="31">
        <v>4231</v>
      </c>
      <c r="N76" s="181">
        <f t="shared" si="6"/>
        <v>0</v>
      </c>
      <c r="O76" s="181"/>
      <c r="P76" s="181"/>
      <c r="Q76" s="159"/>
      <c r="R76" s="159"/>
      <c r="S76" s="332"/>
      <c r="T76" s="159"/>
      <c r="U76" s="159"/>
      <c r="V76" s="159"/>
    </row>
    <row r="77" spans="1:22">
      <c r="A77" s="120" t="str">
        <f t="shared" si="0"/>
        <v>71010301014267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4267</v>
      </c>
      <c r="H77" s="15"/>
      <c r="I77" s="23"/>
      <c r="J77" s="24"/>
      <c r="K77" s="24"/>
      <c r="L77" s="27" t="s">
        <v>126</v>
      </c>
      <c r="M77" s="10">
        <v>4241</v>
      </c>
      <c r="N77" s="181">
        <f t="shared" si="6"/>
        <v>0</v>
      </c>
      <c r="O77" s="181"/>
      <c r="P77" s="181"/>
      <c r="Q77" s="159"/>
      <c r="R77" s="159"/>
      <c r="S77" s="332"/>
      <c r="T77" s="159"/>
      <c r="U77" s="159"/>
      <c r="V77" s="159"/>
    </row>
    <row r="78" spans="1:22" ht="25.5">
      <c r="A78" s="120" t="str">
        <f t="shared" si="0"/>
        <v>71010301014823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4823</v>
      </c>
      <c r="H78" s="15"/>
      <c r="I78" s="23"/>
      <c r="J78" s="24"/>
      <c r="K78" s="24"/>
      <c r="L78" s="27" t="s">
        <v>127</v>
      </c>
      <c r="M78" s="31">
        <v>4252</v>
      </c>
      <c r="N78" s="181">
        <f t="shared" si="6"/>
        <v>0</v>
      </c>
      <c r="O78" s="181"/>
      <c r="P78" s="181"/>
      <c r="Q78" s="159"/>
      <c r="R78" s="159"/>
      <c r="S78" s="332"/>
      <c r="T78" s="159"/>
      <c r="U78" s="159"/>
      <c r="V78" s="159"/>
    </row>
    <row r="79" spans="1:22">
      <c r="A79" s="120" t="str">
        <f t="shared" si="0"/>
        <v>71010301015122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5122</v>
      </c>
      <c r="H79" s="15"/>
      <c r="I79" s="23"/>
      <c r="J79" s="24"/>
      <c r="K79" s="24"/>
      <c r="L79" s="27" t="s">
        <v>128</v>
      </c>
      <c r="M79" s="31">
        <v>4261</v>
      </c>
      <c r="N79" s="181">
        <f t="shared" si="6"/>
        <v>0</v>
      </c>
      <c r="O79" s="181"/>
      <c r="P79" s="181"/>
      <c r="Q79" s="159"/>
      <c r="R79" s="159"/>
      <c r="S79" s="332"/>
      <c r="T79" s="159"/>
      <c r="U79" s="159"/>
      <c r="V79" s="159"/>
    </row>
    <row r="80" spans="1:22" s="168" customFormat="1">
      <c r="A80" s="120" t="str">
        <f t="shared" si="0"/>
        <v>71010500000000</v>
      </c>
      <c r="B80" s="122" t="s">
        <v>439</v>
      </c>
      <c r="C80" s="115" t="s">
        <v>106</v>
      </c>
      <c r="D80" s="116" t="s">
        <v>149</v>
      </c>
      <c r="E80" s="117" t="s">
        <v>441</v>
      </c>
      <c r="F80" s="126" t="s">
        <v>441</v>
      </c>
      <c r="G80" s="127" t="s">
        <v>440</v>
      </c>
      <c r="H80" s="15"/>
      <c r="I80" s="23"/>
      <c r="J80" s="24"/>
      <c r="K80" s="24"/>
      <c r="L80" s="27" t="s">
        <v>130</v>
      </c>
      <c r="M80" s="31">
        <v>4267</v>
      </c>
      <c r="N80" s="181">
        <f t="shared" si="6"/>
        <v>0</v>
      </c>
      <c r="O80" s="181"/>
      <c r="P80" s="181"/>
      <c r="Q80" s="159"/>
      <c r="R80" s="159"/>
      <c r="S80" s="332"/>
      <c r="T80" s="159"/>
      <c r="U80" s="159"/>
      <c r="V80" s="159"/>
    </row>
    <row r="81" spans="1:22">
      <c r="A81" s="120" t="str">
        <f t="shared" si="0"/>
        <v>71010500000001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96</v>
      </c>
      <c r="H81" s="15"/>
      <c r="I81" s="23"/>
      <c r="J81" s="24"/>
      <c r="K81" s="24"/>
      <c r="L81" s="30" t="s">
        <v>133</v>
      </c>
      <c r="M81" s="31">
        <v>4823</v>
      </c>
      <c r="N81" s="181">
        <f t="shared" si="6"/>
        <v>0</v>
      </c>
      <c r="O81" s="181"/>
      <c r="P81" s="181"/>
      <c r="Q81" s="159"/>
      <c r="R81" s="159"/>
      <c r="S81" s="332"/>
      <c r="T81" s="159"/>
      <c r="U81" s="159"/>
      <c r="V81" s="159"/>
    </row>
    <row r="82" spans="1:22" s="154" customFormat="1">
      <c r="A82" s="120" t="str">
        <f t="shared" si="0"/>
        <v>71010501000000</v>
      </c>
      <c r="B82" s="122" t="s">
        <v>439</v>
      </c>
      <c r="C82" s="115" t="s">
        <v>106</v>
      </c>
      <c r="D82" s="116" t="s">
        <v>149</v>
      </c>
      <c r="E82" s="117" t="s">
        <v>106</v>
      </c>
      <c r="F82" s="126" t="s">
        <v>441</v>
      </c>
      <c r="G82" s="127" t="s">
        <v>440</v>
      </c>
      <c r="H82" s="15"/>
      <c r="I82" s="23"/>
      <c r="J82" s="24"/>
      <c r="K82" s="24"/>
      <c r="L82" s="30" t="s">
        <v>134</v>
      </c>
      <c r="M82" s="46">
        <v>4861</v>
      </c>
      <c r="N82" s="181">
        <f t="shared" si="6"/>
        <v>0</v>
      </c>
      <c r="O82" s="181"/>
      <c r="P82" s="181"/>
      <c r="Q82" s="159"/>
      <c r="R82" s="159"/>
      <c r="S82" s="332"/>
      <c r="T82" s="159"/>
      <c r="U82" s="159"/>
      <c r="V82" s="159"/>
    </row>
    <row r="83" spans="1:22">
      <c r="A83" s="120" t="str">
        <f t="shared" si="0"/>
        <v>71010501000001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96</v>
      </c>
      <c r="H83" s="15"/>
      <c r="I83" s="23"/>
      <c r="J83" s="24"/>
      <c r="K83" s="24"/>
      <c r="L83" s="27" t="s">
        <v>136</v>
      </c>
      <c r="M83" s="10">
        <v>5122</v>
      </c>
      <c r="N83" s="181">
        <f t="shared" si="6"/>
        <v>0</v>
      </c>
      <c r="O83" s="181"/>
      <c r="P83" s="181"/>
      <c r="Q83" s="159"/>
      <c r="R83" s="159"/>
      <c r="S83" s="332"/>
      <c r="T83" s="159"/>
      <c r="U83" s="159"/>
      <c r="V83" s="159"/>
    </row>
    <row r="84" spans="1:22" s="113" customFormat="1" ht="27">
      <c r="A84" s="120" t="str">
        <f t="shared" si="0"/>
        <v>71010501010000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106</v>
      </c>
      <c r="G84" s="127" t="s">
        <v>440</v>
      </c>
      <c r="H84" s="163">
        <v>2150</v>
      </c>
      <c r="I84" s="164" t="s">
        <v>106</v>
      </c>
      <c r="J84" s="165">
        <v>5</v>
      </c>
      <c r="K84" s="165">
        <v>0</v>
      </c>
      <c r="L84" s="166" t="s">
        <v>150</v>
      </c>
      <c r="M84" s="174"/>
      <c r="N84" s="186">
        <f>+N86</f>
        <v>0</v>
      </c>
      <c r="O84" s="186">
        <f>+O86</f>
        <v>0</v>
      </c>
      <c r="P84" s="186">
        <f>+P86</f>
        <v>0</v>
      </c>
      <c r="Q84" s="159"/>
      <c r="R84" s="159"/>
      <c r="S84" s="332"/>
      <c r="T84" s="159"/>
      <c r="U84" s="159"/>
      <c r="V84" s="159"/>
    </row>
    <row r="85" spans="1:22">
      <c r="A85" s="120" t="str">
        <f t="shared" si="0"/>
        <v>71010501015134</v>
      </c>
      <c r="B85" s="122" t="s">
        <v>439</v>
      </c>
      <c r="C85" s="115" t="s">
        <v>106</v>
      </c>
      <c r="D85" s="116" t="s">
        <v>149</v>
      </c>
      <c r="E85" s="117" t="s">
        <v>106</v>
      </c>
      <c r="F85" s="118" t="s">
        <v>106</v>
      </c>
      <c r="G85" s="119">
        <v>5134</v>
      </c>
      <c r="H85" s="23"/>
      <c r="I85" s="16"/>
      <c r="J85" s="17"/>
      <c r="K85" s="17"/>
      <c r="L85" s="28" t="s">
        <v>110</v>
      </c>
      <c r="M85" s="29"/>
      <c r="N85" s="188"/>
      <c r="O85" s="188"/>
      <c r="P85" s="188"/>
      <c r="Q85" s="159"/>
      <c r="R85" s="159"/>
      <c r="S85" s="332"/>
      <c r="T85" s="159"/>
      <c r="U85" s="159"/>
      <c r="V85" s="159"/>
    </row>
    <row r="86" spans="1:22" s="113" customFormat="1" ht="25.5">
      <c r="A86" s="120" t="str">
        <f t="shared" si="0"/>
        <v>71010501020000</v>
      </c>
      <c r="B86" s="122" t="s">
        <v>439</v>
      </c>
      <c r="C86" s="115" t="s">
        <v>106</v>
      </c>
      <c r="D86" s="116" t="s">
        <v>149</v>
      </c>
      <c r="E86" s="117" t="s">
        <v>106</v>
      </c>
      <c r="F86" s="126" t="s">
        <v>140</v>
      </c>
      <c r="G86" s="127" t="s">
        <v>440</v>
      </c>
      <c r="H86" s="149">
        <v>2151</v>
      </c>
      <c r="I86" s="150" t="s">
        <v>106</v>
      </c>
      <c r="J86" s="151" t="s">
        <v>151</v>
      </c>
      <c r="K86" s="151">
        <v>1</v>
      </c>
      <c r="L86" s="152" t="s">
        <v>150</v>
      </c>
      <c r="M86" s="153"/>
      <c r="N86" s="190">
        <f>+N88+N91+N93+N95+N97</f>
        <v>0</v>
      </c>
      <c r="O86" s="190">
        <f t="shared" ref="O86:P86" si="7">+O88+O91+O93+O95+O97</f>
        <v>0</v>
      </c>
      <c r="P86" s="190">
        <f t="shared" si="7"/>
        <v>0</v>
      </c>
      <c r="Q86" s="159"/>
      <c r="R86" s="159"/>
      <c r="S86" s="332"/>
      <c r="T86" s="159"/>
      <c r="U86" s="159"/>
      <c r="V86" s="159"/>
    </row>
    <row r="87" spans="1:22">
      <c r="A87" s="120" t="str">
        <f t="shared" ref="A87:A169" si="8">CONCATENATE(B87,C87,D87,E87,F87,G87)</f>
        <v>71010501025134</v>
      </c>
      <c r="B87" s="122" t="s">
        <v>439</v>
      </c>
      <c r="C87" s="115" t="s">
        <v>106</v>
      </c>
      <c r="D87" s="116" t="s">
        <v>149</v>
      </c>
      <c r="E87" s="117" t="s">
        <v>106</v>
      </c>
      <c r="F87" s="118" t="s">
        <v>140</v>
      </c>
      <c r="G87" s="119">
        <v>5134</v>
      </c>
      <c r="H87" s="23"/>
      <c r="I87" s="23"/>
      <c r="J87" s="24"/>
      <c r="K87" s="24"/>
      <c r="L87" s="28" t="s">
        <v>108</v>
      </c>
      <c r="M87" s="29"/>
      <c r="N87" s="188"/>
      <c r="O87" s="188"/>
      <c r="P87" s="188"/>
      <c r="Q87" s="159"/>
      <c r="R87" s="159"/>
      <c r="S87" s="332"/>
      <c r="T87" s="159"/>
      <c r="U87" s="159"/>
      <c r="V87" s="159"/>
    </row>
    <row r="88" spans="1:22" s="113" customFormat="1">
      <c r="A88" s="120" t="str">
        <f t="shared" si="8"/>
        <v>71010501030000</v>
      </c>
      <c r="B88" s="122" t="s">
        <v>439</v>
      </c>
      <c r="C88" s="115" t="s">
        <v>106</v>
      </c>
      <c r="D88" s="116" t="s">
        <v>149</v>
      </c>
      <c r="E88" s="117" t="s">
        <v>106</v>
      </c>
      <c r="F88" s="126" t="s">
        <v>442</v>
      </c>
      <c r="G88" s="127" t="s">
        <v>440</v>
      </c>
      <c r="H88" s="43"/>
      <c r="I88" s="145"/>
      <c r="J88" s="146"/>
      <c r="K88" s="146"/>
      <c r="L88" s="25" t="s">
        <v>152</v>
      </c>
      <c r="M88" s="26"/>
      <c r="N88" s="195">
        <f>O88+P88</f>
        <v>0</v>
      </c>
      <c r="O88" s="195">
        <f>SUM(O89:O90)</f>
        <v>0</v>
      </c>
      <c r="P88" s="195">
        <f>SUM(P90)</f>
        <v>0</v>
      </c>
      <c r="Q88" s="159"/>
      <c r="R88" s="159"/>
      <c r="S88" s="332"/>
      <c r="T88" s="159"/>
      <c r="U88" s="159"/>
      <c r="V88" s="159"/>
    </row>
    <row r="89" spans="1:22">
      <c r="B89" s="122"/>
      <c r="H89" s="23"/>
      <c r="I89" s="23"/>
      <c r="J89" s="24"/>
      <c r="K89" s="24"/>
      <c r="L89" s="30" t="s">
        <v>134</v>
      </c>
      <c r="M89" s="46">
        <v>4861</v>
      </c>
      <c r="N89" s="181">
        <f t="shared" ref="N89:N98" si="9">O89+P89</f>
        <v>0</v>
      </c>
      <c r="O89" s="181"/>
      <c r="P89" s="181">
        <v>0</v>
      </c>
      <c r="Q89" s="159"/>
      <c r="R89" s="159"/>
      <c r="S89" s="332"/>
      <c r="T89" s="159"/>
      <c r="U89" s="159"/>
      <c r="V89" s="159"/>
    </row>
    <row r="90" spans="1:22">
      <c r="A90" s="120" t="str">
        <f t="shared" si="8"/>
        <v>71010501035134</v>
      </c>
      <c r="B90" s="122" t="s">
        <v>439</v>
      </c>
      <c r="C90" s="115" t="s">
        <v>106</v>
      </c>
      <c r="D90" s="116" t="s">
        <v>149</v>
      </c>
      <c r="E90" s="117" t="s">
        <v>106</v>
      </c>
      <c r="F90" s="118" t="s">
        <v>442</v>
      </c>
      <c r="G90" s="119">
        <v>5134</v>
      </c>
      <c r="H90" s="23"/>
      <c r="I90" s="23"/>
      <c r="J90" s="24"/>
      <c r="K90" s="24"/>
      <c r="L90" s="30" t="s">
        <v>139</v>
      </c>
      <c r="M90" s="46">
        <v>5134</v>
      </c>
      <c r="N90" s="181">
        <f t="shared" si="9"/>
        <v>0</v>
      </c>
      <c r="O90" s="181">
        <v>0</v>
      </c>
      <c r="P90" s="181"/>
      <c r="Q90" s="159"/>
      <c r="R90" s="159"/>
      <c r="S90" s="332"/>
      <c r="T90" s="159"/>
      <c r="U90" s="159"/>
      <c r="V90" s="159"/>
    </row>
    <row r="91" spans="1:22" s="113" customFormat="1" ht="27">
      <c r="A91" s="120" t="str">
        <f t="shared" si="8"/>
        <v>71010501040000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155</v>
      </c>
      <c r="G91" s="127" t="s">
        <v>440</v>
      </c>
      <c r="H91" s="43"/>
      <c r="I91" s="145"/>
      <c r="J91" s="146"/>
      <c r="K91" s="146"/>
      <c r="L91" s="25" t="s">
        <v>153</v>
      </c>
      <c r="M91" s="26"/>
      <c r="N91" s="195">
        <f>O91+P91</f>
        <v>0</v>
      </c>
      <c r="O91" s="195">
        <f>SUM(O92)</f>
        <v>0</v>
      </c>
      <c r="P91" s="195">
        <f>SUM(P92)</f>
        <v>0</v>
      </c>
      <c r="Q91" s="159"/>
      <c r="R91" s="159"/>
      <c r="S91" s="332"/>
      <c r="T91" s="159"/>
      <c r="U91" s="159"/>
      <c r="V91" s="159"/>
    </row>
    <row r="92" spans="1:22">
      <c r="A92" s="120" t="str">
        <f t="shared" si="8"/>
        <v>71010501045134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155</v>
      </c>
      <c r="G92" s="119">
        <v>5134</v>
      </c>
      <c r="H92" s="23"/>
      <c r="I92" s="23"/>
      <c r="J92" s="24"/>
      <c r="K92" s="24"/>
      <c r="L92" s="30" t="s">
        <v>139</v>
      </c>
      <c r="M92" s="46">
        <v>5134</v>
      </c>
      <c r="N92" s="181">
        <f t="shared" si="9"/>
        <v>0</v>
      </c>
      <c r="O92" s="181"/>
      <c r="P92" s="181"/>
      <c r="Q92" s="159"/>
      <c r="R92" s="159"/>
      <c r="S92" s="332"/>
      <c r="T92" s="159"/>
      <c r="U92" s="159"/>
      <c r="V92" s="159"/>
    </row>
    <row r="93" spans="1:22" ht="27">
      <c r="A93" s="120" t="str">
        <f>CONCATENATE(B93,C93,D93,E93,F93,G93)</f>
        <v>71080202000001</v>
      </c>
      <c r="B93" s="122" t="s">
        <v>439</v>
      </c>
      <c r="C93" s="115" t="s">
        <v>185</v>
      </c>
      <c r="D93" s="116" t="s">
        <v>140</v>
      </c>
      <c r="E93" s="117" t="s">
        <v>140</v>
      </c>
      <c r="F93" s="118" t="s">
        <v>441</v>
      </c>
      <c r="G93" s="127" t="s">
        <v>96</v>
      </c>
      <c r="H93" s="43"/>
      <c r="I93" s="145"/>
      <c r="J93" s="146"/>
      <c r="K93" s="146"/>
      <c r="L93" s="25" t="s">
        <v>846</v>
      </c>
      <c r="M93" s="26"/>
      <c r="N93" s="195">
        <f>O93+P93</f>
        <v>0</v>
      </c>
      <c r="O93" s="195">
        <f>SUM(O94)</f>
        <v>0</v>
      </c>
      <c r="P93" s="195">
        <f>SUM(P94)</f>
        <v>0</v>
      </c>
      <c r="Q93" s="159"/>
      <c r="R93" s="159"/>
      <c r="S93" s="332"/>
      <c r="T93" s="159"/>
      <c r="U93" s="159"/>
      <c r="V93" s="159"/>
    </row>
    <row r="94" spans="1:22" s="113" customFormat="1">
      <c r="A94" s="120" t="str">
        <f>CONCATENATE(B94,C94,D94,E94,F94,G94)</f>
        <v>71080202010000</v>
      </c>
      <c r="B94" s="122" t="s">
        <v>439</v>
      </c>
      <c r="C94" s="115" t="s">
        <v>185</v>
      </c>
      <c r="D94" s="116" t="s">
        <v>140</v>
      </c>
      <c r="E94" s="117" t="s">
        <v>140</v>
      </c>
      <c r="F94" s="118" t="s">
        <v>106</v>
      </c>
      <c r="G94" s="127" t="s">
        <v>440</v>
      </c>
      <c r="H94" s="23"/>
      <c r="I94" s="23"/>
      <c r="J94" s="24"/>
      <c r="K94" s="24"/>
      <c r="L94" s="30" t="s">
        <v>139</v>
      </c>
      <c r="M94" s="46">
        <v>5134</v>
      </c>
      <c r="N94" s="181">
        <f t="shared" ref="N94" si="10">O94+P94</f>
        <v>0</v>
      </c>
      <c r="O94" s="181"/>
      <c r="P94" s="181"/>
      <c r="Q94" s="159"/>
      <c r="R94" s="159"/>
      <c r="S94" s="332"/>
      <c r="T94" s="159"/>
      <c r="U94" s="159"/>
      <c r="V94" s="159"/>
    </row>
    <row r="95" spans="1:22" s="168" customFormat="1" ht="27">
      <c r="A95" s="120" t="str">
        <f t="shared" si="8"/>
        <v>71010600000000</v>
      </c>
      <c r="B95" s="122" t="s">
        <v>439</v>
      </c>
      <c r="C95" s="115" t="s">
        <v>106</v>
      </c>
      <c r="D95" s="116" t="s">
        <v>157</v>
      </c>
      <c r="E95" s="117" t="s">
        <v>441</v>
      </c>
      <c r="F95" s="126" t="s">
        <v>441</v>
      </c>
      <c r="G95" s="127" t="s">
        <v>440</v>
      </c>
      <c r="H95" s="43"/>
      <c r="I95" s="145"/>
      <c r="J95" s="146"/>
      <c r="K95" s="146"/>
      <c r="L95" s="25" t="s">
        <v>154</v>
      </c>
      <c r="M95" s="26"/>
      <c r="N95" s="195">
        <f>O95+P95</f>
        <v>0</v>
      </c>
      <c r="O95" s="195">
        <f>SUM(O96)</f>
        <v>0</v>
      </c>
      <c r="P95" s="195">
        <f>SUM(P96)</f>
        <v>0</v>
      </c>
      <c r="Q95" s="159"/>
      <c r="R95" s="159"/>
      <c r="S95" s="332"/>
      <c r="T95" s="159"/>
      <c r="U95" s="159"/>
      <c r="V95" s="159"/>
    </row>
    <row r="96" spans="1:22">
      <c r="A96" s="120" t="str">
        <f t="shared" si="8"/>
        <v>71010600000001</v>
      </c>
      <c r="B96" s="122" t="s">
        <v>439</v>
      </c>
      <c r="C96" s="115" t="s">
        <v>106</v>
      </c>
      <c r="D96" s="116" t="s">
        <v>157</v>
      </c>
      <c r="E96" s="117" t="s">
        <v>441</v>
      </c>
      <c r="F96" s="126" t="s">
        <v>441</v>
      </c>
      <c r="G96" s="127" t="s">
        <v>96</v>
      </c>
      <c r="H96" s="23"/>
      <c r="I96" s="23"/>
      <c r="J96" s="24"/>
      <c r="K96" s="24"/>
      <c r="L96" s="30" t="s">
        <v>139</v>
      </c>
      <c r="M96" s="46">
        <v>5134</v>
      </c>
      <c r="N96" s="181">
        <f t="shared" si="9"/>
        <v>0</v>
      </c>
      <c r="O96" s="181"/>
      <c r="P96" s="181"/>
      <c r="Q96" s="159"/>
      <c r="R96" s="159"/>
      <c r="S96" s="332"/>
      <c r="T96" s="159"/>
      <c r="U96" s="159"/>
      <c r="V96" s="159"/>
    </row>
    <row r="97" spans="1:22" s="154" customFormat="1">
      <c r="A97" s="120" t="str">
        <f t="shared" si="8"/>
        <v>71010601000000</v>
      </c>
      <c r="B97" s="122" t="s">
        <v>439</v>
      </c>
      <c r="C97" s="115" t="s">
        <v>106</v>
      </c>
      <c r="D97" s="116" t="s">
        <v>157</v>
      </c>
      <c r="E97" s="117" t="s">
        <v>106</v>
      </c>
      <c r="F97" s="126" t="s">
        <v>441</v>
      </c>
      <c r="G97" s="127" t="s">
        <v>440</v>
      </c>
      <c r="H97" s="43"/>
      <c r="I97" s="145"/>
      <c r="J97" s="146"/>
      <c r="K97" s="146"/>
      <c r="L97" s="25" t="s">
        <v>819</v>
      </c>
      <c r="M97" s="26"/>
      <c r="N97" s="195">
        <f>O97+P97</f>
        <v>0</v>
      </c>
      <c r="O97" s="195">
        <f>SUM(O98)</f>
        <v>0</v>
      </c>
      <c r="P97" s="195">
        <f>SUM(P98)</f>
        <v>0</v>
      </c>
      <c r="Q97" s="159"/>
      <c r="R97" s="159"/>
      <c r="S97" s="332"/>
      <c r="T97" s="159"/>
      <c r="U97" s="159"/>
      <c r="V97" s="159"/>
    </row>
    <row r="98" spans="1:22">
      <c r="A98" s="120" t="str">
        <f t="shared" si="8"/>
        <v>71010601000001</v>
      </c>
      <c r="B98" s="122" t="s">
        <v>439</v>
      </c>
      <c r="C98" s="115" t="s">
        <v>106</v>
      </c>
      <c r="D98" s="116" t="s">
        <v>157</v>
      </c>
      <c r="E98" s="117" t="s">
        <v>106</v>
      </c>
      <c r="F98" s="126" t="s">
        <v>441</v>
      </c>
      <c r="G98" s="127" t="s">
        <v>96</v>
      </c>
      <c r="H98" s="23"/>
      <c r="I98" s="23"/>
      <c r="J98" s="24"/>
      <c r="K98" s="24"/>
      <c r="L98" s="30" t="s">
        <v>139</v>
      </c>
      <c r="M98" s="46">
        <v>5134</v>
      </c>
      <c r="N98" s="181">
        <f t="shared" si="9"/>
        <v>0</v>
      </c>
      <c r="O98" s="181"/>
      <c r="P98" s="181"/>
      <c r="Q98" s="159"/>
      <c r="R98" s="159"/>
      <c r="S98" s="332"/>
      <c r="T98" s="159"/>
      <c r="U98" s="159"/>
      <c r="V98" s="159"/>
    </row>
    <row r="99" spans="1:22" s="113" customFormat="1" ht="27">
      <c r="A99" s="120" t="str">
        <f t="shared" si="8"/>
        <v>71010601010000</v>
      </c>
      <c r="B99" s="122" t="s">
        <v>439</v>
      </c>
      <c r="C99" s="115" t="s">
        <v>106</v>
      </c>
      <c r="D99" s="116" t="s">
        <v>157</v>
      </c>
      <c r="E99" s="117" t="s">
        <v>106</v>
      </c>
      <c r="F99" s="126" t="s">
        <v>106</v>
      </c>
      <c r="G99" s="127" t="s">
        <v>440</v>
      </c>
      <c r="H99" s="163">
        <v>2160</v>
      </c>
      <c r="I99" s="164" t="s">
        <v>106</v>
      </c>
      <c r="J99" s="165">
        <v>6</v>
      </c>
      <c r="K99" s="165">
        <v>0</v>
      </c>
      <c r="L99" s="166" t="s">
        <v>158</v>
      </c>
      <c r="M99" s="174"/>
      <c r="N99" s="186">
        <f>+N101</f>
        <v>0</v>
      </c>
      <c r="O99" s="186">
        <f>+O101</f>
        <v>0</v>
      </c>
      <c r="P99" s="186">
        <f>+P101</f>
        <v>0</v>
      </c>
      <c r="Q99" s="159"/>
      <c r="R99" s="159"/>
      <c r="S99" s="332"/>
      <c r="T99" s="159"/>
      <c r="U99" s="159"/>
      <c r="V99" s="159"/>
    </row>
    <row r="100" spans="1:22">
      <c r="A100" s="120" t="str">
        <f t="shared" si="8"/>
        <v>71010601014729</v>
      </c>
      <c r="B100" s="122" t="s">
        <v>439</v>
      </c>
      <c r="C100" s="115" t="s">
        <v>106</v>
      </c>
      <c r="D100" s="116" t="s">
        <v>157</v>
      </c>
      <c r="E100" s="117" t="s">
        <v>106</v>
      </c>
      <c r="F100" s="118" t="s">
        <v>106</v>
      </c>
      <c r="G100" s="119">
        <v>4729</v>
      </c>
      <c r="H100" s="23"/>
      <c r="I100" s="16"/>
      <c r="J100" s="17"/>
      <c r="K100" s="17"/>
      <c r="L100" s="28" t="s">
        <v>110</v>
      </c>
      <c r="M100" s="29"/>
      <c r="N100" s="188"/>
      <c r="O100" s="188"/>
      <c r="P100" s="188"/>
      <c r="Q100" s="159"/>
      <c r="R100" s="159"/>
      <c r="S100" s="332"/>
      <c r="T100" s="159"/>
      <c r="U100" s="159"/>
      <c r="V100" s="159"/>
    </row>
    <row r="101" spans="1:22" ht="25.5">
      <c r="A101" s="120" t="str">
        <f t="shared" si="8"/>
        <v>71010601014823</v>
      </c>
      <c r="B101" s="122" t="s">
        <v>439</v>
      </c>
      <c r="C101" s="115" t="s">
        <v>106</v>
      </c>
      <c r="D101" s="116" t="s">
        <v>157</v>
      </c>
      <c r="E101" s="117" t="s">
        <v>106</v>
      </c>
      <c r="F101" s="118" t="s">
        <v>106</v>
      </c>
      <c r="G101" s="119">
        <v>4823</v>
      </c>
      <c r="H101" s="149">
        <v>2161</v>
      </c>
      <c r="I101" s="150" t="s">
        <v>106</v>
      </c>
      <c r="J101" s="151">
        <v>6</v>
      </c>
      <c r="K101" s="151">
        <v>1</v>
      </c>
      <c r="L101" s="152" t="s">
        <v>159</v>
      </c>
      <c r="M101" s="153"/>
      <c r="N101" s="190">
        <f>+N103+N106</f>
        <v>0</v>
      </c>
      <c r="O101" s="190">
        <f>+O103+O106</f>
        <v>0</v>
      </c>
      <c r="P101" s="190">
        <f>+P103+P106</f>
        <v>0</v>
      </c>
      <c r="Q101" s="159"/>
      <c r="R101" s="159"/>
      <c r="S101" s="332"/>
      <c r="T101" s="159"/>
      <c r="U101" s="159"/>
      <c r="V101" s="159"/>
    </row>
    <row r="102" spans="1:22" s="113" customFormat="1">
      <c r="A102" s="120" t="str">
        <f t="shared" si="8"/>
        <v>71010601020000</v>
      </c>
      <c r="B102" s="122" t="s">
        <v>439</v>
      </c>
      <c r="C102" s="115" t="s">
        <v>106</v>
      </c>
      <c r="D102" s="116" t="s">
        <v>157</v>
      </c>
      <c r="E102" s="117" t="s">
        <v>106</v>
      </c>
      <c r="F102" s="126" t="s">
        <v>140</v>
      </c>
      <c r="G102" s="127" t="s">
        <v>440</v>
      </c>
      <c r="H102" s="23"/>
      <c r="I102" s="23"/>
      <c r="J102" s="24"/>
      <c r="K102" s="24"/>
      <c r="L102" s="28" t="s">
        <v>108</v>
      </c>
      <c r="M102" s="29"/>
      <c r="N102" s="188"/>
      <c r="O102" s="188"/>
      <c r="P102" s="188"/>
      <c r="Q102" s="159"/>
      <c r="R102" s="159"/>
      <c r="S102" s="332"/>
      <c r="T102" s="159"/>
      <c r="U102" s="159"/>
      <c r="V102" s="159"/>
    </row>
    <row r="103" spans="1:22" ht="40.5">
      <c r="A103" s="120" t="str">
        <f t="shared" si="8"/>
        <v>71010601024241</v>
      </c>
      <c r="B103" s="122" t="s">
        <v>439</v>
      </c>
      <c r="C103" s="115" t="s">
        <v>106</v>
      </c>
      <c r="D103" s="116" t="s">
        <v>157</v>
      </c>
      <c r="E103" s="117" t="s">
        <v>106</v>
      </c>
      <c r="F103" s="118" t="s">
        <v>140</v>
      </c>
      <c r="G103" s="119">
        <v>4241</v>
      </c>
      <c r="H103" s="43"/>
      <c r="I103" s="145"/>
      <c r="J103" s="146"/>
      <c r="K103" s="146"/>
      <c r="L103" s="25" t="s">
        <v>160</v>
      </c>
      <c r="M103" s="26"/>
      <c r="N103" s="195">
        <f>O103+P103</f>
        <v>0</v>
      </c>
      <c r="O103" s="195">
        <f>SUM(O104:O105)</f>
        <v>0</v>
      </c>
      <c r="P103" s="195">
        <f>SUM(P104:P105)</f>
        <v>0</v>
      </c>
      <c r="Q103" s="159"/>
      <c r="R103" s="159"/>
      <c r="S103" s="332"/>
      <c r="T103" s="159"/>
      <c r="U103" s="159"/>
      <c r="V103" s="159"/>
    </row>
    <row r="104" spans="1:22">
      <c r="A104" s="120" t="str">
        <f t="shared" si="8"/>
        <v>71010601024823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18" t="s">
        <v>140</v>
      </c>
      <c r="G104" s="119">
        <v>4823</v>
      </c>
      <c r="H104" s="23"/>
      <c r="I104" s="23"/>
      <c r="J104" s="24"/>
      <c r="K104" s="24"/>
      <c r="L104" s="27" t="s">
        <v>161</v>
      </c>
      <c r="M104" s="10">
        <v>4729</v>
      </c>
      <c r="N104" s="181">
        <f t="shared" ref="N104:N108" si="11">O104+P104</f>
        <v>0</v>
      </c>
      <c r="O104" s="181"/>
      <c r="P104" s="181"/>
      <c r="Q104" s="159"/>
      <c r="R104" s="159"/>
      <c r="S104" s="332"/>
      <c r="T104" s="159"/>
      <c r="U104" s="159"/>
      <c r="V104" s="159"/>
    </row>
    <row r="105" spans="1:22" s="180" customFormat="1">
      <c r="A105" s="120" t="str">
        <f t="shared" si="8"/>
        <v>71020000000000</v>
      </c>
      <c r="B105" s="122" t="s">
        <v>439</v>
      </c>
      <c r="C105" s="115" t="s">
        <v>140</v>
      </c>
      <c r="D105" s="116" t="s">
        <v>441</v>
      </c>
      <c r="E105" s="117" t="s">
        <v>441</v>
      </c>
      <c r="F105" s="126" t="s">
        <v>441</v>
      </c>
      <c r="G105" s="127" t="s">
        <v>440</v>
      </c>
      <c r="H105" s="23"/>
      <c r="I105" s="23"/>
      <c r="J105" s="24"/>
      <c r="K105" s="24"/>
      <c r="L105" s="27" t="s">
        <v>133</v>
      </c>
      <c r="M105" s="10">
        <v>4823</v>
      </c>
      <c r="N105" s="181">
        <f t="shared" si="11"/>
        <v>0</v>
      </c>
      <c r="O105" s="181"/>
      <c r="P105" s="181"/>
      <c r="Q105" s="159"/>
      <c r="R105" s="159"/>
      <c r="S105" s="332"/>
      <c r="T105" s="159"/>
      <c r="U105" s="159"/>
      <c r="V105" s="159"/>
    </row>
    <row r="106" spans="1:22" ht="40.5">
      <c r="A106" s="120" t="str">
        <f t="shared" si="8"/>
        <v>71020000000001</v>
      </c>
      <c r="B106" s="122" t="s">
        <v>439</v>
      </c>
      <c r="C106" s="115" t="s">
        <v>140</v>
      </c>
      <c r="D106" s="116" t="s">
        <v>441</v>
      </c>
      <c r="E106" s="117" t="s">
        <v>441</v>
      </c>
      <c r="F106" s="118" t="s">
        <v>441</v>
      </c>
      <c r="G106" s="127" t="s">
        <v>96</v>
      </c>
      <c r="H106" s="43"/>
      <c r="I106" s="145"/>
      <c r="J106" s="146"/>
      <c r="K106" s="146"/>
      <c r="L106" s="25" t="s">
        <v>162</v>
      </c>
      <c r="M106" s="26"/>
      <c r="N106" s="195">
        <f>O106+P106</f>
        <v>0</v>
      </c>
      <c r="O106" s="195">
        <f>SUM(O107:O108)</f>
        <v>0</v>
      </c>
      <c r="P106" s="195">
        <f>SUM(P107:P108)</f>
        <v>0</v>
      </c>
      <c r="Q106" s="159"/>
      <c r="R106" s="159"/>
      <c r="S106" s="332"/>
      <c r="T106" s="159"/>
      <c r="U106" s="159"/>
      <c r="V106" s="159"/>
    </row>
    <row r="107" spans="1:22" s="168" customFormat="1">
      <c r="A107" s="120" t="str">
        <f t="shared" si="8"/>
        <v>71020200000000</v>
      </c>
      <c r="B107" s="122" t="s">
        <v>439</v>
      </c>
      <c r="C107" s="115" t="s">
        <v>140</v>
      </c>
      <c r="D107" s="116" t="s">
        <v>140</v>
      </c>
      <c r="E107" s="117" t="s">
        <v>441</v>
      </c>
      <c r="F107" s="118" t="s">
        <v>441</v>
      </c>
      <c r="G107" s="127" t="s">
        <v>440</v>
      </c>
      <c r="H107" s="23"/>
      <c r="I107" s="23"/>
      <c r="J107" s="24"/>
      <c r="K107" s="24"/>
      <c r="L107" s="27" t="s">
        <v>126</v>
      </c>
      <c r="M107" s="10">
        <v>4241</v>
      </c>
      <c r="N107" s="181">
        <f t="shared" si="11"/>
        <v>0</v>
      </c>
      <c r="O107" s="181"/>
      <c r="P107" s="181"/>
      <c r="Q107" s="159"/>
      <c r="R107" s="159"/>
      <c r="S107" s="332"/>
      <c r="T107" s="159"/>
      <c r="U107" s="159"/>
      <c r="V107" s="159"/>
    </row>
    <row r="108" spans="1:22">
      <c r="A108" s="120" t="str">
        <f t="shared" si="8"/>
        <v>71020200000001</v>
      </c>
      <c r="B108" s="122" t="s">
        <v>439</v>
      </c>
      <c r="C108" s="115" t="s">
        <v>140</v>
      </c>
      <c r="D108" s="116" t="s">
        <v>140</v>
      </c>
      <c r="E108" s="117" t="s">
        <v>441</v>
      </c>
      <c r="F108" s="118" t="s">
        <v>441</v>
      </c>
      <c r="G108" s="127" t="s">
        <v>96</v>
      </c>
      <c r="H108" s="23"/>
      <c r="I108" s="23"/>
      <c r="J108" s="24"/>
      <c r="K108" s="24"/>
      <c r="L108" s="27" t="s">
        <v>133</v>
      </c>
      <c r="M108" s="10">
        <v>4823</v>
      </c>
      <c r="N108" s="181">
        <f t="shared" si="11"/>
        <v>0</v>
      </c>
      <c r="O108" s="181"/>
      <c r="P108" s="181"/>
      <c r="Q108" s="159"/>
      <c r="R108" s="159"/>
      <c r="S108" s="332"/>
      <c r="T108" s="159"/>
      <c r="U108" s="159"/>
      <c r="V108" s="159"/>
    </row>
    <row r="109" spans="1:22" s="154" customFormat="1">
      <c r="A109" s="120" t="str">
        <f t="shared" si="8"/>
        <v>71020201000000</v>
      </c>
      <c r="B109" s="122" t="s">
        <v>439</v>
      </c>
      <c r="C109" s="115" t="s">
        <v>140</v>
      </c>
      <c r="D109" s="116" t="s">
        <v>140</v>
      </c>
      <c r="E109" s="117" t="s">
        <v>106</v>
      </c>
      <c r="F109" s="118" t="s">
        <v>441</v>
      </c>
      <c r="G109" s="127" t="s">
        <v>440</v>
      </c>
      <c r="H109" s="178">
        <v>2200</v>
      </c>
      <c r="I109" s="210" t="s">
        <v>140</v>
      </c>
      <c r="J109" s="211">
        <v>0</v>
      </c>
      <c r="K109" s="211">
        <v>0</v>
      </c>
      <c r="L109" s="160" t="s">
        <v>163</v>
      </c>
      <c r="M109" s="172"/>
      <c r="N109" s="161">
        <f>+N111+N128</f>
        <v>0</v>
      </c>
      <c r="O109" s="161">
        <f>+O111+O128</f>
        <v>0</v>
      </c>
      <c r="P109" s="161">
        <f>+P111+P128</f>
        <v>0</v>
      </c>
      <c r="Q109" s="159"/>
      <c r="R109" s="159"/>
      <c r="S109" s="332"/>
      <c r="T109" s="159"/>
      <c r="U109" s="159"/>
      <c r="V109" s="159"/>
    </row>
    <row r="110" spans="1:22">
      <c r="A110" s="120" t="str">
        <f t="shared" si="8"/>
        <v>71020201000001</v>
      </c>
      <c r="B110" s="122" t="s">
        <v>439</v>
      </c>
      <c r="C110" s="115" t="s">
        <v>140</v>
      </c>
      <c r="D110" s="116" t="s">
        <v>140</v>
      </c>
      <c r="E110" s="117" t="s">
        <v>106</v>
      </c>
      <c r="F110" s="118" t="s">
        <v>441</v>
      </c>
      <c r="G110" s="127" t="s">
        <v>96</v>
      </c>
      <c r="H110" s="23"/>
      <c r="I110" s="16"/>
      <c r="J110" s="17"/>
      <c r="K110" s="17"/>
      <c r="L110" s="28" t="s">
        <v>108</v>
      </c>
      <c r="M110" s="29"/>
      <c r="N110" s="188"/>
      <c r="O110" s="188"/>
      <c r="P110" s="188"/>
      <c r="Q110" s="159"/>
      <c r="R110" s="159"/>
      <c r="S110" s="332"/>
      <c r="T110" s="159"/>
      <c r="U110" s="159"/>
      <c r="V110" s="159"/>
    </row>
    <row r="111" spans="1:22" s="113" customFormat="1">
      <c r="A111" s="120" t="str">
        <f t="shared" si="8"/>
        <v>71020201010000</v>
      </c>
      <c r="B111" s="122" t="s">
        <v>439</v>
      </c>
      <c r="C111" s="115" t="s">
        <v>140</v>
      </c>
      <c r="D111" s="116" t="s">
        <v>140</v>
      </c>
      <c r="E111" s="117" t="s">
        <v>106</v>
      </c>
      <c r="F111" s="118" t="s">
        <v>106</v>
      </c>
      <c r="G111" s="127" t="s">
        <v>440</v>
      </c>
      <c r="H111" s="163">
        <v>2220</v>
      </c>
      <c r="I111" s="164" t="s">
        <v>140</v>
      </c>
      <c r="J111" s="165">
        <v>2</v>
      </c>
      <c r="K111" s="165">
        <v>0</v>
      </c>
      <c r="L111" s="166" t="s">
        <v>164</v>
      </c>
      <c r="M111" s="174"/>
      <c r="N111" s="186">
        <f>+N113</f>
        <v>0</v>
      </c>
      <c r="O111" s="186">
        <f>+O113</f>
        <v>0</v>
      </c>
      <c r="P111" s="186">
        <f>+P113</f>
        <v>0</v>
      </c>
      <c r="Q111" s="159"/>
      <c r="R111" s="159"/>
      <c r="S111" s="332"/>
      <c r="T111" s="159"/>
      <c r="U111" s="159"/>
      <c r="V111" s="159"/>
    </row>
    <row r="112" spans="1:22">
      <c r="A112" s="120" t="str">
        <f t="shared" si="8"/>
        <v>71020201014239</v>
      </c>
      <c r="B112" s="122" t="s">
        <v>439</v>
      </c>
      <c r="C112" s="115" t="s">
        <v>140</v>
      </c>
      <c r="D112" s="116" t="s">
        <v>140</v>
      </c>
      <c r="E112" s="117" t="s">
        <v>106</v>
      </c>
      <c r="F112" s="118" t="s">
        <v>106</v>
      </c>
      <c r="G112" s="119">
        <v>4239</v>
      </c>
      <c r="H112" s="23"/>
      <c r="I112" s="16"/>
      <c r="J112" s="17"/>
      <c r="K112" s="17"/>
      <c r="L112" s="28" t="s">
        <v>110</v>
      </c>
      <c r="M112" s="29"/>
      <c r="N112" s="188"/>
      <c r="O112" s="188"/>
      <c r="P112" s="188"/>
      <c r="Q112" s="159"/>
      <c r="R112" s="159"/>
      <c r="S112" s="332"/>
      <c r="T112" s="159"/>
      <c r="U112" s="159"/>
      <c r="V112" s="159"/>
    </row>
    <row r="113" spans="1:22">
      <c r="A113" s="120" t="str">
        <f t="shared" si="8"/>
        <v>71020201014261</v>
      </c>
      <c r="B113" s="122" t="s">
        <v>439</v>
      </c>
      <c r="C113" s="115" t="s">
        <v>140</v>
      </c>
      <c r="D113" s="116" t="s">
        <v>140</v>
      </c>
      <c r="E113" s="117" t="s">
        <v>106</v>
      </c>
      <c r="F113" s="118" t="s">
        <v>106</v>
      </c>
      <c r="G113" s="119">
        <v>4261</v>
      </c>
      <c r="H113" s="149">
        <v>2221</v>
      </c>
      <c r="I113" s="150" t="s">
        <v>140</v>
      </c>
      <c r="J113" s="151">
        <v>2</v>
      </c>
      <c r="K113" s="151">
        <v>1</v>
      </c>
      <c r="L113" s="152" t="s">
        <v>165</v>
      </c>
      <c r="M113" s="153"/>
      <c r="N113" s="190">
        <f>+N115</f>
        <v>0</v>
      </c>
      <c r="O113" s="190">
        <f>+O115</f>
        <v>0</v>
      </c>
      <c r="P113" s="190">
        <f>+P115</f>
        <v>0</v>
      </c>
      <c r="Q113" s="159"/>
      <c r="R113" s="159"/>
      <c r="S113" s="332"/>
      <c r="T113" s="159"/>
      <c r="U113" s="159"/>
      <c r="V113" s="159"/>
    </row>
    <row r="114" spans="1:22">
      <c r="A114" s="120" t="str">
        <f t="shared" si="8"/>
        <v>71020201014264</v>
      </c>
      <c r="B114" s="114" t="s">
        <v>439</v>
      </c>
      <c r="C114" s="115" t="s">
        <v>140</v>
      </c>
      <c r="D114" s="116" t="s">
        <v>140</v>
      </c>
      <c r="E114" s="117" t="s">
        <v>106</v>
      </c>
      <c r="F114" s="118" t="s">
        <v>106</v>
      </c>
      <c r="G114" s="119">
        <v>4264</v>
      </c>
      <c r="H114" s="23"/>
      <c r="I114" s="23"/>
      <c r="J114" s="24"/>
      <c r="K114" s="24"/>
      <c r="L114" s="28" t="s">
        <v>108</v>
      </c>
      <c r="M114" s="29"/>
      <c r="N114" s="188"/>
      <c r="O114" s="188"/>
      <c r="P114" s="188"/>
      <c r="Q114" s="159"/>
      <c r="R114" s="159"/>
      <c r="S114" s="332"/>
      <c r="T114" s="159"/>
      <c r="U114" s="159"/>
      <c r="V114" s="159"/>
    </row>
    <row r="115" spans="1:22">
      <c r="A115" s="120" t="str">
        <f t="shared" si="8"/>
        <v>71020201014639</v>
      </c>
      <c r="B115" s="122" t="s">
        <v>439</v>
      </c>
      <c r="C115" s="115" t="s">
        <v>140</v>
      </c>
      <c r="D115" s="116" t="s">
        <v>140</v>
      </c>
      <c r="E115" s="117" t="s">
        <v>106</v>
      </c>
      <c r="F115" s="118" t="s">
        <v>106</v>
      </c>
      <c r="G115" s="119">
        <v>4639</v>
      </c>
      <c r="H115" s="43"/>
      <c r="I115" s="145"/>
      <c r="J115" s="146"/>
      <c r="K115" s="146"/>
      <c r="L115" s="25" t="s">
        <v>166</v>
      </c>
      <c r="M115" s="26"/>
      <c r="N115" s="195">
        <f>O115+P115</f>
        <v>0</v>
      </c>
      <c r="O115" s="195">
        <f>SUM(O116:O127)</f>
        <v>0</v>
      </c>
      <c r="P115" s="195">
        <f>SUM(P116:P127)</f>
        <v>0</v>
      </c>
      <c r="Q115" s="159"/>
      <c r="R115" s="159"/>
      <c r="S115" s="332"/>
      <c r="T115" s="159"/>
      <c r="U115" s="159"/>
      <c r="V115" s="159"/>
    </row>
    <row r="116" spans="1:22" s="168" customFormat="1">
      <c r="A116" s="120" t="str">
        <f t="shared" si="8"/>
        <v>71020500000000</v>
      </c>
      <c r="B116" s="122" t="s">
        <v>439</v>
      </c>
      <c r="C116" s="115" t="s">
        <v>140</v>
      </c>
      <c r="D116" s="116" t="s">
        <v>149</v>
      </c>
      <c r="E116" s="117" t="s">
        <v>441</v>
      </c>
      <c r="F116" s="118" t="s">
        <v>441</v>
      </c>
      <c r="G116" s="127" t="s">
        <v>440</v>
      </c>
      <c r="H116" s="15"/>
      <c r="I116" s="23"/>
      <c r="J116" s="24"/>
      <c r="K116" s="24"/>
      <c r="L116" s="28" t="s">
        <v>116</v>
      </c>
      <c r="M116" s="11">
        <v>4214</v>
      </c>
      <c r="N116" s="181">
        <f t="shared" ref="N116:N127" si="12">O116+P116</f>
        <v>0</v>
      </c>
      <c r="O116" s="181"/>
      <c r="P116" s="181"/>
      <c r="Q116" s="159"/>
      <c r="R116" s="159"/>
      <c r="S116" s="332"/>
      <c r="T116" s="159"/>
      <c r="U116" s="159"/>
      <c r="V116" s="159"/>
    </row>
    <row r="117" spans="1:22" s="168" customFormat="1">
      <c r="A117" s="120"/>
      <c r="B117" s="122"/>
      <c r="C117" s="115"/>
      <c r="D117" s="116"/>
      <c r="E117" s="117"/>
      <c r="F117" s="118"/>
      <c r="G117" s="127"/>
      <c r="H117" s="15"/>
      <c r="I117" s="23"/>
      <c r="J117" s="24"/>
      <c r="K117" s="24"/>
      <c r="L117" s="326" t="s">
        <v>848</v>
      </c>
      <c r="M117" s="11">
        <v>4234</v>
      </c>
      <c r="N117" s="181">
        <f t="shared" si="12"/>
        <v>0</v>
      </c>
      <c r="O117" s="181"/>
      <c r="P117" s="181"/>
      <c r="Q117" s="159"/>
      <c r="R117" s="159"/>
      <c r="S117" s="332"/>
      <c r="T117" s="159"/>
      <c r="U117" s="159"/>
      <c r="V117" s="159"/>
    </row>
    <row r="118" spans="1:22">
      <c r="A118" s="120" t="str">
        <f t="shared" si="8"/>
        <v>71020500000001</v>
      </c>
      <c r="B118" s="122" t="s">
        <v>439</v>
      </c>
      <c r="C118" s="115" t="s">
        <v>140</v>
      </c>
      <c r="D118" s="116" t="s">
        <v>149</v>
      </c>
      <c r="E118" s="117" t="s">
        <v>441</v>
      </c>
      <c r="F118" s="118" t="s">
        <v>441</v>
      </c>
      <c r="G118" s="127" t="s">
        <v>96</v>
      </c>
      <c r="H118" s="15"/>
      <c r="I118" s="23"/>
      <c r="J118" s="24"/>
      <c r="K118" s="24"/>
      <c r="L118" s="30" t="s">
        <v>125</v>
      </c>
      <c r="M118" s="31">
        <v>4239</v>
      </c>
      <c r="N118" s="181">
        <f t="shared" si="12"/>
        <v>0</v>
      </c>
      <c r="O118" s="181"/>
      <c r="P118" s="181"/>
      <c r="Q118" s="159"/>
      <c r="R118" s="159"/>
      <c r="S118" s="332"/>
      <c r="T118" s="159"/>
      <c r="U118" s="159"/>
      <c r="V118" s="159"/>
    </row>
    <row r="119" spans="1:22" s="154" customFormat="1">
      <c r="A119" s="120" t="str">
        <f t="shared" si="8"/>
        <v>71020501000000</v>
      </c>
      <c r="B119" s="122" t="s">
        <v>439</v>
      </c>
      <c r="C119" s="115" t="s">
        <v>140</v>
      </c>
      <c r="D119" s="116" t="s">
        <v>149</v>
      </c>
      <c r="E119" s="117" t="s">
        <v>106</v>
      </c>
      <c r="F119" s="118" t="s">
        <v>441</v>
      </c>
      <c r="G119" s="127" t="s">
        <v>440</v>
      </c>
      <c r="H119" s="15"/>
      <c r="I119" s="23"/>
      <c r="J119" s="24"/>
      <c r="K119" s="24"/>
      <c r="L119" s="27" t="s">
        <v>126</v>
      </c>
      <c r="M119" s="10">
        <v>4241</v>
      </c>
      <c r="N119" s="181">
        <f t="shared" si="12"/>
        <v>0</v>
      </c>
      <c r="O119" s="181"/>
      <c r="P119" s="181"/>
      <c r="Q119" s="159"/>
      <c r="R119" s="159"/>
      <c r="S119" s="332"/>
      <c r="T119" s="159"/>
      <c r="U119" s="159"/>
      <c r="V119" s="159"/>
    </row>
    <row r="120" spans="1:22" ht="25.5" customHeight="1">
      <c r="A120" s="120" t="str">
        <f t="shared" si="8"/>
        <v>71020501000001</v>
      </c>
      <c r="B120" s="122" t="s">
        <v>439</v>
      </c>
      <c r="C120" s="115" t="s">
        <v>140</v>
      </c>
      <c r="D120" s="116" t="s">
        <v>149</v>
      </c>
      <c r="E120" s="117" t="s">
        <v>106</v>
      </c>
      <c r="F120" s="118" t="s">
        <v>441</v>
      </c>
      <c r="G120" s="127" t="s">
        <v>96</v>
      </c>
      <c r="H120" s="15"/>
      <c r="I120" s="23"/>
      <c r="J120" s="24"/>
      <c r="K120" s="24"/>
      <c r="L120" s="27" t="s">
        <v>127</v>
      </c>
      <c r="M120" s="31">
        <v>4252</v>
      </c>
      <c r="N120" s="181">
        <f t="shared" si="12"/>
        <v>0</v>
      </c>
      <c r="O120" s="181"/>
      <c r="P120" s="181"/>
      <c r="Q120" s="159"/>
      <c r="R120" s="159"/>
      <c r="S120" s="332"/>
      <c r="T120" s="159"/>
      <c r="U120" s="159"/>
      <c r="V120" s="159"/>
    </row>
    <row r="121" spans="1:22" s="113" customFormat="1">
      <c r="A121" s="120" t="str">
        <f t="shared" si="8"/>
        <v>71020501010000</v>
      </c>
      <c r="B121" s="122" t="s">
        <v>439</v>
      </c>
      <c r="C121" s="115" t="s">
        <v>140</v>
      </c>
      <c r="D121" s="116" t="s">
        <v>149</v>
      </c>
      <c r="E121" s="117" t="s">
        <v>106</v>
      </c>
      <c r="F121" s="118" t="s">
        <v>106</v>
      </c>
      <c r="G121" s="127" t="s">
        <v>440</v>
      </c>
      <c r="H121" s="15"/>
      <c r="I121" s="23"/>
      <c r="J121" s="24"/>
      <c r="K121" s="24"/>
      <c r="L121" s="27" t="s">
        <v>128</v>
      </c>
      <c r="M121" s="31">
        <v>4261</v>
      </c>
      <c r="N121" s="181">
        <f t="shared" si="12"/>
        <v>0</v>
      </c>
      <c r="O121" s="181"/>
      <c r="P121" s="181"/>
      <c r="Q121" s="159"/>
      <c r="R121" s="159"/>
      <c r="S121" s="332"/>
      <c r="T121" s="159"/>
      <c r="U121" s="159"/>
      <c r="V121" s="159"/>
    </row>
    <row r="122" spans="1:22">
      <c r="A122" s="120" t="str">
        <f t="shared" si="8"/>
        <v>71020501014216</v>
      </c>
      <c r="B122" s="122" t="s">
        <v>439</v>
      </c>
      <c r="C122" s="115" t="s">
        <v>140</v>
      </c>
      <c r="D122" s="116" t="s">
        <v>149</v>
      </c>
      <c r="E122" s="117" t="s">
        <v>106</v>
      </c>
      <c r="F122" s="118" t="s">
        <v>106</v>
      </c>
      <c r="G122" s="119">
        <v>4216</v>
      </c>
      <c r="H122" s="175"/>
      <c r="I122" s="192"/>
      <c r="J122" s="199"/>
      <c r="K122" s="200"/>
      <c r="L122" s="201" t="s">
        <v>129</v>
      </c>
      <c r="M122" s="11">
        <v>4264</v>
      </c>
      <c r="N122" s="181">
        <f t="shared" si="12"/>
        <v>0</v>
      </c>
      <c r="O122" s="181"/>
      <c r="P122" s="181"/>
      <c r="Q122" s="159"/>
      <c r="R122" s="159"/>
      <c r="S122" s="332"/>
      <c r="T122" s="159"/>
      <c r="U122" s="159"/>
      <c r="V122" s="159"/>
    </row>
    <row r="123" spans="1:22">
      <c r="A123" s="120" t="str">
        <f t="shared" si="8"/>
        <v>71020501014239</v>
      </c>
      <c r="B123" s="122" t="s">
        <v>439</v>
      </c>
      <c r="C123" s="115" t="s">
        <v>140</v>
      </c>
      <c r="D123" s="116" t="s">
        <v>149</v>
      </c>
      <c r="E123" s="117" t="s">
        <v>106</v>
      </c>
      <c r="F123" s="118" t="s">
        <v>106</v>
      </c>
      <c r="G123" s="119">
        <v>4239</v>
      </c>
      <c r="H123" s="15"/>
      <c r="I123" s="23"/>
      <c r="J123" s="24"/>
      <c r="K123" s="24"/>
      <c r="L123" s="30" t="s">
        <v>364</v>
      </c>
      <c r="M123" s="46">
        <v>4269</v>
      </c>
      <c r="N123" s="181">
        <f t="shared" si="12"/>
        <v>0</v>
      </c>
      <c r="O123" s="181"/>
      <c r="P123" s="181"/>
      <c r="Q123" s="159"/>
      <c r="R123" s="159"/>
      <c r="S123" s="332"/>
      <c r="T123" s="159"/>
      <c r="U123" s="159"/>
      <c r="V123" s="159"/>
    </row>
    <row r="124" spans="1:22">
      <c r="A124" s="120" t="str">
        <f t="shared" si="8"/>
        <v>71020501014264</v>
      </c>
      <c r="B124" s="122" t="s">
        <v>439</v>
      </c>
      <c r="C124" s="115" t="s">
        <v>140</v>
      </c>
      <c r="D124" s="116" t="s">
        <v>149</v>
      </c>
      <c r="E124" s="117" t="s">
        <v>106</v>
      </c>
      <c r="F124" s="118" t="s">
        <v>106</v>
      </c>
      <c r="G124" s="119">
        <v>4264</v>
      </c>
      <c r="H124" s="15"/>
      <c r="I124" s="23"/>
      <c r="J124" s="24"/>
      <c r="K124" s="24"/>
      <c r="L124" s="28" t="s">
        <v>173</v>
      </c>
      <c r="M124" s="29">
        <v>5112</v>
      </c>
      <c r="N124" s="181">
        <f t="shared" si="12"/>
        <v>0</v>
      </c>
      <c r="O124" s="181"/>
      <c r="P124" s="181"/>
      <c r="Q124" s="159"/>
      <c r="R124" s="159"/>
      <c r="S124" s="332"/>
      <c r="T124" s="159"/>
      <c r="U124" s="159"/>
      <c r="V124" s="159"/>
    </row>
    <row r="125" spans="1:22">
      <c r="A125" s="120" t="str">
        <f t="shared" si="8"/>
        <v>71020501014639</v>
      </c>
      <c r="B125" s="122" t="s">
        <v>439</v>
      </c>
      <c r="C125" s="115" t="s">
        <v>140</v>
      </c>
      <c r="D125" s="116" t="s">
        <v>149</v>
      </c>
      <c r="E125" s="117" t="s">
        <v>106</v>
      </c>
      <c r="F125" s="118" t="s">
        <v>106</v>
      </c>
      <c r="G125" s="119">
        <v>4639</v>
      </c>
      <c r="H125" s="15"/>
      <c r="I125" s="23"/>
      <c r="J125" s="24"/>
      <c r="K125" s="24"/>
      <c r="L125" s="28" t="s">
        <v>174</v>
      </c>
      <c r="M125" s="11">
        <v>5113</v>
      </c>
      <c r="N125" s="181">
        <f t="shared" si="12"/>
        <v>0</v>
      </c>
      <c r="O125" s="181"/>
      <c r="P125" s="181"/>
      <c r="Q125" s="159"/>
      <c r="R125" s="159"/>
      <c r="S125" s="332"/>
      <c r="T125" s="159"/>
      <c r="U125" s="159"/>
      <c r="V125" s="159"/>
    </row>
    <row r="126" spans="1:22" s="113" customFormat="1">
      <c r="A126" s="213" t="str">
        <f t="shared" si="8"/>
        <v>71020501020000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214" t="s">
        <v>140</v>
      </c>
      <c r="G126" s="127" t="s">
        <v>440</v>
      </c>
      <c r="H126" s="15"/>
      <c r="I126" s="23"/>
      <c r="J126" s="24"/>
      <c r="K126" s="24"/>
      <c r="L126" s="27" t="s">
        <v>136</v>
      </c>
      <c r="M126" s="10">
        <v>5122</v>
      </c>
      <c r="N126" s="181">
        <f t="shared" si="12"/>
        <v>0</v>
      </c>
      <c r="O126" s="181"/>
      <c r="P126" s="181"/>
      <c r="Q126" s="159"/>
      <c r="R126" s="159"/>
      <c r="S126" s="332"/>
      <c r="T126" s="159"/>
      <c r="U126" s="159"/>
      <c r="V126" s="159"/>
    </row>
    <row r="127" spans="1:22">
      <c r="A127" s="213" t="str">
        <f t="shared" si="8"/>
        <v>71020501024512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214" t="s">
        <v>140</v>
      </c>
      <c r="G127" s="119" t="s">
        <v>229</v>
      </c>
      <c r="H127" s="15"/>
      <c r="I127" s="23"/>
      <c r="J127" s="24"/>
      <c r="K127" s="24"/>
      <c r="L127" s="27" t="s">
        <v>137</v>
      </c>
      <c r="M127" s="10">
        <v>5129</v>
      </c>
      <c r="N127" s="181">
        <f t="shared" si="12"/>
        <v>0</v>
      </c>
      <c r="O127" s="181"/>
      <c r="P127" s="181"/>
      <c r="Q127" s="159"/>
      <c r="R127" s="159"/>
      <c r="S127" s="332"/>
      <c r="T127" s="159"/>
      <c r="U127" s="159"/>
      <c r="V127" s="159"/>
    </row>
    <row r="128" spans="1:22" s="180" customFormat="1">
      <c r="A128" s="120" t="str">
        <f t="shared" si="8"/>
        <v>71040000000000</v>
      </c>
      <c r="B128" s="122" t="s">
        <v>439</v>
      </c>
      <c r="C128" s="115" t="s">
        <v>155</v>
      </c>
      <c r="D128" s="116" t="s">
        <v>441</v>
      </c>
      <c r="E128" s="117" t="s">
        <v>441</v>
      </c>
      <c r="F128" s="118" t="s">
        <v>441</v>
      </c>
      <c r="G128" s="127" t="s">
        <v>440</v>
      </c>
      <c r="H128" s="163">
        <v>2250</v>
      </c>
      <c r="I128" s="164" t="s">
        <v>140</v>
      </c>
      <c r="J128" s="165">
        <v>5</v>
      </c>
      <c r="K128" s="165">
        <v>0</v>
      </c>
      <c r="L128" s="166" t="s">
        <v>168</v>
      </c>
      <c r="M128" s="174"/>
      <c r="N128" s="186">
        <f>+N130</f>
        <v>0</v>
      </c>
      <c r="O128" s="186">
        <f>+O130</f>
        <v>0</v>
      </c>
      <c r="P128" s="186">
        <f>+P130</f>
        <v>0</v>
      </c>
      <c r="Q128" s="159"/>
      <c r="R128" s="159"/>
      <c r="S128" s="332"/>
      <c r="T128" s="159"/>
      <c r="U128" s="159"/>
      <c r="V128" s="159"/>
    </row>
    <row r="129" spans="1:22">
      <c r="A129" s="120" t="str">
        <f t="shared" si="8"/>
        <v>71040000000001</v>
      </c>
      <c r="B129" s="122" t="s">
        <v>439</v>
      </c>
      <c r="C129" s="115" t="s">
        <v>155</v>
      </c>
      <c r="D129" s="116" t="s">
        <v>441</v>
      </c>
      <c r="E129" s="117" t="s">
        <v>441</v>
      </c>
      <c r="F129" s="118" t="s">
        <v>441</v>
      </c>
      <c r="G129" s="127" t="s">
        <v>96</v>
      </c>
      <c r="H129" s="23"/>
      <c r="I129" s="16"/>
      <c r="J129" s="17"/>
      <c r="K129" s="17"/>
      <c r="L129" s="28" t="s">
        <v>110</v>
      </c>
      <c r="M129" s="29"/>
      <c r="N129" s="188"/>
      <c r="O129" s="188"/>
      <c r="P129" s="188"/>
      <c r="Q129" s="159"/>
      <c r="R129" s="159"/>
      <c r="S129" s="332"/>
      <c r="T129" s="159"/>
      <c r="U129" s="159"/>
      <c r="V129" s="159"/>
    </row>
    <row r="130" spans="1:22" s="168" customFormat="1">
      <c r="A130" s="120" t="str">
        <f t="shared" si="8"/>
        <v>71040200000000</v>
      </c>
      <c r="B130" s="122" t="s">
        <v>439</v>
      </c>
      <c r="C130" s="115" t="s">
        <v>155</v>
      </c>
      <c r="D130" s="116" t="s">
        <v>140</v>
      </c>
      <c r="E130" s="117" t="s">
        <v>441</v>
      </c>
      <c r="F130" s="118" t="s">
        <v>441</v>
      </c>
      <c r="G130" s="127" t="s">
        <v>440</v>
      </c>
      <c r="H130" s="149">
        <v>2251</v>
      </c>
      <c r="I130" s="150" t="s">
        <v>140</v>
      </c>
      <c r="J130" s="151">
        <v>5</v>
      </c>
      <c r="K130" s="151">
        <v>1</v>
      </c>
      <c r="L130" s="152" t="s">
        <v>168</v>
      </c>
      <c r="M130" s="153"/>
      <c r="N130" s="190">
        <f t="shared" ref="N130:P130" si="13">+N132+N138</f>
        <v>0</v>
      </c>
      <c r="O130" s="190">
        <f t="shared" si="13"/>
        <v>0</v>
      </c>
      <c r="P130" s="190">
        <f t="shared" si="13"/>
        <v>0</v>
      </c>
      <c r="Q130" s="159"/>
      <c r="R130" s="159"/>
      <c r="S130" s="332"/>
      <c r="T130" s="159"/>
      <c r="U130" s="159"/>
      <c r="V130" s="159"/>
    </row>
    <row r="131" spans="1:22">
      <c r="A131" s="120" t="str">
        <f t="shared" si="8"/>
        <v>71040200000001</v>
      </c>
      <c r="B131" s="122" t="s">
        <v>439</v>
      </c>
      <c r="C131" s="115" t="s">
        <v>155</v>
      </c>
      <c r="D131" s="116" t="s">
        <v>140</v>
      </c>
      <c r="E131" s="117" t="s">
        <v>441</v>
      </c>
      <c r="F131" s="118" t="s">
        <v>441</v>
      </c>
      <c r="G131" s="127" t="s">
        <v>96</v>
      </c>
      <c r="H131" s="23"/>
      <c r="I131" s="23"/>
      <c r="J131" s="24"/>
      <c r="K131" s="24"/>
      <c r="L131" s="28" t="s">
        <v>108</v>
      </c>
      <c r="M131" s="29"/>
      <c r="N131" s="188"/>
      <c r="O131" s="188"/>
      <c r="P131" s="188"/>
      <c r="Q131" s="159"/>
      <c r="R131" s="159"/>
      <c r="S131" s="332"/>
      <c r="T131" s="159"/>
      <c r="U131" s="159"/>
      <c r="V131" s="159"/>
    </row>
    <row r="132" spans="1:22" s="154" customFormat="1" ht="28.9" customHeight="1">
      <c r="A132" s="120" t="str">
        <f t="shared" si="8"/>
        <v>71040204000000</v>
      </c>
      <c r="B132" s="122" t="s">
        <v>439</v>
      </c>
      <c r="C132" s="115" t="s">
        <v>155</v>
      </c>
      <c r="D132" s="116" t="s">
        <v>140</v>
      </c>
      <c r="E132" s="117" t="s">
        <v>155</v>
      </c>
      <c r="F132" s="118" t="s">
        <v>441</v>
      </c>
      <c r="G132" s="127" t="s">
        <v>440</v>
      </c>
      <c r="H132" s="43"/>
      <c r="I132" s="145"/>
      <c r="J132" s="146"/>
      <c r="K132" s="146"/>
      <c r="L132" s="25" t="s">
        <v>576</v>
      </c>
      <c r="M132" s="26"/>
      <c r="N132" s="195">
        <f>O132+P132</f>
        <v>0</v>
      </c>
      <c r="O132" s="195">
        <f>SUM(O133:O137)</f>
        <v>0</v>
      </c>
      <c r="P132" s="195">
        <f>SUM(P133:P137)</f>
        <v>0</v>
      </c>
      <c r="Q132" s="159"/>
      <c r="R132" s="159"/>
      <c r="S132" s="332"/>
      <c r="T132" s="159"/>
      <c r="U132" s="159"/>
      <c r="V132" s="159"/>
    </row>
    <row r="133" spans="1:22">
      <c r="A133" s="120" t="str">
        <f t="shared" si="8"/>
        <v>71040204000001</v>
      </c>
      <c r="B133" s="122" t="s">
        <v>439</v>
      </c>
      <c r="C133" s="115" t="s">
        <v>155</v>
      </c>
      <c r="D133" s="116" t="s">
        <v>140</v>
      </c>
      <c r="E133" s="117" t="s">
        <v>155</v>
      </c>
      <c r="F133" s="118" t="s">
        <v>441</v>
      </c>
      <c r="G133" s="127" t="s">
        <v>96</v>
      </c>
      <c r="H133" s="15"/>
      <c r="I133" s="23"/>
      <c r="J133" s="24"/>
      <c r="K133" s="24"/>
      <c r="L133" s="30" t="s">
        <v>118</v>
      </c>
      <c r="M133" s="31">
        <v>4216</v>
      </c>
      <c r="N133" s="181">
        <f t="shared" ref="N133:N140" si="14">O133+P133</f>
        <v>0</v>
      </c>
      <c r="O133" s="181"/>
      <c r="P133" s="181"/>
      <c r="Q133" s="159"/>
      <c r="R133" s="159"/>
      <c r="S133" s="332"/>
      <c r="T133" s="159"/>
      <c r="U133" s="159"/>
      <c r="V133" s="159"/>
    </row>
    <row r="134" spans="1:22" s="113" customFormat="1">
      <c r="A134" s="120" t="str">
        <f t="shared" si="8"/>
        <v>71040204010000</v>
      </c>
      <c r="B134" s="122" t="s">
        <v>439</v>
      </c>
      <c r="C134" s="115" t="s">
        <v>155</v>
      </c>
      <c r="D134" s="116" t="s">
        <v>140</v>
      </c>
      <c r="E134" s="117" t="s">
        <v>155</v>
      </c>
      <c r="F134" s="118" t="s">
        <v>106</v>
      </c>
      <c r="G134" s="127" t="s">
        <v>440</v>
      </c>
      <c r="H134" s="15"/>
      <c r="I134" s="23"/>
      <c r="J134" s="24"/>
      <c r="K134" s="24"/>
      <c r="L134" s="30" t="s">
        <v>125</v>
      </c>
      <c r="M134" s="31">
        <v>4239</v>
      </c>
      <c r="N134" s="181">
        <f t="shared" si="14"/>
        <v>0</v>
      </c>
      <c r="O134" s="181"/>
      <c r="P134" s="181"/>
      <c r="Q134" s="159"/>
      <c r="R134" s="159"/>
      <c r="S134" s="332"/>
      <c r="T134" s="159"/>
      <c r="U134" s="159"/>
      <c r="V134" s="159"/>
    </row>
    <row r="135" spans="1:22" ht="25.5">
      <c r="A135" s="120" t="str">
        <f t="shared" si="8"/>
        <v>71040204015112</v>
      </c>
      <c r="B135" s="122" t="s">
        <v>439</v>
      </c>
      <c r="C135" s="115" t="s">
        <v>155</v>
      </c>
      <c r="D135" s="116" t="s">
        <v>140</v>
      </c>
      <c r="E135" s="117" t="s">
        <v>155</v>
      </c>
      <c r="F135" s="118" t="s">
        <v>106</v>
      </c>
      <c r="G135" s="119">
        <v>5112</v>
      </c>
      <c r="H135" s="15"/>
      <c r="I135" s="23"/>
      <c r="J135" s="24"/>
      <c r="K135" s="24"/>
      <c r="L135" s="28" t="s">
        <v>142</v>
      </c>
      <c r="M135" s="11">
        <v>4251</v>
      </c>
      <c r="N135" s="181">
        <f t="shared" si="14"/>
        <v>0</v>
      </c>
      <c r="O135" s="181"/>
      <c r="P135" s="181"/>
      <c r="Q135" s="159"/>
      <c r="R135" s="159"/>
      <c r="S135" s="332"/>
      <c r="T135" s="159"/>
      <c r="U135" s="159"/>
      <c r="V135" s="159"/>
    </row>
    <row r="136" spans="1:22">
      <c r="A136" s="120" t="str">
        <f t="shared" si="8"/>
        <v>71040204015113</v>
      </c>
      <c r="B136" s="122" t="s">
        <v>439</v>
      </c>
      <c r="C136" s="115" t="s">
        <v>155</v>
      </c>
      <c r="D136" s="116" t="s">
        <v>140</v>
      </c>
      <c r="E136" s="117" t="s">
        <v>155</v>
      </c>
      <c r="F136" s="118" t="s">
        <v>106</v>
      </c>
      <c r="G136" s="119">
        <v>5113</v>
      </c>
      <c r="H136" s="15"/>
      <c r="I136" s="23"/>
      <c r="J136" s="24"/>
      <c r="K136" s="24"/>
      <c r="L136" s="30" t="s">
        <v>129</v>
      </c>
      <c r="M136" s="31">
        <v>4264</v>
      </c>
      <c r="N136" s="181">
        <f t="shared" si="14"/>
        <v>0</v>
      </c>
      <c r="O136" s="181"/>
      <c r="P136" s="181"/>
      <c r="Q136" s="159"/>
      <c r="R136" s="159"/>
      <c r="S136" s="332"/>
      <c r="T136" s="159"/>
      <c r="U136" s="159"/>
      <c r="V136" s="159"/>
    </row>
    <row r="137" spans="1:22" s="168" customFormat="1">
      <c r="A137" s="120" t="str">
        <f t="shared" si="8"/>
        <v>71040500000000</v>
      </c>
      <c r="B137" s="122" t="s">
        <v>439</v>
      </c>
      <c r="C137" s="115" t="s">
        <v>155</v>
      </c>
      <c r="D137" s="116" t="s">
        <v>149</v>
      </c>
      <c r="E137" s="117" t="s">
        <v>441</v>
      </c>
      <c r="F137" s="118" t="s">
        <v>441</v>
      </c>
      <c r="G137" s="127" t="s">
        <v>440</v>
      </c>
      <c r="H137" s="15"/>
      <c r="I137" s="23"/>
      <c r="J137" s="24"/>
      <c r="K137" s="24"/>
      <c r="L137" s="30" t="s">
        <v>167</v>
      </c>
      <c r="M137" s="31">
        <v>4639</v>
      </c>
      <c r="N137" s="181">
        <f t="shared" si="14"/>
        <v>0</v>
      </c>
      <c r="O137" s="181"/>
      <c r="P137" s="181"/>
      <c r="Q137" s="159"/>
      <c r="R137" s="159"/>
      <c r="S137" s="332"/>
      <c r="T137" s="159"/>
      <c r="U137" s="159"/>
      <c r="V137" s="159"/>
    </row>
    <row r="138" spans="1:22" ht="37.15" customHeight="1">
      <c r="A138" s="120" t="str">
        <f t="shared" si="8"/>
        <v>71040500000001</v>
      </c>
      <c r="B138" s="122" t="s">
        <v>439</v>
      </c>
      <c r="C138" s="115" t="s">
        <v>155</v>
      </c>
      <c r="D138" s="116" t="s">
        <v>149</v>
      </c>
      <c r="E138" s="117" t="s">
        <v>441</v>
      </c>
      <c r="F138" s="118" t="s">
        <v>441</v>
      </c>
      <c r="G138" s="127" t="s">
        <v>96</v>
      </c>
      <c r="H138" s="43"/>
      <c r="I138" s="145"/>
      <c r="J138" s="146"/>
      <c r="K138" s="146"/>
      <c r="L138" s="25" t="s">
        <v>738</v>
      </c>
      <c r="M138" s="26"/>
      <c r="N138" s="195">
        <f>O138+P138</f>
        <v>0</v>
      </c>
      <c r="O138" s="195">
        <f>SUM(O139:O140)</f>
        <v>0</v>
      </c>
      <c r="P138" s="195">
        <f>SUM(P139:P140)</f>
        <v>0</v>
      </c>
      <c r="Q138" s="159"/>
      <c r="R138" s="159"/>
      <c r="S138" s="332"/>
      <c r="T138" s="159"/>
      <c r="U138" s="159"/>
      <c r="V138" s="159"/>
    </row>
    <row r="139" spans="1:22" s="154" customFormat="1" ht="25.5">
      <c r="A139" s="120" t="str">
        <f t="shared" si="8"/>
        <v>71040501000000</v>
      </c>
      <c r="B139" s="122" t="s">
        <v>439</v>
      </c>
      <c r="C139" s="115" t="s">
        <v>155</v>
      </c>
      <c r="D139" s="116" t="s">
        <v>149</v>
      </c>
      <c r="E139" s="117" t="s">
        <v>106</v>
      </c>
      <c r="F139" s="118" t="s">
        <v>441</v>
      </c>
      <c r="G139" s="127" t="s">
        <v>440</v>
      </c>
      <c r="H139" s="15"/>
      <c r="I139" s="23"/>
      <c r="J139" s="24"/>
      <c r="K139" s="24"/>
      <c r="L139" s="27" t="s">
        <v>826</v>
      </c>
      <c r="M139" s="10" t="s">
        <v>83</v>
      </c>
      <c r="N139" s="181">
        <f t="shared" si="14"/>
        <v>0</v>
      </c>
      <c r="O139" s="181"/>
      <c r="P139" s="181">
        <v>0</v>
      </c>
      <c r="Q139" s="159"/>
      <c r="R139" s="159"/>
      <c r="S139" s="332"/>
      <c r="T139" s="159"/>
      <c r="U139" s="159"/>
      <c r="V139" s="159"/>
    </row>
    <row r="140" spans="1:22" ht="25.5">
      <c r="A140" s="120" t="str">
        <f t="shared" si="8"/>
        <v>71040501000001</v>
      </c>
      <c r="B140" s="122" t="s">
        <v>439</v>
      </c>
      <c r="C140" s="115" t="s">
        <v>155</v>
      </c>
      <c r="D140" s="116" t="s">
        <v>149</v>
      </c>
      <c r="E140" s="117" t="s">
        <v>106</v>
      </c>
      <c r="F140" s="118" t="s">
        <v>441</v>
      </c>
      <c r="G140" s="127" t="s">
        <v>96</v>
      </c>
      <c r="H140" s="15"/>
      <c r="I140" s="23"/>
      <c r="J140" s="24"/>
      <c r="K140" s="24"/>
      <c r="L140" s="27" t="s">
        <v>230</v>
      </c>
      <c r="M140" s="10" t="s">
        <v>229</v>
      </c>
      <c r="N140" s="181">
        <f t="shared" si="14"/>
        <v>0</v>
      </c>
      <c r="O140" s="181"/>
      <c r="P140" s="181"/>
      <c r="Q140" s="159"/>
      <c r="R140" s="159"/>
      <c r="S140" s="332"/>
      <c r="T140" s="159"/>
      <c r="U140" s="159"/>
      <c r="V140" s="159"/>
    </row>
    <row r="141" spans="1:22" s="113" customFormat="1" ht="24.75" customHeight="1">
      <c r="A141" s="120" t="str">
        <f t="shared" si="8"/>
        <v>71040501010000</v>
      </c>
      <c r="B141" s="122" t="s">
        <v>439</v>
      </c>
      <c r="C141" s="115" t="s">
        <v>155</v>
      </c>
      <c r="D141" s="116" t="s">
        <v>149</v>
      </c>
      <c r="E141" s="117" t="s">
        <v>106</v>
      </c>
      <c r="F141" s="118" t="s">
        <v>106</v>
      </c>
      <c r="G141" s="127" t="s">
        <v>440</v>
      </c>
      <c r="H141" s="178">
        <v>2400</v>
      </c>
      <c r="I141" s="210" t="s">
        <v>155</v>
      </c>
      <c r="J141" s="211">
        <v>0</v>
      </c>
      <c r="K141" s="211">
        <v>0</v>
      </c>
      <c r="L141" s="160" t="s">
        <v>169</v>
      </c>
      <c r="M141" s="172"/>
      <c r="N141" s="161">
        <f>+N143+N165+N172+N260+N272</f>
        <v>0</v>
      </c>
      <c r="O141" s="161">
        <f t="shared" ref="O141:P141" si="15">+O143+O165+O172+O260+O272</f>
        <v>0</v>
      </c>
      <c r="P141" s="161">
        <f t="shared" si="15"/>
        <v>0</v>
      </c>
      <c r="Q141" s="159"/>
      <c r="R141" s="159"/>
      <c r="S141" s="332"/>
      <c r="T141" s="159"/>
      <c r="U141" s="159"/>
      <c r="V141" s="159"/>
    </row>
    <row r="142" spans="1:22">
      <c r="A142" s="120" t="str">
        <f t="shared" si="8"/>
        <v>71040501014251</v>
      </c>
      <c r="B142" s="122" t="s">
        <v>439</v>
      </c>
      <c r="C142" s="115" t="s">
        <v>155</v>
      </c>
      <c r="D142" s="116" t="s">
        <v>149</v>
      </c>
      <c r="E142" s="117" t="s">
        <v>106</v>
      </c>
      <c r="F142" s="118" t="s">
        <v>106</v>
      </c>
      <c r="G142" s="119">
        <v>4251</v>
      </c>
      <c r="H142" s="23"/>
      <c r="I142" s="16"/>
      <c r="J142" s="17"/>
      <c r="K142" s="17"/>
      <c r="L142" s="28" t="s">
        <v>108</v>
      </c>
      <c r="M142" s="29"/>
      <c r="N142" s="188"/>
      <c r="O142" s="188"/>
      <c r="P142" s="188"/>
      <c r="Q142" s="159"/>
      <c r="R142" s="159"/>
      <c r="S142" s="332"/>
      <c r="T142" s="159"/>
      <c r="U142" s="159"/>
      <c r="V142" s="159"/>
    </row>
    <row r="143" spans="1:22" ht="27">
      <c r="B143" s="122"/>
      <c r="H143" s="163">
        <v>2410</v>
      </c>
      <c r="I143" s="164" t="s">
        <v>155</v>
      </c>
      <c r="J143" s="165">
        <v>1</v>
      </c>
      <c r="K143" s="165">
        <v>0</v>
      </c>
      <c r="L143" s="166" t="s">
        <v>739</v>
      </c>
      <c r="M143" s="174"/>
      <c r="N143" s="186">
        <f>N145</f>
        <v>0</v>
      </c>
      <c r="O143" s="186">
        <f>O145</f>
        <v>0</v>
      </c>
      <c r="P143" s="186">
        <f>+P145</f>
        <v>0</v>
      </c>
      <c r="Q143" s="159"/>
      <c r="R143" s="159"/>
      <c r="S143" s="332"/>
      <c r="T143" s="159"/>
      <c r="U143" s="159"/>
      <c r="V143" s="159"/>
    </row>
    <row r="144" spans="1:22" s="113" customFormat="1">
      <c r="A144" s="120" t="str">
        <f t="shared" si="8"/>
        <v>71040501020000</v>
      </c>
      <c r="B144" s="122" t="s">
        <v>439</v>
      </c>
      <c r="C144" s="115" t="s">
        <v>155</v>
      </c>
      <c r="D144" s="116" t="s">
        <v>149</v>
      </c>
      <c r="E144" s="117" t="s">
        <v>106</v>
      </c>
      <c r="F144" s="118" t="s">
        <v>140</v>
      </c>
      <c r="G144" s="127" t="s">
        <v>440</v>
      </c>
      <c r="H144" s="23"/>
      <c r="I144" s="16"/>
      <c r="J144" s="17"/>
      <c r="K144" s="17"/>
      <c r="L144" s="28" t="s">
        <v>740</v>
      </c>
      <c r="M144" s="29"/>
      <c r="N144" s="188"/>
      <c r="O144" s="188"/>
      <c r="P144" s="188"/>
      <c r="Q144" s="159"/>
      <c r="R144" s="159"/>
      <c r="S144" s="332"/>
      <c r="T144" s="159"/>
      <c r="U144" s="159"/>
      <c r="V144" s="159"/>
    </row>
    <row r="145" spans="1:22" ht="25.5">
      <c r="A145" s="120" t="str">
        <f t="shared" si="8"/>
        <v>71040501025113</v>
      </c>
      <c r="B145" s="122" t="s">
        <v>439</v>
      </c>
      <c r="C145" s="115" t="s">
        <v>155</v>
      </c>
      <c r="D145" s="116" t="s">
        <v>149</v>
      </c>
      <c r="E145" s="117" t="s">
        <v>106</v>
      </c>
      <c r="F145" s="118" t="s">
        <v>140</v>
      </c>
      <c r="G145" s="119">
        <v>5113</v>
      </c>
      <c r="H145" s="149">
        <v>2411</v>
      </c>
      <c r="I145" s="150" t="s">
        <v>155</v>
      </c>
      <c r="J145" s="151">
        <v>1</v>
      </c>
      <c r="K145" s="151">
        <v>1</v>
      </c>
      <c r="L145" s="152" t="s">
        <v>741</v>
      </c>
      <c r="M145" s="153"/>
      <c r="N145" s="190">
        <f>+N147+N149+N151+N154+N157+N159+N161+N163</f>
        <v>0</v>
      </c>
      <c r="O145" s="190">
        <f t="shared" ref="O145:P145" si="16">+O147+O149+O151+O154+O157+O159+O161+O163</f>
        <v>0</v>
      </c>
      <c r="P145" s="190">
        <f t="shared" si="16"/>
        <v>0</v>
      </c>
      <c r="Q145" s="159"/>
      <c r="R145" s="159"/>
      <c r="S145" s="332"/>
      <c r="T145" s="159"/>
      <c r="U145" s="159"/>
      <c r="V145" s="159"/>
    </row>
    <row r="146" spans="1:22" s="113" customFormat="1">
      <c r="A146" s="120" t="str">
        <f t="shared" si="8"/>
        <v>71040501030000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442</v>
      </c>
      <c r="G146" s="127" t="s">
        <v>440</v>
      </c>
      <c r="H146" s="23"/>
      <c r="I146" s="16"/>
      <c r="J146" s="17"/>
      <c r="K146" s="17"/>
      <c r="L146" s="28" t="s">
        <v>108</v>
      </c>
      <c r="M146" s="29"/>
      <c r="N146" s="188"/>
      <c r="O146" s="188"/>
      <c r="P146" s="188"/>
      <c r="Q146" s="159"/>
      <c r="R146" s="159"/>
      <c r="S146" s="332"/>
      <c r="T146" s="159"/>
      <c r="U146" s="159"/>
      <c r="V146" s="159"/>
    </row>
    <row r="147" spans="1:22" ht="47.45" customHeight="1">
      <c r="A147" s="120" t="str">
        <f t="shared" si="8"/>
        <v>71040501034251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442</v>
      </c>
      <c r="G147" s="119">
        <v>4251</v>
      </c>
      <c r="H147" s="43"/>
      <c r="I147" s="145"/>
      <c r="J147" s="146"/>
      <c r="K147" s="146"/>
      <c r="L147" s="25" t="s">
        <v>742</v>
      </c>
      <c r="M147" s="26"/>
      <c r="N147" s="195">
        <f>O147+P147</f>
        <v>0</v>
      </c>
      <c r="O147" s="195">
        <f>SUM(O148)</f>
        <v>0</v>
      </c>
      <c r="P147" s="195">
        <f>SUM(P148)</f>
        <v>0</v>
      </c>
      <c r="Q147" s="159"/>
      <c r="R147" s="159"/>
      <c r="S147" s="332"/>
      <c r="T147" s="159"/>
      <c r="U147" s="159"/>
      <c r="V147" s="159"/>
    </row>
    <row r="148" spans="1:22">
      <c r="A148" s="120" t="str">
        <f t="shared" si="8"/>
        <v>71040501035113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442</v>
      </c>
      <c r="G148" s="119">
        <v>5113</v>
      </c>
      <c r="H148" s="23"/>
      <c r="I148" s="16"/>
      <c r="J148" s="17"/>
      <c r="K148" s="17"/>
      <c r="L148" s="30" t="s">
        <v>125</v>
      </c>
      <c r="M148" s="31">
        <v>4239</v>
      </c>
      <c r="N148" s="181">
        <f t="shared" ref="N148:N150" si="17">O148+P148</f>
        <v>0</v>
      </c>
      <c r="O148" s="188"/>
      <c r="P148" s="188"/>
      <c r="Q148" s="159"/>
      <c r="R148" s="159"/>
      <c r="S148" s="332"/>
      <c r="T148" s="159"/>
      <c r="U148" s="159"/>
      <c r="V148" s="159"/>
    </row>
    <row r="149" spans="1:22" s="113" customFormat="1" ht="43.9" customHeight="1">
      <c r="A149" s="120" t="str">
        <f t="shared" si="8"/>
        <v>71040501040000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155</v>
      </c>
      <c r="G149" s="127" t="s">
        <v>440</v>
      </c>
      <c r="H149" s="43"/>
      <c r="I149" s="145"/>
      <c r="J149" s="146"/>
      <c r="K149" s="146"/>
      <c r="L149" s="25" t="s">
        <v>743</v>
      </c>
      <c r="M149" s="26"/>
      <c r="N149" s="195">
        <f>O149+P149</f>
        <v>0</v>
      </c>
      <c r="O149" s="195">
        <f>SUM(O150)</f>
        <v>0</v>
      </c>
      <c r="P149" s="195">
        <f>SUM(P150)</f>
        <v>0</v>
      </c>
      <c r="Q149" s="159"/>
      <c r="R149" s="159"/>
      <c r="S149" s="332"/>
      <c r="T149" s="159"/>
      <c r="U149" s="159"/>
      <c r="V149" s="159"/>
    </row>
    <row r="150" spans="1:22">
      <c r="A150" s="120" t="str">
        <f t="shared" si="8"/>
        <v>71040501044251</v>
      </c>
      <c r="B150" s="122" t="s">
        <v>439</v>
      </c>
      <c r="C150" s="115" t="s">
        <v>155</v>
      </c>
      <c r="D150" s="116" t="s">
        <v>149</v>
      </c>
      <c r="E150" s="117" t="s">
        <v>106</v>
      </c>
      <c r="F150" s="118" t="s">
        <v>155</v>
      </c>
      <c r="G150" s="119">
        <v>4251</v>
      </c>
      <c r="H150" s="23"/>
      <c r="I150" s="16"/>
      <c r="J150" s="17"/>
      <c r="K150" s="17"/>
      <c r="L150" s="30" t="s">
        <v>125</v>
      </c>
      <c r="M150" s="31">
        <v>4239</v>
      </c>
      <c r="N150" s="181">
        <f t="shared" si="17"/>
        <v>0</v>
      </c>
      <c r="O150" s="188"/>
      <c r="P150" s="188"/>
      <c r="Q150" s="159"/>
      <c r="R150" s="159"/>
      <c r="S150" s="332"/>
      <c r="T150" s="159"/>
      <c r="U150" s="159"/>
      <c r="V150" s="159"/>
    </row>
    <row r="151" spans="1:22" ht="37.15" customHeight="1">
      <c r="B151" s="122"/>
      <c r="H151" s="43"/>
      <c r="I151" s="145"/>
      <c r="J151" s="146"/>
      <c r="K151" s="146"/>
      <c r="L151" s="25" t="s">
        <v>849</v>
      </c>
      <c r="M151" s="26"/>
      <c r="N151" s="195">
        <f>O151+P151</f>
        <v>0</v>
      </c>
      <c r="O151" s="195">
        <f>SUM(O152:O153)</f>
        <v>0</v>
      </c>
      <c r="P151" s="195">
        <f>SUM(P152:P153)</f>
        <v>0</v>
      </c>
      <c r="Q151" s="159"/>
      <c r="R151" s="159"/>
      <c r="S151" s="332"/>
      <c r="T151" s="159"/>
      <c r="U151" s="159"/>
      <c r="V151" s="159"/>
    </row>
    <row r="152" spans="1:22" s="113" customFormat="1">
      <c r="A152" s="120" t="str">
        <f>CONCATENATE(B152,C152,D152,E152,F152,G152)</f>
        <v>71040501080000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185</v>
      </c>
      <c r="G152" s="127" t="s">
        <v>440</v>
      </c>
      <c r="H152" s="15"/>
      <c r="I152" s="23"/>
      <c r="J152" s="24"/>
      <c r="K152" s="24"/>
      <c r="L152" s="28" t="s">
        <v>744</v>
      </c>
      <c r="M152" s="29">
        <v>4422</v>
      </c>
      <c r="N152" s="181">
        <f t="shared" ref="N152:N153" si="18">O152+P152</f>
        <v>0</v>
      </c>
      <c r="O152" s="181"/>
      <c r="P152" s="181"/>
      <c r="Q152" s="159"/>
      <c r="R152" s="159"/>
      <c r="S152" s="332"/>
      <c r="T152" s="159"/>
      <c r="U152" s="159"/>
      <c r="V152" s="159"/>
    </row>
    <row r="153" spans="1:22" s="113" customFormat="1">
      <c r="A153" s="120"/>
      <c r="B153" s="122"/>
      <c r="C153" s="115"/>
      <c r="D153" s="116"/>
      <c r="E153" s="117"/>
      <c r="F153" s="118"/>
      <c r="G153" s="127"/>
      <c r="H153" s="15"/>
      <c r="I153" s="23"/>
      <c r="J153" s="24"/>
      <c r="K153" s="24"/>
      <c r="L153" s="28" t="s">
        <v>174</v>
      </c>
      <c r="M153" s="11">
        <v>5113</v>
      </c>
      <c r="N153" s="181">
        <f t="shared" si="18"/>
        <v>0</v>
      </c>
      <c r="O153" s="181"/>
      <c r="P153" s="181"/>
      <c r="Q153" s="159"/>
      <c r="R153" s="159"/>
      <c r="S153" s="332"/>
      <c r="T153" s="159"/>
      <c r="U153" s="159"/>
      <c r="V153" s="159"/>
    </row>
    <row r="154" spans="1:22" ht="60.6" customHeight="1">
      <c r="A154" s="120" t="str">
        <f t="shared" ref="A154:A164" si="19">CONCATENATE(B154,C154,D154,E154,F154,G154)</f>
        <v>71040501085113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185</v>
      </c>
      <c r="G154" s="119">
        <v>5113</v>
      </c>
      <c r="H154" s="43"/>
      <c r="I154" s="145"/>
      <c r="J154" s="146"/>
      <c r="K154" s="146"/>
      <c r="L154" s="25" t="s">
        <v>853</v>
      </c>
      <c r="M154" s="26"/>
      <c r="N154" s="195">
        <f>O154+P154</f>
        <v>0</v>
      </c>
      <c r="O154" s="195">
        <f>SUM(O155:O156)</f>
        <v>0</v>
      </c>
      <c r="P154" s="195">
        <f>SUM(P155:P156)</f>
        <v>0</v>
      </c>
      <c r="Q154" s="159"/>
      <c r="R154" s="159"/>
      <c r="S154" s="332"/>
      <c r="T154" s="159"/>
      <c r="U154" s="159"/>
      <c r="V154" s="159"/>
    </row>
    <row r="155" spans="1:22" s="113" customFormat="1">
      <c r="A155" s="120" t="str">
        <f t="shared" si="19"/>
        <v>71040501090000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187</v>
      </c>
      <c r="G155" s="127" t="s">
        <v>440</v>
      </c>
      <c r="H155" s="15"/>
      <c r="I155" s="23"/>
      <c r="J155" s="24"/>
      <c r="K155" s="24"/>
      <c r="L155" s="30" t="s">
        <v>134</v>
      </c>
      <c r="M155" s="46">
        <v>4861</v>
      </c>
      <c r="N155" s="181">
        <f t="shared" ref="N155:N158" si="20">O155+P155</f>
        <v>0</v>
      </c>
      <c r="O155" s="181"/>
      <c r="P155" s="181"/>
      <c r="Q155" s="159"/>
      <c r="R155" s="159"/>
      <c r="S155" s="332"/>
      <c r="T155" s="159"/>
      <c r="U155" s="159"/>
      <c r="V155" s="159"/>
    </row>
    <row r="156" spans="1:22">
      <c r="A156" s="120" t="str">
        <f t="shared" si="19"/>
        <v>71040501094251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187</v>
      </c>
      <c r="G156" s="119">
        <v>4251</v>
      </c>
      <c r="H156" s="15"/>
      <c r="I156" s="23"/>
      <c r="J156" s="24"/>
      <c r="K156" s="24"/>
      <c r="L156" s="28" t="s">
        <v>174</v>
      </c>
      <c r="M156" s="11">
        <v>5113</v>
      </c>
      <c r="N156" s="181">
        <f t="shared" si="20"/>
        <v>0</v>
      </c>
      <c r="O156" s="181"/>
      <c r="P156" s="181"/>
      <c r="Q156" s="159"/>
      <c r="R156" s="159"/>
      <c r="S156" s="332"/>
      <c r="T156" s="159"/>
      <c r="U156" s="159"/>
      <c r="V156" s="159"/>
    </row>
    <row r="157" spans="1:22" ht="37.9" customHeight="1">
      <c r="A157" s="120" t="str">
        <f t="shared" si="19"/>
        <v>71040501094639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187</v>
      </c>
      <c r="G157" s="119">
        <v>4639</v>
      </c>
      <c r="H157" s="43"/>
      <c r="I157" s="145"/>
      <c r="J157" s="146"/>
      <c r="K157" s="146"/>
      <c r="L157" s="25" t="s">
        <v>850</v>
      </c>
      <c r="M157" s="26"/>
      <c r="N157" s="195">
        <f>O157+P157</f>
        <v>0</v>
      </c>
      <c r="O157" s="195">
        <f>SUM(O158)</f>
        <v>0</v>
      </c>
      <c r="P157" s="195">
        <f>SUM(P158)</f>
        <v>0</v>
      </c>
      <c r="Q157" s="159"/>
      <c r="R157" s="159"/>
      <c r="S157" s="332"/>
      <c r="T157" s="159"/>
      <c r="U157" s="159"/>
      <c r="V157" s="159"/>
    </row>
    <row r="158" spans="1:22" s="113" customFormat="1">
      <c r="A158" s="120" t="str">
        <f t="shared" si="19"/>
        <v>71040501100000</v>
      </c>
      <c r="B158" s="122" t="s">
        <v>439</v>
      </c>
      <c r="C158" s="115" t="s">
        <v>155</v>
      </c>
      <c r="D158" s="116" t="s">
        <v>149</v>
      </c>
      <c r="E158" s="117" t="s">
        <v>106</v>
      </c>
      <c r="F158" s="118" t="s">
        <v>189</v>
      </c>
      <c r="G158" s="127" t="s">
        <v>440</v>
      </c>
      <c r="H158" s="15"/>
      <c r="I158" s="23"/>
      <c r="J158" s="24"/>
      <c r="K158" s="24"/>
      <c r="L158" s="28" t="s">
        <v>174</v>
      </c>
      <c r="M158" s="11">
        <v>5113</v>
      </c>
      <c r="N158" s="181">
        <f t="shared" si="20"/>
        <v>0</v>
      </c>
      <c r="O158" s="181"/>
      <c r="P158" s="181"/>
      <c r="Q158" s="159"/>
      <c r="R158" s="159"/>
      <c r="S158" s="332"/>
      <c r="T158" s="159"/>
      <c r="U158" s="159"/>
      <c r="V158" s="159"/>
    </row>
    <row r="159" spans="1:22" ht="73.900000000000006" customHeight="1">
      <c r="A159" s="120" t="str">
        <f t="shared" si="19"/>
        <v>71040501104861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189</v>
      </c>
      <c r="G159" s="119">
        <v>4861</v>
      </c>
      <c r="H159" s="43"/>
      <c r="I159" s="145"/>
      <c r="J159" s="146"/>
      <c r="K159" s="146"/>
      <c r="L159" s="25" t="s">
        <v>854</v>
      </c>
      <c r="M159" s="26"/>
      <c r="N159" s="195">
        <f>O159+P159</f>
        <v>0</v>
      </c>
      <c r="O159" s="195">
        <f>SUM(O160:O160)</f>
        <v>0</v>
      </c>
      <c r="P159" s="195">
        <f>SUM(P160:P160)</f>
        <v>0</v>
      </c>
      <c r="Q159" s="159"/>
      <c r="R159" s="159"/>
      <c r="S159" s="332"/>
      <c r="T159" s="159"/>
      <c r="U159" s="159"/>
      <c r="V159" s="159"/>
    </row>
    <row r="160" spans="1:22" s="113" customFormat="1">
      <c r="A160" s="120" t="str">
        <f t="shared" si="19"/>
        <v>71040501110000</v>
      </c>
      <c r="B160" s="122" t="s">
        <v>439</v>
      </c>
      <c r="C160" s="115" t="s">
        <v>155</v>
      </c>
      <c r="D160" s="116" t="s">
        <v>149</v>
      </c>
      <c r="E160" s="117" t="s">
        <v>106</v>
      </c>
      <c r="F160" s="118" t="s">
        <v>104</v>
      </c>
      <c r="G160" s="127" t="s">
        <v>440</v>
      </c>
      <c r="H160" s="15"/>
      <c r="I160" s="23"/>
      <c r="J160" s="24"/>
      <c r="K160" s="24"/>
      <c r="L160" s="30" t="s">
        <v>134</v>
      </c>
      <c r="M160" s="46">
        <v>4861</v>
      </c>
      <c r="N160" s="181">
        <f t="shared" ref="N160:N162" si="21">O160+P160</f>
        <v>0</v>
      </c>
      <c r="O160" s="295"/>
      <c r="P160" s="295"/>
      <c r="Q160" s="159"/>
      <c r="R160" s="159"/>
      <c r="S160" s="332"/>
      <c r="T160" s="159"/>
      <c r="U160" s="159"/>
      <c r="V160" s="159"/>
    </row>
    <row r="161" spans="1:22" s="113" customFormat="1" ht="84.6" customHeight="1">
      <c r="A161" s="120" t="str">
        <f t="shared" si="19"/>
        <v>71040501120000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443</v>
      </c>
      <c r="G161" s="127" t="s">
        <v>440</v>
      </c>
      <c r="H161" s="43"/>
      <c r="I161" s="145"/>
      <c r="J161" s="146"/>
      <c r="K161" s="146"/>
      <c r="L161" s="351" t="s">
        <v>855</v>
      </c>
      <c r="M161" s="26"/>
      <c r="N161" s="195">
        <f>O161+P161</f>
        <v>0</v>
      </c>
      <c r="O161" s="195">
        <f>SUM(O162:O162)</f>
        <v>0</v>
      </c>
      <c r="P161" s="195">
        <f>SUM(P162:P162)</f>
        <v>0</v>
      </c>
      <c r="Q161" s="159"/>
      <c r="R161" s="159"/>
      <c r="S161" s="332"/>
      <c r="T161" s="159"/>
      <c r="U161" s="159"/>
      <c r="V161" s="159"/>
    </row>
    <row r="162" spans="1:22">
      <c r="A162" s="120" t="str">
        <f t="shared" si="19"/>
        <v>71040501125129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443</v>
      </c>
      <c r="G162" s="119">
        <v>5129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si="21"/>
        <v>0</v>
      </c>
      <c r="O162" s="295"/>
      <c r="P162" s="295">
        <v>0</v>
      </c>
      <c r="Q162" s="159"/>
      <c r="R162" s="159"/>
      <c r="S162" s="332"/>
      <c r="T162" s="159"/>
      <c r="U162" s="159"/>
      <c r="V162" s="159"/>
    </row>
    <row r="163" spans="1:22" ht="42.6" customHeight="1">
      <c r="A163" s="120" t="str">
        <f t="shared" si="19"/>
        <v>71040501094639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4639</v>
      </c>
      <c r="H163" s="43"/>
      <c r="I163" s="145"/>
      <c r="J163" s="146"/>
      <c r="K163" s="146"/>
      <c r="L163" s="25" t="s">
        <v>851</v>
      </c>
      <c r="M163" s="26"/>
      <c r="N163" s="195">
        <f>O163+P163</f>
        <v>0</v>
      </c>
      <c r="O163" s="195">
        <f>SUM(O164)</f>
        <v>0</v>
      </c>
      <c r="P163" s="195">
        <f>SUM(P164)</f>
        <v>0</v>
      </c>
      <c r="Q163" s="159"/>
      <c r="R163" s="159"/>
      <c r="S163" s="332"/>
      <c r="T163" s="159"/>
      <c r="U163" s="159"/>
      <c r="V163" s="159"/>
    </row>
    <row r="164" spans="1:22" s="113" customFormat="1" ht="25.5">
      <c r="A164" s="120" t="str">
        <f t="shared" si="19"/>
        <v>71040501100000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189</v>
      </c>
      <c r="G164" s="127" t="s">
        <v>440</v>
      </c>
      <c r="H164" s="15"/>
      <c r="I164" s="23"/>
      <c r="J164" s="24"/>
      <c r="K164" s="24"/>
      <c r="L164" s="28" t="s">
        <v>852</v>
      </c>
      <c r="M164" s="11">
        <v>5511</v>
      </c>
      <c r="N164" s="181">
        <f t="shared" ref="N164" si="22">O164+P164</f>
        <v>0</v>
      </c>
      <c r="O164" s="181">
        <v>0</v>
      </c>
      <c r="P164" s="181"/>
      <c r="Q164" s="159"/>
      <c r="R164" s="159"/>
      <c r="S164" s="332"/>
      <c r="T164" s="159"/>
      <c r="U164" s="159"/>
      <c r="V164" s="159"/>
    </row>
    <row r="165" spans="1:22" ht="27">
      <c r="A165" s="120" t="str">
        <f t="shared" si="8"/>
        <v>71040501045112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155</v>
      </c>
      <c r="G165" s="119">
        <v>5112</v>
      </c>
      <c r="H165" s="163">
        <v>2420</v>
      </c>
      <c r="I165" s="164" t="s">
        <v>155</v>
      </c>
      <c r="J165" s="165">
        <v>2</v>
      </c>
      <c r="K165" s="165">
        <v>0</v>
      </c>
      <c r="L165" s="166" t="s">
        <v>170</v>
      </c>
      <c r="M165" s="174"/>
      <c r="N165" s="186">
        <f>+N167</f>
        <v>0</v>
      </c>
      <c r="O165" s="186">
        <f>+O167</f>
        <v>0</v>
      </c>
      <c r="P165" s="186">
        <f>+P167</f>
        <v>0</v>
      </c>
      <c r="Q165" s="159"/>
      <c r="R165" s="159"/>
      <c r="S165" s="332"/>
      <c r="T165" s="159"/>
      <c r="U165" s="159"/>
      <c r="V165" s="159"/>
    </row>
    <row r="166" spans="1:22">
      <c r="A166" s="120" t="str">
        <f t="shared" si="8"/>
        <v>71040501045113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155</v>
      </c>
      <c r="G166" s="119">
        <v>5113</v>
      </c>
      <c r="H166" s="23"/>
      <c r="I166" s="16"/>
      <c r="J166" s="17"/>
      <c r="K166" s="17"/>
      <c r="L166" s="28" t="s">
        <v>110</v>
      </c>
      <c r="M166" s="29"/>
      <c r="N166" s="188"/>
      <c r="O166" s="188"/>
      <c r="P166" s="188"/>
      <c r="Q166" s="159"/>
      <c r="R166" s="159"/>
      <c r="S166" s="332"/>
      <c r="T166" s="159"/>
      <c r="U166" s="159"/>
      <c r="V166" s="159"/>
    </row>
    <row r="167" spans="1:22" s="113" customFormat="1">
      <c r="A167" s="120" t="str">
        <f t="shared" si="8"/>
        <v>71040501050000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149</v>
      </c>
      <c r="G167" s="127" t="s">
        <v>440</v>
      </c>
      <c r="H167" s="149">
        <v>2424</v>
      </c>
      <c r="I167" s="150" t="s">
        <v>155</v>
      </c>
      <c r="J167" s="151">
        <v>2</v>
      </c>
      <c r="K167" s="151">
        <v>4</v>
      </c>
      <c r="L167" s="152" t="s">
        <v>171</v>
      </c>
      <c r="M167" s="153"/>
      <c r="N167" s="190">
        <f>+N169</f>
        <v>0</v>
      </c>
      <c r="O167" s="190">
        <f>+O169</f>
        <v>0</v>
      </c>
      <c r="P167" s="190">
        <f>+P169</f>
        <v>0</v>
      </c>
      <c r="Q167" s="159"/>
      <c r="R167" s="159"/>
      <c r="S167" s="332"/>
      <c r="T167" s="159"/>
      <c r="U167" s="159"/>
      <c r="V167" s="159"/>
    </row>
    <row r="168" spans="1:22">
      <c r="A168" s="120" t="str">
        <f t="shared" si="8"/>
        <v>71040501054251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149</v>
      </c>
      <c r="G168" s="119">
        <v>4251</v>
      </c>
      <c r="H168" s="23"/>
      <c r="I168" s="23"/>
      <c r="J168" s="24"/>
      <c r="K168" s="24"/>
      <c r="L168" s="28" t="s">
        <v>108</v>
      </c>
      <c r="M168" s="29"/>
      <c r="N168" s="188"/>
      <c r="O168" s="188"/>
      <c r="P168" s="188"/>
      <c r="Q168" s="159"/>
      <c r="R168" s="159"/>
      <c r="S168" s="332"/>
      <c r="T168" s="159"/>
      <c r="U168" s="159"/>
      <c r="V168" s="159"/>
    </row>
    <row r="169" spans="1:22">
      <c r="A169" s="120" t="str">
        <f t="shared" si="8"/>
        <v>71040501055112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149</v>
      </c>
      <c r="G169" s="119">
        <v>5112</v>
      </c>
      <c r="H169" s="43"/>
      <c r="I169" s="145"/>
      <c r="J169" s="146"/>
      <c r="K169" s="146"/>
      <c r="L169" s="25" t="s">
        <v>172</v>
      </c>
      <c r="M169" s="26"/>
      <c r="N169" s="195">
        <f>O169+P169</f>
        <v>0</v>
      </c>
      <c r="O169" s="195">
        <f>SUM(O170:O171)</f>
        <v>0</v>
      </c>
      <c r="P169" s="195">
        <f>SUM(P170:P171)</f>
        <v>0</v>
      </c>
      <c r="Q169" s="159"/>
      <c r="R169" s="159"/>
      <c r="S169" s="332"/>
      <c r="T169" s="159"/>
      <c r="U169" s="159"/>
      <c r="V169" s="159"/>
    </row>
    <row r="170" spans="1:22">
      <c r="A170" s="120" t="str">
        <f t="shared" ref="A170:A220" si="23">CONCATENATE(B170,C170,D170,E170,F170,G170)</f>
        <v>71040501055113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149</v>
      </c>
      <c r="G170" s="119">
        <v>5113</v>
      </c>
      <c r="H170" s="23"/>
      <c r="I170" s="16"/>
      <c r="J170" s="17"/>
      <c r="K170" s="17"/>
      <c r="L170" s="28" t="s">
        <v>173</v>
      </c>
      <c r="M170" s="29">
        <v>5112</v>
      </c>
      <c r="N170" s="181">
        <f t="shared" ref="N170:N171" si="24">O170+P170</f>
        <v>0</v>
      </c>
      <c r="O170" s="181">
        <v>0</v>
      </c>
      <c r="P170" s="181"/>
      <c r="Q170" s="159"/>
      <c r="R170" s="159"/>
      <c r="S170" s="332"/>
      <c r="T170" s="159"/>
      <c r="U170" s="159"/>
      <c r="V170" s="159"/>
    </row>
    <row r="171" spans="1:22" s="113" customFormat="1">
      <c r="A171" s="120" t="str">
        <f t="shared" si="23"/>
        <v>71040501060000</v>
      </c>
      <c r="B171" s="122" t="s">
        <v>439</v>
      </c>
      <c r="C171" s="115" t="s">
        <v>155</v>
      </c>
      <c r="D171" s="116" t="s">
        <v>149</v>
      </c>
      <c r="E171" s="117" t="s">
        <v>106</v>
      </c>
      <c r="F171" s="118" t="s">
        <v>157</v>
      </c>
      <c r="G171" s="127" t="s">
        <v>440</v>
      </c>
      <c r="H171" s="15"/>
      <c r="I171" s="23"/>
      <c r="J171" s="24"/>
      <c r="K171" s="24"/>
      <c r="L171" s="28" t="s">
        <v>174</v>
      </c>
      <c r="M171" s="11">
        <v>5113</v>
      </c>
      <c r="N171" s="181">
        <f t="shared" si="24"/>
        <v>0</v>
      </c>
      <c r="O171" s="181"/>
      <c r="P171" s="181"/>
      <c r="Q171" s="159"/>
      <c r="R171" s="159"/>
      <c r="S171" s="332"/>
      <c r="T171" s="159"/>
      <c r="U171" s="159"/>
      <c r="V171" s="159"/>
    </row>
    <row r="172" spans="1:22">
      <c r="A172" s="120" t="str">
        <f t="shared" si="23"/>
        <v>71040501134251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444</v>
      </c>
      <c r="G172" s="119">
        <v>4251</v>
      </c>
      <c r="H172" s="163">
        <v>2450</v>
      </c>
      <c r="I172" s="164" t="s">
        <v>155</v>
      </c>
      <c r="J172" s="165">
        <v>5</v>
      </c>
      <c r="K172" s="165">
        <v>0</v>
      </c>
      <c r="L172" s="166" t="s">
        <v>175</v>
      </c>
      <c r="M172" s="174"/>
      <c r="N172" s="186">
        <f>+N174+N246</f>
        <v>0</v>
      </c>
      <c r="O172" s="186">
        <f>+O174+O246</f>
        <v>0</v>
      </c>
      <c r="P172" s="186">
        <f>+P174+P246</f>
        <v>0</v>
      </c>
      <c r="Q172" s="159"/>
      <c r="R172" s="159"/>
      <c r="S172" s="332"/>
      <c r="T172" s="159"/>
      <c r="U172" s="159"/>
      <c r="V172" s="159"/>
    </row>
    <row r="173" spans="1:22">
      <c r="A173" s="120" t="str">
        <f t="shared" si="23"/>
        <v>71040501135129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444</v>
      </c>
      <c r="G173" s="119">
        <v>5129</v>
      </c>
      <c r="H173" s="23"/>
      <c r="I173" s="16"/>
      <c r="J173" s="17"/>
      <c r="K173" s="17"/>
      <c r="L173" s="28" t="s">
        <v>110</v>
      </c>
      <c r="M173" s="29"/>
      <c r="N173" s="188"/>
      <c r="O173" s="188"/>
      <c r="P173" s="188"/>
      <c r="Q173" s="159"/>
      <c r="R173" s="159"/>
      <c r="S173" s="332"/>
      <c r="T173" s="159"/>
      <c r="U173" s="159"/>
      <c r="V173" s="159"/>
    </row>
    <row r="174" spans="1:22">
      <c r="A174" s="120" t="str">
        <f t="shared" si="23"/>
        <v>71040501135221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444</v>
      </c>
      <c r="G174" s="119">
        <v>5221</v>
      </c>
      <c r="H174" s="149">
        <v>2451</v>
      </c>
      <c r="I174" s="150" t="s">
        <v>155</v>
      </c>
      <c r="J174" s="151">
        <v>5</v>
      </c>
      <c r="K174" s="151">
        <v>1</v>
      </c>
      <c r="L174" s="152" t="s">
        <v>176</v>
      </c>
      <c r="M174" s="153"/>
      <c r="N174" s="190">
        <f>+N176+N179+N181+N185+N189+N194+N198+N200+N206+N213+N217+N220+N224+N231+N234+N236+N238+N244</f>
        <v>0</v>
      </c>
      <c r="O174" s="190">
        <f>+O176+O179+O181+O185+O189+O194+O198+O200+O206+O213+O217+O220+O224+O231+O234+O236+O238+O244</f>
        <v>0</v>
      </c>
      <c r="P174" s="190">
        <f t="shared" ref="P174" si="25">+P176+P179+P181+P185+P189+P194+P198+P200+P206+P213+P217+P220+P224+P231+P234+P236+P238+P244</f>
        <v>0</v>
      </c>
      <c r="Q174" s="159"/>
      <c r="R174" s="159"/>
      <c r="S174" s="332"/>
      <c r="T174" s="159"/>
      <c r="U174" s="159"/>
      <c r="V174" s="159"/>
    </row>
    <row r="175" spans="1:22" s="113" customFormat="1">
      <c r="A175" s="120" t="str">
        <f t="shared" si="23"/>
        <v>71040501140000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445</v>
      </c>
      <c r="G175" s="127" t="s">
        <v>440</v>
      </c>
      <c r="H175" s="23"/>
      <c r="I175" s="23"/>
      <c r="J175" s="24"/>
      <c r="K175" s="24"/>
      <c r="L175" s="28" t="s">
        <v>108</v>
      </c>
      <c r="M175" s="29"/>
      <c r="N175" s="188"/>
      <c r="O175" s="188"/>
      <c r="P175" s="188"/>
      <c r="Q175" s="159"/>
      <c r="R175" s="159"/>
      <c r="S175" s="332"/>
      <c r="T175" s="159"/>
      <c r="U175" s="159"/>
      <c r="V175" s="159"/>
    </row>
    <row r="176" spans="1:22" ht="28.5" customHeight="1">
      <c r="A176" s="120" t="str">
        <f t="shared" si="23"/>
        <v>71040501144729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445</v>
      </c>
      <c r="G176" s="119">
        <v>4729</v>
      </c>
      <c r="H176" s="43"/>
      <c r="I176" s="145"/>
      <c r="J176" s="146"/>
      <c r="K176" s="146"/>
      <c r="L176" s="25" t="s">
        <v>177</v>
      </c>
      <c r="M176" s="26"/>
      <c r="N176" s="195">
        <f>O176+P176</f>
        <v>0</v>
      </c>
      <c r="O176" s="195">
        <f>SUM(O177:O178)</f>
        <v>0</v>
      </c>
      <c r="P176" s="195">
        <f>SUM(P177:P178)</f>
        <v>0</v>
      </c>
      <c r="Q176" s="159"/>
      <c r="R176" s="159"/>
      <c r="S176" s="332"/>
      <c r="T176" s="159"/>
      <c r="U176" s="159"/>
      <c r="V176" s="159"/>
    </row>
    <row r="177" spans="1:22" s="113" customFormat="1" ht="27" customHeight="1">
      <c r="A177" s="120" t="str">
        <f t="shared" si="23"/>
        <v>71040501150000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446</v>
      </c>
      <c r="G177" s="127" t="s">
        <v>440</v>
      </c>
      <c r="H177" s="23"/>
      <c r="I177" s="23"/>
      <c r="J177" s="24"/>
      <c r="K177" s="24"/>
      <c r="L177" s="27" t="s">
        <v>142</v>
      </c>
      <c r="M177" s="10">
        <v>4251</v>
      </c>
      <c r="N177" s="181">
        <f t="shared" ref="N177:N243" si="26">O177+P177</f>
        <v>0</v>
      </c>
      <c r="O177" s="291"/>
      <c r="P177" s="291"/>
      <c r="Q177" s="159"/>
      <c r="R177" s="159"/>
      <c r="S177" s="332"/>
      <c r="T177" s="159"/>
      <c r="U177" s="159"/>
      <c r="V177" s="159"/>
    </row>
    <row r="178" spans="1:22" ht="21" customHeight="1">
      <c r="A178" s="120" t="str">
        <f t="shared" si="23"/>
        <v>71040501155112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446</v>
      </c>
      <c r="G178" s="119">
        <v>5112</v>
      </c>
      <c r="H178" s="23"/>
      <c r="I178" s="23"/>
      <c r="J178" s="24"/>
      <c r="K178" s="24"/>
      <c r="L178" s="30" t="s">
        <v>174</v>
      </c>
      <c r="M178" s="46">
        <v>5113</v>
      </c>
      <c r="N178" s="181">
        <f t="shared" si="26"/>
        <v>0</v>
      </c>
      <c r="O178" s="181"/>
      <c r="P178" s="181"/>
      <c r="Q178" s="159"/>
      <c r="R178" s="159"/>
      <c r="S178" s="332"/>
      <c r="T178" s="159"/>
      <c r="U178" s="159"/>
      <c r="V178" s="159"/>
    </row>
    <row r="179" spans="1:22" ht="44.45" customHeight="1">
      <c r="A179" s="120" t="str">
        <f t="shared" si="23"/>
        <v>71040501155133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446</v>
      </c>
      <c r="G179" s="119">
        <v>5133</v>
      </c>
      <c r="H179" s="43"/>
      <c r="I179" s="145"/>
      <c r="J179" s="146"/>
      <c r="K179" s="146"/>
      <c r="L179" s="352" t="s">
        <v>842</v>
      </c>
      <c r="M179" s="26"/>
      <c r="N179" s="195">
        <f>O179+P179</f>
        <v>0</v>
      </c>
      <c r="O179" s="195">
        <f>SUM(O180)</f>
        <v>0</v>
      </c>
      <c r="P179" s="195">
        <f>SUM(P180)</f>
        <v>0</v>
      </c>
      <c r="Q179" s="159"/>
      <c r="R179" s="159"/>
      <c r="S179" s="332"/>
      <c r="T179" s="159"/>
      <c r="U179" s="159"/>
      <c r="V179" s="159"/>
    </row>
    <row r="180" spans="1:22">
      <c r="A180" s="120" t="str">
        <f t="shared" si="23"/>
        <v>71040501155134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446</v>
      </c>
      <c r="G180" s="119">
        <v>5134</v>
      </c>
      <c r="H180" s="23"/>
      <c r="I180" s="23"/>
      <c r="J180" s="24"/>
      <c r="K180" s="24"/>
      <c r="L180" s="335" t="s">
        <v>134</v>
      </c>
      <c r="M180" s="315">
        <v>4861</v>
      </c>
      <c r="N180" s="181">
        <f t="shared" si="26"/>
        <v>0</v>
      </c>
      <c r="O180" s="295"/>
      <c r="P180" s="295"/>
      <c r="Q180" s="159"/>
      <c r="R180" s="159"/>
      <c r="S180" s="332"/>
      <c r="T180" s="159"/>
      <c r="U180" s="159"/>
      <c r="V180" s="159"/>
    </row>
    <row r="181" spans="1:22" s="154" customFormat="1">
      <c r="A181" s="120" t="str">
        <f t="shared" si="23"/>
        <v>71040505000000</v>
      </c>
      <c r="B181" s="122" t="s">
        <v>439</v>
      </c>
      <c r="C181" s="115" t="s">
        <v>155</v>
      </c>
      <c r="D181" s="116" t="s">
        <v>149</v>
      </c>
      <c r="E181" s="117" t="s">
        <v>149</v>
      </c>
      <c r="F181" s="118" t="s">
        <v>441</v>
      </c>
      <c r="G181" s="127" t="s">
        <v>440</v>
      </c>
      <c r="H181" s="43"/>
      <c r="I181" s="145"/>
      <c r="J181" s="146"/>
      <c r="K181" s="146"/>
      <c r="L181" s="25" t="s">
        <v>179</v>
      </c>
      <c r="M181" s="26"/>
      <c r="N181" s="195">
        <f>O181+P181</f>
        <v>0</v>
      </c>
      <c r="O181" s="195">
        <f>SUM(O182:O184)</f>
        <v>0</v>
      </c>
      <c r="P181" s="195">
        <f>SUM(P182:P184)</f>
        <v>0</v>
      </c>
      <c r="Q181" s="159"/>
      <c r="R181" s="159"/>
      <c r="S181" s="332"/>
      <c r="T181" s="159"/>
      <c r="U181" s="159"/>
      <c r="V181" s="159"/>
    </row>
    <row r="182" spans="1:22" ht="25.5">
      <c r="A182" s="120" t="str">
        <f t="shared" si="23"/>
        <v>71040505000001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441</v>
      </c>
      <c r="G182" s="127" t="s">
        <v>96</v>
      </c>
      <c r="H182" s="15"/>
      <c r="I182" s="23"/>
      <c r="J182" s="24"/>
      <c r="K182" s="24"/>
      <c r="L182" s="28" t="s">
        <v>142</v>
      </c>
      <c r="M182" s="11">
        <v>4251</v>
      </c>
      <c r="N182" s="181">
        <f t="shared" si="26"/>
        <v>0</v>
      </c>
      <c r="O182" s="181"/>
      <c r="P182" s="181"/>
      <c r="Q182" s="159"/>
      <c r="R182" s="159"/>
      <c r="S182" s="332"/>
      <c r="T182" s="159"/>
      <c r="U182" s="159"/>
      <c r="V182" s="159"/>
    </row>
    <row r="183" spans="1:22" s="113" customFormat="1">
      <c r="A183" s="120" t="str">
        <f t="shared" si="23"/>
        <v>71040505010000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106</v>
      </c>
      <c r="G183" s="127" t="s">
        <v>440</v>
      </c>
      <c r="H183" s="15"/>
      <c r="I183" s="23"/>
      <c r="J183" s="24"/>
      <c r="K183" s="24"/>
      <c r="L183" s="28" t="s">
        <v>173</v>
      </c>
      <c r="M183" s="287">
        <v>5112</v>
      </c>
      <c r="N183" s="181">
        <f t="shared" si="26"/>
        <v>0</v>
      </c>
      <c r="O183" s="181"/>
      <c r="P183" s="181"/>
      <c r="Q183" s="159"/>
      <c r="R183" s="159"/>
      <c r="S183" s="332"/>
      <c r="T183" s="159"/>
      <c r="U183" s="159"/>
      <c r="V183" s="159"/>
    </row>
    <row r="184" spans="1:22">
      <c r="A184" s="120" t="str">
        <f t="shared" si="23"/>
        <v>71040505015129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106</v>
      </c>
      <c r="G184" s="119">
        <v>5129</v>
      </c>
      <c r="H184" s="23"/>
      <c r="I184" s="23"/>
      <c r="J184" s="24"/>
      <c r="K184" s="24"/>
      <c r="L184" s="30" t="s">
        <v>174</v>
      </c>
      <c r="M184" s="46">
        <v>5113</v>
      </c>
      <c r="N184" s="181">
        <f t="shared" si="26"/>
        <v>0</v>
      </c>
      <c r="O184" s="181"/>
      <c r="P184" s="181"/>
      <c r="Q184" s="159"/>
      <c r="R184" s="159"/>
      <c r="S184" s="332"/>
      <c r="T184" s="159"/>
      <c r="U184" s="159"/>
      <c r="V184" s="159"/>
    </row>
    <row r="185" spans="1:22" s="113" customFormat="1">
      <c r="A185" s="120" t="str">
        <f t="shared" si="23"/>
        <v>71040505020000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140</v>
      </c>
      <c r="G185" s="127" t="s">
        <v>440</v>
      </c>
      <c r="H185" s="43"/>
      <c r="I185" s="145"/>
      <c r="J185" s="146"/>
      <c r="K185" s="146"/>
      <c r="L185" s="25" t="s">
        <v>180</v>
      </c>
      <c r="M185" s="26"/>
      <c r="N185" s="195">
        <f>O185+P185</f>
        <v>0</v>
      </c>
      <c r="O185" s="195">
        <f>SUM(O186:O188)</f>
        <v>0</v>
      </c>
      <c r="P185" s="195">
        <f>SUM(P186:P188)</f>
        <v>0</v>
      </c>
      <c r="Q185" s="159"/>
      <c r="R185" s="159"/>
      <c r="S185" s="332"/>
      <c r="T185" s="159"/>
      <c r="U185" s="159"/>
      <c r="V185" s="159"/>
    </row>
    <row r="186" spans="1:22" ht="25.5">
      <c r="A186" s="120" t="str">
        <f t="shared" si="23"/>
        <v>71040505024511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140</v>
      </c>
      <c r="G186" s="119">
        <v>4511</v>
      </c>
      <c r="H186" s="23"/>
      <c r="I186" s="23"/>
      <c r="J186" s="24"/>
      <c r="K186" s="24"/>
      <c r="L186" s="28" t="s">
        <v>142</v>
      </c>
      <c r="M186" s="11">
        <v>4251</v>
      </c>
      <c r="N186" s="181">
        <f t="shared" si="26"/>
        <v>0</v>
      </c>
      <c r="O186" s="181"/>
      <c r="P186" s="181"/>
      <c r="Q186" s="159"/>
      <c r="R186" s="159"/>
      <c r="S186" s="332"/>
      <c r="T186" s="159"/>
      <c r="U186" s="159"/>
      <c r="V186" s="159"/>
    </row>
    <row r="187" spans="1:22" s="113" customFormat="1">
      <c r="A187" s="120" t="str">
        <f t="shared" si="23"/>
        <v>71040505030000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442</v>
      </c>
      <c r="G187" s="127" t="s">
        <v>440</v>
      </c>
      <c r="H187" s="23"/>
      <c r="I187" s="23"/>
      <c r="J187" s="24"/>
      <c r="K187" s="24"/>
      <c r="L187" s="28" t="s">
        <v>173</v>
      </c>
      <c r="M187" s="29">
        <v>5112</v>
      </c>
      <c r="N187" s="181">
        <f t="shared" si="26"/>
        <v>0</v>
      </c>
      <c r="O187" s="181"/>
      <c r="P187" s="181"/>
      <c r="Q187" s="159"/>
      <c r="R187" s="159"/>
      <c r="S187" s="332"/>
      <c r="T187" s="159"/>
      <c r="U187" s="159"/>
      <c r="V187" s="159"/>
    </row>
    <row r="188" spans="1:22">
      <c r="A188" s="120" t="str">
        <f t="shared" si="23"/>
        <v>71040505034511</v>
      </c>
      <c r="B188" s="122" t="s">
        <v>439</v>
      </c>
      <c r="C188" s="115" t="s">
        <v>155</v>
      </c>
      <c r="D188" s="116" t="s">
        <v>149</v>
      </c>
      <c r="E188" s="117" t="s">
        <v>149</v>
      </c>
      <c r="F188" s="118" t="s">
        <v>442</v>
      </c>
      <c r="G188" s="119">
        <v>4511</v>
      </c>
      <c r="H188" s="23"/>
      <c r="I188" s="23"/>
      <c r="J188" s="24"/>
      <c r="K188" s="24"/>
      <c r="L188" s="30" t="s">
        <v>174</v>
      </c>
      <c r="M188" s="46">
        <v>5113</v>
      </c>
      <c r="N188" s="181">
        <f t="shared" si="26"/>
        <v>0</v>
      </c>
      <c r="O188" s="181"/>
      <c r="P188" s="181"/>
      <c r="Q188" s="159"/>
      <c r="R188" s="159"/>
      <c r="S188" s="332"/>
      <c r="T188" s="159"/>
      <c r="U188" s="159"/>
      <c r="V188" s="159"/>
    </row>
    <row r="189" spans="1:22" s="113" customFormat="1" ht="19.5" customHeight="1">
      <c r="A189" s="120" t="str">
        <f t="shared" si="23"/>
        <v>71040505040000</v>
      </c>
      <c r="B189" s="122" t="s">
        <v>439</v>
      </c>
      <c r="C189" s="115" t="s">
        <v>155</v>
      </c>
      <c r="D189" s="116" t="s">
        <v>149</v>
      </c>
      <c r="E189" s="117" t="s">
        <v>149</v>
      </c>
      <c r="F189" s="118" t="s">
        <v>155</v>
      </c>
      <c r="G189" s="127" t="s">
        <v>440</v>
      </c>
      <c r="H189" s="43"/>
      <c r="I189" s="145"/>
      <c r="J189" s="146"/>
      <c r="K189" s="146"/>
      <c r="L189" s="25" t="s">
        <v>181</v>
      </c>
      <c r="M189" s="26"/>
      <c r="N189" s="195">
        <f>O189+P189</f>
        <v>0</v>
      </c>
      <c r="O189" s="195">
        <f>SUM(O190:O193)</f>
        <v>0</v>
      </c>
      <c r="P189" s="195">
        <f>SUM(P190:P193)</f>
        <v>0</v>
      </c>
      <c r="Q189" s="159"/>
      <c r="R189" s="159"/>
      <c r="S189" s="332"/>
      <c r="T189" s="159"/>
      <c r="U189" s="159"/>
      <c r="V189" s="159"/>
    </row>
    <row r="190" spans="1:22" ht="25.5">
      <c r="A190" s="120" t="str">
        <f t="shared" si="23"/>
        <v>71040505044861</v>
      </c>
      <c r="B190" s="122" t="s">
        <v>439</v>
      </c>
      <c r="C190" s="115" t="s">
        <v>155</v>
      </c>
      <c r="D190" s="116" t="s">
        <v>149</v>
      </c>
      <c r="E190" s="117" t="s">
        <v>149</v>
      </c>
      <c r="F190" s="118" t="s">
        <v>155</v>
      </c>
      <c r="G190" s="119">
        <v>4861</v>
      </c>
      <c r="H190" s="23"/>
      <c r="I190" s="23"/>
      <c r="J190" s="24"/>
      <c r="K190" s="24"/>
      <c r="L190" s="27" t="s">
        <v>142</v>
      </c>
      <c r="M190" s="10">
        <v>4251</v>
      </c>
      <c r="N190" s="181">
        <f t="shared" si="26"/>
        <v>0</v>
      </c>
      <c r="O190" s="181"/>
      <c r="P190" s="181"/>
      <c r="Q190" s="159"/>
      <c r="R190" s="159"/>
      <c r="S190" s="332"/>
      <c r="T190" s="159"/>
      <c r="U190" s="159"/>
      <c r="V190" s="159"/>
    </row>
    <row r="191" spans="1:22" s="113" customFormat="1" ht="21.6" customHeight="1">
      <c r="A191" s="120" t="str">
        <f t="shared" si="23"/>
        <v>71040505050000</v>
      </c>
      <c r="B191" s="122" t="s">
        <v>439</v>
      </c>
      <c r="C191" s="115" t="s">
        <v>155</v>
      </c>
      <c r="D191" s="116" t="s">
        <v>149</v>
      </c>
      <c r="E191" s="117" t="s">
        <v>149</v>
      </c>
      <c r="F191" s="118" t="s">
        <v>149</v>
      </c>
      <c r="G191" s="127" t="s">
        <v>440</v>
      </c>
      <c r="H191" s="23"/>
      <c r="I191" s="23"/>
      <c r="J191" s="24"/>
      <c r="K191" s="24"/>
      <c r="L191" s="28" t="s">
        <v>173</v>
      </c>
      <c r="M191" s="29">
        <v>5112</v>
      </c>
      <c r="N191" s="181">
        <f t="shared" si="26"/>
        <v>0</v>
      </c>
      <c r="O191" s="181"/>
      <c r="P191" s="181"/>
      <c r="Q191" s="159"/>
      <c r="R191" s="159"/>
      <c r="S191" s="332"/>
      <c r="T191" s="159"/>
      <c r="U191" s="159"/>
      <c r="V191" s="159"/>
    </row>
    <row r="192" spans="1:22" ht="16.5">
      <c r="A192" s="120" t="str">
        <f t="shared" si="23"/>
        <v>71040505054861</v>
      </c>
      <c r="B192" s="122" t="s">
        <v>439</v>
      </c>
      <c r="C192" s="115" t="s">
        <v>155</v>
      </c>
      <c r="D192" s="116" t="s">
        <v>149</v>
      </c>
      <c r="E192" s="117" t="s">
        <v>149</v>
      </c>
      <c r="F192" s="118" t="s">
        <v>149</v>
      </c>
      <c r="G192" s="119">
        <v>4861</v>
      </c>
      <c r="H192" s="23"/>
      <c r="I192" s="23"/>
      <c r="J192" s="24"/>
      <c r="K192" s="24"/>
      <c r="L192" s="28" t="s">
        <v>174</v>
      </c>
      <c r="M192" s="29">
        <v>5113</v>
      </c>
      <c r="N192" s="181">
        <f t="shared" si="26"/>
        <v>0</v>
      </c>
      <c r="O192" s="292"/>
      <c r="P192" s="292"/>
      <c r="Q192" s="159"/>
      <c r="R192" s="159"/>
      <c r="S192" s="332"/>
      <c r="T192" s="159"/>
      <c r="U192" s="159"/>
      <c r="V192" s="159"/>
    </row>
    <row r="193" spans="1:22">
      <c r="B193" s="122"/>
      <c r="H193" s="23"/>
      <c r="I193" s="23"/>
      <c r="J193" s="24"/>
      <c r="K193" s="24"/>
      <c r="L193" s="28" t="s">
        <v>268</v>
      </c>
      <c r="M193" s="42">
        <v>5129</v>
      </c>
      <c r="N193" s="181">
        <f t="shared" ref="N193" si="27">O193+P193</f>
        <v>0</v>
      </c>
      <c r="O193" s="181"/>
      <c r="P193" s="181"/>
      <c r="Q193" s="159"/>
      <c r="R193" s="159"/>
      <c r="S193" s="332"/>
      <c r="T193" s="159"/>
      <c r="U193" s="159"/>
      <c r="V193" s="159"/>
    </row>
    <row r="194" spans="1:22" s="113" customFormat="1" ht="35.450000000000003" customHeight="1">
      <c r="A194" s="120" t="str">
        <f t="shared" si="23"/>
        <v>71040505060000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157</v>
      </c>
      <c r="G194" s="127" t="s">
        <v>440</v>
      </c>
      <c r="H194" s="43"/>
      <c r="I194" s="145"/>
      <c r="J194" s="146"/>
      <c r="K194" s="146"/>
      <c r="L194" s="25" t="s">
        <v>182</v>
      </c>
      <c r="M194" s="26"/>
      <c r="N194" s="195">
        <f>O194+P194</f>
        <v>0</v>
      </c>
      <c r="O194" s="195">
        <f>SUM(O195:O197)</f>
        <v>0</v>
      </c>
      <c r="P194" s="195">
        <f>SUM(P195:P197)</f>
        <v>0</v>
      </c>
      <c r="Q194" s="159"/>
      <c r="R194" s="159"/>
      <c r="S194" s="332"/>
      <c r="T194" s="159"/>
      <c r="U194" s="159"/>
      <c r="V194" s="159"/>
    </row>
    <row r="195" spans="1:22" ht="16.5">
      <c r="A195" s="120" t="str">
        <f t="shared" si="23"/>
        <v>71040505064861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157</v>
      </c>
      <c r="G195" s="119">
        <v>4861</v>
      </c>
      <c r="H195" s="23"/>
      <c r="I195" s="23"/>
      <c r="J195" s="24"/>
      <c r="K195" s="24"/>
      <c r="L195" s="30" t="s">
        <v>134</v>
      </c>
      <c r="M195" s="46">
        <v>4861</v>
      </c>
      <c r="N195" s="181">
        <f t="shared" si="26"/>
        <v>0</v>
      </c>
      <c r="O195" s="292"/>
      <c r="P195" s="292"/>
      <c r="Q195" s="159"/>
      <c r="R195" s="159"/>
      <c r="S195" s="332"/>
      <c r="T195" s="159"/>
      <c r="U195" s="159"/>
      <c r="V195" s="159"/>
    </row>
    <row r="196" spans="1:22" s="113" customFormat="1">
      <c r="A196" s="120" t="str">
        <f t="shared" si="23"/>
        <v>71040505070000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183</v>
      </c>
      <c r="G196" s="127" t="s">
        <v>440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6"/>
        <v>0</v>
      </c>
      <c r="O196" s="181"/>
      <c r="P196" s="181"/>
      <c r="Q196" s="159"/>
      <c r="R196" s="159"/>
      <c r="S196" s="332"/>
      <c r="T196" s="159"/>
      <c r="U196" s="159"/>
      <c r="V196" s="159"/>
    </row>
    <row r="197" spans="1:22" s="113" customFormat="1">
      <c r="A197" s="120"/>
      <c r="B197" s="122"/>
      <c r="C197" s="115"/>
      <c r="D197" s="116"/>
      <c r="E197" s="117"/>
      <c r="F197" s="118"/>
      <c r="G197" s="127"/>
      <c r="H197" s="23"/>
      <c r="I197" s="23"/>
      <c r="J197" s="24"/>
      <c r="K197" s="24"/>
      <c r="L197" s="28" t="s">
        <v>268</v>
      </c>
      <c r="M197" s="42">
        <v>5129</v>
      </c>
      <c r="N197" s="181">
        <f t="shared" si="26"/>
        <v>0</v>
      </c>
      <c r="O197" s="181"/>
      <c r="P197" s="181"/>
      <c r="Q197" s="159"/>
      <c r="R197" s="159"/>
      <c r="S197" s="332"/>
      <c r="T197" s="159"/>
      <c r="U197" s="159"/>
      <c r="V197" s="159"/>
    </row>
    <row r="198" spans="1:22" ht="49.15" customHeight="1">
      <c r="A198" s="120" t="str">
        <f t="shared" si="23"/>
        <v>71040505074861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183</v>
      </c>
      <c r="G198" s="119">
        <v>4861</v>
      </c>
      <c r="H198" s="43"/>
      <c r="I198" s="145"/>
      <c r="J198" s="146"/>
      <c r="K198" s="146"/>
      <c r="L198" s="25" t="s">
        <v>856</v>
      </c>
      <c r="M198" s="26"/>
      <c r="N198" s="195">
        <f>O198+P198</f>
        <v>0</v>
      </c>
      <c r="O198" s="195">
        <f>SUM(O199:O199)</f>
        <v>0</v>
      </c>
      <c r="P198" s="195">
        <f>SUM(P199:P199)</f>
        <v>0</v>
      </c>
      <c r="Q198" s="159"/>
      <c r="R198" s="159"/>
      <c r="S198" s="332"/>
      <c r="T198" s="159"/>
      <c r="U198" s="159"/>
      <c r="V198" s="159"/>
    </row>
    <row r="199" spans="1:22" s="113" customFormat="1" ht="30" customHeight="1">
      <c r="A199" s="120" t="str">
        <f t="shared" si="23"/>
        <v>71040505080000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185</v>
      </c>
      <c r="G199" s="127" t="s">
        <v>440</v>
      </c>
      <c r="H199" s="15"/>
      <c r="I199" s="23"/>
      <c r="J199" s="24"/>
      <c r="K199" s="24"/>
      <c r="L199" s="28" t="s">
        <v>348</v>
      </c>
      <c r="M199" s="11">
        <v>4729</v>
      </c>
      <c r="N199" s="181">
        <f t="shared" si="26"/>
        <v>0</v>
      </c>
      <c r="O199" s="181"/>
      <c r="P199" s="181"/>
      <c r="Q199" s="159"/>
      <c r="R199" s="159"/>
      <c r="S199" s="332"/>
      <c r="T199" s="159"/>
      <c r="U199" s="159"/>
      <c r="V199" s="159"/>
    </row>
    <row r="200" spans="1:22" ht="27">
      <c r="A200" s="120" t="str">
        <f t="shared" si="23"/>
        <v>71040505094861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187</v>
      </c>
      <c r="G200" s="119">
        <v>4861</v>
      </c>
      <c r="H200" s="43"/>
      <c r="I200" s="145"/>
      <c r="J200" s="146"/>
      <c r="K200" s="146"/>
      <c r="L200" s="25" t="s">
        <v>186</v>
      </c>
      <c r="M200" s="26"/>
      <c r="N200" s="195">
        <f>O200+P200</f>
        <v>0</v>
      </c>
      <c r="O200" s="195">
        <f>SUM(O201:O205)</f>
        <v>0</v>
      </c>
      <c r="P200" s="195">
        <f>SUM(P201:P205)</f>
        <v>0</v>
      </c>
      <c r="Q200" s="159"/>
      <c r="R200" s="159"/>
      <c r="S200" s="332"/>
      <c r="T200" s="159"/>
      <c r="U200" s="159"/>
      <c r="V200" s="159"/>
    </row>
    <row r="201" spans="1:22" s="168" customFormat="1" ht="27" customHeight="1">
      <c r="A201" s="120" t="str">
        <f t="shared" si="23"/>
        <v>71040700000000</v>
      </c>
      <c r="B201" s="122" t="s">
        <v>439</v>
      </c>
      <c r="C201" s="115" t="s">
        <v>155</v>
      </c>
      <c r="D201" s="116" t="s">
        <v>183</v>
      </c>
      <c r="E201" s="117" t="s">
        <v>441</v>
      </c>
      <c r="F201" s="118" t="s">
        <v>441</v>
      </c>
      <c r="G201" s="127" t="s">
        <v>440</v>
      </c>
      <c r="H201" s="23"/>
      <c r="I201" s="23"/>
      <c r="J201" s="24"/>
      <c r="K201" s="24"/>
      <c r="L201" s="28" t="s">
        <v>142</v>
      </c>
      <c r="M201" s="11">
        <v>4251</v>
      </c>
      <c r="N201" s="181">
        <f t="shared" si="26"/>
        <v>0</v>
      </c>
      <c r="O201" s="292"/>
      <c r="P201" s="292"/>
      <c r="Q201" s="159"/>
      <c r="R201" s="159"/>
      <c r="S201" s="332"/>
      <c r="T201" s="159"/>
      <c r="U201" s="159"/>
      <c r="V201" s="159"/>
    </row>
    <row r="202" spans="1:22">
      <c r="A202" s="120" t="str">
        <f t="shared" si="23"/>
        <v>71040700000001</v>
      </c>
      <c r="B202" s="122" t="s">
        <v>439</v>
      </c>
      <c r="C202" s="115" t="s">
        <v>155</v>
      </c>
      <c r="D202" s="116" t="s">
        <v>183</v>
      </c>
      <c r="E202" s="117" t="s">
        <v>441</v>
      </c>
      <c r="F202" s="118" t="s">
        <v>441</v>
      </c>
      <c r="G202" s="127" t="s">
        <v>96</v>
      </c>
      <c r="H202" s="23"/>
      <c r="I202" s="23"/>
      <c r="J202" s="24"/>
      <c r="K202" s="24"/>
      <c r="L202" s="28" t="s">
        <v>348</v>
      </c>
      <c r="M202" s="11">
        <v>4729</v>
      </c>
      <c r="N202" s="181">
        <f t="shared" si="26"/>
        <v>0</v>
      </c>
      <c r="O202" s="181"/>
      <c r="P202" s="181">
        <v>0</v>
      </c>
      <c r="Q202" s="159"/>
      <c r="R202" s="159"/>
      <c r="S202" s="332"/>
      <c r="T202" s="159"/>
      <c r="U202" s="159"/>
      <c r="V202" s="159"/>
    </row>
    <row r="203" spans="1:22" s="154" customFormat="1">
      <c r="A203" s="120" t="str">
        <f t="shared" si="23"/>
        <v>71040703000000</v>
      </c>
      <c r="B203" s="122" t="s">
        <v>439</v>
      </c>
      <c r="C203" s="115" t="s">
        <v>155</v>
      </c>
      <c r="D203" s="116" t="s">
        <v>183</v>
      </c>
      <c r="E203" s="117" t="s">
        <v>442</v>
      </c>
      <c r="F203" s="118" t="s">
        <v>441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6"/>
        <v>0</v>
      </c>
      <c r="O203" s="181"/>
      <c r="P203" s="181"/>
      <c r="Q203" s="159"/>
      <c r="R203" s="159"/>
      <c r="S203" s="332"/>
      <c r="T203" s="159"/>
      <c r="U203" s="159"/>
      <c r="V203" s="159"/>
    </row>
    <row r="204" spans="1:22">
      <c r="A204" s="120" t="str">
        <f t="shared" si="23"/>
        <v>71040703000001</v>
      </c>
      <c r="B204" s="122" t="s">
        <v>439</v>
      </c>
      <c r="C204" s="115" t="s">
        <v>155</v>
      </c>
      <c r="D204" s="116" t="s">
        <v>183</v>
      </c>
      <c r="E204" s="117" t="s">
        <v>442</v>
      </c>
      <c r="F204" s="118" t="s">
        <v>441</v>
      </c>
      <c r="G204" s="127" t="s">
        <v>96</v>
      </c>
      <c r="H204" s="23"/>
      <c r="I204" s="23"/>
      <c r="J204" s="24"/>
      <c r="K204" s="24"/>
      <c r="L204" s="30" t="s">
        <v>174</v>
      </c>
      <c r="M204" s="46">
        <v>5113</v>
      </c>
      <c r="N204" s="181">
        <f t="shared" si="26"/>
        <v>0</v>
      </c>
      <c r="O204" s="181"/>
      <c r="P204" s="181"/>
      <c r="Q204" s="159"/>
      <c r="R204" s="159"/>
      <c r="S204" s="332"/>
      <c r="T204" s="159"/>
      <c r="U204" s="159"/>
      <c r="V204" s="159"/>
    </row>
    <row r="205" spans="1:22">
      <c r="B205" s="122"/>
      <c r="G205" s="127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28">O205+P205</f>
        <v>0</v>
      </c>
      <c r="O205" s="181"/>
      <c r="P205" s="181"/>
      <c r="Q205" s="159"/>
      <c r="R205" s="159"/>
      <c r="S205" s="332"/>
      <c r="T205" s="159"/>
      <c r="U205" s="159"/>
      <c r="V205" s="159"/>
    </row>
    <row r="206" spans="1:22" s="113" customFormat="1" ht="16.5" customHeight="1">
      <c r="A206" s="120" t="str">
        <f t="shared" si="23"/>
        <v>71040703010000</v>
      </c>
      <c r="B206" s="122" t="s">
        <v>439</v>
      </c>
      <c r="C206" s="115" t="s">
        <v>155</v>
      </c>
      <c r="D206" s="116" t="s">
        <v>183</v>
      </c>
      <c r="E206" s="117" t="s">
        <v>442</v>
      </c>
      <c r="F206" s="118" t="s">
        <v>106</v>
      </c>
      <c r="G206" s="127" t="s">
        <v>440</v>
      </c>
      <c r="H206" s="43"/>
      <c r="I206" s="145"/>
      <c r="J206" s="146"/>
      <c r="K206" s="146"/>
      <c r="L206" s="25" t="s">
        <v>188</v>
      </c>
      <c r="M206" s="26"/>
      <c r="N206" s="195">
        <f>O206+P206</f>
        <v>0</v>
      </c>
      <c r="O206" s="195">
        <f>SUM(O209:O212)</f>
        <v>0</v>
      </c>
      <c r="P206" s="195">
        <f>SUM(P209:P212)</f>
        <v>0</v>
      </c>
      <c r="Q206" s="159"/>
      <c r="R206" s="159"/>
      <c r="S206" s="332"/>
      <c r="T206" s="159"/>
      <c r="U206" s="159"/>
      <c r="V206" s="159"/>
    </row>
    <row r="207" spans="1:22" s="168" customFormat="1">
      <c r="A207" s="120" t="str">
        <f t="shared" ref="A207" si="29">CONCATENATE(B207,C207,D207,E207,F207,G207)</f>
        <v>71020500000000</v>
      </c>
      <c r="B207" s="122" t="s">
        <v>439</v>
      </c>
      <c r="C207" s="115" t="s">
        <v>140</v>
      </c>
      <c r="D207" s="116" t="s">
        <v>149</v>
      </c>
      <c r="E207" s="117" t="s">
        <v>441</v>
      </c>
      <c r="F207" s="118" t="s">
        <v>441</v>
      </c>
      <c r="G207" s="127" t="s">
        <v>440</v>
      </c>
      <c r="H207" s="15"/>
      <c r="I207" s="23"/>
      <c r="J207" s="24"/>
      <c r="K207" s="24"/>
      <c r="L207" s="28" t="s">
        <v>857</v>
      </c>
      <c r="M207" s="11">
        <v>4212</v>
      </c>
      <c r="N207" s="181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1"/>
      <c r="P207" s="181"/>
      <c r="Q207" s="159"/>
      <c r="R207" s="159"/>
      <c r="S207" s="332"/>
      <c r="T207" s="159"/>
      <c r="U207" s="159"/>
      <c r="V207" s="159"/>
    </row>
    <row r="208" spans="1:22" s="168" customFormat="1">
      <c r="A208" s="120" t="str">
        <f t="shared" si="23"/>
        <v>71020500000000</v>
      </c>
      <c r="B208" s="122" t="s">
        <v>439</v>
      </c>
      <c r="C208" s="115" t="s">
        <v>140</v>
      </c>
      <c r="D208" s="116" t="s">
        <v>149</v>
      </c>
      <c r="E208" s="117" t="s">
        <v>441</v>
      </c>
      <c r="F208" s="118" t="s">
        <v>441</v>
      </c>
      <c r="G208" s="127" t="s">
        <v>440</v>
      </c>
      <c r="H208" s="15"/>
      <c r="I208" s="23"/>
      <c r="J208" s="24"/>
      <c r="K208" s="24"/>
      <c r="L208" s="28" t="s">
        <v>116</v>
      </c>
      <c r="M208" s="11">
        <v>4214</v>
      </c>
      <c r="N208" s="181">
        <f t="shared" ref="N208" si="30">O208+P208</f>
        <v>0</v>
      </c>
      <c r="O208" s="181"/>
      <c r="P208" s="181"/>
      <c r="Q208" s="159"/>
      <c r="R208" s="159"/>
      <c r="S208" s="332"/>
      <c r="T208" s="159"/>
      <c r="U208" s="159"/>
      <c r="V208" s="159"/>
    </row>
    <row r="209" spans="1:22">
      <c r="A209" s="120" t="str">
        <f>CONCATENATE(B209,C209,D209,E209,F209,G209)</f>
        <v>71040703014639</v>
      </c>
      <c r="B209" s="122" t="s">
        <v>439</v>
      </c>
      <c r="C209" s="115" t="s">
        <v>155</v>
      </c>
      <c r="D209" s="116" t="s">
        <v>183</v>
      </c>
      <c r="E209" s="117" t="s">
        <v>442</v>
      </c>
      <c r="F209" s="118" t="s">
        <v>106</v>
      </c>
      <c r="G209" s="119">
        <v>4639</v>
      </c>
      <c r="H209" s="23"/>
      <c r="I209" s="23"/>
      <c r="J209" s="24"/>
      <c r="K209" s="24"/>
      <c r="L209" s="30" t="s">
        <v>125</v>
      </c>
      <c r="M209" s="31">
        <v>4239</v>
      </c>
      <c r="N209" s="181">
        <f t="shared" si="26"/>
        <v>0</v>
      </c>
      <c r="O209" s="181"/>
      <c r="P209" s="181"/>
      <c r="Q209" s="159"/>
      <c r="R209" s="159"/>
      <c r="S209" s="332"/>
      <c r="T209" s="159"/>
      <c r="U209" s="159"/>
      <c r="V209" s="159"/>
    </row>
    <row r="210" spans="1:22" s="168" customFormat="1" ht="25.5">
      <c r="A210" s="120" t="str">
        <f t="shared" si="23"/>
        <v>71040900000000</v>
      </c>
      <c r="B210" s="122" t="s">
        <v>439</v>
      </c>
      <c r="C210" s="115" t="s">
        <v>155</v>
      </c>
      <c r="D210" s="116" t="s">
        <v>187</v>
      </c>
      <c r="E210" s="117" t="s">
        <v>441</v>
      </c>
      <c r="F210" s="118" t="s">
        <v>441</v>
      </c>
      <c r="G210" s="127" t="s">
        <v>440</v>
      </c>
      <c r="H210" s="23"/>
      <c r="I210" s="23"/>
      <c r="J210" s="24"/>
      <c r="K210" s="24"/>
      <c r="L210" s="27" t="s">
        <v>142</v>
      </c>
      <c r="M210" s="10">
        <v>4251</v>
      </c>
      <c r="N210" s="181">
        <f t="shared" si="26"/>
        <v>0</v>
      </c>
      <c r="O210" s="181"/>
      <c r="P210" s="181"/>
      <c r="Q210" s="159"/>
      <c r="R210" s="159"/>
      <c r="S210" s="332"/>
      <c r="T210" s="159"/>
      <c r="U210" s="159"/>
      <c r="V210" s="159"/>
    </row>
    <row r="211" spans="1:22">
      <c r="A211" s="120" t="str">
        <f t="shared" si="23"/>
        <v>71040900000001</v>
      </c>
      <c r="B211" s="122" t="s">
        <v>439</v>
      </c>
      <c r="C211" s="115" t="s">
        <v>155</v>
      </c>
      <c r="D211" s="116" t="s">
        <v>187</v>
      </c>
      <c r="E211" s="117" t="s">
        <v>441</v>
      </c>
      <c r="F211" s="118" t="s">
        <v>441</v>
      </c>
      <c r="G211" s="127" t="s">
        <v>96</v>
      </c>
      <c r="H211" s="23"/>
      <c r="I211" s="23"/>
      <c r="J211" s="24"/>
      <c r="K211" s="24"/>
      <c r="L211" s="28" t="s">
        <v>167</v>
      </c>
      <c r="M211" s="29">
        <v>4639</v>
      </c>
      <c r="N211" s="181">
        <f t="shared" si="26"/>
        <v>0</v>
      </c>
      <c r="O211" s="181"/>
      <c r="P211" s="181"/>
      <c r="Q211" s="159"/>
      <c r="R211" s="159"/>
      <c r="S211" s="332"/>
      <c r="T211" s="159"/>
      <c r="U211" s="159"/>
      <c r="V211" s="159"/>
    </row>
    <row r="212" spans="1:22" s="154" customFormat="1">
      <c r="A212" s="120" t="str">
        <f t="shared" si="23"/>
        <v>71040901000000</v>
      </c>
      <c r="B212" s="122" t="s">
        <v>439</v>
      </c>
      <c r="C212" s="115" t="s">
        <v>155</v>
      </c>
      <c r="D212" s="116" t="s">
        <v>187</v>
      </c>
      <c r="E212" s="117" t="s">
        <v>106</v>
      </c>
      <c r="F212" s="118" t="s">
        <v>441</v>
      </c>
      <c r="G212" s="127" t="s">
        <v>440</v>
      </c>
      <c r="H212" s="23"/>
      <c r="I212" s="23"/>
      <c r="J212" s="24"/>
      <c r="K212" s="24"/>
      <c r="L212" s="30" t="s">
        <v>174</v>
      </c>
      <c r="M212" s="46">
        <v>5113</v>
      </c>
      <c r="N212" s="181">
        <f t="shared" si="26"/>
        <v>0</v>
      </c>
      <c r="O212" s="181">
        <v>0</v>
      </c>
      <c r="P212" s="181"/>
      <c r="Q212" s="159"/>
      <c r="R212" s="159"/>
      <c r="S212" s="332"/>
      <c r="T212" s="159"/>
      <c r="U212" s="159"/>
      <c r="V212" s="159"/>
    </row>
    <row r="213" spans="1:22">
      <c r="A213" s="120" t="str">
        <f t="shared" si="23"/>
        <v>71040901000001</v>
      </c>
      <c r="B213" s="122" t="s">
        <v>439</v>
      </c>
      <c r="C213" s="115" t="s">
        <v>155</v>
      </c>
      <c r="D213" s="116" t="s">
        <v>187</v>
      </c>
      <c r="E213" s="117" t="s">
        <v>106</v>
      </c>
      <c r="F213" s="118" t="s">
        <v>441</v>
      </c>
      <c r="G213" s="127" t="s">
        <v>96</v>
      </c>
      <c r="H213" s="43"/>
      <c r="I213" s="145"/>
      <c r="J213" s="146"/>
      <c r="K213" s="146"/>
      <c r="L213" s="25" t="s">
        <v>190</v>
      </c>
      <c r="M213" s="26"/>
      <c r="N213" s="195">
        <f>O213+P213</f>
        <v>0</v>
      </c>
      <c r="O213" s="195">
        <f>SUM(O214:O216)</f>
        <v>0</v>
      </c>
      <c r="P213" s="195">
        <f>SUM(P214:P216)</f>
        <v>0</v>
      </c>
      <c r="Q213" s="159"/>
      <c r="R213" s="159"/>
      <c r="S213" s="332"/>
      <c r="T213" s="159"/>
      <c r="U213" s="159"/>
      <c r="V213" s="159"/>
    </row>
    <row r="214" spans="1:22" s="113" customFormat="1" ht="27" customHeight="1">
      <c r="A214" s="120" t="str">
        <f t="shared" si="23"/>
        <v>71040901010000</v>
      </c>
      <c r="B214" s="122" t="s">
        <v>439</v>
      </c>
      <c r="C214" s="115" t="s">
        <v>155</v>
      </c>
      <c r="D214" s="116" t="s">
        <v>187</v>
      </c>
      <c r="E214" s="117" t="s">
        <v>106</v>
      </c>
      <c r="F214" s="118" t="s">
        <v>106</v>
      </c>
      <c r="G214" s="127" t="s">
        <v>440</v>
      </c>
      <c r="H214" s="15"/>
      <c r="I214" s="293"/>
      <c r="J214" s="294"/>
      <c r="K214" s="294"/>
      <c r="L214" s="28" t="s">
        <v>859</v>
      </c>
      <c r="M214" s="46">
        <v>4511</v>
      </c>
      <c r="N214" s="181">
        <f t="shared" si="26"/>
        <v>0</v>
      </c>
      <c r="O214" s="292"/>
      <c r="P214" s="292"/>
      <c r="Q214" s="159"/>
      <c r="R214" s="159"/>
      <c r="S214" s="332"/>
      <c r="T214" s="159"/>
      <c r="U214" s="159"/>
      <c r="V214" s="159"/>
    </row>
    <row r="215" spans="1:22" s="113" customFormat="1" ht="27" customHeight="1">
      <c r="A215" s="120"/>
      <c r="B215" s="122"/>
      <c r="C215" s="115"/>
      <c r="D215" s="116"/>
      <c r="E215" s="117"/>
      <c r="F215" s="118"/>
      <c r="G215" s="127"/>
      <c r="H215" s="15"/>
      <c r="I215" s="293"/>
      <c r="J215" s="294"/>
      <c r="K215" s="294"/>
      <c r="L215" s="28" t="s">
        <v>897</v>
      </c>
      <c r="M215" s="46" t="s">
        <v>898</v>
      </c>
      <c r="N215" s="181">
        <f t="shared" si="26"/>
        <v>0</v>
      </c>
      <c r="O215" s="292"/>
      <c r="P215" s="292"/>
      <c r="Q215" s="159"/>
      <c r="R215" s="159"/>
      <c r="S215" s="332"/>
      <c r="T215" s="159"/>
      <c r="U215" s="159"/>
      <c r="V215" s="159"/>
    </row>
    <row r="216" spans="1:22" ht="16.5">
      <c r="A216" s="120" t="str">
        <f t="shared" si="23"/>
        <v>71040901015221</v>
      </c>
      <c r="B216" s="122" t="s">
        <v>439</v>
      </c>
      <c r="C216" s="115" t="s">
        <v>155</v>
      </c>
      <c r="D216" s="116" t="s">
        <v>187</v>
      </c>
      <c r="E216" s="117" t="s">
        <v>106</v>
      </c>
      <c r="F216" s="118" t="s">
        <v>106</v>
      </c>
      <c r="G216" s="119">
        <v>5221</v>
      </c>
      <c r="H216" s="23"/>
      <c r="I216" s="23"/>
      <c r="J216" s="24"/>
      <c r="K216" s="24"/>
      <c r="L216" s="30" t="s">
        <v>134</v>
      </c>
      <c r="M216" s="46">
        <v>4861</v>
      </c>
      <c r="N216" s="181">
        <f t="shared" si="26"/>
        <v>0</v>
      </c>
      <c r="O216" s="292"/>
      <c r="P216" s="292"/>
      <c r="Q216" s="159"/>
      <c r="R216" s="159"/>
      <c r="S216" s="332"/>
      <c r="T216" s="159"/>
      <c r="U216" s="159"/>
      <c r="V216" s="159"/>
    </row>
    <row r="217" spans="1:22" s="113" customFormat="1">
      <c r="A217" s="120" t="str">
        <f t="shared" si="23"/>
        <v>71040901020000</v>
      </c>
      <c r="B217" s="122" t="s">
        <v>439</v>
      </c>
      <c r="C217" s="115" t="s">
        <v>155</v>
      </c>
      <c r="D217" s="116" t="s">
        <v>187</v>
      </c>
      <c r="E217" s="117" t="s">
        <v>106</v>
      </c>
      <c r="F217" s="118" t="s">
        <v>140</v>
      </c>
      <c r="G217" s="127" t="s">
        <v>440</v>
      </c>
      <c r="H217" s="43"/>
      <c r="I217" s="145"/>
      <c r="J217" s="146"/>
      <c r="K217" s="146"/>
      <c r="L217" s="25" t="s">
        <v>191</v>
      </c>
      <c r="M217" s="26"/>
      <c r="N217" s="195">
        <f>O217+P217</f>
        <v>0</v>
      </c>
      <c r="O217" s="195">
        <f>SUM(O218:O219)</f>
        <v>0</v>
      </c>
      <c r="P217" s="195">
        <f>SUM(P218:P219)</f>
        <v>0</v>
      </c>
      <c r="Q217" s="159"/>
      <c r="R217" s="159"/>
      <c r="S217" s="332"/>
      <c r="T217" s="159"/>
      <c r="U217" s="159"/>
      <c r="V217" s="159"/>
    </row>
    <row r="218" spans="1:22" ht="25.5">
      <c r="A218" s="120" t="str">
        <f t="shared" si="23"/>
        <v>71040901024637</v>
      </c>
      <c r="B218" s="122" t="s">
        <v>439</v>
      </c>
      <c r="C218" s="115" t="s">
        <v>155</v>
      </c>
      <c r="D218" s="116" t="s">
        <v>187</v>
      </c>
      <c r="E218" s="117" t="s">
        <v>106</v>
      </c>
      <c r="F218" s="118" t="s">
        <v>140</v>
      </c>
      <c r="G218" s="119">
        <v>4637</v>
      </c>
      <c r="H218" s="23"/>
      <c r="I218" s="23"/>
      <c r="J218" s="24"/>
      <c r="K218" s="24"/>
      <c r="L218" s="28" t="s">
        <v>142</v>
      </c>
      <c r="M218" s="11">
        <v>4251</v>
      </c>
      <c r="N218" s="181">
        <f t="shared" si="26"/>
        <v>0</v>
      </c>
      <c r="O218" s="181"/>
      <c r="P218" s="181"/>
      <c r="Q218" s="159"/>
      <c r="R218" s="159"/>
      <c r="S218" s="332"/>
      <c r="T218" s="159"/>
      <c r="U218" s="159"/>
      <c r="V218" s="159"/>
    </row>
    <row r="219" spans="1:22" s="113" customFormat="1">
      <c r="A219" s="120" t="str">
        <f t="shared" si="23"/>
        <v>71040901030000</v>
      </c>
      <c r="B219" s="122" t="s">
        <v>439</v>
      </c>
      <c r="C219" s="115" t="s">
        <v>155</v>
      </c>
      <c r="D219" s="116" t="s">
        <v>187</v>
      </c>
      <c r="E219" s="117" t="s">
        <v>106</v>
      </c>
      <c r="F219" s="118" t="s">
        <v>442</v>
      </c>
      <c r="G219" s="127" t="s">
        <v>440</v>
      </c>
      <c r="H219" s="23"/>
      <c r="I219" s="23"/>
      <c r="J219" s="24"/>
      <c r="K219" s="24"/>
      <c r="L219" s="28" t="s">
        <v>173</v>
      </c>
      <c r="M219" s="29">
        <v>5112</v>
      </c>
      <c r="N219" s="181">
        <f t="shared" si="26"/>
        <v>0</v>
      </c>
      <c r="O219" s="181"/>
      <c r="P219" s="181"/>
      <c r="Q219" s="159"/>
      <c r="R219" s="159"/>
      <c r="S219" s="332"/>
      <c r="T219" s="159"/>
      <c r="U219" s="159"/>
      <c r="V219" s="159"/>
    </row>
    <row r="220" spans="1:22" ht="54" customHeight="1">
      <c r="A220" s="120" t="str">
        <f t="shared" si="23"/>
        <v>71040901034511</v>
      </c>
      <c r="B220" s="122" t="s">
        <v>439</v>
      </c>
      <c r="C220" s="115" t="s">
        <v>155</v>
      </c>
      <c r="D220" s="116" t="s">
        <v>187</v>
      </c>
      <c r="E220" s="117" t="s">
        <v>106</v>
      </c>
      <c r="F220" s="118" t="s">
        <v>442</v>
      </c>
      <c r="G220" s="119">
        <v>4511</v>
      </c>
      <c r="H220" s="43"/>
      <c r="I220" s="145"/>
      <c r="J220" s="146"/>
      <c r="K220" s="146"/>
      <c r="L220" s="351" t="s">
        <v>860</v>
      </c>
      <c r="M220" s="26"/>
      <c r="N220" s="195">
        <f>O220+P220</f>
        <v>0</v>
      </c>
      <c r="O220" s="195">
        <f>SUM(O221:O223)</f>
        <v>0</v>
      </c>
      <c r="P220" s="195">
        <f>SUM(P221:P223)</f>
        <v>0</v>
      </c>
      <c r="Q220" s="159"/>
      <c r="R220" s="159"/>
      <c r="S220" s="332"/>
      <c r="T220" s="159"/>
      <c r="U220" s="159"/>
      <c r="V220" s="159"/>
    </row>
    <row r="221" spans="1:22" s="113" customFormat="1">
      <c r="A221" s="120" t="str">
        <f t="shared" ref="A221:A315" si="31">CONCATENATE(B221,C221,D221,E221,F221,G221)</f>
        <v>71040901040000</v>
      </c>
      <c r="B221" s="122" t="s">
        <v>439</v>
      </c>
      <c r="C221" s="115" t="s">
        <v>155</v>
      </c>
      <c r="D221" s="116" t="s">
        <v>187</v>
      </c>
      <c r="E221" s="117" t="s">
        <v>106</v>
      </c>
      <c r="F221" s="118" t="s">
        <v>155</v>
      </c>
      <c r="G221" s="127" t="s">
        <v>440</v>
      </c>
      <c r="H221" s="23"/>
      <c r="I221" s="23"/>
      <c r="J221" s="24"/>
      <c r="K221" s="24"/>
      <c r="L221" s="30" t="s">
        <v>134</v>
      </c>
      <c r="M221" s="46">
        <v>4861</v>
      </c>
      <c r="N221" s="181">
        <f t="shared" si="26"/>
        <v>0</v>
      </c>
      <c r="O221" s="295"/>
      <c r="P221" s="295">
        <v>0</v>
      </c>
      <c r="Q221" s="159"/>
      <c r="R221" s="159"/>
      <c r="S221" s="332"/>
      <c r="T221" s="159"/>
      <c r="U221" s="159"/>
      <c r="V221" s="159"/>
    </row>
    <row r="222" spans="1:22">
      <c r="A222" s="120" t="str">
        <f t="shared" si="31"/>
        <v>71040901044639</v>
      </c>
      <c r="B222" s="122" t="s">
        <v>439</v>
      </c>
      <c r="C222" s="115" t="s">
        <v>155</v>
      </c>
      <c r="D222" s="116" t="s">
        <v>187</v>
      </c>
      <c r="E222" s="117" t="s">
        <v>106</v>
      </c>
      <c r="F222" s="118" t="s">
        <v>155</v>
      </c>
      <c r="G222" s="119">
        <v>4639</v>
      </c>
      <c r="H222" s="23"/>
      <c r="I222" s="23"/>
      <c r="J222" s="24"/>
      <c r="K222" s="24"/>
      <c r="L222" s="27" t="s">
        <v>745</v>
      </c>
      <c r="M222" s="10" t="s">
        <v>580</v>
      </c>
      <c r="N222" s="181">
        <f t="shared" si="26"/>
        <v>0</v>
      </c>
      <c r="O222" s="181"/>
      <c r="P222" s="181"/>
      <c r="Q222" s="159"/>
      <c r="R222" s="159"/>
      <c r="S222" s="332"/>
      <c r="T222" s="159"/>
      <c r="U222" s="159"/>
      <c r="V222" s="159"/>
    </row>
    <row r="223" spans="1:22">
      <c r="A223" s="120" t="str">
        <f t="shared" si="31"/>
        <v>71040901044819</v>
      </c>
      <c r="B223" s="122" t="s">
        <v>439</v>
      </c>
      <c r="C223" s="115" t="s">
        <v>155</v>
      </c>
      <c r="D223" s="116" t="s">
        <v>187</v>
      </c>
      <c r="E223" s="117" t="s">
        <v>106</v>
      </c>
      <c r="F223" s="118" t="s">
        <v>155</v>
      </c>
      <c r="G223" s="119">
        <v>4819</v>
      </c>
      <c r="H223" s="23"/>
      <c r="I223" s="23"/>
      <c r="J223" s="24"/>
      <c r="K223" s="24"/>
      <c r="L223" s="27" t="s">
        <v>138</v>
      </c>
      <c r="M223" s="10" t="s">
        <v>746</v>
      </c>
      <c r="N223" s="181">
        <f t="shared" si="26"/>
        <v>0</v>
      </c>
      <c r="O223" s="181"/>
      <c r="P223" s="181"/>
      <c r="Q223" s="159"/>
      <c r="R223" s="159"/>
      <c r="S223" s="332"/>
      <c r="T223" s="159"/>
      <c r="U223" s="159"/>
      <c r="V223" s="159"/>
    </row>
    <row r="224" spans="1:22" s="113" customFormat="1" ht="26.25" customHeight="1">
      <c r="A224" s="120" t="str">
        <f t="shared" si="31"/>
        <v>71040901050000</v>
      </c>
      <c r="B224" s="122" t="s">
        <v>439</v>
      </c>
      <c r="C224" s="115" t="s">
        <v>155</v>
      </c>
      <c r="D224" s="116" t="s">
        <v>187</v>
      </c>
      <c r="E224" s="117" t="s">
        <v>106</v>
      </c>
      <c r="F224" s="118" t="s">
        <v>149</v>
      </c>
      <c r="G224" s="127" t="s">
        <v>440</v>
      </c>
      <c r="H224" s="43"/>
      <c r="I224" s="145"/>
      <c r="J224" s="146"/>
      <c r="K224" s="146"/>
      <c r="L224" s="25" t="s">
        <v>193</v>
      </c>
      <c r="M224" s="26"/>
      <c r="N224" s="195">
        <f>O224+P224</f>
        <v>0</v>
      </c>
      <c r="O224" s="195">
        <f>SUM(O225:O230)</f>
        <v>0</v>
      </c>
      <c r="P224" s="195">
        <f>SUM(P225:P230)</f>
        <v>0</v>
      </c>
      <c r="Q224" s="159"/>
      <c r="R224" s="159"/>
      <c r="S224" s="332"/>
      <c r="T224" s="159"/>
      <c r="U224" s="159"/>
      <c r="V224" s="159"/>
    </row>
    <row r="225" spans="1:22" ht="16.5">
      <c r="A225" s="120" t="str">
        <f t="shared" si="31"/>
        <v>71040901058111</v>
      </c>
      <c r="B225" s="122" t="s">
        <v>439</v>
      </c>
      <c r="C225" s="115" t="s">
        <v>155</v>
      </c>
      <c r="D225" s="116" t="s">
        <v>187</v>
      </c>
      <c r="E225" s="117" t="s">
        <v>106</v>
      </c>
      <c r="F225" s="118" t="s">
        <v>149</v>
      </c>
      <c r="G225" s="119">
        <v>8111</v>
      </c>
      <c r="H225" s="23"/>
      <c r="I225" s="23"/>
      <c r="J225" s="24"/>
      <c r="K225" s="24"/>
      <c r="L225" s="27" t="s">
        <v>114</v>
      </c>
      <c r="M225" s="31">
        <v>4212</v>
      </c>
      <c r="N225" s="181">
        <f t="shared" si="26"/>
        <v>0</v>
      </c>
      <c r="O225" s="292"/>
      <c r="P225" s="292"/>
      <c r="Q225" s="159"/>
      <c r="R225" s="159"/>
      <c r="S225" s="332"/>
      <c r="T225" s="159"/>
      <c r="U225" s="159"/>
      <c r="V225" s="159"/>
    </row>
    <row r="226" spans="1:22" ht="16.5">
      <c r="A226" s="120" t="str">
        <f t="shared" si="31"/>
        <v>71040901058411</v>
      </c>
      <c r="B226" s="122" t="s">
        <v>439</v>
      </c>
      <c r="C226" s="115" t="s">
        <v>155</v>
      </c>
      <c r="D226" s="116" t="s">
        <v>187</v>
      </c>
      <c r="E226" s="117" t="s">
        <v>106</v>
      </c>
      <c r="F226" s="118" t="s">
        <v>149</v>
      </c>
      <c r="G226" s="119">
        <v>8411</v>
      </c>
      <c r="H226" s="23"/>
      <c r="I226" s="23"/>
      <c r="J226" s="24"/>
      <c r="K226" s="24"/>
      <c r="L226" s="30" t="s">
        <v>125</v>
      </c>
      <c r="M226" s="31">
        <v>4239</v>
      </c>
      <c r="N226" s="181">
        <f t="shared" si="26"/>
        <v>0</v>
      </c>
      <c r="O226" s="296"/>
      <c r="P226" s="296"/>
      <c r="Q226" s="159"/>
      <c r="R226" s="159"/>
      <c r="S226" s="332"/>
      <c r="T226" s="159"/>
      <c r="U226" s="159"/>
      <c r="V226" s="159"/>
    </row>
    <row r="227" spans="1:22" s="113" customFormat="1" ht="25.5">
      <c r="A227" s="120" t="str">
        <f t="shared" si="31"/>
        <v>71040901060000</v>
      </c>
      <c r="B227" s="122" t="s">
        <v>439</v>
      </c>
      <c r="C227" s="115" t="s">
        <v>155</v>
      </c>
      <c r="D227" s="116" t="s">
        <v>187</v>
      </c>
      <c r="E227" s="117" t="s">
        <v>106</v>
      </c>
      <c r="F227" s="118" t="s">
        <v>157</v>
      </c>
      <c r="G227" s="127" t="s">
        <v>440</v>
      </c>
      <c r="H227" s="23"/>
      <c r="I227" s="23"/>
      <c r="J227" s="24"/>
      <c r="K227" s="24"/>
      <c r="L227" s="27" t="s">
        <v>142</v>
      </c>
      <c r="M227" s="10">
        <v>4251</v>
      </c>
      <c r="N227" s="181">
        <f t="shared" si="26"/>
        <v>0</v>
      </c>
      <c r="O227" s="181"/>
      <c r="P227" s="181"/>
      <c r="Q227" s="159"/>
      <c r="R227" s="159"/>
      <c r="S227" s="332"/>
      <c r="T227" s="159"/>
      <c r="U227" s="159"/>
      <c r="V227" s="159"/>
    </row>
    <row r="228" spans="1:22">
      <c r="A228" s="120" t="str">
        <f t="shared" si="31"/>
        <v>71040901064819</v>
      </c>
      <c r="B228" s="122" t="s">
        <v>439</v>
      </c>
      <c r="C228" s="115" t="s">
        <v>155</v>
      </c>
      <c r="D228" s="116" t="s">
        <v>187</v>
      </c>
      <c r="E228" s="117" t="s">
        <v>106</v>
      </c>
      <c r="F228" s="118" t="s">
        <v>157</v>
      </c>
      <c r="G228" s="119">
        <v>4819</v>
      </c>
      <c r="H228" s="23"/>
      <c r="I228" s="23"/>
      <c r="J228" s="24"/>
      <c r="K228" s="24"/>
      <c r="L228" s="30" t="s">
        <v>134</v>
      </c>
      <c r="M228" s="46">
        <v>4861</v>
      </c>
      <c r="N228" s="181">
        <f t="shared" si="26"/>
        <v>0</v>
      </c>
      <c r="O228" s="297"/>
      <c r="P228" s="297"/>
      <c r="Q228" s="159"/>
      <c r="R228" s="159"/>
      <c r="S228" s="332"/>
      <c r="T228" s="159"/>
      <c r="U228" s="159"/>
      <c r="V228" s="159"/>
    </row>
    <row r="229" spans="1:22">
      <c r="A229" s="120" t="str">
        <f>CONCATENATE(B229,C229,D229,E229,F229,G229)</f>
        <v>71040901064861</v>
      </c>
      <c r="B229" s="122" t="s">
        <v>439</v>
      </c>
      <c r="C229" s="115" t="s">
        <v>155</v>
      </c>
      <c r="D229" s="116" t="s">
        <v>187</v>
      </c>
      <c r="E229" s="117" t="s">
        <v>106</v>
      </c>
      <c r="F229" s="118" t="s">
        <v>157</v>
      </c>
      <c r="G229" s="119">
        <v>4861</v>
      </c>
      <c r="H229" s="23"/>
      <c r="I229" s="23"/>
      <c r="J229" s="24"/>
      <c r="K229" s="24"/>
      <c r="L229" s="27" t="s">
        <v>137</v>
      </c>
      <c r="M229" s="10">
        <v>5129</v>
      </c>
      <c r="N229" s="181">
        <f t="shared" si="26"/>
        <v>0</v>
      </c>
      <c r="O229" s="181">
        <v>0</v>
      </c>
      <c r="P229" s="181"/>
      <c r="Q229" s="159"/>
      <c r="R229" s="159"/>
      <c r="S229" s="332"/>
      <c r="T229" s="159"/>
      <c r="U229" s="159"/>
      <c r="V229" s="159"/>
    </row>
    <row r="230" spans="1:22" s="113" customFormat="1">
      <c r="A230" s="120" t="str">
        <f t="shared" si="31"/>
        <v>71040901070000</v>
      </c>
      <c r="B230" s="122" t="s">
        <v>439</v>
      </c>
      <c r="C230" s="115" t="s">
        <v>155</v>
      </c>
      <c r="D230" s="116" t="s">
        <v>187</v>
      </c>
      <c r="E230" s="117" t="s">
        <v>106</v>
      </c>
      <c r="F230" s="118" t="s">
        <v>183</v>
      </c>
      <c r="G230" s="127" t="s">
        <v>440</v>
      </c>
      <c r="H230" s="23"/>
      <c r="I230" s="23"/>
      <c r="J230" s="24"/>
      <c r="K230" s="24"/>
      <c r="L230" s="30" t="s">
        <v>194</v>
      </c>
      <c r="M230" s="46">
        <v>5221</v>
      </c>
      <c r="N230" s="181">
        <f t="shared" si="26"/>
        <v>0</v>
      </c>
      <c r="O230" s="181"/>
      <c r="P230" s="181"/>
      <c r="Q230" s="159"/>
      <c r="R230" s="159"/>
      <c r="S230" s="332"/>
      <c r="T230" s="159"/>
      <c r="U230" s="159"/>
      <c r="V230" s="159"/>
    </row>
    <row r="231" spans="1:22" ht="54">
      <c r="A231" s="120" t="str">
        <f t="shared" si="31"/>
        <v>71040901074239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183</v>
      </c>
      <c r="G231" s="119">
        <v>4239</v>
      </c>
      <c r="H231" s="43"/>
      <c r="I231" s="145"/>
      <c r="J231" s="146"/>
      <c r="K231" s="146"/>
      <c r="L231" s="25" t="s">
        <v>747</v>
      </c>
      <c r="M231" s="26"/>
      <c r="N231" s="195">
        <f>O231+P231</f>
        <v>0</v>
      </c>
      <c r="O231" s="195">
        <f>SUM(O232:O233)</f>
        <v>0</v>
      </c>
      <c r="P231" s="195">
        <f>SUM(P232:P233)</f>
        <v>0</v>
      </c>
      <c r="Q231" s="159"/>
      <c r="R231" s="159"/>
      <c r="S231" s="332"/>
      <c r="T231" s="159"/>
      <c r="U231" s="159"/>
      <c r="V231" s="159"/>
    </row>
    <row r="232" spans="1:22" ht="16.5">
      <c r="A232" s="120" t="str">
        <f t="shared" ref="A232" si="32">CONCATENATE(B232,C232,D232,E232,F232,G232)</f>
        <v>71040901058111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149</v>
      </c>
      <c r="G232" s="119">
        <v>8111</v>
      </c>
      <c r="H232" s="23"/>
      <c r="I232" s="23"/>
      <c r="J232" s="24"/>
      <c r="K232" s="24"/>
      <c r="L232" s="27" t="s">
        <v>114</v>
      </c>
      <c r="M232" s="31">
        <v>4212</v>
      </c>
      <c r="N232" s="181">
        <f t="shared" ref="N232" si="33">O232+P232</f>
        <v>0</v>
      </c>
      <c r="O232" s="292"/>
      <c r="P232" s="292"/>
      <c r="Q232" s="159"/>
      <c r="R232" s="159"/>
      <c r="S232" s="332"/>
      <c r="T232" s="159"/>
      <c r="U232" s="159"/>
      <c r="V232" s="159"/>
    </row>
    <row r="233" spans="1:22" s="113" customFormat="1">
      <c r="A233" s="120" t="str">
        <f t="shared" si="31"/>
        <v>71040901080000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185</v>
      </c>
      <c r="G233" s="127" t="s">
        <v>440</v>
      </c>
      <c r="H233" s="23"/>
      <c r="I233" s="23"/>
      <c r="J233" s="24"/>
      <c r="K233" s="24"/>
      <c r="L233" s="30" t="s">
        <v>134</v>
      </c>
      <c r="M233" s="10">
        <v>4861</v>
      </c>
      <c r="N233" s="181">
        <f t="shared" si="26"/>
        <v>0</v>
      </c>
      <c r="O233" s="295"/>
      <c r="P233" s="295"/>
      <c r="Q233" s="159"/>
      <c r="R233" s="159"/>
      <c r="S233" s="332"/>
      <c r="T233" s="159"/>
      <c r="U233" s="159"/>
      <c r="V233" s="159"/>
    </row>
    <row r="234" spans="1:22" ht="27">
      <c r="A234" s="120" t="str">
        <f t="shared" si="31"/>
        <v>71040901084234</v>
      </c>
      <c r="B234" s="122" t="s">
        <v>439</v>
      </c>
      <c r="C234" s="115" t="s">
        <v>155</v>
      </c>
      <c r="D234" s="116" t="s">
        <v>187</v>
      </c>
      <c r="E234" s="117" t="s">
        <v>106</v>
      </c>
      <c r="F234" s="118" t="s">
        <v>185</v>
      </c>
      <c r="G234" s="119">
        <v>4234</v>
      </c>
      <c r="H234" s="144"/>
      <c r="I234" s="145"/>
      <c r="J234" s="146"/>
      <c r="K234" s="146"/>
      <c r="L234" s="353" t="s">
        <v>861</v>
      </c>
      <c r="M234" s="26"/>
      <c r="N234" s="195">
        <f>O234+P234</f>
        <v>0</v>
      </c>
      <c r="O234" s="195">
        <f>SUM(O235)</f>
        <v>0</v>
      </c>
      <c r="P234" s="195">
        <f>SUM(P235)</f>
        <v>0</v>
      </c>
      <c r="Q234" s="159"/>
      <c r="R234" s="159"/>
      <c r="S234" s="332"/>
      <c r="T234" s="159"/>
      <c r="U234" s="159"/>
      <c r="V234" s="159"/>
    </row>
    <row r="235" spans="1:22" ht="25.5">
      <c r="A235" s="120" t="str">
        <f t="shared" si="31"/>
        <v>71040901084511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185</v>
      </c>
      <c r="G235" s="119">
        <v>4511</v>
      </c>
      <c r="H235" s="23"/>
      <c r="I235" s="23"/>
      <c r="J235" s="24"/>
      <c r="K235" s="24"/>
      <c r="L235" s="30" t="s">
        <v>131</v>
      </c>
      <c r="M235" s="46">
        <v>4511</v>
      </c>
      <c r="N235" s="181">
        <f t="shared" si="26"/>
        <v>0</v>
      </c>
      <c r="O235" s="295"/>
      <c r="P235" s="295">
        <v>0</v>
      </c>
      <c r="Q235" s="159"/>
      <c r="R235" s="159"/>
      <c r="S235" s="332"/>
      <c r="T235" s="159"/>
      <c r="U235" s="159"/>
      <c r="V235" s="159"/>
    </row>
    <row r="236" spans="1:22" ht="27">
      <c r="B236" s="122"/>
      <c r="H236" s="43"/>
      <c r="I236" s="145"/>
      <c r="J236" s="146"/>
      <c r="K236" s="146"/>
      <c r="L236" s="25" t="s">
        <v>862</v>
      </c>
      <c r="M236" s="26"/>
      <c r="N236" s="195">
        <f>O236+P236</f>
        <v>0</v>
      </c>
      <c r="O236" s="195">
        <f>SUM(O237)</f>
        <v>0</v>
      </c>
      <c r="P236" s="195">
        <f>SUM(P237)</f>
        <v>0</v>
      </c>
      <c r="Q236" s="159"/>
      <c r="R236" s="159"/>
      <c r="S236" s="332"/>
      <c r="T236" s="159"/>
      <c r="U236" s="159"/>
      <c r="V236" s="159"/>
    </row>
    <row r="237" spans="1:22" s="180" customFormat="1" ht="25.5">
      <c r="A237" s="120" t="str">
        <f t="shared" ref="A237" si="34">CONCATENATE(B237,C237,D237,E237,F237,G237)</f>
        <v>71050000000000</v>
      </c>
      <c r="B237" s="122" t="s">
        <v>439</v>
      </c>
      <c r="C237" s="115" t="s">
        <v>149</v>
      </c>
      <c r="D237" s="116" t="s">
        <v>441</v>
      </c>
      <c r="E237" s="117" t="s">
        <v>441</v>
      </c>
      <c r="F237" s="118" t="s">
        <v>441</v>
      </c>
      <c r="G237" s="127" t="s">
        <v>440</v>
      </c>
      <c r="H237" s="23"/>
      <c r="I237" s="23"/>
      <c r="J237" s="24"/>
      <c r="K237" s="24"/>
      <c r="L237" s="27" t="s">
        <v>131</v>
      </c>
      <c r="M237" s="10">
        <v>4511</v>
      </c>
      <c r="N237" s="181">
        <f t="shared" ref="N237" si="35">O237+P237</f>
        <v>0</v>
      </c>
      <c r="O237" s="299"/>
      <c r="P237" s="299"/>
      <c r="Q237" s="159"/>
      <c r="R237" s="159"/>
      <c r="S237" s="332"/>
      <c r="T237" s="159"/>
      <c r="U237" s="159"/>
      <c r="V237" s="159"/>
    </row>
    <row r="238" spans="1:22" ht="24.75" customHeight="1">
      <c r="B238" s="122"/>
      <c r="H238" s="144"/>
      <c r="I238" s="145"/>
      <c r="J238" s="146"/>
      <c r="K238" s="146"/>
      <c r="L238" s="334" t="s">
        <v>863</v>
      </c>
      <c r="M238" s="26"/>
      <c r="N238" s="195">
        <f>O238+P238</f>
        <v>0</v>
      </c>
      <c r="O238" s="195">
        <f>SUM(O239:O243)</f>
        <v>0</v>
      </c>
      <c r="P238" s="195">
        <f>SUM(P239:P243)</f>
        <v>0</v>
      </c>
      <c r="Q238" s="159"/>
      <c r="R238" s="159"/>
      <c r="S238" s="332"/>
      <c r="T238" s="159"/>
      <c r="U238" s="159"/>
      <c r="V238" s="159"/>
    </row>
    <row r="239" spans="1:22" ht="25.5">
      <c r="B239" s="122"/>
      <c r="G239" s="127"/>
      <c r="H239" s="23"/>
      <c r="I239" s="23"/>
      <c r="J239" s="24"/>
      <c r="K239" s="24"/>
      <c r="L239" s="28" t="s">
        <v>897</v>
      </c>
      <c r="M239" s="46" t="s">
        <v>898</v>
      </c>
      <c r="N239" s="181">
        <f>O239+P239</f>
        <v>0</v>
      </c>
      <c r="O239" s="292"/>
      <c r="P239" s="292"/>
      <c r="Q239" s="159"/>
      <c r="R239" s="159"/>
      <c r="S239" s="332"/>
      <c r="T239" s="159"/>
      <c r="U239" s="159"/>
      <c r="V239" s="159"/>
    </row>
    <row r="240" spans="1:22">
      <c r="B240" s="122"/>
      <c r="H240" s="23"/>
      <c r="I240" s="23"/>
      <c r="J240" s="24"/>
      <c r="K240" s="24"/>
      <c r="L240" s="27" t="s">
        <v>779</v>
      </c>
      <c r="M240" s="10" t="s">
        <v>778</v>
      </c>
      <c r="N240" s="181">
        <f t="shared" si="26"/>
        <v>0</v>
      </c>
      <c r="O240" s="298">
        <v>0</v>
      </c>
      <c r="P240" s="298">
        <v>0</v>
      </c>
      <c r="Q240" s="159"/>
      <c r="R240" s="159"/>
      <c r="S240" s="332"/>
      <c r="T240" s="159"/>
      <c r="U240" s="159"/>
      <c r="V240" s="159"/>
    </row>
    <row r="241" spans="1:22">
      <c r="B241" s="122"/>
      <c r="H241" s="23"/>
      <c r="I241" s="23"/>
      <c r="J241" s="24"/>
      <c r="K241" s="24"/>
      <c r="L241" s="28" t="s">
        <v>173</v>
      </c>
      <c r="M241" s="29">
        <v>5112</v>
      </c>
      <c r="N241" s="181">
        <f t="shared" ref="N241" si="36">O241+P241</f>
        <v>0</v>
      </c>
      <c r="O241" s="298">
        <v>0</v>
      </c>
      <c r="P241" s="298"/>
      <c r="Q241" s="159"/>
      <c r="R241" s="159"/>
      <c r="S241" s="332"/>
      <c r="T241" s="159"/>
      <c r="U241" s="159"/>
      <c r="V241" s="159"/>
    </row>
    <row r="242" spans="1:22">
      <c r="B242" s="122"/>
      <c r="H242" s="23"/>
      <c r="I242" s="23"/>
      <c r="J242" s="24"/>
      <c r="K242" s="24"/>
      <c r="L242" s="310" t="s">
        <v>174</v>
      </c>
      <c r="M242" s="311">
        <v>5113</v>
      </c>
      <c r="N242" s="181">
        <f t="shared" si="26"/>
        <v>0</v>
      </c>
      <c r="O242" s="298">
        <v>0</v>
      </c>
      <c r="P242" s="298"/>
      <c r="Q242" s="159"/>
      <c r="R242" s="159"/>
      <c r="S242" s="332"/>
      <c r="T242" s="159"/>
      <c r="U242" s="159"/>
      <c r="V242" s="159"/>
    </row>
    <row r="243" spans="1:22">
      <c r="B243" s="122"/>
      <c r="H243" s="23"/>
      <c r="I243" s="23"/>
      <c r="J243" s="24"/>
      <c r="K243" s="24"/>
      <c r="L243" s="27" t="s">
        <v>135</v>
      </c>
      <c r="M243" s="10">
        <v>5121</v>
      </c>
      <c r="N243" s="181">
        <f t="shared" si="26"/>
        <v>0</v>
      </c>
      <c r="O243" s="298">
        <v>0</v>
      </c>
      <c r="P243" s="298"/>
      <c r="Q243" s="159"/>
      <c r="R243" s="159"/>
      <c r="S243" s="332"/>
      <c r="T243" s="159"/>
      <c r="U243" s="159"/>
      <c r="V243" s="159"/>
    </row>
    <row r="244" spans="1:22" ht="20.45" customHeight="1">
      <c r="B244" s="122"/>
      <c r="H244" s="144"/>
      <c r="I244" s="145"/>
      <c r="J244" s="146"/>
      <c r="K244" s="146"/>
      <c r="L244" s="334" t="s">
        <v>895</v>
      </c>
      <c r="M244" s="26"/>
      <c r="N244" s="195">
        <f>O244+P244</f>
        <v>0</v>
      </c>
      <c r="O244" s="195">
        <f>SUM(O245)</f>
        <v>0</v>
      </c>
      <c r="P244" s="195">
        <f>SUM(P245)</f>
        <v>0</v>
      </c>
      <c r="Q244" s="159"/>
      <c r="R244" s="159"/>
      <c r="S244" s="332"/>
      <c r="T244" s="159"/>
      <c r="U244" s="159"/>
      <c r="V244" s="159"/>
    </row>
    <row r="245" spans="1:22">
      <c r="B245" s="122"/>
      <c r="H245" s="23"/>
      <c r="I245" s="23"/>
      <c r="J245" s="24"/>
      <c r="K245" s="24"/>
      <c r="L245" s="28" t="s">
        <v>173</v>
      </c>
      <c r="M245" s="29">
        <v>5112</v>
      </c>
      <c r="N245" s="181">
        <f t="shared" ref="N245" si="37">O245+P245</f>
        <v>0</v>
      </c>
      <c r="O245" s="298">
        <v>0</v>
      </c>
      <c r="P245" s="298"/>
      <c r="Q245" s="159"/>
      <c r="R245" s="159"/>
      <c r="S245" s="332"/>
      <c r="T245" s="159"/>
      <c r="U245" s="159"/>
      <c r="V245" s="159"/>
    </row>
    <row r="246" spans="1:22">
      <c r="A246" s="120" t="str">
        <f t="shared" si="31"/>
        <v>71040901114512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104</v>
      </c>
      <c r="G246" s="119" t="s">
        <v>229</v>
      </c>
      <c r="H246" s="149">
        <v>2455</v>
      </c>
      <c r="I246" s="150" t="s">
        <v>155</v>
      </c>
      <c r="J246" s="151">
        <v>5</v>
      </c>
      <c r="K246" s="151">
        <v>5</v>
      </c>
      <c r="L246" s="152" t="s">
        <v>199</v>
      </c>
      <c r="M246" s="153"/>
      <c r="N246" s="190">
        <f>+N248+N251+N253+N255+N258</f>
        <v>0</v>
      </c>
      <c r="O246" s="190">
        <f t="shared" ref="O246:P246" si="38">+O248+O251+O253+O255+O258</f>
        <v>0</v>
      </c>
      <c r="P246" s="190">
        <f t="shared" si="38"/>
        <v>0</v>
      </c>
      <c r="Q246" s="159"/>
      <c r="R246" s="159"/>
      <c r="S246" s="332"/>
      <c r="T246" s="159"/>
      <c r="U246" s="159"/>
      <c r="V246" s="159"/>
    </row>
    <row r="247" spans="1:22">
      <c r="B247" s="122"/>
      <c r="H247" s="23"/>
      <c r="I247" s="23"/>
      <c r="J247" s="24"/>
      <c r="K247" s="24"/>
      <c r="L247" s="28" t="s">
        <v>108</v>
      </c>
      <c r="M247" s="29"/>
      <c r="N247" s="188"/>
      <c r="O247" s="188"/>
      <c r="P247" s="188"/>
      <c r="Q247" s="159"/>
      <c r="R247" s="159"/>
      <c r="S247" s="332"/>
      <c r="T247" s="159"/>
      <c r="U247" s="159"/>
      <c r="V247" s="159"/>
    </row>
    <row r="248" spans="1:22">
      <c r="B248" s="122"/>
      <c r="H248" s="43"/>
      <c r="I248" s="145"/>
      <c r="J248" s="146"/>
      <c r="K248" s="146"/>
      <c r="L248" s="25" t="s">
        <v>200</v>
      </c>
      <c r="M248" s="26"/>
      <c r="N248" s="195">
        <f>O248+P248</f>
        <v>0</v>
      </c>
      <c r="O248" s="195">
        <f>SUM(O249:O250)</f>
        <v>0</v>
      </c>
      <c r="P248" s="195">
        <f>SUM(P249:P250)</f>
        <v>0</v>
      </c>
      <c r="Q248" s="159"/>
      <c r="R248" s="159"/>
      <c r="S248" s="332"/>
      <c r="T248" s="159"/>
      <c r="U248" s="159"/>
      <c r="V248" s="159"/>
    </row>
    <row r="249" spans="1:22">
      <c r="B249" s="122"/>
      <c r="H249" s="15"/>
      <c r="I249" s="23"/>
      <c r="J249" s="24"/>
      <c r="K249" s="24"/>
      <c r="L249" s="27" t="s">
        <v>126</v>
      </c>
      <c r="M249" s="10">
        <v>4241</v>
      </c>
      <c r="N249" s="181">
        <f t="shared" ref="N249:N259" si="39">O249+P249</f>
        <v>0</v>
      </c>
      <c r="O249" s="181"/>
      <c r="P249" s="181"/>
      <c r="Q249" s="159"/>
      <c r="R249" s="159"/>
      <c r="S249" s="332"/>
      <c r="T249" s="159"/>
      <c r="U249" s="159"/>
      <c r="V249" s="159"/>
    </row>
    <row r="250" spans="1:22" ht="16.5">
      <c r="B250" s="122"/>
      <c r="H250" s="15"/>
      <c r="I250" s="23"/>
      <c r="J250" s="24"/>
      <c r="K250" s="24"/>
      <c r="L250" s="28" t="s">
        <v>137</v>
      </c>
      <c r="M250" s="11">
        <v>5129</v>
      </c>
      <c r="N250" s="181">
        <f t="shared" si="39"/>
        <v>0</v>
      </c>
      <c r="O250" s="291"/>
      <c r="P250" s="291"/>
      <c r="Q250" s="159"/>
      <c r="R250" s="159"/>
      <c r="S250" s="332"/>
      <c r="T250" s="159"/>
      <c r="U250" s="159"/>
      <c r="V250" s="159"/>
    </row>
    <row r="251" spans="1:22" ht="27">
      <c r="B251" s="122"/>
      <c r="H251" s="43"/>
      <c r="I251" s="145"/>
      <c r="J251" s="146"/>
      <c r="K251" s="146"/>
      <c r="L251" s="25" t="s">
        <v>201</v>
      </c>
      <c r="M251" s="26"/>
      <c r="N251" s="195">
        <f>O251+P251</f>
        <v>0</v>
      </c>
      <c r="O251" s="195">
        <f>SUM(O252)</f>
        <v>0</v>
      </c>
      <c r="P251" s="195">
        <f>SUM(P252)</f>
        <v>0</v>
      </c>
      <c r="Q251" s="159"/>
      <c r="R251" s="159"/>
      <c r="S251" s="332"/>
      <c r="T251" s="159"/>
      <c r="U251" s="159"/>
      <c r="V251" s="159"/>
    </row>
    <row r="252" spans="1:22" ht="25.5">
      <c r="B252" s="122"/>
      <c r="H252" s="23"/>
      <c r="I252" s="23"/>
      <c r="J252" s="24"/>
      <c r="K252" s="24"/>
      <c r="L252" s="27" t="s">
        <v>131</v>
      </c>
      <c r="M252" s="10">
        <v>4511</v>
      </c>
      <c r="N252" s="181">
        <f t="shared" si="39"/>
        <v>0</v>
      </c>
      <c r="O252" s="295"/>
      <c r="P252" s="295"/>
      <c r="Q252" s="159"/>
      <c r="R252" s="159"/>
      <c r="S252" s="332"/>
      <c r="T252" s="159"/>
      <c r="U252" s="159"/>
      <c r="V252" s="159"/>
    </row>
    <row r="253" spans="1:22" ht="49.15" customHeight="1">
      <c r="A253" s="120" t="str">
        <f t="shared" si="31"/>
        <v>71050100000001</v>
      </c>
      <c r="B253" s="122" t="s">
        <v>439</v>
      </c>
      <c r="C253" s="115" t="s">
        <v>149</v>
      </c>
      <c r="D253" s="116" t="s">
        <v>106</v>
      </c>
      <c r="E253" s="117" t="s">
        <v>441</v>
      </c>
      <c r="F253" s="118" t="s">
        <v>441</v>
      </c>
      <c r="G253" s="127" t="s">
        <v>96</v>
      </c>
      <c r="H253" s="43"/>
      <c r="I253" s="145"/>
      <c r="J253" s="146"/>
      <c r="K253" s="146"/>
      <c r="L253" s="25" t="s">
        <v>864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32"/>
      <c r="T253" s="159"/>
      <c r="U253" s="159"/>
      <c r="V253" s="159"/>
    </row>
    <row r="254" spans="1:22" s="154" customFormat="1" ht="24" customHeight="1">
      <c r="A254" s="120" t="str">
        <f t="shared" si="31"/>
        <v>71050101000000</v>
      </c>
      <c r="B254" s="122" t="s">
        <v>439</v>
      </c>
      <c r="C254" s="115" t="s">
        <v>149</v>
      </c>
      <c r="D254" s="116" t="s">
        <v>106</v>
      </c>
      <c r="E254" s="117" t="s">
        <v>106</v>
      </c>
      <c r="F254" s="118" t="s">
        <v>441</v>
      </c>
      <c r="G254" s="127" t="s">
        <v>440</v>
      </c>
      <c r="H254" s="23"/>
      <c r="I254" s="23"/>
      <c r="J254" s="24"/>
      <c r="K254" s="24"/>
      <c r="L254" s="30" t="s">
        <v>134</v>
      </c>
      <c r="M254" s="46">
        <v>4861</v>
      </c>
      <c r="N254" s="181">
        <f t="shared" si="39"/>
        <v>0</v>
      </c>
      <c r="O254" s="295"/>
      <c r="P254" s="295"/>
      <c r="Q254" s="159"/>
      <c r="R254" s="159"/>
      <c r="S254" s="332"/>
      <c r="T254" s="159"/>
      <c r="U254" s="159"/>
      <c r="V254" s="159"/>
    </row>
    <row r="255" spans="1:22" ht="27">
      <c r="A255" s="120" t="str">
        <f t="shared" si="31"/>
        <v>71050101000001</v>
      </c>
      <c r="B255" s="122" t="s">
        <v>439</v>
      </c>
      <c r="C255" s="115" t="s">
        <v>149</v>
      </c>
      <c r="D255" s="116" t="s">
        <v>106</v>
      </c>
      <c r="E255" s="117" t="s">
        <v>106</v>
      </c>
      <c r="F255" s="118" t="s">
        <v>441</v>
      </c>
      <c r="G255" s="127" t="s">
        <v>96</v>
      </c>
      <c r="H255" s="300"/>
      <c r="I255" s="301"/>
      <c r="J255" s="302"/>
      <c r="K255" s="302"/>
      <c r="L255" s="352" t="s">
        <v>865</v>
      </c>
      <c r="M255" s="303"/>
      <c r="N255" s="195">
        <f>O255+P255</f>
        <v>0</v>
      </c>
      <c r="O255" s="304">
        <f>SUM(O256:O257)</f>
        <v>0</v>
      </c>
      <c r="P255" s="304">
        <f>SUM(P256:P257)</f>
        <v>0</v>
      </c>
      <c r="Q255" s="159"/>
      <c r="R255" s="159"/>
      <c r="S255" s="332"/>
      <c r="T255" s="159"/>
      <c r="U255" s="159"/>
      <c r="V255" s="159"/>
    </row>
    <row r="256" spans="1:22" s="113" customFormat="1">
      <c r="A256" s="120" t="str">
        <f t="shared" si="31"/>
        <v>71050101010000</v>
      </c>
      <c r="B256" s="122" t="s">
        <v>439</v>
      </c>
      <c r="C256" s="115" t="s">
        <v>149</v>
      </c>
      <c r="D256" s="116" t="s">
        <v>106</v>
      </c>
      <c r="E256" s="117" t="s">
        <v>106</v>
      </c>
      <c r="F256" s="118" t="s">
        <v>106</v>
      </c>
      <c r="G256" s="127" t="s">
        <v>440</v>
      </c>
      <c r="H256" s="175"/>
      <c r="I256" s="305"/>
      <c r="J256" s="306"/>
      <c r="K256" s="307"/>
      <c r="L256" s="30" t="s">
        <v>134</v>
      </c>
      <c r="M256" s="46">
        <v>4861</v>
      </c>
      <c r="N256" s="181">
        <f t="shared" si="39"/>
        <v>0</v>
      </c>
      <c r="O256" s="177"/>
      <c r="P256" s="177"/>
      <c r="Q256" s="159"/>
      <c r="R256" s="159"/>
      <c r="S256" s="332"/>
      <c r="T256" s="159"/>
      <c r="U256" s="159"/>
      <c r="V256" s="159"/>
    </row>
    <row r="257" spans="1:22">
      <c r="A257" s="120" t="str">
        <f t="shared" si="31"/>
        <v>71050101014213</v>
      </c>
      <c r="B257" s="122" t="s">
        <v>439</v>
      </c>
      <c r="C257" s="115" t="s">
        <v>149</v>
      </c>
      <c r="D257" s="116" t="s">
        <v>106</v>
      </c>
      <c r="E257" s="117" t="s">
        <v>106</v>
      </c>
      <c r="F257" s="118" t="s">
        <v>106</v>
      </c>
      <c r="G257" s="119">
        <v>4213</v>
      </c>
      <c r="H257" s="308"/>
      <c r="I257" s="308"/>
      <c r="J257" s="309"/>
      <c r="K257" s="309"/>
      <c r="L257" s="310" t="s">
        <v>174</v>
      </c>
      <c r="M257" s="311">
        <v>5113</v>
      </c>
      <c r="N257" s="181">
        <f t="shared" si="39"/>
        <v>0</v>
      </c>
      <c r="O257" s="312"/>
      <c r="P257" s="312"/>
      <c r="Q257" s="159"/>
      <c r="R257" s="159"/>
      <c r="S257" s="332"/>
      <c r="T257" s="159"/>
      <c r="U257" s="159"/>
      <c r="V257" s="159"/>
    </row>
    <row r="258" spans="1:22" s="113" customFormat="1" ht="27">
      <c r="A258" s="120" t="str">
        <f t="shared" si="31"/>
        <v>71050101030000</v>
      </c>
      <c r="B258" s="122" t="s">
        <v>439</v>
      </c>
      <c r="C258" s="115" t="s">
        <v>149</v>
      </c>
      <c r="D258" s="116" t="s">
        <v>106</v>
      </c>
      <c r="E258" s="117" t="s">
        <v>106</v>
      </c>
      <c r="F258" s="118" t="s">
        <v>442</v>
      </c>
      <c r="G258" s="127" t="s">
        <v>440</v>
      </c>
      <c r="H258" s="43"/>
      <c r="I258" s="145"/>
      <c r="J258" s="146"/>
      <c r="K258" s="146"/>
      <c r="L258" s="25" t="s">
        <v>866</v>
      </c>
      <c r="M258" s="26"/>
      <c r="N258" s="195">
        <f>O258+P258</f>
        <v>0</v>
      </c>
      <c r="O258" s="195">
        <f>SUM(O259)</f>
        <v>0</v>
      </c>
      <c r="P258" s="195">
        <f>SUM(P259)</f>
        <v>0</v>
      </c>
      <c r="Q258" s="159"/>
      <c r="R258" s="159"/>
      <c r="S258" s="332"/>
      <c r="T258" s="159"/>
      <c r="U258" s="159"/>
      <c r="V258" s="159"/>
    </row>
    <row r="259" spans="1:22">
      <c r="A259" s="120" t="str">
        <f t="shared" si="31"/>
        <v>71050101034861</v>
      </c>
      <c r="B259" s="122" t="s">
        <v>439</v>
      </c>
      <c r="C259" s="115" t="s">
        <v>149</v>
      </c>
      <c r="D259" s="116" t="s">
        <v>106</v>
      </c>
      <c r="E259" s="117" t="s">
        <v>106</v>
      </c>
      <c r="F259" s="118" t="s">
        <v>442</v>
      </c>
      <c r="G259" s="127" t="s">
        <v>84</v>
      </c>
      <c r="H259" s="23"/>
      <c r="I259" s="23"/>
      <c r="J259" s="24"/>
      <c r="K259" s="24"/>
      <c r="L259" s="30" t="s">
        <v>134</v>
      </c>
      <c r="M259" s="288">
        <v>4861</v>
      </c>
      <c r="N259" s="181">
        <f t="shared" si="39"/>
        <v>0</v>
      </c>
      <c r="O259" s="295"/>
      <c r="P259" s="295">
        <v>0</v>
      </c>
      <c r="Q259" s="159"/>
      <c r="R259" s="159"/>
      <c r="S259" s="332"/>
      <c r="T259" s="159"/>
      <c r="U259" s="159"/>
      <c r="V259" s="159"/>
    </row>
    <row r="260" spans="1:22" s="113" customFormat="1">
      <c r="A260" s="120" t="str">
        <f t="shared" si="31"/>
        <v>71050101040000</v>
      </c>
      <c r="B260" s="122" t="s">
        <v>439</v>
      </c>
      <c r="C260" s="115" t="s">
        <v>149</v>
      </c>
      <c r="D260" s="116" t="s">
        <v>106</v>
      </c>
      <c r="E260" s="117" t="s">
        <v>106</v>
      </c>
      <c r="F260" s="118" t="s">
        <v>155</v>
      </c>
      <c r="G260" s="127" t="s">
        <v>440</v>
      </c>
      <c r="H260" s="163" t="s">
        <v>206</v>
      </c>
      <c r="I260" s="164" t="s">
        <v>155</v>
      </c>
      <c r="J260" s="165">
        <v>7</v>
      </c>
      <c r="K260" s="165">
        <v>0</v>
      </c>
      <c r="L260" s="166" t="s">
        <v>207</v>
      </c>
      <c r="M260" s="174"/>
      <c r="N260" s="186">
        <f>+N262</f>
        <v>0</v>
      </c>
      <c r="O260" s="186">
        <f>+O262</f>
        <v>0</v>
      </c>
      <c r="P260" s="186">
        <f>+P262</f>
        <v>0</v>
      </c>
      <c r="Q260" s="159"/>
      <c r="R260" s="159"/>
      <c r="S260" s="332"/>
      <c r="T260" s="159"/>
      <c r="U260" s="159"/>
      <c r="V260" s="159"/>
    </row>
    <row r="261" spans="1:22">
      <c r="A261" s="120" t="str">
        <f t="shared" si="31"/>
        <v>71050101044861</v>
      </c>
      <c r="B261" s="122" t="s">
        <v>439</v>
      </c>
      <c r="C261" s="115" t="s">
        <v>149</v>
      </c>
      <c r="D261" s="116" t="s">
        <v>106</v>
      </c>
      <c r="E261" s="117" t="s">
        <v>106</v>
      </c>
      <c r="F261" s="118" t="s">
        <v>155</v>
      </c>
      <c r="G261" s="127">
        <v>4861</v>
      </c>
      <c r="H261" s="23"/>
      <c r="I261" s="16"/>
      <c r="J261" s="17"/>
      <c r="K261" s="17"/>
      <c r="L261" s="28" t="s">
        <v>110</v>
      </c>
      <c r="M261" s="29"/>
      <c r="N261" s="188"/>
      <c r="O261" s="188"/>
      <c r="P261" s="188"/>
      <c r="Q261" s="159"/>
      <c r="R261" s="159"/>
      <c r="S261" s="332"/>
      <c r="T261" s="159"/>
      <c r="U261" s="159"/>
      <c r="V261" s="159"/>
    </row>
    <row r="262" spans="1:22" s="113" customFormat="1">
      <c r="A262" s="120" t="str">
        <f t="shared" si="31"/>
        <v>71050101050000</v>
      </c>
      <c r="B262" s="122" t="s">
        <v>439</v>
      </c>
      <c r="C262" s="115" t="s">
        <v>149</v>
      </c>
      <c r="D262" s="116" t="s">
        <v>106</v>
      </c>
      <c r="E262" s="117" t="s">
        <v>106</v>
      </c>
      <c r="F262" s="118" t="s">
        <v>149</v>
      </c>
      <c r="G262" s="127" t="s">
        <v>440</v>
      </c>
      <c r="H262" s="149" t="s">
        <v>208</v>
      </c>
      <c r="I262" s="150" t="s">
        <v>155</v>
      </c>
      <c r="J262" s="151">
        <v>7</v>
      </c>
      <c r="K262" s="151">
        <v>3</v>
      </c>
      <c r="L262" s="152" t="s">
        <v>209</v>
      </c>
      <c r="M262" s="153"/>
      <c r="N262" s="190">
        <f>+N264</f>
        <v>0</v>
      </c>
      <c r="O262" s="190">
        <f>+O264</f>
        <v>0</v>
      </c>
      <c r="P262" s="190">
        <f>+P264</f>
        <v>0</v>
      </c>
      <c r="Q262" s="159"/>
      <c r="R262" s="159"/>
      <c r="S262" s="332"/>
      <c r="T262" s="159"/>
      <c r="U262" s="159"/>
      <c r="V262" s="159"/>
    </row>
    <row r="263" spans="1:22">
      <c r="A263" s="120" t="str">
        <f t="shared" si="31"/>
        <v>71050101054861</v>
      </c>
      <c r="B263" s="122" t="s">
        <v>439</v>
      </c>
      <c r="C263" s="115" t="s">
        <v>149</v>
      </c>
      <c r="D263" s="116" t="s">
        <v>106</v>
      </c>
      <c r="E263" s="117" t="s">
        <v>106</v>
      </c>
      <c r="F263" s="118" t="s">
        <v>149</v>
      </c>
      <c r="G263" s="127">
        <v>4861</v>
      </c>
      <c r="H263" s="23"/>
      <c r="I263" s="23"/>
      <c r="J263" s="24"/>
      <c r="K263" s="24"/>
      <c r="L263" s="28" t="s">
        <v>108</v>
      </c>
      <c r="M263" s="29"/>
      <c r="N263" s="188"/>
      <c r="O263" s="188"/>
      <c r="P263" s="188"/>
      <c r="Q263" s="159"/>
      <c r="R263" s="159"/>
      <c r="S263" s="332"/>
      <c r="T263" s="159"/>
      <c r="U263" s="159"/>
      <c r="V263" s="159"/>
    </row>
    <row r="264" spans="1:22" s="113" customFormat="1">
      <c r="A264" s="120" t="str">
        <f t="shared" si="31"/>
        <v>71050101060000</v>
      </c>
      <c r="B264" s="122" t="s">
        <v>439</v>
      </c>
      <c r="C264" s="115" t="s">
        <v>149</v>
      </c>
      <c r="D264" s="116" t="s">
        <v>106</v>
      </c>
      <c r="E264" s="117" t="s">
        <v>106</v>
      </c>
      <c r="F264" s="118" t="s">
        <v>157</v>
      </c>
      <c r="G264" s="127" t="s">
        <v>440</v>
      </c>
      <c r="H264" s="43"/>
      <c r="I264" s="145"/>
      <c r="J264" s="146"/>
      <c r="K264" s="146"/>
      <c r="L264" s="25" t="s">
        <v>210</v>
      </c>
      <c r="M264" s="26"/>
      <c r="N264" s="195">
        <f>O264+P264</f>
        <v>0</v>
      </c>
      <c r="O264" s="195">
        <f>SUM(O265:O271)</f>
        <v>0</v>
      </c>
      <c r="P264" s="195">
        <f>SUM(P265:P271)</f>
        <v>0</v>
      </c>
      <c r="Q264" s="159"/>
      <c r="R264" s="159"/>
      <c r="S264" s="332"/>
      <c r="T264" s="159"/>
      <c r="U264" s="159"/>
      <c r="V264" s="159"/>
    </row>
    <row r="265" spans="1:22">
      <c r="A265" s="120" t="str">
        <f t="shared" si="31"/>
        <v>71050101064861</v>
      </c>
      <c r="B265" s="122" t="s">
        <v>439</v>
      </c>
      <c r="C265" s="115" t="s">
        <v>149</v>
      </c>
      <c r="D265" s="116" t="s">
        <v>106</v>
      </c>
      <c r="E265" s="117" t="s">
        <v>106</v>
      </c>
      <c r="F265" s="118" t="s">
        <v>157</v>
      </c>
      <c r="G265" s="127">
        <v>4861</v>
      </c>
      <c r="H265" s="23"/>
      <c r="I265" s="23"/>
      <c r="J265" s="24"/>
      <c r="K265" s="24"/>
      <c r="L265" s="30" t="s">
        <v>122</v>
      </c>
      <c r="M265" s="46">
        <v>4234</v>
      </c>
      <c r="N265" s="181">
        <f t="shared" ref="N265:N271" si="40">O265+P265</f>
        <v>0</v>
      </c>
      <c r="O265" s="313"/>
      <c r="P265" s="313"/>
      <c r="Q265" s="159"/>
      <c r="R265" s="159"/>
      <c r="S265" s="332"/>
      <c r="T265" s="159"/>
      <c r="U265" s="159"/>
      <c r="V265" s="159"/>
    </row>
    <row r="266" spans="1:22" s="113" customFormat="1">
      <c r="A266" s="120" t="str">
        <f t="shared" si="31"/>
        <v>71050101070000</v>
      </c>
      <c r="B266" s="122" t="s">
        <v>439</v>
      </c>
      <c r="C266" s="115" t="s">
        <v>149</v>
      </c>
      <c r="D266" s="116" t="s">
        <v>106</v>
      </c>
      <c r="E266" s="117" t="s">
        <v>106</v>
      </c>
      <c r="F266" s="118" t="s">
        <v>183</v>
      </c>
      <c r="G266" s="127" t="s">
        <v>440</v>
      </c>
      <c r="H266" s="23"/>
      <c r="I266" s="23"/>
      <c r="J266" s="24"/>
      <c r="K266" s="24"/>
      <c r="L266" s="30" t="s">
        <v>125</v>
      </c>
      <c r="M266" s="31">
        <v>4239</v>
      </c>
      <c r="N266" s="181">
        <f t="shared" si="40"/>
        <v>0</v>
      </c>
      <c r="O266" s="313"/>
      <c r="P266" s="313"/>
      <c r="Q266" s="159"/>
      <c r="R266" s="159"/>
      <c r="S266" s="332"/>
      <c r="T266" s="159"/>
      <c r="U266" s="159"/>
      <c r="V266" s="159"/>
    </row>
    <row r="267" spans="1:22">
      <c r="A267" s="120" t="str">
        <f t="shared" si="31"/>
        <v>71050101074861</v>
      </c>
      <c r="B267" s="122" t="s">
        <v>439</v>
      </c>
      <c r="C267" s="115" t="s">
        <v>149</v>
      </c>
      <c r="D267" s="116" t="s">
        <v>106</v>
      </c>
      <c r="E267" s="117" t="s">
        <v>106</v>
      </c>
      <c r="F267" s="118" t="s">
        <v>183</v>
      </c>
      <c r="G267" s="127">
        <v>4861</v>
      </c>
      <c r="H267" s="23"/>
      <c r="I267" s="23"/>
      <c r="J267" s="24"/>
      <c r="K267" s="24"/>
      <c r="L267" s="30" t="s">
        <v>364</v>
      </c>
      <c r="M267" s="46">
        <v>4269</v>
      </c>
      <c r="N267" s="181">
        <f t="shared" si="40"/>
        <v>0</v>
      </c>
      <c r="O267" s="313"/>
      <c r="P267" s="313"/>
      <c r="Q267" s="159"/>
      <c r="R267" s="159"/>
      <c r="S267" s="332"/>
      <c r="T267" s="159"/>
      <c r="U267" s="159"/>
      <c r="V267" s="159"/>
    </row>
    <row r="268" spans="1:22" s="113" customFormat="1">
      <c r="A268" s="120"/>
      <c r="B268" s="122"/>
      <c r="C268" s="115"/>
      <c r="D268" s="116"/>
      <c r="E268" s="117"/>
      <c r="F268" s="118"/>
      <c r="G268" s="127"/>
      <c r="H268" s="23"/>
      <c r="I268" s="23"/>
      <c r="J268" s="24"/>
      <c r="K268" s="24"/>
      <c r="L268" s="30" t="s">
        <v>211</v>
      </c>
      <c r="M268" s="46">
        <v>4639</v>
      </c>
      <c r="N268" s="181">
        <f t="shared" si="40"/>
        <v>0</v>
      </c>
      <c r="O268" s="181"/>
      <c r="P268" s="181"/>
      <c r="Q268" s="159"/>
      <c r="R268" s="159"/>
      <c r="S268" s="332"/>
      <c r="T268" s="159"/>
      <c r="U268" s="159"/>
      <c r="V268" s="159"/>
    </row>
    <row r="269" spans="1:22">
      <c r="B269" s="122"/>
      <c r="G269" s="127"/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0"/>
        <v>0</v>
      </c>
      <c r="O269" s="181"/>
      <c r="P269" s="181"/>
      <c r="Q269" s="159"/>
      <c r="R269" s="159"/>
      <c r="S269" s="332"/>
      <c r="T269" s="159"/>
      <c r="U269" s="159"/>
      <c r="V269" s="159"/>
    </row>
    <row r="270" spans="1:22">
      <c r="B270" s="122"/>
      <c r="G270" s="127"/>
      <c r="H270" s="23"/>
      <c r="I270" s="23"/>
      <c r="J270" s="24"/>
      <c r="K270" s="24"/>
      <c r="L270" s="28" t="s">
        <v>173</v>
      </c>
      <c r="M270" s="29">
        <v>5112</v>
      </c>
      <c r="N270" s="181">
        <f t="shared" si="40"/>
        <v>0</v>
      </c>
      <c r="O270" s="313"/>
      <c r="P270" s="313"/>
      <c r="Q270" s="159"/>
      <c r="R270" s="159"/>
      <c r="S270" s="332"/>
      <c r="T270" s="159"/>
      <c r="U270" s="159"/>
      <c r="V270" s="159"/>
    </row>
    <row r="271" spans="1:22">
      <c r="B271" s="122"/>
      <c r="G271" s="127"/>
      <c r="H271" s="23"/>
      <c r="I271" s="23"/>
      <c r="J271" s="24"/>
      <c r="K271" s="24"/>
      <c r="L271" s="27" t="s">
        <v>138</v>
      </c>
      <c r="M271" s="10">
        <v>5132</v>
      </c>
      <c r="N271" s="181">
        <f t="shared" si="40"/>
        <v>0</v>
      </c>
      <c r="O271" s="181">
        <v>0</v>
      </c>
      <c r="P271" s="181"/>
      <c r="Q271" s="159"/>
      <c r="R271" s="159"/>
      <c r="S271" s="332"/>
      <c r="T271" s="159"/>
      <c r="U271" s="159"/>
      <c r="V271" s="159"/>
    </row>
    <row r="272" spans="1:22" ht="27">
      <c r="B272" s="122"/>
      <c r="G272" s="127"/>
      <c r="H272" s="163">
        <v>2490</v>
      </c>
      <c r="I272" s="164" t="s">
        <v>155</v>
      </c>
      <c r="J272" s="165">
        <v>9</v>
      </c>
      <c r="K272" s="165">
        <v>0</v>
      </c>
      <c r="L272" s="166" t="s">
        <v>212</v>
      </c>
      <c r="M272" s="174"/>
      <c r="N272" s="186">
        <f>+N274</f>
        <v>0</v>
      </c>
      <c r="O272" s="186">
        <f>+O274</f>
        <v>0</v>
      </c>
      <c r="P272" s="186">
        <f>+P274</f>
        <v>0</v>
      </c>
      <c r="Q272" s="159"/>
      <c r="R272" s="159"/>
      <c r="S272" s="332"/>
      <c r="T272" s="159"/>
      <c r="U272" s="159"/>
      <c r="V272" s="159"/>
    </row>
    <row r="273" spans="2:22">
      <c r="B273" s="122"/>
      <c r="G273" s="127"/>
      <c r="H273" s="23"/>
      <c r="I273" s="16"/>
      <c r="J273" s="17"/>
      <c r="K273" s="17"/>
      <c r="L273" s="28" t="s">
        <v>110</v>
      </c>
      <c r="M273" s="29"/>
      <c r="N273" s="188"/>
      <c r="O273" s="188"/>
      <c r="P273" s="188"/>
      <c r="Q273" s="159"/>
      <c r="R273" s="159"/>
      <c r="S273" s="332"/>
      <c r="T273" s="159"/>
      <c r="U273" s="159"/>
      <c r="V273" s="159"/>
    </row>
    <row r="274" spans="2:22" ht="25.5">
      <c r="B274" s="122"/>
      <c r="G274" s="127"/>
      <c r="H274" s="149">
        <v>2491</v>
      </c>
      <c r="I274" s="150" t="s">
        <v>155</v>
      </c>
      <c r="J274" s="151">
        <v>9</v>
      </c>
      <c r="K274" s="151">
        <v>1</v>
      </c>
      <c r="L274" s="152" t="s">
        <v>212</v>
      </c>
      <c r="M274" s="153"/>
      <c r="N274" s="190">
        <f>+N276+N279+N283+N285+N291+N295+N300+N303+N307+N311+N314+N317</f>
        <v>0</v>
      </c>
      <c r="O274" s="190">
        <f t="shared" ref="O274:P274" si="41">+O276+O279+O283+O285+O291+O295+O300+O303+O307+O311+O314+O317</f>
        <v>0</v>
      </c>
      <c r="P274" s="190">
        <f t="shared" si="41"/>
        <v>0</v>
      </c>
      <c r="Q274" s="159"/>
      <c r="R274" s="159"/>
      <c r="S274" s="332"/>
      <c r="T274" s="159"/>
      <c r="U274" s="159"/>
      <c r="V274" s="159"/>
    </row>
    <row r="275" spans="2:22">
      <c r="B275" s="122"/>
      <c r="G275" s="127"/>
      <c r="H275" s="23"/>
      <c r="I275" s="23"/>
      <c r="J275" s="24"/>
      <c r="K275" s="24"/>
      <c r="L275" s="28" t="s">
        <v>108</v>
      </c>
      <c r="M275" s="29"/>
      <c r="N275" s="188"/>
      <c r="O275" s="188"/>
      <c r="P275" s="188"/>
      <c r="Q275" s="159"/>
      <c r="R275" s="159"/>
      <c r="S275" s="332"/>
      <c r="T275" s="159"/>
      <c r="U275" s="159"/>
      <c r="V275" s="159"/>
    </row>
    <row r="276" spans="2:22">
      <c r="B276" s="122"/>
      <c r="G276" s="127"/>
      <c r="H276" s="43"/>
      <c r="I276" s="145"/>
      <c r="J276" s="146"/>
      <c r="K276" s="146"/>
      <c r="L276" s="25" t="s">
        <v>213</v>
      </c>
      <c r="M276" s="26"/>
      <c r="N276" s="195">
        <f>O276+P276</f>
        <v>0</v>
      </c>
      <c r="O276" s="195">
        <f>SUM(O277:O278)</f>
        <v>0</v>
      </c>
      <c r="P276" s="195">
        <f>SUM(P277:P278)</f>
        <v>0</v>
      </c>
      <c r="Q276" s="159"/>
      <c r="R276" s="159"/>
      <c r="S276" s="332"/>
      <c r="T276" s="159"/>
      <c r="U276" s="159"/>
      <c r="V276" s="159"/>
    </row>
    <row r="277" spans="2:22">
      <c r="B277" s="122"/>
      <c r="G277" s="127"/>
      <c r="H277" s="15"/>
      <c r="I277" s="23"/>
      <c r="J277" s="24"/>
      <c r="K277" s="24"/>
      <c r="L277" s="30" t="s">
        <v>364</v>
      </c>
      <c r="M277" s="46">
        <v>4269</v>
      </c>
      <c r="N277" s="181">
        <f t="shared" ref="N277:N313" si="42">O277+P277</f>
        <v>0</v>
      </c>
      <c r="O277" s="181"/>
      <c r="P277" s="181"/>
      <c r="Q277" s="159"/>
      <c r="R277" s="159"/>
      <c r="S277" s="332"/>
      <c r="T277" s="159"/>
      <c r="U277" s="159"/>
      <c r="V277" s="159"/>
    </row>
    <row r="278" spans="2:22">
      <c r="B278" s="122"/>
      <c r="G278" s="127"/>
      <c r="H278" s="23"/>
      <c r="I278" s="23"/>
      <c r="J278" s="24"/>
      <c r="K278" s="24"/>
      <c r="L278" s="27" t="s">
        <v>137</v>
      </c>
      <c r="M278" s="10">
        <v>5129</v>
      </c>
      <c r="N278" s="181">
        <f t="shared" si="42"/>
        <v>0</v>
      </c>
      <c r="O278" s="181"/>
      <c r="P278" s="181"/>
      <c r="Q278" s="159"/>
      <c r="R278" s="159"/>
      <c r="S278" s="332"/>
      <c r="T278" s="159"/>
      <c r="U278" s="159"/>
      <c r="V278" s="159"/>
    </row>
    <row r="279" spans="2:22" ht="54">
      <c r="B279" s="122"/>
      <c r="G279" s="127"/>
      <c r="H279" s="43"/>
      <c r="I279" s="145"/>
      <c r="J279" s="146"/>
      <c r="K279" s="146"/>
      <c r="L279" s="25" t="s">
        <v>214</v>
      </c>
      <c r="M279" s="26"/>
      <c r="N279" s="195">
        <f>O279+P279</f>
        <v>0</v>
      </c>
      <c r="O279" s="195">
        <f>SUM(O280:O282)</f>
        <v>0</v>
      </c>
      <c r="P279" s="195">
        <f>SUM(P280:P282)</f>
        <v>0</v>
      </c>
      <c r="Q279" s="159"/>
      <c r="R279" s="159"/>
      <c r="S279" s="332"/>
      <c r="T279" s="159"/>
      <c r="U279" s="159"/>
      <c r="V279" s="159"/>
    </row>
    <row r="280" spans="2:22" ht="25.5">
      <c r="B280" s="122"/>
      <c r="G280" s="127"/>
      <c r="H280" s="23"/>
      <c r="I280" s="23"/>
      <c r="J280" s="24"/>
      <c r="K280" s="24"/>
      <c r="L280" s="27" t="s">
        <v>217</v>
      </c>
      <c r="M280" s="10">
        <v>4511</v>
      </c>
      <c r="N280" s="181">
        <f t="shared" ref="N280" si="43">O280+P280</f>
        <v>0</v>
      </c>
      <c r="O280" s="291"/>
      <c r="P280" s="291">
        <v>0</v>
      </c>
      <c r="Q280" s="159"/>
      <c r="R280" s="159"/>
      <c r="S280" s="332"/>
      <c r="T280" s="159"/>
      <c r="U280" s="159"/>
      <c r="V280" s="159"/>
    </row>
    <row r="281" spans="2:22" ht="25.5">
      <c r="B281" s="122"/>
      <c r="G281" s="127"/>
      <c r="H281" s="23"/>
      <c r="I281" s="23"/>
      <c r="J281" s="24"/>
      <c r="K281" s="24"/>
      <c r="L281" s="30" t="s">
        <v>215</v>
      </c>
      <c r="M281" s="46">
        <v>4637</v>
      </c>
      <c r="N281" s="181">
        <f t="shared" si="42"/>
        <v>0</v>
      </c>
      <c r="O281" s="181"/>
      <c r="P281" s="181"/>
      <c r="Q281" s="159"/>
      <c r="R281" s="159"/>
      <c r="S281" s="332"/>
      <c r="T281" s="159"/>
      <c r="U281" s="159"/>
      <c r="V281" s="159"/>
    </row>
    <row r="282" spans="2:22">
      <c r="B282" s="122"/>
      <c r="G282" s="127"/>
      <c r="H282" s="23"/>
      <c r="I282" s="23"/>
      <c r="J282" s="24"/>
      <c r="K282" s="24"/>
      <c r="L282" s="30" t="s">
        <v>748</v>
      </c>
      <c r="M282" s="46" t="s">
        <v>749</v>
      </c>
      <c r="N282" s="181">
        <f t="shared" ref="N282" si="44">O282+P282</f>
        <v>0</v>
      </c>
      <c r="O282" s="181"/>
      <c r="P282" s="181"/>
      <c r="Q282" s="159"/>
      <c r="R282" s="159"/>
      <c r="S282" s="332"/>
      <c r="T282" s="159"/>
      <c r="U282" s="159"/>
      <c r="V282" s="159"/>
    </row>
    <row r="283" spans="2:22" ht="27">
      <c r="B283" s="122"/>
      <c r="G283" s="127"/>
      <c r="H283" s="43"/>
      <c r="I283" s="145"/>
      <c r="J283" s="146"/>
      <c r="K283" s="146"/>
      <c r="L283" s="25" t="s">
        <v>216</v>
      </c>
      <c r="M283" s="26"/>
      <c r="N283" s="195">
        <f>O283+P283</f>
        <v>0</v>
      </c>
      <c r="O283" s="195">
        <f>SUM(O284)</f>
        <v>0</v>
      </c>
      <c r="P283" s="195">
        <f>SUM(P284)</f>
        <v>0</v>
      </c>
      <c r="Q283" s="159"/>
      <c r="R283" s="159"/>
      <c r="S283" s="332"/>
      <c r="T283" s="159"/>
      <c r="U283" s="159"/>
      <c r="V283" s="159"/>
    </row>
    <row r="284" spans="2:22" ht="25.5">
      <c r="B284" s="122"/>
      <c r="G284" s="127"/>
      <c r="H284" s="23"/>
      <c r="I284" s="23"/>
      <c r="J284" s="24"/>
      <c r="K284" s="24"/>
      <c r="L284" s="27" t="s">
        <v>217</v>
      </c>
      <c r="M284" s="10">
        <v>4511</v>
      </c>
      <c r="N284" s="181">
        <f t="shared" si="42"/>
        <v>0</v>
      </c>
      <c r="O284" s="291"/>
      <c r="P284" s="291"/>
      <c r="Q284" s="159"/>
      <c r="R284" s="159"/>
      <c r="S284" s="332"/>
      <c r="T284" s="159"/>
      <c r="U284" s="159"/>
      <c r="V284" s="159"/>
    </row>
    <row r="285" spans="2:22" ht="27">
      <c r="B285" s="122"/>
      <c r="G285" s="127"/>
      <c r="H285" s="43"/>
      <c r="I285" s="145"/>
      <c r="J285" s="146"/>
      <c r="K285" s="146"/>
      <c r="L285" s="25" t="s">
        <v>218</v>
      </c>
      <c r="M285" s="26"/>
      <c r="N285" s="195">
        <f>O285+P285</f>
        <v>0</v>
      </c>
      <c r="O285" s="195">
        <f>SUM(O286:O290)</f>
        <v>0</v>
      </c>
      <c r="P285" s="195">
        <f>SUM(P286:P290)</f>
        <v>0</v>
      </c>
      <c r="Q285" s="159"/>
      <c r="R285" s="159"/>
      <c r="S285" s="332"/>
      <c r="T285" s="159"/>
      <c r="U285" s="159"/>
      <c r="V285" s="159"/>
    </row>
    <row r="286" spans="2:22" ht="25.5">
      <c r="B286" s="122"/>
      <c r="G286" s="127"/>
      <c r="H286" s="23"/>
      <c r="I286" s="23"/>
      <c r="J286" s="24"/>
      <c r="K286" s="24"/>
      <c r="L286" s="28" t="s">
        <v>241</v>
      </c>
      <c r="M286" s="29">
        <v>4638</v>
      </c>
      <c r="N286" s="181">
        <f t="shared" si="42"/>
        <v>0</v>
      </c>
      <c r="O286" s="181"/>
      <c r="P286" s="181"/>
      <c r="Q286" s="159"/>
      <c r="R286" s="159"/>
      <c r="S286" s="332"/>
      <c r="T286" s="159"/>
      <c r="U286" s="159"/>
      <c r="V286" s="159"/>
    </row>
    <row r="287" spans="2:22" ht="16.5">
      <c r="B287" s="122"/>
      <c r="G287" s="127"/>
      <c r="H287" s="23"/>
      <c r="I287" s="23"/>
      <c r="J287" s="24"/>
      <c r="K287" s="24"/>
      <c r="L287" s="30" t="s">
        <v>211</v>
      </c>
      <c r="M287" s="46">
        <v>4639</v>
      </c>
      <c r="N287" s="181">
        <f t="shared" si="42"/>
        <v>0</v>
      </c>
      <c r="O287" s="292"/>
      <c r="P287" s="292"/>
      <c r="Q287" s="159"/>
      <c r="R287" s="159"/>
      <c r="S287" s="332"/>
      <c r="T287" s="159"/>
      <c r="U287" s="159"/>
      <c r="V287" s="159"/>
    </row>
    <row r="288" spans="2:22" ht="16.5">
      <c r="B288" s="122"/>
      <c r="G288" s="127"/>
      <c r="H288" s="23"/>
      <c r="I288" s="23"/>
      <c r="J288" s="24"/>
      <c r="K288" s="24"/>
      <c r="L288" s="30" t="s">
        <v>748</v>
      </c>
      <c r="M288" s="46" t="s">
        <v>749</v>
      </c>
      <c r="N288" s="181">
        <f t="shared" si="42"/>
        <v>0</v>
      </c>
      <c r="O288" s="292"/>
      <c r="P288" s="292"/>
      <c r="Q288" s="159"/>
      <c r="R288" s="159"/>
      <c r="S288" s="332"/>
      <c r="T288" s="159"/>
      <c r="U288" s="159"/>
      <c r="V288" s="159"/>
    </row>
    <row r="289" spans="1:22">
      <c r="B289" s="122"/>
      <c r="G289" s="127"/>
      <c r="H289" s="23"/>
      <c r="I289" s="23"/>
      <c r="J289" s="24"/>
      <c r="K289" s="24"/>
      <c r="L289" s="27" t="s">
        <v>348</v>
      </c>
      <c r="M289" s="29">
        <v>4729</v>
      </c>
      <c r="N289" s="181">
        <f t="shared" si="42"/>
        <v>0</v>
      </c>
      <c r="O289" s="181"/>
      <c r="P289" s="181"/>
      <c r="Q289" s="159"/>
      <c r="R289" s="159"/>
      <c r="S289" s="332"/>
      <c r="T289" s="159"/>
      <c r="U289" s="159"/>
      <c r="V289" s="159"/>
    </row>
    <row r="290" spans="1:22" ht="25.5">
      <c r="B290" s="122"/>
      <c r="G290" s="127"/>
      <c r="H290" s="23"/>
      <c r="I290" s="23"/>
      <c r="J290" s="24"/>
      <c r="K290" s="24"/>
      <c r="L290" s="28" t="s">
        <v>219</v>
      </c>
      <c r="M290" s="29">
        <v>4819</v>
      </c>
      <c r="N290" s="181">
        <f t="shared" si="42"/>
        <v>0</v>
      </c>
      <c r="O290" s="292"/>
      <c r="P290" s="292"/>
      <c r="Q290" s="159"/>
      <c r="R290" s="159"/>
      <c r="S290" s="332"/>
      <c r="T290" s="159"/>
      <c r="U290" s="159"/>
      <c r="V290" s="159"/>
    </row>
    <row r="291" spans="1:22">
      <c r="B291" s="122"/>
      <c r="G291" s="127"/>
      <c r="H291" s="43"/>
      <c r="I291" s="145"/>
      <c r="J291" s="146"/>
      <c r="K291" s="146"/>
      <c r="L291" s="25" t="s">
        <v>220</v>
      </c>
      <c r="M291" s="26"/>
      <c r="N291" s="195">
        <f>O291+P291</f>
        <v>0</v>
      </c>
      <c r="O291" s="195">
        <f>SUM(O292:O294)</f>
        <v>0</v>
      </c>
      <c r="P291" s="195">
        <f>SUM(P292:P294)</f>
        <v>0</v>
      </c>
      <c r="Q291" s="159"/>
      <c r="R291" s="159"/>
      <c r="S291" s="332"/>
      <c r="T291" s="159"/>
      <c r="U291" s="159"/>
      <c r="V291" s="159"/>
    </row>
    <row r="292" spans="1:22">
      <c r="B292" s="122"/>
      <c r="G292" s="127"/>
      <c r="H292" s="23"/>
      <c r="I292" s="23"/>
      <c r="J292" s="24"/>
      <c r="K292" s="24"/>
      <c r="L292" s="28" t="s">
        <v>221</v>
      </c>
      <c r="M292" s="29">
        <v>8111</v>
      </c>
      <c r="N292" s="181">
        <f t="shared" si="42"/>
        <v>0</v>
      </c>
      <c r="O292" s="298">
        <v>0</v>
      </c>
      <c r="P292" s="298"/>
      <c r="Q292" s="159"/>
      <c r="R292" s="159"/>
      <c r="S292" s="332"/>
      <c r="T292" s="159"/>
      <c r="U292" s="159"/>
      <c r="V292" s="159"/>
    </row>
    <row r="293" spans="1:22">
      <c r="B293" s="122"/>
      <c r="G293" s="127"/>
      <c r="H293" s="23"/>
      <c r="I293" s="23"/>
      <c r="J293" s="24"/>
      <c r="K293" s="24"/>
      <c r="L293" s="28" t="s">
        <v>750</v>
      </c>
      <c r="M293" s="29">
        <v>8121</v>
      </c>
      <c r="N293" s="181">
        <f t="shared" si="42"/>
        <v>0</v>
      </c>
      <c r="O293" s="298"/>
      <c r="P293" s="298"/>
      <c r="Q293" s="159"/>
      <c r="R293" s="159"/>
      <c r="S293" s="332"/>
      <c r="T293" s="159"/>
      <c r="U293" s="159"/>
      <c r="V293" s="159"/>
    </row>
    <row r="294" spans="1:22">
      <c r="B294" s="122"/>
      <c r="G294" s="127"/>
      <c r="H294" s="23"/>
      <c r="I294" s="23"/>
      <c r="J294" s="24"/>
      <c r="K294" s="24"/>
      <c r="L294" s="27" t="s">
        <v>222</v>
      </c>
      <c r="M294" s="10">
        <v>8411</v>
      </c>
      <c r="N294" s="181">
        <f t="shared" si="42"/>
        <v>0</v>
      </c>
      <c r="O294" s="298"/>
      <c r="P294" s="298"/>
      <c r="Q294" s="159"/>
      <c r="R294" s="159"/>
      <c r="S294" s="332"/>
      <c r="T294" s="159"/>
      <c r="U294" s="159"/>
      <c r="V294" s="159"/>
    </row>
    <row r="295" spans="1:22" s="168" customFormat="1">
      <c r="A295" s="120" t="str">
        <f t="shared" si="31"/>
        <v>71050300000000</v>
      </c>
      <c r="B295" s="122" t="s">
        <v>439</v>
      </c>
      <c r="C295" s="115" t="s">
        <v>149</v>
      </c>
      <c r="D295" s="116" t="s">
        <v>442</v>
      </c>
      <c r="E295" s="117" t="s">
        <v>441</v>
      </c>
      <c r="F295" s="118" t="s">
        <v>441</v>
      </c>
      <c r="G295" s="127" t="s">
        <v>440</v>
      </c>
      <c r="H295" s="43"/>
      <c r="I295" s="145"/>
      <c r="J295" s="146"/>
      <c r="K295" s="146"/>
      <c r="L295" s="25" t="s">
        <v>867</v>
      </c>
      <c r="M295" s="26"/>
      <c r="N295" s="195">
        <f>O295+P295</f>
        <v>0</v>
      </c>
      <c r="O295" s="195">
        <f>SUM(O296:O299)</f>
        <v>0</v>
      </c>
      <c r="P295" s="195">
        <f>SUM(P296:P299)</f>
        <v>0</v>
      </c>
      <c r="Q295" s="159"/>
      <c r="R295" s="159"/>
      <c r="S295" s="332"/>
      <c r="T295" s="159"/>
      <c r="U295" s="159"/>
      <c r="V295" s="159"/>
    </row>
    <row r="296" spans="1:22">
      <c r="A296" s="120" t="str">
        <f t="shared" si="31"/>
        <v>71050300000001</v>
      </c>
      <c r="B296" s="122" t="s">
        <v>439</v>
      </c>
      <c r="C296" s="115" t="s">
        <v>149</v>
      </c>
      <c r="D296" s="116" t="s">
        <v>442</v>
      </c>
      <c r="E296" s="117" t="s">
        <v>441</v>
      </c>
      <c r="F296" s="118" t="s">
        <v>441</v>
      </c>
      <c r="G296" s="127" t="s">
        <v>96</v>
      </c>
      <c r="H296" s="23"/>
      <c r="I296" s="23"/>
      <c r="J296" s="24"/>
      <c r="K296" s="24"/>
      <c r="L296" s="27" t="s">
        <v>125</v>
      </c>
      <c r="M296" s="31">
        <v>4239</v>
      </c>
      <c r="N296" s="181">
        <f t="shared" si="42"/>
        <v>0</v>
      </c>
      <c r="O296" s="181"/>
      <c r="P296" s="181"/>
      <c r="Q296" s="159"/>
      <c r="R296" s="159"/>
      <c r="S296" s="332"/>
      <c r="T296" s="159"/>
      <c r="U296" s="159"/>
      <c r="V296" s="159"/>
    </row>
    <row r="297" spans="1:22" ht="25.5">
      <c r="A297" s="120" t="str">
        <f t="shared" ref="A297" si="45">CONCATENATE(B297,C297,D297,E297,F297,G297)</f>
        <v>71050601014213</v>
      </c>
      <c r="B297" s="122" t="s">
        <v>439</v>
      </c>
      <c r="C297" s="115" t="s">
        <v>149</v>
      </c>
      <c r="D297" s="116" t="s">
        <v>157</v>
      </c>
      <c r="E297" s="117" t="s">
        <v>106</v>
      </c>
      <c r="F297" s="118" t="s">
        <v>106</v>
      </c>
      <c r="G297" s="119">
        <v>4213</v>
      </c>
      <c r="H297" s="23"/>
      <c r="I297" s="23"/>
      <c r="J297" s="24"/>
      <c r="K297" s="24"/>
      <c r="L297" s="27" t="s">
        <v>142</v>
      </c>
      <c r="M297" s="10">
        <v>4251</v>
      </c>
      <c r="N297" s="181">
        <f t="shared" ref="N297" si="46">O297+P297</f>
        <v>0</v>
      </c>
      <c r="O297" s="181"/>
      <c r="P297" s="181"/>
      <c r="Q297" s="159"/>
      <c r="R297" s="159"/>
      <c r="S297" s="332"/>
      <c r="T297" s="159"/>
      <c r="U297" s="159"/>
      <c r="V297" s="159"/>
    </row>
    <row r="298" spans="1:22" s="154" customFormat="1" ht="25.5">
      <c r="A298" s="120" t="str">
        <f t="shared" ref="A298" si="47">CONCATENATE(B298,C298,D298,E298,F298,G298)</f>
        <v>71050601000000</v>
      </c>
      <c r="B298" s="122" t="s">
        <v>439</v>
      </c>
      <c r="C298" s="115" t="s">
        <v>149</v>
      </c>
      <c r="D298" s="116" t="s">
        <v>157</v>
      </c>
      <c r="E298" s="117" t="s">
        <v>106</v>
      </c>
      <c r="F298" s="118" t="s">
        <v>441</v>
      </c>
      <c r="G298" s="127" t="s">
        <v>440</v>
      </c>
      <c r="H298" s="23"/>
      <c r="I298" s="23"/>
      <c r="J298" s="24"/>
      <c r="K298" s="24"/>
      <c r="L298" s="27" t="s">
        <v>217</v>
      </c>
      <c r="M298" s="10">
        <v>4511</v>
      </c>
      <c r="N298" s="181">
        <f t="shared" ref="N298" si="48">O298+P298</f>
        <v>0</v>
      </c>
      <c r="O298" s="291"/>
      <c r="P298" s="291"/>
      <c r="Q298" s="159"/>
      <c r="R298" s="159"/>
      <c r="S298" s="332"/>
      <c r="T298" s="159"/>
      <c r="U298" s="159"/>
      <c r="V298" s="159"/>
    </row>
    <row r="299" spans="1:22" s="154" customFormat="1">
      <c r="A299" s="120" t="str">
        <f t="shared" si="31"/>
        <v>71050301000000</v>
      </c>
      <c r="B299" s="122" t="s">
        <v>439</v>
      </c>
      <c r="C299" s="115" t="s">
        <v>149</v>
      </c>
      <c r="D299" s="116" t="s">
        <v>442</v>
      </c>
      <c r="E299" s="117" t="s">
        <v>106</v>
      </c>
      <c r="F299" s="118" t="s">
        <v>441</v>
      </c>
      <c r="G299" s="127" t="s">
        <v>440</v>
      </c>
      <c r="H299" s="23"/>
      <c r="I299" s="23"/>
      <c r="J299" s="24"/>
      <c r="K299" s="24"/>
      <c r="L299" s="34" t="s">
        <v>134</v>
      </c>
      <c r="M299" s="29" t="s">
        <v>84</v>
      </c>
      <c r="N299" s="181">
        <f t="shared" si="42"/>
        <v>0</v>
      </c>
      <c r="O299" s="181"/>
      <c r="P299" s="181"/>
      <c r="Q299" s="159"/>
      <c r="R299" s="159"/>
      <c r="S299" s="332"/>
      <c r="T299" s="159"/>
      <c r="U299" s="159"/>
      <c r="V299" s="159"/>
    </row>
    <row r="300" spans="1:22">
      <c r="A300" s="120" t="str">
        <f>CONCATENATE(B300,C300,D300,E300,F300,G300)</f>
        <v>71060601074251</v>
      </c>
      <c r="B300" s="122" t="s">
        <v>439</v>
      </c>
      <c r="C300" s="115" t="s">
        <v>157</v>
      </c>
      <c r="D300" s="116" t="s">
        <v>157</v>
      </c>
      <c r="E300" s="117" t="s">
        <v>106</v>
      </c>
      <c r="F300" s="118" t="s">
        <v>183</v>
      </c>
      <c r="G300" s="119">
        <v>4251</v>
      </c>
      <c r="H300" s="43"/>
      <c r="I300" s="145"/>
      <c r="J300" s="146"/>
      <c r="K300" s="146"/>
      <c r="L300" s="25" t="s">
        <v>868</v>
      </c>
      <c r="M300" s="26"/>
      <c r="N300" s="195">
        <f>O300+P300</f>
        <v>0</v>
      </c>
      <c r="O300" s="195">
        <f t="shared" ref="O300:P300" si="49">P300+Q300</f>
        <v>0</v>
      </c>
      <c r="P300" s="195">
        <f t="shared" si="49"/>
        <v>0</v>
      </c>
      <c r="Q300" s="159"/>
      <c r="R300" s="159"/>
      <c r="S300" s="332"/>
      <c r="T300" s="159"/>
      <c r="U300" s="159"/>
      <c r="V300" s="159"/>
    </row>
    <row r="301" spans="1:22" s="113" customFormat="1">
      <c r="A301" s="120" t="str">
        <f>CONCATENATE(B301,C301,D301,E301,F301,G301)</f>
        <v>71060601080000</v>
      </c>
      <c r="B301" s="122" t="s">
        <v>439</v>
      </c>
      <c r="C301" s="115" t="s">
        <v>157</v>
      </c>
      <c r="D301" s="116" t="s">
        <v>157</v>
      </c>
      <c r="E301" s="117" t="s">
        <v>106</v>
      </c>
      <c r="F301" s="118" t="s">
        <v>185</v>
      </c>
      <c r="G301" s="127" t="s">
        <v>440</v>
      </c>
      <c r="H301" s="23"/>
      <c r="I301" s="23"/>
      <c r="J301" s="24"/>
      <c r="K301" s="24"/>
      <c r="L301" s="27" t="s">
        <v>125</v>
      </c>
      <c r="M301" s="29">
        <v>4239</v>
      </c>
      <c r="N301" s="181">
        <f>O301+P301</f>
        <v>0</v>
      </c>
      <c r="O301" s="181"/>
      <c r="P301" s="181"/>
      <c r="Q301" s="159"/>
      <c r="R301" s="159"/>
      <c r="S301" s="332"/>
      <c r="T301" s="159"/>
      <c r="U301" s="159"/>
      <c r="V301" s="159"/>
    </row>
    <row r="302" spans="1:22" ht="16.5">
      <c r="A302" s="120" t="str">
        <f>CONCATENATE(B302,C302,D302,E302,F302,G302)</f>
        <v>71060601084251</v>
      </c>
      <c r="B302" s="122" t="s">
        <v>439</v>
      </c>
      <c r="C302" s="115" t="s">
        <v>157</v>
      </c>
      <c r="D302" s="116" t="s">
        <v>157</v>
      </c>
      <c r="E302" s="117" t="s">
        <v>106</v>
      </c>
      <c r="F302" s="118" t="s">
        <v>185</v>
      </c>
      <c r="G302" s="119">
        <v>4251</v>
      </c>
      <c r="H302" s="23"/>
      <c r="I302" s="23"/>
      <c r="J302" s="24"/>
      <c r="K302" s="24"/>
      <c r="L302" s="27" t="s">
        <v>134</v>
      </c>
      <c r="M302" s="10">
        <v>4861</v>
      </c>
      <c r="N302" s="181">
        <f>O302+P302</f>
        <v>0</v>
      </c>
      <c r="O302" s="291"/>
      <c r="P302" s="291"/>
      <c r="Q302" s="159"/>
      <c r="R302" s="159"/>
      <c r="S302" s="332"/>
      <c r="T302" s="159"/>
      <c r="U302" s="159"/>
      <c r="V302" s="159"/>
    </row>
    <row r="303" spans="1:22">
      <c r="A303" s="120" t="str">
        <f t="shared" si="31"/>
        <v>71050301014213</v>
      </c>
      <c r="B303" s="122" t="s">
        <v>439</v>
      </c>
      <c r="C303" s="115" t="s">
        <v>149</v>
      </c>
      <c r="D303" s="116" t="s">
        <v>442</v>
      </c>
      <c r="E303" s="117" t="s">
        <v>106</v>
      </c>
      <c r="F303" s="118" t="s">
        <v>106</v>
      </c>
      <c r="G303" s="119">
        <v>4213</v>
      </c>
      <c r="H303" s="43"/>
      <c r="I303" s="145"/>
      <c r="J303" s="146"/>
      <c r="K303" s="146"/>
      <c r="L303" s="25" t="s">
        <v>225</v>
      </c>
      <c r="M303" s="26"/>
      <c r="N303" s="195">
        <f>O303+P303</f>
        <v>0</v>
      </c>
      <c r="O303" s="195">
        <f>SUM(O304:O306)</f>
        <v>0</v>
      </c>
      <c r="P303" s="195">
        <f>SUM(P304:P306)</f>
        <v>0</v>
      </c>
      <c r="Q303" s="159"/>
      <c r="R303" s="159"/>
      <c r="S303" s="332"/>
      <c r="T303" s="159"/>
      <c r="U303" s="159"/>
      <c r="V303" s="159"/>
    </row>
    <row r="304" spans="1:22" s="168" customFormat="1">
      <c r="A304" s="120" t="str">
        <f t="shared" si="31"/>
        <v>71050600000000</v>
      </c>
      <c r="B304" s="122" t="s">
        <v>439</v>
      </c>
      <c r="C304" s="115" t="s">
        <v>149</v>
      </c>
      <c r="D304" s="116" t="s">
        <v>157</v>
      </c>
      <c r="E304" s="117" t="s">
        <v>441</v>
      </c>
      <c r="F304" s="118" t="s">
        <v>441</v>
      </c>
      <c r="G304" s="127" t="s">
        <v>440</v>
      </c>
      <c r="H304" s="23"/>
      <c r="I304" s="23"/>
      <c r="J304" s="24"/>
      <c r="K304" s="24"/>
      <c r="L304" s="27" t="s">
        <v>122</v>
      </c>
      <c r="M304" s="10">
        <v>4234</v>
      </c>
      <c r="N304" s="181">
        <f t="shared" si="42"/>
        <v>0</v>
      </c>
      <c r="O304" s="181"/>
      <c r="P304" s="181"/>
      <c r="Q304" s="159"/>
      <c r="R304" s="159"/>
      <c r="S304" s="332"/>
      <c r="T304" s="159"/>
      <c r="U304" s="159"/>
      <c r="V304" s="159"/>
    </row>
    <row r="305" spans="1:22">
      <c r="A305" s="120" t="str">
        <f t="shared" si="31"/>
        <v>71050600000001</v>
      </c>
      <c r="B305" s="122" t="s">
        <v>439</v>
      </c>
      <c r="C305" s="115" t="s">
        <v>149</v>
      </c>
      <c r="D305" s="116" t="s">
        <v>157</v>
      </c>
      <c r="E305" s="117" t="s">
        <v>441</v>
      </c>
      <c r="F305" s="118" t="s">
        <v>441</v>
      </c>
      <c r="G305" s="127" t="s">
        <v>96</v>
      </c>
      <c r="H305" s="23"/>
      <c r="I305" s="23"/>
      <c r="J305" s="24"/>
      <c r="K305" s="24"/>
      <c r="L305" s="27" t="s">
        <v>125</v>
      </c>
      <c r="M305" s="10">
        <v>4239</v>
      </c>
      <c r="N305" s="181">
        <f t="shared" si="42"/>
        <v>0</v>
      </c>
      <c r="O305" s="181"/>
      <c r="P305" s="181"/>
      <c r="Q305" s="159"/>
      <c r="R305" s="159"/>
      <c r="S305" s="332"/>
      <c r="T305" s="159"/>
      <c r="U305" s="159"/>
      <c r="V305" s="159"/>
    </row>
    <row r="306" spans="1:22" s="154" customFormat="1" ht="25.5">
      <c r="A306" s="120" t="str">
        <f t="shared" si="31"/>
        <v>71050601000000</v>
      </c>
      <c r="B306" s="122" t="s">
        <v>439</v>
      </c>
      <c r="C306" s="115" t="s">
        <v>149</v>
      </c>
      <c r="D306" s="116" t="s">
        <v>157</v>
      </c>
      <c r="E306" s="117" t="s">
        <v>106</v>
      </c>
      <c r="F306" s="118" t="s">
        <v>441</v>
      </c>
      <c r="G306" s="127" t="s">
        <v>440</v>
      </c>
      <c r="H306" s="23"/>
      <c r="I306" s="23"/>
      <c r="J306" s="24"/>
      <c r="K306" s="24"/>
      <c r="L306" s="27" t="s">
        <v>217</v>
      </c>
      <c r="M306" s="10">
        <v>4511</v>
      </c>
      <c r="N306" s="181">
        <f t="shared" si="42"/>
        <v>0</v>
      </c>
      <c r="O306" s="291"/>
      <c r="P306" s="291"/>
      <c r="Q306" s="159"/>
      <c r="R306" s="159"/>
      <c r="S306" s="332"/>
      <c r="T306" s="159"/>
      <c r="U306" s="159"/>
      <c r="V306" s="159"/>
    </row>
    <row r="307" spans="1:22" ht="36.75" customHeight="1">
      <c r="A307" s="120" t="str">
        <f t="shared" si="31"/>
        <v>71050601000001</v>
      </c>
      <c r="B307" s="122" t="s">
        <v>439</v>
      </c>
      <c r="C307" s="115" t="s">
        <v>149</v>
      </c>
      <c r="D307" s="116" t="s">
        <v>157</v>
      </c>
      <c r="E307" s="117" t="s">
        <v>106</v>
      </c>
      <c r="F307" s="118" t="s">
        <v>441</v>
      </c>
      <c r="G307" s="127" t="s">
        <v>96</v>
      </c>
      <c r="H307" s="43"/>
      <c r="I307" s="145"/>
      <c r="J307" s="146"/>
      <c r="K307" s="146"/>
      <c r="L307" s="25" t="s">
        <v>784</v>
      </c>
      <c r="M307" s="26"/>
      <c r="N307" s="195">
        <f>O307+P307</f>
        <v>0</v>
      </c>
      <c r="O307" s="195">
        <f>SUM(O308:O310)</f>
        <v>0</v>
      </c>
      <c r="P307" s="195">
        <f>SUM(P308:P310)</f>
        <v>0</v>
      </c>
      <c r="Q307" s="159"/>
      <c r="R307" s="159"/>
      <c r="S307" s="332"/>
      <c r="T307" s="159"/>
      <c r="U307" s="159"/>
      <c r="V307" s="159"/>
    </row>
    <row r="308" spans="1:22" s="113" customFormat="1">
      <c r="A308" s="120" t="str">
        <f t="shared" si="31"/>
        <v>71050601010000</v>
      </c>
      <c r="B308" s="122" t="s">
        <v>439</v>
      </c>
      <c r="C308" s="115" t="s">
        <v>149</v>
      </c>
      <c r="D308" s="116" t="s">
        <v>157</v>
      </c>
      <c r="E308" s="117" t="s">
        <v>106</v>
      </c>
      <c r="F308" s="118" t="s">
        <v>106</v>
      </c>
      <c r="G308" s="127" t="s">
        <v>440</v>
      </c>
      <c r="H308" s="23"/>
      <c r="I308" s="23"/>
      <c r="J308" s="24"/>
      <c r="K308" s="24"/>
      <c r="L308" s="27" t="s">
        <v>125</v>
      </c>
      <c r="M308" s="31">
        <v>4239</v>
      </c>
      <c r="N308" s="181">
        <f t="shared" si="42"/>
        <v>0</v>
      </c>
      <c r="O308" s="181"/>
      <c r="P308" s="181">
        <v>0</v>
      </c>
      <c r="Q308" s="159"/>
      <c r="R308" s="159"/>
      <c r="S308" s="332"/>
      <c r="T308" s="159"/>
      <c r="U308" s="159"/>
      <c r="V308" s="159"/>
    </row>
    <row r="309" spans="1:22" ht="25.5">
      <c r="A309" s="120" t="str">
        <f t="shared" si="31"/>
        <v>71050601014213</v>
      </c>
      <c r="B309" s="122" t="s">
        <v>439</v>
      </c>
      <c r="C309" s="115" t="s">
        <v>149</v>
      </c>
      <c r="D309" s="116" t="s">
        <v>157</v>
      </c>
      <c r="E309" s="117" t="s">
        <v>106</v>
      </c>
      <c r="F309" s="118" t="s">
        <v>106</v>
      </c>
      <c r="G309" s="119">
        <v>4213</v>
      </c>
      <c r="H309" s="23"/>
      <c r="I309" s="23"/>
      <c r="J309" s="24"/>
      <c r="K309" s="24"/>
      <c r="L309" s="27" t="s">
        <v>142</v>
      </c>
      <c r="M309" s="10">
        <v>4251</v>
      </c>
      <c r="N309" s="181">
        <f t="shared" si="42"/>
        <v>0</v>
      </c>
      <c r="O309" s="181"/>
      <c r="P309" s="181"/>
      <c r="Q309" s="159"/>
      <c r="R309" s="159"/>
      <c r="S309" s="332"/>
      <c r="T309" s="159"/>
      <c r="U309" s="159"/>
      <c r="V309" s="159"/>
    </row>
    <row r="310" spans="1:22">
      <c r="A310" s="120" t="str">
        <f t="shared" si="31"/>
        <v>71050601014269</v>
      </c>
      <c r="B310" s="122" t="s">
        <v>439</v>
      </c>
      <c r="C310" s="115" t="s">
        <v>149</v>
      </c>
      <c r="D310" s="116" t="s">
        <v>157</v>
      </c>
      <c r="E310" s="117" t="s">
        <v>106</v>
      </c>
      <c r="F310" s="118" t="s">
        <v>106</v>
      </c>
      <c r="G310" s="119">
        <v>4269</v>
      </c>
      <c r="H310" s="23"/>
      <c r="I310" s="23"/>
      <c r="J310" s="24"/>
      <c r="K310" s="24"/>
      <c r="L310" s="27" t="s">
        <v>134</v>
      </c>
      <c r="M310" s="10">
        <v>4861</v>
      </c>
      <c r="N310" s="181">
        <f t="shared" si="42"/>
        <v>0</v>
      </c>
      <c r="O310" s="181"/>
      <c r="P310" s="181"/>
      <c r="Q310" s="159"/>
      <c r="R310" s="159"/>
      <c r="S310" s="332"/>
      <c r="T310" s="159"/>
      <c r="U310" s="159"/>
      <c r="V310" s="159"/>
    </row>
    <row r="311" spans="1:22" ht="24" customHeight="1">
      <c r="A311" s="120" t="str">
        <f t="shared" si="31"/>
        <v>71050601014638</v>
      </c>
      <c r="B311" s="122" t="s">
        <v>439</v>
      </c>
      <c r="C311" s="115" t="s">
        <v>149</v>
      </c>
      <c r="D311" s="116" t="s">
        <v>157</v>
      </c>
      <c r="E311" s="117" t="s">
        <v>106</v>
      </c>
      <c r="F311" s="118" t="s">
        <v>106</v>
      </c>
      <c r="G311" s="119">
        <v>4638</v>
      </c>
      <c r="H311" s="43"/>
      <c r="I311" s="145"/>
      <c r="J311" s="146"/>
      <c r="K311" s="146"/>
      <c r="L311" s="25" t="s">
        <v>869</v>
      </c>
      <c r="M311" s="26"/>
      <c r="N311" s="195">
        <f>O311+P311</f>
        <v>0</v>
      </c>
      <c r="O311" s="195">
        <f>SUM(O312:O313)</f>
        <v>0</v>
      </c>
      <c r="P311" s="195">
        <f>SUM(P312:P313)</f>
        <v>0</v>
      </c>
      <c r="Q311" s="159"/>
      <c r="R311" s="159"/>
      <c r="S311" s="332"/>
      <c r="T311" s="159"/>
      <c r="U311" s="159"/>
      <c r="V311" s="159"/>
    </row>
    <row r="312" spans="1:22" ht="16.5">
      <c r="A312" s="120" t="str">
        <f t="shared" si="31"/>
        <v>71040901058111</v>
      </c>
      <c r="B312" s="122" t="s">
        <v>439</v>
      </c>
      <c r="C312" s="115" t="s">
        <v>155</v>
      </c>
      <c r="D312" s="116" t="s">
        <v>187</v>
      </c>
      <c r="E312" s="117" t="s">
        <v>106</v>
      </c>
      <c r="F312" s="118" t="s">
        <v>149</v>
      </c>
      <c r="G312" s="119">
        <v>8111</v>
      </c>
      <c r="H312" s="23"/>
      <c r="I312" s="23"/>
      <c r="J312" s="24"/>
      <c r="K312" s="24"/>
      <c r="L312" s="27" t="s">
        <v>114</v>
      </c>
      <c r="M312" s="31">
        <v>4212</v>
      </c>
      <c r="N312" s="181">
        <f t="shared" ref="N312" si="50">O312+P312</f>
        <v>0</v>
      </c>
      <c r="O312" s="292"/>
      <c r="P312" s="292"/>
      <c r="Q312" s="159"/>
      <c r="R312" s="159"/>
      <c r="S312" s="332"/>
      <c r="T312" s="159"/>
      <c r="U312" s="159"/>
      <c r="V312" s="159"/>
    </row>
    <row r="313" spans="1:22" ht="16.5">
      <c r="A313" s="120" t="str">
        <f t="shared" si="31"/>
        <v>71050601015113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106</v>
      </c>
      <c r="G313" s="119">
        <v>5113</v>
      </c>
      <c r="H313" s="23"/>
      <c r="I313" s="23"/>
      <c r="J313" s="24"/>
      <c r="K313" s="24"/>
      <c r="L313" s="27" t="s">
        <v>137</v>
      </c>
      <c r="M313" s="10">
        <v>5129</v>
      </c>
      <c r="N313" s="181">
        <f t="shared" si="42"/>
        <v>0</v>
      </c>
      <c r="O313" s="292"/>
      <c r="P313" s="292"/>
      <c r="Q313" s="159"/>
      <c r="R313" s="159"/>
      <c r="S313" s="332"/>
      <c r="T313" s="159"/>
      <c r="U313" s="159"/>
      <c r="V313" s="159"/>
    </row>
    <row r="314" spans="1:22" s="113" customFormat="1">
      <c r="A314" s="120" t="str">
        <f t="shared" si="31"/>
        <v>71050601020000</v>
      </c>
      <c r="B314" s="122" t="s">
        <v>439</v>
      </c>
      <c r="C314" s="115" t="s">
        <v>149</v>
      </c>
      <c r="D314" s="116" t="s">
        <v>157</v>
      </c>
      <c r="E314" s="117" t="s">
        <v>106</v>
      </c>
      <c r="F314" s="118" t="s">
        <v>140</v>
      </c>
      <c r="G314" s="127" t="s">
        <v>440</v>
      </c>
      <c r="H314" s="43"/>
      <c r="I314" s="145"/>
      <c r="J314" s="146"/>
      <c r="K314" s="146"/>
      <c r="L314" s="25" t="s">
        <v>870</v>
      </c>
      <c r="M314" s="26"/>
      <c r="N314" s="195">
        <f>O314+P314</f>
        <v>0</v>
      </c>
      <c r="O314" s="195">
        <f>SUM(O315:O316)</f>
        <v>0</v>
      </c>
      <c r="P314" s="195">
        <f>SUM(P315:P316)</f>
        <v>0</v>
      </c>
      <c r="Q314" s="159"/>
      <c r="R314" s="159"/>
      <c r="S314" s="332"/>
      <c r="T314" s="159"/>
      <c r="U314" s="159"/>
      <c r="V314" s="159"/>
    </row>
    <row r="315" spans="1:22" s="113" customFormat="1" ht="25.5">
      <c r="A315" s="120" t="str">
        <f t="shared" si="31"/>
        <v>71050601050000</v>
      </c>
      <c r="B315" s="122" t="s">
        <v>439</v>
      </c>
      <c r="C315" s="115" t="s">
        <v>149</v>
      </c>
      <c r="D315" s="116" t="s">
        <v>157</v>
      </c>
      <c r="E315" s="117" t="s">
        <v>106</v>
      </c>
      <c r="F315" s="118" t="s">
        <v>149</v>
      </c>
      <c r="G315" s="127" t="s">
        <v>440</v>
      </c>
      <c r="H315" s="23"/>
      <c r="I315" s="23"/>
      <c r="J315" s="24"/>
      <c r="K315" s="24"/>
      <c r="L315" s="27" t="s">
        <v>142</v>
      </c>
      <c r="M315" s="10">
        <v>4251</v>
      </c>
      <c r="N315" s="181">
        <f t="shared" ref="N315" si="51">O315+P315</f>
        <v>0</v>
      </c>
      <c r="O315" s="181"/>
      <c r="P315" s="181"/>
      <c r="Q315" s="159"/>
      <c r="R315" s="159"/>
      <c r="S315" s="332"/>
      <c r="T315" s="159"/>
      <c r="U315" s="159"/>
      <c r="V315" s="159"/>
    </row>
    <row r="316" spans="1:22">
      <c r="B316" s="122"/>
      <c r="G316" s="127"/>
      <c r="H316" s="23"/>
      <c r="I316" s="23"/>
      <c r="J316" s="24"/>
      <c r="K316" s="24"/>
      <c r="L316" s="28" t="s">
        <v>173</v>
      </c>
      <c r="M316" s="29">
        <v>5112</v>
      </c>
      <c r="N316" s="181">
        <f t="shared" ref="N316" si="52">O316+P316</f>
        <v>0</v>
      </c>
      <c r="O316" s="181"/>
      <c r="P316" s="181"/>
      <c r="Q316" s="159"/>
      <c r="R316" s="159"/>
      <c r="S316" s="332"/>
      <c r="T316" s="159"/>
      <c r="U316" s="159"/>
      <c r="V316" s="159"/>
    </row>
    <row r="317" spans="1:22" s="113" customFormat="1" ht="27">
      <c r="A317" s="120" t="str">
        <f t="shared" ref="A317:A318" si="53">CONCATENATE(B317,C317,D317,E317,F317,G317)</f>
        <v>71050601020000</v>
      </c>
      <c r="B317" s="122" t="s">
        <v>439</v>
      </c>
      <c r="C317" s="115" t="s">
        <v>149</v>
      </c>
      <c r="D317" s="116" t="s">
        <v>157</v>
      </c>
      <c r="E317" s="117" t="s">
        <v>106</v>
      </c>
      <c r="F317" s="118" t="s">
        <v>140</v>
      </c>
      <c r="G317" s="127" t="s">
        <v>440</v>
      </c>
      <c r="H317" s="43"/>
      <c r="I317" s="145"/>
      <c r="J317" s="146"/>
      <c r="K317" s="146"/>
      <c r="L317" s="25" t="s">
        <v>896</v>
      </c>
      <c r="M317" s="26"/>
      <c r="N317" s="195">
        <f>O317+P317</f>
        <v>0</v>
      </c>
      <c r="O317" s="195">
        <f>SUM(O318)</f>
        <v>0</v>
      </c>
      <c r="P317" s="195">
        <f>SUM(P318)</f>
        <v>0</v>
      </c>
      <c r="Q317" s="159"/>
      <c r="R317" s="159"/>
      <c r="S317" s="332"/>
      <c r="T317" s="159"/>
      <c r="U317" s="159"/>
      <c r="V317" s="159"/>
    </row>
    <row r="318" spans="1:22" s="113" customFormat="1" ht="25.5">
      <c r="A318" s="120" t="str">
        <f t="shared" si="53"/>
        <v>71050601050000</v>
      </c>
      <c r="B318" s="122" t="s">
        <v>439</v>
      </c>
      <c r="C318" s="115" t="s">
        <v>149</v>
      </c>
      <c r="D318" s="116" t="s">
        <v>157</v>
      </c>
      <c r="E318" s="117" t="s">
        <v>106</v>
      </c>
      <c r="F318" s="118" t="s">
        <v>149</v>
      </c>
      <c r="G318" s="127" t="s">
        <v>440</v>
      </c>
      <c r="H318" s="23"/>
      <c r="I318" s="23"/>
      <c r="J318" s="24"/>
      <c r="K318" s="24"/>
      <c r="L318" s="27" t="s">
        <v>217</v>
      </c>
      <c r="M318" s="10">
        <v>4511</v>
      </c>
      <c r="N318" s="181">
        <f t="shared" ref="N318" si="54">O318+P318</f>
        <v>0</v>
      </c>
      <c r="O318" s="181"/>
      <c r="P318" s="181"/>
      <c r="Q318" s="159"/>
      <c r="R318" s="159"/>
      <c r="S318" s="332"/>
      <c r="T318" s="159"/>
      <c r="U318" s="159"/>
      <c r="V318" s="159"/>
    </row>
    <row r="319" spans="1:22" s="113" customFormat="1">
      <c r="A319" s="120" t="str">
        <f t="shared" ref="A319:A361" si="55">CONCATENATE(B319,C319,D319,E319,F319,G319)</f>
        <v>71050601050000</v>
      </c>
      <c r="B319" s="122" t="s">
        <v>439</v>
      </c>
      <c r="C319" s="115" t="s">
        <v>149</v>
      </c>
      <c r="D319" s="116" t="s">
        <v>157</v>
      </c>
      <c r="E319" s="117" t="s">
        <v>106</v>
      </c>
      <c r="F319" s="118" t="s">
        <v>149</v>
      </c>
      <c r="G319" s="127" t="s">
        <v>440</v>
      </c>
      <c r="H319" s="178">
        <v>2500</v>
      </c>
      <c r="I319" s="210" t="s">
        <v>149</v>
      </c>
      <c r="J319" s="211">
        <v>0</v>
      </c>
      <c r="K319" s="211">
        <v>0</v>
      </c>
      <c r="L319" s="160" t="s">
        <v>231</v>
      </c>
      <c r="M319" s="172"/>
      <c r="N319" s="161">
        <f>+N321+N362+N370+N377</f>
        <v>0</v>
      </c>
      <c r="O319" s="161">
        <f>+O321+O362+O370+O377</f>
        <v>0</v>
      </c>
      <c r="P319" s="161">
        <f>+P321+P362+P370+P377</f>
        <v>0</v>
      </c>
      <c r="Q319" s="159"/>
      <c r="R319" s="159"/>
      <c r="S319" s="332"/>
      <c r="T319" s="159"/>
      <c r="U319" s="159"/>
      <c r="V319" s="159"/>
    </row>
    <row r="320" spans="1:22">
      <c r="A320" s="120" t="str">
        <f t="shared" si="55"/>
        <v>71050601054861</v>
      </c>
      <c r="B320" s="122" t="s">
        <v>439</v>
      </c>
      <c r="C320" s="115" t="s">
        <v>149</v>
      </c>
      <c r="D320" s="116" t="s">
        <v>157</v>
      </c>
      <c r="E320" s="117" t="s">
        <v>106</v>
      </c>
      <c r="F320" s="118" t="s">
        <v>149</v>
      </c>
      <c r="G320" s="119">
        <v>4861</v>
      </c>
      <c r="H320" s="23"/>
      <c r="I320" s="16"/>
      <c r="J320" s="17"/>
      <c r="K320" s="17"/>
      <c r="L320" s="28" t="s">
        <v>108</v>
      </c>
      <c r="M320" s="29"/>
      <c r="N320" s="188"/>
      <c r="O320" s="188"/>
      <c r="P320" s="188"/>
      <c r="Q320" s="159"/>
      <c r="R320" s="159"/>
      <c r="S320" s="332"/>
      <c r="T320" s="159"/>
      <c r="U320" s="159"/>
      <c r="V320" s="159"/>
    </row>
    <row r="321" spans="1:231" s="180" customFormat="1">
      <c r="A321" s="120" t="str">
        <f t="shared" si="55"/>
        <v>71060000000000</v>
      </c>
      <c r="B321" s="122" t="s">
        <v>439</v>
      </c>
      <c r="C321" s="115" t="s">
        <v>157</v>
      </c>
      <c r="D321" s="116" t="s">
        <v>441</v>
      </c>
      <c r="E321" s="117" t="s">
        <v>441</v>
      </c>
      <c r="F321" s="118" t="s">
        <v>441</v>
      </c>
      <c r="G321" s="127" t="s">
        <v>440</v>
      </c>
      <c r="H321" s="163">
        <v>2510</v>
      </c>
      <c r="I321" s="164" t="s">
        <v>149</v>
      </c>
      <c r="J321" s="165">
        <v>1</v>
      </c>
      <c r="K321" s="165">
        <v>0</v>
      </c>
      <c r="L321" s="166" t="s">
        <v>232</v>
      </c>
      <c r="M321" s="174"/>
      <c r="N321" s="186">
        <f>+N323</f>
        <v>0</v>
      </c>
      <c r="O321" s="186">
        <f>+O323</f>
        <v>0</v>
      </c>
      <c r="P321" s="186">
        <f>+P323</f>
        <v>0</v>
      </c>
      <c r="Q321" s="159"/>
      <c r="R321" s="159"/>
      <c r="S321" s="332"/>
      <c r="T321" s="159"/>
      <c r="U321" s="159"/>
      <c r="V321" s="159"/>
    </row>
    <row r="322" spans="1:231">
      <c r="A322" s="120" t="str">
        <f t="shared" si="55"/>
        <v>71060000000001</v>
      </c>
      <c r="B322" s="122" t="s">
        <v>439</v>
      </c>
      <c r="C322" s="115" t="s">
        <v>157</v>
      </c>
      <c r="D322" s="116" t="s">
        <v>441</v>
      </c>
      <c r="E322" s="117" t="s">
        <v>441</v>
      </c>
      <c r="F322" s="118" t="s">
        <v>441</v>
      </c>
      <c r="G322" s="127" t="s">
        <v>96</v>
      </c>
      <c r="H322" s="15"/>
      <c r="I322" s="16"/>
      <c r="J322" s="17"/>
      <c r="K322" s="17"/>
      <c r="L322" s="28" t="s">
        <v>110</v>
      </c>
      <c r="M322" s="29"/>
      <c r="N322" s="188"/>
      <c r="O322" s="188"/>
      <c r="P322" s="188"/>
      <c r="Q322" s="159"/>
      <c r="R322" s="159"/>
      <c r="S322" s="332"/>
      <c r="T322" s="159"/>
      <c r="U322" s="159"/>
      <c r="V322" s="159"/>
      <c r="DC322" s="177"/>
      <c r="DD322" s="177"/>
      <c r="DE322" s="177"/>
      <c r="DF322" s="177"/>
      <c r="DG322" s="177"/>
      <c r="DO322" s="177"/>
      <c r="DP322" s="177"/>
      <c r="DQ322" s="177"/>
      <c r="DR322" s="177"/>
      <c r="DS322" s="177"/>
      <c r="EA322" s="177"/>
      <c r="EB322" s="177"/>
      <c r="EC322" s="177"/>
      <c r="ED322" s="177"/>
      <c r="EE322" s="177"/>
      <c r="EM322" s="177"/>
      <c r="EN322" s="177"/>
      <c r="EO322" s="177"/>
      <c r="EP322" s="177"/>
      <c r="EQ322" s="177"/>
      <c r="EY322" s="177"/>
      <c r="EZ322" s="177"/>
      <c r="FA322" s="177"/>
      <c r="FB322" s="177"/>
      <c r="FC322" s="177"/>
      <c r="FK322" s="177"/>
      <c r="FL322" s="177"/>
      <c r="FM322" s="177"/>
      <c r="FN322" s="177"/>
      <c r="FO322" s="177"/>
      <c r="FW322" s="177"/>
      <c r="FX322" s="177"/>
      <c r="FY322" s="177"/>
      <c r="FZ322" s="177"/>
      <c r="GA322" s="177"/>
      <c r="GI322" s="177"/>
      <c r="GJ322" s="177"/>
      <c r="GK322" s="177"/>
      <c r="GL322" s="177"/>
      <c r="GM322" s="177"/>
      <c r="GU322" s="177"/>
      <c r="GV322" s="177"/>
      <c r="GW322" s="177"/>
      <c r="GX322" s="177"/>
      <c r="GY322" s="177"/>
      <c r="HG322" s="177"/>
      <c r="HH322" s="177"/>
      <c r="HI322" s="177"/>
      <c r="HJ322" s="177"/>
      <c r="HK322" s="177"/>
      <c r="HS322" s="177"/>
      <c r="HT322" s="177"/>
      <c r="HU322" s="177"/>
      <c r="HV322" s="177"/>
      <c r="HW322" s="177"/>
    </row>
    <row r="323" spans="1:231" s="168" customFormat="1">
      <c r="A323" s="120" t="str">
        <f t="shared" si="55"/>
        <v>71060100000000</v>
      </c>
      <c r="B323" s="122" t="s">
        <v>439</v>
      </c>
      <c r="C323" s="115" t="s">
        <v>157</v>
      </c>
      <c r="D323" s="116" t="s">
        <v>106</v>
      </c>
      <c r="E323" s="117" t="s">
        <v>441</v>
      </c>
      <c r="F323" s="118" t="s">
        <v>441</v>
      </c>
      <c r="G323" s="127" t="s">
        <v>440</v>
      </c>
      <c r="H323" s="149">
        <v>2511</v>
      </c>
      <c r="I323" s="150" t="s">
        <v>149</v>
      </c>
      <c r="J323" s="151">
        <v>1</v>
      </c>
      <c r="K323" s="151">
        <v>1</v>
      </c>
      <c r="L323" s="152" t="s">
        <v>232</v>
      </c>
      <c r="M323" s="153"/>
      <c r="N323" s="190">
        <f>+N325+N335+N337+N360</f>
        <v>0</v>
      </c>
      <c r="O323" s="190">
        <f t="shared" ref="O323:P323" si="56">+O325+O335+O337+O360</f>
        <v>0</v>
      </c>
      <c r="P323" s="190">
        <f t="shared" si="56"/>
        <v>0</v>
      </c>
      <c r="Q323" s="159"/>
      <c r="R323" s="159"/>
      <c r="S323" s="332"/>
      <c r="T323" s="159"/>
      <c r="U323" s="159"/>
      <c r="V323" s="159"/>
    </row>
    <row r="324" spans="1:231">
      <c r="A324" s="120" t="str">
        <f t="shared" si="55"/>
        <v>71060100000001</v>
      </c>
      <c r="B324" s="122" t="s">
        <v>439</v>
      </c>
      <c r="C324" s="115" t="s">
        <v>157</v>
      </c>
      <c r="D324" s="116" t="s">
        <v>106</v>
      </c>
      <c r="E324" s="117" t="s">
        <v>441</v>
      </c>
      <c r="F324" s="118" t="s">
        <v>441</v>
      </c>
      <c r="G324" s="127" t="s">
        <v>96</v>
      </c>
      <c r="H324" s="15"/>
      <c r="I324" s="23"/>
      <c r="J324" s="24"/>
      <c r="K324" s="24"/>
      <c r="L324" s="28" t="s">
        <v>108</v>
      </c>
      <c r="M324" s="29"/>
      <c r="N324" s="188"/>
      <c r="O324" s="188"/>
      <c r="P324" s="188"/>
      <c r="Q324" s="159"/>
      <c r="R324" s="159"/>
      <c r="S324" s="332"/>
      <c r="T324" s="159"/>
      <c r="U324" s="159"/>
      <c r="V324" s="159"/>
    </row>
    <row r="325" spans="1:231" s="154" customFormat="1">
      <c r="A325" s="120" t="str">
        <f t="shared" si="55"/>
        <v>71060101000000</v>
      </c>
      <c r="B325" s="122" t="s">
        <v>439</v>
      </c>
      <c r="C325" s="115" t="s">
        <v>157</v>
      </c>
      <c r="D325" s="116" t="s">
        <v>106</v>
      </c>
      <c r="E325" s="117" t="s">
        <v>106</v>
      </c>
      <c r="F325" s="118" t="s">
        <v>441</v>
      </c>
      <c r="G325" s="127" t="s">
        <v>440</v>
      </c>
      <c r="H325" s="43"/>
      <c r="I325" s="145"/>
      <c r="J325" s="146"/>
      <c r="K325" s="146"/>
      <c r="L325" s="25" t="s">
        <v>233</v>
      </c>
      <c r="M325" s="26"/>
      <c r="N325" s="195">
        <f>O325+P325</f>
        <v>0</v>
      </c>
      <c r="O325" s="195">
        <f>SUM(O326:O334)</f>
        <v>0</v>
      </c>
      <c r="P325" s="195">
        <f>SUM(P326:P334)</f>
        <v>0</v>
      </c>
      <c r="Q325" s="159"/>
      <c r="R325" s="159"/>
      <c r="S325" s="332"/>
      <c r="T325" s="159"/>
      <c r="U325" s="159"/>
      <c r="V325" s="159"/>
    </row>
    <row r="326" spans="1:231">
      <c r="A326" s="120" t="str">
        <f t="shared" si="55"/>
        <v>71060101000001</v>
      </c>
      <c r="B326" s="122" t="s">
        <v>439</v>
      </c>
      <c r="C326" s="115" t="s">
        <v>157</v>
      </c>
      <c r="D326" s="116" t="s">
        <v>106</v>
      </c>
      <c r="E326" s="117" t="s">
        <v>106</v>
      </c>
      <c r="F326" s="118" t="s">
        <v>441</v>
      </c>
      <c r="G326" s="127" t="s">
        <v>96</v>
      </c>
      <c r="H326" s="23"/>
      <c r="I326" s="23"/>
      <c r="J326" s="24"/>
      <c r="K326" s="24"/>
      <c r="L326" s="28" t="s">
        <v>115</v>
      </c>
      <c r="M326" s="29">
        <v>4213</v>
      </c>
      <c r="N326" s="181">
        <f t="shared" ref="N326:N336" si="57">O326+P326</f>
        <v>0</v>
      </c>
      <c r="O326" s="181"/>
      <c r="P326" s="181">
        <v>0</v>
      </c>
      <c r="Q326" s="159"/>
      <c r="R326" s="159"/>
      <c r="S326" s="332"/>
      <c r="T326" s="159"/>
      <c r="U326" s="159"/>
      <c r="V326" s="159"/>
    </row>
    <row r="327" spans="1:231" ht="25.5">
      <c r="A327" s="120" t="str">
        <f t="shared" si="55"/>
        <v>71050601014213</v>
      </c>
      <c r="B327" s="122" t="s">
        <v>439</v>
      </c>
      <c r="C327" s="115" t="s">
        <v>149</v>
      </c>
      <c r="D327" s="116" t="s">
        <v>157</v>
      </c>
      <c r="E327" s="117" t="s">
        <v>106</v>
      </c>
      <c r="F327" s="118" t="s">
        <v>106</v>
      </c>
      <c r="G327" s="119">
        <v>4213</v>
      </c>
      <c r="H327" s="23"/>
      <c r="I327" s="23"/>
      <c r="J327" s="24"/>
      <c r="K327" s="24"/>
      <c r="L327" s="27" t="s">
        <v>142</v>
      </c>
      <c r="M327" s="10">
        <v>4251</v>
      </c>
      <c r="N327" s="181">
        <f t="shared" si="57"/>
        <v>0</v>
      </c>
      <c r="O327" s="181"/>
      <c r="P327" s="181"/>
      <c r="Q327" s="159"/>
      <c r="R327" s="159"/>
      <c r="S327" s="332"/>
      <c r="T327" s="159"/>
      <c r="U327" s="159"/>
      <c r="V327" s="159"/>
    </row>
    <row r="328" spans="1:231" s="113" customFormat="1">
      <c r="A328" s="120" t="str">
        <f t="shared" si="55"/>
        <v>71060101010000</v>
      </c>
      <c r="B328" s="122" t="s">
        <v>439</v>
      </c>
      <c r="C328" s="115" t="s">
        <v>157</v>
      </c>
      <c r="D328" s="116" t="s">
        <v>106</v>
      </c>
      <c r="E328" s="117" t="s">
        <v>106</v>
      </c>
      <c r="F328" s="118" t="s">
        <v>106</v>
      </c>
      <c r="G328" s="127" t="s">
        <v>440</v>
      </c>
      <c r="H328" s="23"/>
      <c r="I328" s="23"/>
      <c r="J328" s="24"/>
      <c r="K328" s="24"/>
      <c r="L328" s="30" t="s">
        <v>130</v>
      </c>
      <c r="M328" s="46">
        <v>4267</v>
      </c>
      <c r="N328" s="181">
        <f t="shared" si="57"/>
        <v>0</v>
      </c>
      <c r="O328" s="181"/>
      <c r="P328" s="181"/>
      <c r="Q328" s="159"/>
      <c r="R328" s="159"/>
      <c r="S328" s="332"/>
      <c r="T328" s="159"/>
      <c r="U328" s="159"/>
      <c r="V328" s="159"/>
    </row>
    <row r="329" spans="1:231">
      <c r="A329" s="120" t="str">
        <f t="shared" si="55"/>
        <v>71060101014639</v>
      </c>
      <c r="B329" s="122" t="s">
        <v>439</v>
      </c>
      <c r="C329" s="115" t="s">
        <v>157</v>
      </c>
      <c r="D329" s="116" t="s">
        <v>106</v>
      </c>
      <c r="E329" s="117" t="s">
        <v>106</v>
      </c>
      <c r="F329" s="118" t="s">
        <v>106</v>
      </c>
      <c r="G329" s="119">
        <v>4639</v>
      </c>
      <c r="H329" s="23"/>
      <c r="I329" s="23"/>
      <c r="J329" s="24"/>
      <c r="K329" s="24"/>
      <c r="L329" s="30" t="s">
        <v>364</v>
      </c>
      <c r="M329" s="46">
        <v>4269</v>
      </c>
      <c r="N329" s="181">
        <f t="shared" si="57"/>
        <v>0</v>
      </c>
      <c r="O329" s="181"/>
      <c r="P329" s="181"/>
      <c r="Q329" s="159"/>
      <c r="R329" s="159"/>
      <c r="S329" s="332"/>
      <c r="T329" s="159"/>
      <c r="U329" s="159"/>
      <c r="V329" s="159"/>
    </row>
    <row r="330" spans="1:231">
      <c r="A330" s="120" t="str">
        <f t="shared" si="55"/>
        <v>71060101014861</v>
      </c>
      <c r="B330" s="122" t="s">
        <v>439</v>
      </c>
      <c r="C330" s="115" t="s">
        <v>157</v>
      </c>
      <c r="D330" s="116" t="s">
        <v>106</v>
      </c>
      <c r="E330" s="117" t="s">
        <v>106</v>
      </c>
      <c r="F330" s="118" t="s">
        <v>106</v>
      </c>
      <c r="G330" s="119">
        <v>4861</v>
      </c>
      <c r="H330" s="23"/>
      <c r="I330" s="23"/>
      <c r="J330" s="24"/>
      <c r="K330" s="24"/>
      <c r="L330" s="27" t="s">
        <v>348</v>
      </c>
      <c r="M330" s="29">
        <v>4729</v>
      </c>
      <c r="N330" s="181">
        <f t="shared" si="57"/>
        <v>0</v>
      </c>
      <c r="O330" s="181"/>
      <c r="P330" s="181"/>
      <c r="Q330" s="159"/>
      <c r="R330" s="159"/>
      <c r="S330" s="332"/>
      <c r="T330" s="159"/>
      <c r="U330" s="159"/>
      <c r="V330" s="159"/>
    </row>
    <row r="331" spans="1:231" ht="16.5">
      <c r="B331" s="122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si="57"/>
        <v>0</v>
      </c>
      <c r="O331" s="292"/>
      <c r="P331" s="292"/>
      <c r="Q331" s="159"/>
      <c r="R331" s="159"/>
      <c r="S331" s="332"/>
      <c r="T331" s="159"/>
      <c r="U331" s="159"/>
      <c r="V331" s="159"/>
    </row>
    <row r="332" spans="1:231" s="113" customFormat="1">
      <c r="A332" s="120" t="str">
        <f t="shared" si="55"/>
        <v>71060101020000</v>
      </c>
      <c r="B332" s="122" t="s">
        <v>439</v>
      </c>
      <c r="C332" s="115" t="s">
        <v>157</v>
      </c>
      <c r="D332" s="116" t="s">
        <v>106</v>
      </c>
      <c r="E332" s="117" t="s">
        <v>106</v>
      </c>
      <c r="F332" s="118" t="s">
        <v>140</v>
      </c>
      <c r="G332" s="127" t="s">
        <v>440</v>
      </c>
      <c r="H332" s="23"/>
      <c r="I332" s="23"/>
      <c r="J332" s="24"/>
      <c r="K332" s="24"/>
      <c r="L332" s="27" t="s">
        <v>174</v>
      </c>
      <c r="M332" s="10">
        <v>5113</v>
      </c>
      <c r="N332" s="181">
        <f t="shared" si="57"/>
        <v>0</v>
      </c>
      <c r="O332" s="181"/>
      <c r="P332" s="181"/>
      <c r="Q332" s="159"/>
      <c r="R332" s="159"/>
      <c r="S332" s="332"/>
      <c r="T332" s="159"/>
      <c r="U332" s="159"/>
      <c r="V332" s="159"/>
    </row>
    <row r="333" spans="1:231" ht="16.5">
      <c r="A333" s="120" t="str">
        <f t="shared" si="55"/>
        <v>71060101024819</v>
      </c>
      <c r="B333" s="122" t="s">
        <v>439</v>
      </c>
      <c r="C333" s="115" t="s">
        <v>157</v>
      </c>
      <c r="D333" s="116" t="s">
        <v>106</v>
      </c>
      <c r="E333" s="117" t="s">
        <v>106</v>
      </c>
      <c r="F333" s="118" t="s">
        <v>140</v>
      </c>
      <c r="G333" s="119">
        <v>4819</v>
      </c>
      <c r="H333" s="23"/>
      <c r="I333" s="23"/>
      <c r="J333" s="24"/>
      <c r="K333" s="24"/>
      <c r="L333" s="27" t="s">
        <v>135</v>
      </c>
      <c r="M333" s="10">
        <v>5121</v>
      </c>
      <c r="N333" s="181">
        <f t="shared" si="57"/>
        <v>0</v>
      </c>
      <c r="O333" s="292"/>
      <c r="P333" s="292"/>
      <c r="Q333" s="159"/>
      <c r="R333" s="159"/>
      <c r="S333" s="332"/>
      <c r="T333" s="159"/>
      <c r="U333" s="159"/>
      <c r="V333" s="159"/>
    </row>
    <row r="334" spans="1:231">
      <c r="A334" s="120" t="str">
        <f t="shared" si="55"/>
        <v>71060101025111</v>
      </c>
      <c r="B334" s="122" t="s">
        <v>439</v>
      </c>
      <c r="C334" s="115" t="s">
        <v>157</v>
      </c>
      <c r="D334" s="116" t="s">
        <v>106</v>
      </c>
      <c r="E334" s="117" t="s">
        <v>106</v>
      </c>
      <c r="F334" s="118" t="s">
        <v>140</v>
      </c>
      <c r="G334" s="119">
        <v>5111</v>
      </c>
      <c r="H334" s="23"/>
      <c r="I334" s="23"/>
      <c r="J334" s="24"/>
      <c r="K334" s="24"/>
      <c r="L334" s="27" t="s">
        <v>137</v>
      </c>
      <c r="M334" s="10">
        <v>5129</v>
      </c>
      <c r="N334" s="181">
        <f t="shared" si="57"/>
        <v>0</v>
      </c>
      <c r="O334" s="181">
        <v>0</v>
      </c>
      <c r="P334" s="181"/>
      <c r="Q334" s="159"/>
      <c r="R334" s="159"/>
      <c r="S334" s="332"/>
      <c r="T334" s="159"/>
      <c r="U334" s="159"/>
      <c r="V334" s="159"/>
    </row>
    <row r="335" spans="1:231" ht="27">
      <c r="A335" s="120" t="str">
        <f t="shared" si="55"/>
        <v>71060101025112</v>
      </c>
      <c r="B335" s="122" t="s">
        <v>439</v>
      </c>
      <c r="C335" s="115" t="s">
        <v>157</v>
      </c>
      <c r="D335" s="116" t="s">
        <v>106</v>
      </c>
      <c r="E335" s="117" t="s">
        <v>106</v>
      </c>
      <c r="F335" s="118" t="s">
        <v>140</v>
      </c>
      <c r="G335" s="119">
        <v>5112</v>
      </c>
      <c r="H335" s="43"/>
      <c r="I335" s="145"/>
      <c r="J335" s="146"/>
      <c r="K335" s="146"/>
      <c r="L335" s="25" t="s">
        <v>234</v>
      </c>
      <c r="M335" s="26"/>
      <c r="N335" s="195">
        <f>O335+P335</f>
        <v>0</v>
      </c>
      <c r="O335" s="195">
        <f>SUM(O336)</f>
        <v>0</v>
      </c>
      <c r="P335" s="195">
        <f>SUM(P336)</f>
        <v>0</v>
      </c>
      <c r="Q335" s="159"/>
      <c r="R335" s="159"/>
      <c r="S335" s="332"/>
      <c r="T335" s="159"/>
      <c r="U335" s="159"/>
      <c r="V335" s="159"/>
    </row>
    <row r="336" spans="1:231" ht="16.5">
      <c r="A336" s="120" t="str">
        <f t="shared" si="55"/>
        <v>71060101025113</v>
      </c>
      <c r="B336" s="122" t="s">
        <v>439</v>
      </c>
      <c r="C336" s="115" t="s">
        <v>157</v>
      </c>
      <c r="D336" s="116" t="s">
        <v>106</v>
      </c>
      <c r="E336" s="117" t="s">
        <v>106</v>
      </c>
      <c r="F336" s="118" t="s">
        <v>140</v>
      </c>
      <c r="G336" s="119">
        <v>5113</v>
      </c>
      <c r="H336" s="23"/>
      <c r="I336" s="23"/>
      <c r="J336" s="24"/>
      <c r="K336" s="24"/>
      <c r="L336" s="28" t="s">
        <v>115</v>
      </c>
      <c r="M336" s="29">
        <v>4213</v>
      </c>
      <c r="N336" s="181">
        <f t="shared" si="57"/>
        <v>0</v>
      </c>
      <c r="O336" s="292"/>
      <c r="P336" s="292"/>
      <c r="Q336" s="159"/>
      <c r="R336" s="159"/>
      <c r="S336" s="332"/>
      <c r="T336" s="159"/>
      <c r="U336" s="159"/>
      <c r="V336" s="159"/>
    </row>
    <row r="337" spans="1:22" ht="32.25" customHeight="1">
      <c r="A337" s="120" t="str">
        <f t="shared" si="55"/>
        <v>71060301014861</v>
      </c>
      <c r="B337" s="122" t="s">
        <v>439</v>
      </c>
      <c r="C337" s="115" t="s">
        <v>157</v>
      </c>
      <c r="D337" s="116" t="s">
        <v>442</v>
      </c>
      <c r="E337" s="117" t="s">
        <v>106</v>
      </c>
      <c r="F337" s="118" t="s">
        <v>106</v>
      </c>
      <c r="G337" s="119">
        <v>4861</v>
      </c>
      <c r="H337" s="43"/>
      <c r="I337" s="43"/>
      <c r="J337" s="43"/>
      <c r="K337" s="43"/>
      <c r="L337" s="25" t="s">
        <v>820</v>
      </c>
      <c r="M337" s="26"/>
      <c r="N337" s="195">
        <f>O337+P337</f>
        <v>0</v>
      </c>
      <c r="O337" s="195">
        <f>SUM(O338:O359)</f>
        <v>0</v>
      </c>
      <c r="P337" s="195">
        <f>SUM(P338:P359)</f>
        <v>0</v>
      </c>
      <c r="Q337" s="159"/>
      <c r="R337" s="159"/>
      <c r="S337" s="332"/>
      <c r="T337" s="159"/>
      <c r="U337" s="159"/>
      <c r="V337" s="159"/>
    </row>
    <row r="338" spans="1:22" ht="16.5">
      <c r="A338" s="120" t="str">
        <f t="shared" si="55"/>
        <v>71060301015112</v>
      </c>
      <c r="B338" s="122" t="s">
        <v>439</v>
      </c>
      <c r="C338" s="115" t="s">
        <v>157</v>
      </c>
      <c r="D338" s="116" t="s">
        <v>442</v>
      </c>
      <c r="E338" s="117" t="s">
        <v>106</v>
      </c>
      <c r="F338" s="118" t="s">
        <v>106</v>
      </c>
      <c r="G338" s="127" t="s">
        <v>87</v>
      </c>
      <c r="H338" s="35"/>
      <c r="I338" s="192"/>
      <c r="J338" s="193"/>
      <c r="K338" s="194"/>
      <c r="L338" s="34" t="s">
        <v>112</v>
      </c>
      <c r="M338" s="10">
        <v>4111</v>
      </c>
      <c r="N338" s="181">
        <f t="shared" ref="N338:N359" si="58">O338+P338</f>
        <v>0</v>
      </c>
      <c r="O338" s="292"/>
      <c r="P338" s="292"/>
      <c r="Q338" s="159"/>
      <c r="R338" s="159"/>
      <c r="S338" s="332"/>
      <c r="T338" s="159"/>
      <c r="U338" s="159"/>
      <c r="V338" s="159"/>
    </row>
    <row r="339" spans="1:22" ht="25.5">
      <c r="A339" s="120" t="str">
        <f t="shared" si="55"/>
        <v>71060301015113</v>
      </c>
      <c r="B339" s="122" t="s">
        <v>439</v>
      </c>
      <c r="C339" s="115" t="s">
        <v>157</v>
      </c>
      <c r="D339" s="116" t="s">
        <v>442</v>
      </c>
      <c r="E339" s="117" t="s">
        <v>106</v>
      </c>
      <c r="F339" s="118" t="s">
        <v>106</v>
      </c>
      <c r="G339" s="127" t="s">
        <v>85</v>
      </c>
      <c r="H339" s="35"/>
      <c r="I339" s="192"/>
      <c r="J339" s="193"/>
      <c r="K339" s="194"/>
      <c r="L339" s="34" t="s">
        <v>113</v>
      </c>
      <c r="M339" s="10">
        <v>4112</v>
      </c>
      <c r="N339" s="181">
        <f t="shared" si="58"/>
        <v>0</v>
      </c>
      <c r="O339" s="292"/>
      <c r="P339" s="292"/>
      <c r="Q339" s="159"/>
      <c r="R339" s="159"/>
      <c r="S339" s="332"/>
      <c r="T339" s="159"/>
      <c r="U339" s="159"/>
      <c r="V339" s="159"/>
    </row>
    <row r="340" spans="1:22" s="113" customFormat="1" ht="16.5">
      <c r="A340" s="120" t="str">
        <f t="shared" si="55"/>
        <v>71060301020000</v>
      </c>
      <c r="B340" s="122" t="s">
        <v>439</v>
      </c>
      <c r="C340" s="115" t="s">
        <v>157</v>
      </c>
      <c r="D340" s="116" t="s">
        <v>442</v>
      </c>
      <c r="E340" s="117" t="s">
        <v>106</v>
      </c>
      <c r="F340" s="118" t="s">
        <v>140</v>
      </c>
      <c r="G340" s="127" t="s">
        <v>440</v>
      </c>
      <c r="H340" s="35"/>
      <c r="I340" s="192"/>
      <c r="J340" s="193"/>
      <c r="K340" s="194"/>
      <c r="L340" s="27" t="s">
        <v>114</v>
      </c>
      <c r="M340" s="10">
        <v>4212</v>
      </c>
      <c r="N340" s="181">
        <f t="shared" si="58"/>
        <v>0</v>
      </c>
      <c r="O340" s="292"/>
      <c r="P340" s="292"/>
      <c r="Q340" s="159"/>
      <c r="R340" s="159"/>
      <c r="S340" s="332"/>
      <c r="T340" s="159"/>
      <c r="U340" s="159"/>
      <c r="V340" s="159"/>
    </row>
    <row r="341" spans="1:22" ht="16.5">
      <c r="A341" s="120" t="str">
        <f t="shared" si="55"/>
        <v>71060301024861</v>
      </c>
      <c r="B341" s="122" t="s">
        <v>439</v>
      </c>
      <c r="C341" s="115" t="s">
        <v>157</v>
      </c>
      <c r="D341" s="116" t="s">
        <v>442</v>
      </c>
      <c r="E341" s="117" t="s">
        <v>106</v>
      </c>
      <c r="F341" s="118" t="s">
        <v>140</v>
      </c>
      <c r="G341" s="119">
        <v>4861</v>
      </c>
      <c r="H341" s="35"/>
      <c r="I341" s="192"/>
      <c r="J341" s="193"/>
      <c r="K341" s="194"/>
      <c r="L341" s="28" t="s">
        <v>115</v>
      </c>
      <c r="M341" s="29">
        <v>4213</v>
      </c>
      <c r="N341" s="181">
        <f t="shared" si="58"/>
        <v>0</v>
      </c>
      <c r="O341" s="292"/>
      <c r="P341" s="292"/>
      <c r="Q341" s="159"/>
      <c r="R341" s="159"/>
      <c r="S341" s="332"/>
      <c r="T341" s="159"/>
      <c r="U341" s="159"/>
      <c r="V341" s="159"/>
    </row>
    <row r="342" spans="1:22" s="113" customFormat="1" ht="16.5">
      <c r="A342" s="120" t="str">
        <f t="shared" si="55"/>
        <v>71060301030000</v>
      </c>
      <c r="B342" s="122" t="s">
        <v>439</v>
      </c>
      <c r="C342" s="115" t="s">
        <v>157</v>
      </c>
      <c r="D342" s="116" t="s">
        <v>442</v>
      </c>
      <c r="E342" s="117" t="s">
        <v>106</v>
      </c>
      <c r="F342" s="118" t="s">
        <v>442</v>
      </c>
      <c r="G342" s="127" t="s">
        <v>440</v>
      </c>
      <c r="H342" s="35"/>
      <c r="I342" s="192"/>
      <c r="J342" s="193"/>
      <c r="K342" s="194"/>
      <c r="L342" s="28" t="s">
        <v>116</v>
      </c>
      <c r="M342" s="29">
        <v>4214</v>
      </c>
      <c r="N342" s="181">
        <f t="shared" si="58"/>
        <v>0</v>
      </c>
      <c r="O342" s="292"/>
      <c r="P342" s="292"/>
      <c r="Q342" s="159"/>
      <c r="R342" s="159"/>
      <c r="S342" s="332"/>
      <c r="T342" s="159"/>
      <c r="U342" s="159"/>
      <c r="V342" s="159"/>
    </row>
    <row r="343" spans="1:22" ht="16.5">
      <c r="A343" s="120" t="str">
        <f t="shared" si="55"/>
        <v>71060301034861</v>
      </c>
      <c r="B343" s="122" t="s">
        <v>439</v>
      </c>
      <c r="C343" s="115" t="s">
        <v>157</v>
      </c>
      <c r="D343" s="116" t="s">
        <v>442</v>
      </c>
      <c r="E343" s="117" t="s">
        <v>106</v>
      </c>
      <c r="F343" s="118" t="s">
        <v>442</v>
      </c>
      <c r="G343" s="119">
        <v>4861</v>
      </c>
      <c r="H343" s="35"/>
      <c r="I343" s="192"/>
      <c r="J343" s="193"/>
      <c r="K343" s="194"/>
      <c r="L343" s="27" t="s">
        <v>117</v>
      </c>
      <c r="M343" s="10">
        <v>4215</v>
      </c>
      <c r="N343" s="181">
        <f t="shared" si="58"/>
        <v>0</v>
      </c>
      <c r="O343" s="291"/>
      <c r="P343" s="291"/>
      <c r="Q343" s="159"/>
      <c r="R343" s="159"/>
      <c r="S343" s="332"/>
      <c r="T343" s="159"/>
      <c r="U343" s="159"/>
      <c r="V343" s="159"/>
    </row>
    <row r="344" spans="1:22" s="113" customFormat="1" ht="16.5">
      <c r="A344" s="120" t="str">
        <f t="shared" si="55"/>
        <v>71060301040000</v>
      </c>
      <c r="B344" s="122" t="s">
        <v>439</v>
      </c>
      <c r="C344" s="115" t="s">
        <v>157</v>
      </c>
      <c r="D344" s="116" t="s">
        <v>442</v>
      </c>
      <c r="E344" s="117" t="s">
        <v>106</v>
      </c>
      <c r="F344" s="118" t="s">
        <v>155</v>
      </c>
      <c r="G344" s="127" t="s">
        <v>440</v>
      </c>
      <c r="H344" s="35"/>
      <c r="I344" s="192"/>
      <c r="J344" s="193"/>
      <c r="K344" s="194"/>
      <c r="L344" s="28" t="s">
        <v>118</v>
      </c>
      <c r="M344" s="42">
        <v>4216</v>
      </c>
      <c r="N344" s="181">
        <f t="shared" si="58"/>
        <v>0</v>
      </c>
      <c r="O344" s="292"/>
      <c r="P344" s="292"/>
      <c r="Q344" s="159"/>
      <c r="R344" s="159"/>
      <c r="S344" s="332"/>
      <c r="T344" s="159"/>
      <c r="U344" s="159"/>
      <c r="V344" s="159"/>
    </row>
    <row r="345" spans="1:22" ht="16.5">
      <c r="A345" s="120" t="str">
        <f t="shared" si="55"/>
        <v>71060301044861</v>
      </c>
      <c r="B345" s="122" t="s">
        <v>439</v>
      </c>
      <c r="C345" s="115" t="s">
        <v>157</v>
      </c>
      <c r="D345" s="116" t="s">
        <v>442</v>
      </c>
      <c r="E345" s="117" t="s">
        <v>106</v>
      </c>
      <c r="F345" s="118" t="s">
        <v>155</v>
      </c>
      <c r="G345" s="119">
        <v>4861</v>
      </c>
      <c r="H345" s="35"/>
      <c r="I345" s="192"/>
      <c r="J345" s="193"/>
      <c r="K345" s="194"/>
      <c r="L345" s="27" t="s">
        <v>121</v>
      </c>
      <c r="M345" s="10">
        <v>4232</v>
      </c>
      <c r="N345" s="181">
        <f t="shared" si="58"/>
        <v>0</v>
      </c>
      <c r="O345" s="292"/>
      <c r="P345" s="292"/>
      <c r="Q345" s="159"/>
      <c r="R345" s="159"/>
      <c r="S345" s="332"/>
      <c r="T345" s="159"/>
      <c r="U345" s="159"/>
      <c r="V345" s="159"/>
    </row>
    <row r="346" spans="1:22" s="113" customFormat="1" ht="16.5">
      <c r="A346" s="120" t="str">
        <f t="shared" si="55"/>
        <v>71060301050000</v>
      </c>
      <c r="B346" s="122" t="s">
        <v>439</v>
      </c>
      <c r="C346" s="115" t="s">
        <v>157</v>
      </c>
      <c r="D346" s="116" t="s">
        <v>442</v>
      </c>
      <c r="E346" s="117" t="s">
        <v>106</v>
      </c>
      <c r="F346" s="118" t="s">
        <v>149</v>
      </c>
      <c r="G346" s="127" t="s">
        <v>440</v>
      </c>
      <c r="H346" s="35"/>
      <c r="I346" s="192"/>
      <c r="J346" s="193"/>
      <c r="K346" s="194"/>
      <c r="L346" s="27" t="s">
        <v>125</v>
      </c>
      <c r="M346" s="10">
        <v>4239</v>
      </c>
      <c r="N346" s="181">
        <f t="shared" si="58"/>
        <v>0</v>
      </c>
      <c r="O346" s="292"/>
      <c r="P346" s="292"/>
      <c r="Q346" s="159"/>
      <c r="R346" s="159"/>
      <c r="S346" s="332"/>
      <c r="T346" s="159"/>
      <c r="U346" s="159"/>
      <c r="V346" s="159"/>
    </row>
    <row r="347" spans="1:22" ht="16.5">
      <c r="A347" s="120" t="str">
        <f t="shared" si="55"/>
        <v>71060301054861</v>
      </c>
      <c r="B347" s="122" t="s">
        <v>439</v>
      </c>
      <c r="C347" s="115" t="s">
        <v>157</v>
      </c>
      <c r="D347" s="116" t="s">
        <v>442</v>
      </c>
      <c r="E347" s="117" t="s">
        <v>106</v>
      </c>
      <c r="F347" s="118" t="s">
        <v>149</v>
      </c>
      <c r="G347" s="119">
        <v>4861</v>
      </c>
      <c r="H347" s="35"/>
      <c r="I347" s="192"/>
      <c r="J347" s="193"/>
      <c r="K347" s="194"/>
      <c r="L347" s="27" t="s">
        <v>126</v>
      </c>
      <c r="M347" s="10">
        <v>4241</v>
      </c>
      <c r="N347" s="181">
        <f t="shared" si="58"/>
        <v>0</v>
      </c>
      <c r="O347" s="292"/>
      <c r="P347" s="292"/>
      <c r="Q347" s="159"/>
      <c r="R347" s="159"/>
      <c r="S347" s="332"/>
      <c r="T347" s="159"/>
      <c r="U347" s="159"/>
      <c r="V347" s="159"/>
    </row>
    <row r="348" spans="1:22" s="168" customFormat="1" ht="25.5">
      <c r="A348" s="120" t="str">
        <f t="shared" si="55"/>
        <v>71060400000000</v>
      </c>
      <c r="B348" s="122" t="s">
        <v>439</v>
      </c>
      <c r="C348" s="115" t="s">
        <v>157</v>
      </c>
      <c r="D348" s="116" t="s">
        <v>155</v>
      </c>
      <c r="E348" s="117" t="s">
        <v>441</v>
      </c>
      <c r="F348" s="118" t="s">
        <v>441</v>
      </c>
      <c r="G348" s="127" t="s">
        <v>440</v>
      </c>
      <c r="H348" s="35"/>
      <c r="I348" s="192"/>
      <c r="J348" s="193"/>
      <c r="K348" s="194"/>
      <c r="L348" s="27" t="s">
        <v>127</v>
      </c>
      <c r="M348" s="10">
        <v>4252</v>
      </c>
      <c r="N348" s="181">
        <f t="shared" si="58"/>
        <v>0</v>
      </c>
      <c r="O348" s="292"/>
      <c r="P348" s="292"/>
      <c r="Q348" s="159"/>
      <c r="R348" s="159"/>
      <c r="S348" s="332"/>
      <c r="T348" s="159"/>
      <c r="U348" s="159"/>
      <c r="V348" s="159"/>
    </row>
    <row r="349" spans="1:22" ht="16.5">
      <c r="A349" s="120" t="str">
        <f t="shared" si="55"/>
        <v>71060400000001</v>
      </c>
      <c r="B349" s="122" t="s">
        <v>439</v>
      </c>
      <c r="C349" s="115" t="s">
        <v>157</v>
      </c>
      <c r="D349" s="116" t="s">
        <v>155</v>
      </c>
      <c r="E349" s="117" t="s">
        <v>441</v>
      </c>
      <c r="F349" s="118" t="s">
        <v>441</v>
      </c>
      <c r="G349" s="127" t="s">
        <v>96</v>
      </c>
      <c r="H349" s="35"/>
      <c r="I349" s="192"/>
      <c r="J349" s="193"/>
      <c r="K349" s="194"/>
      <c r="L349" s="28" t="s">
        <v>128</v>
      </c>
      <c r="M349" s="29">
        <v>4261</v>
      </c>
      <c r="N349" s="181">
        <f t="shared" si="58"/>
        <v>0</v>
      </c>
      <c r="O349" s="292"/>
      <c r="P349" s="292"/>
      <c r="Q349" s="159"/>
      <c r="R349" s="159"/>
      <c r="S349" s="332"/>
      <c r="T349" s="159"/>
      <c r="U349" s="159"/>
      <c r="V349" s="159"/>
    </row>
    <row r="350" spans="1:22" s="154" customFormat="1" ht="16.5">
      <c r="A350" s="120" t="str">
        <f t="shared" si="55"/>
        <v>71060401000000</v>
      </c>
      <c r="B350" s="122" t="s">
        <v>439</v>
      </c>
      <c r="C350" s="115" t="s">
        <v>157</v>
      </c>
      <c r="D350" s="116" t="s">
        <v>155</v>
      </c>
      <c r="E350" s="117" t="s">
        <v>106</v>
      </c>
      <c r="F350" s="118" t="s">
        <v>441</v>
      </c>
      <c r="G350" s="127" t="s">
        <v>440</v>
      </c>
      <c r="H350" s="35"/>
      <c r="I350" s="192"/>
      <c r="J350" s="193"/>
      <c r="K350" s="194"/>
      <c r="L350" s="30" t="s">
        <v>129</v>
      </c>
      <c r="M350" s="46">
        <v>4264</v>
      </c>
      <c r="N350" s="181">
        <f t="shared" si="58"/>
        <v>0</v>
      </c>
      <c r="O350" s="292"/>
      <c r="P350" s="292"/>
      <c r="Q350" s="159"/>
      <c r="R350" s="159"/>
      <c r="S350" s="332"/>
      <c r="T350" s="159"/>
      <c r="U350" s="159"/>
      <c r="V350" s="159"/>
    </row>
    <row r="351" spans="1:22" ht="16.5">
      <c r="A351" s="120" t="str">
        <f t="shared" si="55"/>
        <v>71060401000001</v>
      </c>
      <c r="B351" s="122" t="s">
        <v>439</v>
      </c>
      <c r="C351" s="115" t="s">
        <v>157</v>
      </c>
      <c r="D351" s="116" t="s">
        <v>155</v>
      </c>
      <c r="E351" s="117" t="s">
        <v>106</v>
      </c>
      <c r="F351" s="118" t="s">
        <v>441</v>
      </c>
      <c r="G351" s="127" t="s">
        <v>96</v>
      </c>
      <c r="H351" s="35"/>
      <c r="I351" s="192"/>
      <c r="J351" s="193"/>
      <c r="K351" s="194"/>
      <c r="L351" s="30" t="s">
        <v>130</v>
      </c>
      <c r="M351" s="46">
        <v>4267</v>
      </c>
      <c r="N351" s="181">
        <f t="shared" si="58"/>
        <v>0</v>
      </c>
      <c r="O351" s="292"/>
      <c r="P351" s="292"/>
      <c r="Q351" s="159"/>
      <c r="R351" s="159"/>
      <c r="S351" s="332"/>
      <c r="T351" s="159"/>
      <c r="U351" s="159"/>
      <c r="V351" s="159"/>
    </row>
    <row r="352" spans="1:22" s="113" customFormat="1" ht="16.5">
      <c r="A352" s="120" t="str">
        <f t="shared" si="55"/>
        <v>71060401010000</v>
      </c>
      <c r="B352" s="122" t="s">
        <v>439</v>
      </c>
      <c r="C352" s="115" t="s">
        <v>157</v>
      </c>
      <c r="D352" s="116" t="s">
        <v>155</v>
      </c>
      <c r="E352" s="117" t="s">
        <v>106</v>
      </c>
      <c r="F352" s="118" t="s">
        <v>106</v>
      </c>
      <c r="G352" s="127" t="s">
        <v>440</v>
      </c>
      <c r="H352" s="35"/>
      <c r="I352" s="192"/>
      <c r="J352" s="193"/>
      <c r="K352" s="194"/>
      <c r="L352" s="30" t="s">
        <v>364</v>
      </c>
      <c r="M352" s="46">
        <v>4269</v>
      </c>
      <c r="N352" s="181">
        <f t="shared" si="58"/>
        <v>0</v>
      </c>
      <c r="O352" s="292"/>
      <c r="P352" s="292"/>
      <c r="Q352" s="159"/>
      <c r="R352" s="159"/>
      <c r="S352" s="332"/>
      <c r="T352" s="159"/>
      <c r="U352" s="159"/>
      <c r="V352" s="159"/>
    </row>
    <row r="353" spans="1:22" s="113" customFormat="1" ht="16.5">
      <c r="A353" s="120"/>
      <c r="B353" s="122"/>
      <c r="C353" s="115"/>
      <c r="D353" s="116"/>
      <c r="E353" s="117"/>
      <c r="F353" s="118"/>
      <c r="G353" s="127"/>
      <c r="H353" s="35"/>
      <c r="I353" s="192"/>
      <c r="J353" s="193"/>
      <c r="K353" s="194"/>
      <c r="L353" s="320" t="s">
        <v>780</v>
      </c>
      <c r="M353" s="288" t="s">
        <v>778</v>
      </c>
      <c r="N353" s="181">
        <f t="shared" si="58"/>
        <v>0</v>
      </c>
      <c r="O353" s="292"/>
      <c r="P353" s="292"/>
      <c r="Q353" s="159"/>
      <c r="R353" s="159"/>
      <c r="S353" s="332"/>
      <c r="T353" s="159"/>
      <c r="U353" s="159"/>
      <c r="V353" s="159"/>
    </row>
    <row r="354" spans="1:22" ht="16.5">
      <c r="A354" s="120" t="str">
        <f t="shared" si="55"/>
        <v>71060401014251</v>
      </c>
      <c r="B354" s="114" t="s">
        <v>439</v>
      </c>
      <c r="C354" s="115" t="s">
        <v>157</v>
      </c>
      <c r="D354" s="116" t="s">
        <v>155</v>
      </c>
      <c r="E354" s="117" t="s">
        <v>106</v>
      </c>
      <c r="F354" s="118" t="s">
        <v>106</v>
      </c>
      <c r="G354" s="119">
        <v>4251</v>
      </c>
      <c r="H354" s="35"/>
      <c r="I354" s="192"/>
      <c r="J354" s="193"/>
      <c r="K354" s="194"/>
      <c r="L354" s="27" t="s">
        <v>133</v>
      </c>
      <c r="M354" s="10">
        <v>4823</v>
      </c>
      <c r="N354" s="181">
        <f t="shared" si="58"/>
        <v>0</v>
      </c>
      <c r="O354" s="292"/>
      <c r="P354" s="292"/>
      <c r="Q354" s="159"/>
      <c r="R354" s="159"/>
      <c r="S354" s="332"/>
      <c r="T354" s="159"/>
      <c r="U354" s="159"/>
      <c r="V354" s="159"/>
    </row>
    <row r="355" spans="1:22" ht="25.5">
      <c r="A355" s="120" t="str">
        <f t="shared" si="55"/>
        <v>71060401015113</v>
      </c>
      <c r="B355" s="122" t="s">
        <v>439</v>
      </c>
      <c r="C355" s="115" t="s">
        <v>157</v>
      </c>
      <c r="D355" s="116" t="s">
        <v>155</v>
      </c>
      <c r="E355" s="117" t="s">
        <v>106</v>
      </c>
      <c r="F355" s="118" t="s">
        <v>106</v>
      </c>
      <c r="G355" s="119">
        <v>5113</v>
      </c>
      <c r="H355" s="35"/>
      <c r="I355" s="192"/>
      <c r="J355" s="193"/>
      <c r="K355" s="194"/>
      <c r="L355" s="27" t="s">
        <v>751</v>
      </c>
      <c r="M355" s="10" t="s">
        <v>752</v>
      </c>
      <c r="N355" s="181">
        <f t="shared" si="58"/>
        <v>0</v>
      </c>
      <c r="O355" s="292"/>
      <c r="P355" s="292"/>
      <c r="Q355" s="159"/>
      <c r="R355" s="159"/>
      <c r="S355" s="332"/>
      <c r="T355" s="159"/>
      <c r="U355" s="159"/>
      <c r="V355" s="159"/>
    </row>
    <row r="356" spans="1:22" ht="16.5">
      <c r="A356" s="120" t="str">
        <f t="shared" si="55"/>
        <v>71060401015113</v>
      </c>
      <c r="B356" s="122" t="s">
        <v>439</v>
      </c>
      <c r="C356" s="115" t="s">
        <v>157</v>
      </c>
      <c r="D356" s="116" t="s">
        <v>155</v>
      </c>
      <c r="E356" s="117" t="s">
        <v>106</v>
      </c>
      <c r="F356" s="118" t="s">
        <v>106</v>
      </c>
      <c r="G356" s="119">
        <v>5113</v>
      </c>
      <c r="H356" s="35"/>
      <c r="I356" s="192"/>
      <c r="J356" s="193"/>
      <c r="K356" s="194"/>
      <c r="L356" s="34" t="s">
        <v>134</v>
      </c>
      <c r="M356" s="29">
        <v>4861</v>
      </c>
      <c r="N356" s="181">
        <f t="shared" si="58"/>
        <v>0</v>
      </c>
      <c r="O356" s="292"/>
      <c r="P356" s="292"/>
      <c r="Q356" s="159"/>
      <c r="R356" s="159"/>
      <c r="S356" s="332"/>
      <c r="T356" s="159"/>
      <c r="U356" s="159"/>
      <c r="V356" s="159"/>
    </row>
    <row r="357" spans="1:22" ht="16.5">
      <c r="A357" s="120" t="str">
        <f t="shared" si="55"/>
        <v>71060401015129</v>
      </c>
      <c r="B357" s="122" t="s">
        <v>439</v>
      </c>
      <c r="C357" s="115" t="s">
        <v>157</v>
      </c>
      <c r="D357" s="116" t="s">
        <v>155</v>
      </c>
      <c r="E357" s="117" t="s">
        <v>106</v>
      </c>
      <c r="F357" s="118" t="s">
        <v>106</v>
      </c>
      <c r="G357" s="119">
        <v>5129</v>
      </c>
      <c r="H357" s="35"/>
      <c r="I357" s="192"/>
      <c r="J357" s="193"/>
      <c r="K357" s="194"/>
      <c r="L357" s="27" t="s">
        <v>136</v>
      </c>
      <c r="M357" s="10">
        <v>5122</v>
      </c>
      <c r="N357" s="181">
        <f t="shared" si="58"/>
        <v>0</v>
      </c>
      <c r="O357" s="292"/>
      <c r="P357" s="292"/>
      <c r="Q357" s="159"/>
      <c r="R357" s="159"/>
      <c r="S357" s="332"/>
      <c r="T357" s="159"/>
      <c r="U357" s="159"/>
      <c r="V357" s="159"/>
    </row>
    <row r="358" spans="1:22" s="113" customFormat="1" ht="16.5">
      <c r="A358" s="120" t="str">
        <f t="shared" si="55"/>
        <v>71060401020000</v>
      </c>
      <c r="B358" s="122" t="s">
        <v>439</v>
      </c>
      <c r="C358" s="115" t="s">
        <v>157</v>
      </c>
      <c r="D358" s="116" t="s">
        <v>155</v>
      </c>
      <c r="E358" s="117" t="s">
        <v>106</v>
      </c>
      <c r="F358" s="118" t="s">
        <v>140</v>
      </c>
      <c r="G358" s="127" t="s">
        <v>440</v>
      </c>
      <c r="H358" s="35"/>
      <c r="I358" s="192"/>
      <c r="J358" s="193"/>
      <c r="K358" s="194"/>
      <c r="L358" s="27" t="s">
        <v>137</v>
      </c>
      <c r="M358" s="10">
        <v>5129</v>
      </c>
      <c r="N358" s="181">
        <f t="shared" si="58"/>
        <v>0</v>
      </c>
      <c r="O358" s="292"/>
      <c r="P358" s="292"/>
      <c r="Q358" s="159"/>
      <c r="R358" s="159"/>
      <c r="S358" s="332"/>
      <c r="T358" s="159"/>
      <c r="U358" s="159"/>
      <c r="V358" s="159"/>
    </row>
    <row r="359" spans="1:22">
      <c r="A359" s="120" t="str">
        <f t="shared" si="55"/>
        <v>71060401024511</v>
      </c>
      <c r="B359" s="122" t="s">
        <v>439</v>
      </c>
      <c r="C359" s="115" t="s">
        <v>157</v>
      </c>
      <c r="D359" s="116" t="s">
        <v>155</v>
      </c>
      <c r="E359" s="117" t="s">
        <v>106</v>
      </c>
      <c r="F359" s="118" t="s">
        <v>140</v>
      </c>
      <c r="G359" s="127">
        <v>4511</v>
      </c>
      <c r="H359" s="35"/>
      <c r="I359" s="192"/>
      <c r="J359" s="193"/>
      <c r="K359" s="194"/>
      <c r="L359" s="27" t="s">
        <v>138</v>
      </c>
      <c r="M359" s="10">
        <v>5132</v>
      </c>
      <c r="N359" s="181">
        <f t="shared" si="58"/>
        <v>0</v>
      </c>
      <c r="O359" s="181"/>
      <c r="P359" s="181"/>
      <c r="Q359" s="159"/>
      <c r="R359" s="159"/>
      <c r="S359" s="332"/>
      <c r="T359" s="159"/>
      <c r="U359" s="159"/>
      <c r="V359" s="159"/>
    </row>
    <row r="360" spans="1:22">
      <c r="A360" s="120" t="str">
        <f t="shared" si="55"/>
        <v>71060401024861</v>
      </c>
      <c r="B360" s="122" t="s">
        <v>439</v>
      </c>
      <c r="C360" s="115" t="s">
        <v>157</v>
      </c>
      <c r="D360" s="116" t="s">
        <v>155</v>
      </c>
      <c r="E360" s="117" t="s">
        <v>106</v>
      </c>
      <c r="F360" s="118" t="s">
        <v>140</v>
      </c>
      <c r="G360" s="119">
        <v>4861</v>
      </c>
      <c r="H360" s="43"/>
      <c r="I360" s="43"/>
      <c r="J360" s="43"/>
      <c r="K360" s="43"/>
      <c r="L360" s="25" t="s">
        <v>871</v>
      </c>
      <c r="M360" s="26"/>
      <c r="N360" s="195">
        <f>O360+P360</f>
        <v>0</v>
      </c>
      <c r="O360" s="195">
        <f>SUM(O361)</f>
        <v>0</v>
      </c>
      <c r="P360" s="195">
        <f>SUM(P361)</f>
        <v>0</v>
      </c>
      <c r="Q360" s="159"/>
      <c r="R360" s="159"/>
      <c r="S360" s="332"/>
      <c r="T360" s="159"/>
      <c r="U360" s="159"/>
      <c r="V360" s="159"/>
    </row>
    <row r="361" spans="1:22" s="113" customFormat="1" ht="25.5">
      <c r="A361" s="120" t="str">
        <f t="shared" si="55"/>
        <v>71060401030000</v>
      </c>
      <c r="B361" s="122" t="s">
        <v>439</v>
      </c>
      <c r="C361" s="115" t="s">
        <v>157</v>
      </c>
      <c r="D361" s="116" t="s">
        <v>155</v>
      </c>
      <c r="E361" s="117" t="s">
        <v>106</v>
      </c>
      <c r="F361" s="118" t="s">
        <v>442</v>
      </c>
      <c r="G361" s="127" t="s">
        <v>440</v>
      </c>
      <c r="H361" s="35"/>
      <c r="I361" s="192"/>
      <c r="J361" s="193"/>
      <c r="K361" s="194"/>
      <c r="L361" s="27" t="s">
        <v>217</v>
      </c>
      <c r="M361" s="10">
        <v>4511</v>
      </c>
      <c r="N361" s="181">
        <f t="shared" ref="N361" si="59">O361+P361</f>
        <v>0</v>
      </c>
      <c r="O361" s="291"/>
      <c r="P361" s="291"/>
      <c r="Q361" s="159"/>
      <c r="R361" s="159"/>
      <c r="S361" s="332"/>
      <c r="T361" s="159"/>
      <c r="U361" s="159"/>
      <c r="V361" s="159"/>
    </row>
    <row r="362" spans="1:22">
      <c r="A362" s="120" t="str">
        <f t="shared" ref="A362:A424" si="60">CONCATENATE(B362,C362,D362,E362,F362,G362)</f>
        <v>71060401034251</v>
      </c>
      <c r="B362" s="122" t="s">
        <v>439</v>
      </c>
      <c r="C362" s="115" t="s">
        <v>157</v>
      </c>
      <c r="D362" s="116" t="s">
        <v>155</v>
      </c>
      <c r="E362" s="117" t="s">
        <v>106</v>
      </c>
      <c r="F362" s="118" t="s">
        <v>442</v>
      </c>
      <c r="G362" s="119">
        <v>4251</v>
      </c>
      <c r="H362" s="163">
        <v>2520</v>
      </c>
      <c r="I362" s="164" t="s">
        <v>149</v>
      </c>
      <c r="J362" s="165">
        <v>2</v>
      </c>
      <c r="K362" s="165">
        <v>0</v>
      </c>
      <c r="L362" s="166" t="s">
        <v>630</v>
      </c>
      <c r="M362" s="174"/>
      <c r="N362" s="186">
        <f>+N364</f>
        <v>0</v>
      </c>
      <c r="O362" s="186">
        <f>+O364</f>
        <v>0</v>
      </c>
      <c r="P362" s="186">
        <f>+P364</f>
        <v>0</v>
      </c>
      <c r="Q362" s="159"/>
      <c r="R362" s="159"/>
      <c r="S362" s="332"/>
      <c r="T362" s="159"/>
      <c r="U362" s="159"/>
      <c r="V362" s="159"/>
    </row>
    <row r="363" spans="1:22">
      <c r="A363" s="120" t="str">
        <f t="shared" si="60"/>
        <v>71060401034861</v>
      </c>
      <c r="B363" s="122" t="s">
        <v>439</v>
      </c>
      <c r="C363" s="115" t="s">
        <v>157</v>
      </c>
      <c r="D363" s="116" t="s">
        <v>155</v>
      </c>
      <c r="E363" s="117" t="s">
        <v>106</v>
      </c>
      <c r="F363" s="118" t="s">
        <v>442</v>
      </c>
      <c r="G363" s="127">
        <v>4861</v>
      </c>
      <c r="H363" s="15"/>
      <c r="I363" s="16"/>
      <c r="J363" s="17"/>
      <c r="K363" s="17"/>
      <c r="L363" s="28" t="s">
        <v>110</v>
      </c>
      <c r="M363" s="29"/>
      <c r="N363" s="298"/>
      <c r="O363" s="298"/>
      <c r="P363" s="298"/>
      <c r="Q363" s="159"/>
      <c r="R363" s="159"/>
      <c r="S363" s="332"/>
      <c r="T363" s="159"/>
      <c r="U363" s="159"/>
      <c r="V363" s="159"/>
    </row>
    <row r="364" spans="1:22">
      <c r="A364" s="120" t="str">
        <f t="shared" si="60"/>
        <v>71060401035113</v>
      </c>
      <c r="B364" s="122" t="s">
        <v>439</v>
      </c>
      <c r="C364" s="115" t="s">
        <v>157</v>
      </c>
      <c r="D364" s="116" t="s">
        <v>155</v>
      </c>
      <c r="E364" s="117" t="s">
        <v>106</v>
      </c>
      <c r="F364" s="118" t="s">
        <v>442</v>
      </c>
      <c r="G364" s="119">
        <v>5113</v>
      </c>
      <c r="H364" s="149">
        <v>2521</v>
      </c>
      <c r="I364" s="150" t="s">
        <v>149</v>
      </c>
      <c r="J364" s="151">
        <v>2</v>
      </c>
      <c r="K364" s="151">
        <v>1</v>
      </c>
      <c r="L364" s="152" t="s">
        <v>630</v>
      </c>
      <c r="M364" s="153"/>
      <c r="N364" s="190">
        <f>+N366</f>
        <v>0</v>
      </c>
      <c r="O364" s="190">
        <f>+O366</f>
        <v>0</v>
      </c>
      <c r="P364" s="190">
        <f>+P366</f>
        <v>0</v>
      </c>
      <c r="Q364" s="159"/>
      <c r="R364" s="159"/>
      <c r="S364" s="332"/>
      <c r="T364" s="159"/>
      <c r="U364" s="159"/>
      <c r="V364" s="159"/>
    </row>
    <row r="365" spans="1:22" s="113" customFormat="1">
      <c r="A365" s="120" t="str">
        <f t="shared" si="60"/>
        <v>71060401040000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155</v>
      </c>
      <c r="G365" s="127" t="s">
        <v>440</v>
      </c>
      <c r="H365" s="15"/>
      <c r="I365" s="23"/>
      <c r="J365" s="24"/>
      <c r="K365" s="24"/>
      <c r="L365" s="28" t="s">
        <v>108</v>
      </c>
      <c r="M365" s="29"/>
      <c r="N365" s="298"/>
      <c r="O365" s="298"/>
      <c r="P365" s="298"/>
      <c r="Q365" s="159"/>
      <c r="R365" s="159"/>
      <c r="S365" s="332"/>
      <c r="T365" s="159"/>
      <c r="U365" s="159"/>
      <c r="V365" s="159"/>
    </row>
    <row r="366" spans="1:22">
      <c r="A366" s="120" t="str">
        <f t="shared" si="60"/>
        <v>71060401044861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155</v>
      </c>
      <c r="G366" s="119">
        <v>4861</v>
      </c>
      <c r="H366" s="43"/>
      <c r="I366" s="43"/>
      <c r="J366" s="43"/>
      <c r="K366" s="43"/>
      <c r="L366" s="25" t="s">
        <v>632</v>
      </c>
      <c r="M366" s="26"/>
      <c r="N366" s="195">
        <f>O366+P366</f>
        <v>0</v>
      </c>
      <c r="O366" s="195">
        <f>SUM(O367:O369)</f>
        <v>0</v>
      </c>
      <c r="P366" s="195">
        <f>SUM(P367:P369)</f>
        <v>0</v>
      </c>
      <c r="Q366" s="159"/>
      <c r="R366" s="159"/>
      <c r="S366" s="332"/>
      <c r="T366" s="159"/>
      <c r="U366" s="159"/>
      <c r="V366" s="159"/>
    </row>
    <row r="367" spans="1:22" s="113" customFormat="1" ht="25.5">
      <c r="A367" s="120"/>
      <c r="B367" s="122"/>
      <c r="C367" s="115"/>
      <c r="D367" s="116"/>
      <c r="E367" s="117"/>
      <c r="F367" s="118"/>
      <c r="G367" s="127"/>
      <c r="H367" s="28"/>
      <c r="I367" s="28"/>
      <c r="J367" s="28"/>
      <c r="K367" s="28"/>
      <c r="L367" s="201" t="s">
        <v>142</v>
      </c>
      <c r="M367" s="29">
        <v>4251</v>
      </c>
      <c r="N367" s="181">
        <f t="shared" ref="N367:N369" si="61">O367+P367</f>
        <v>0</v>
      </c>
      <c r="O367" s="181"/>
      <c r="P367" s="181"/>
      <c r="Q367" s="159"/>
      <c r="R367" s="159"/>
      <c r="S367" s="332"/>
      <c r="T367" s="159"/>
      <c r="U367" s="159"/>
      <c r="V367" s="159"/>
    </row>
    <row r="368" spans="1:22" ht="16.5">
      <c r="B368" s="122"/>
      <c r="H368" s="35"/>
      <c r="I368" s="192"/>
      <c r="J368" s="193"/>
      <c r="K368" s="194"/>
      <c r="L368" s="28" t="s">
        <v>173</v>
      </c>
      <c r="M368" s="29">
        <v>5112</v>
      </c>
      <c r="N368" s="181">
        <f t="shared" si="61"/>
        <v>0</v>
      </c>
      <c r="O368" s="292"/>
      <c r="P368" s="292"/>
      <c r="Q368" s="159"/>
      <c r="R368" s="159"/>
      <c r="S368" s="332"/>
      <c r="T368" s="159"/>
      <c r="U368" s="159"/>
      <c r="V368" s="159"/>
    </row>
    <row r="369" spans="1:22" s="113" customFormat="1">
      <c r="A369" s="120" t="str">
        <f t="shared" si="60"/>
        <v>71060401050000</v>
      </c>
      <c r="B369" s="122" t="s">
        <v>439</v>
      </c>
      <c r="C369" s="115" t="s">
        <v>157</v>
      </c>
      <c r="D369" s="116" t="s">
        <v>155</v>
      </c>
      <c r="E369" s="117" t="s">
        <v>106</v>
      </c>
      <c r="F369" s="118" t="s">
        <v>149</v>
      </c>
      <c r="G369" s="127" t="s">
        <v>440</v>
      </c>
      <c r="H369" s="35"/>
      <c r="I369" s="192"/>
      <c r="J369" s="193"/>
      <c r="K369" s="194"/>
      <c r="L369" s="28" t="s">
        <v>174</v>
      </c>
      <c r="M369" s="29">
        <v>5113</v>
      </c>
      <c r="N369" s="181">
        <f t="shared" si="61"/>
        <v>0</v>
      </c>
      <c r="O369" s="181"/>
      <c r="P369" s="181">
        <v>0</v>
      </c>
      <c r="Q369" s="159"/>
      <c r="R369" s="159"/>
      <c r="S369" s="332"/>
      <c r="T369" s="159"/>
      <c r="U369" s="159"/>
      <c r="V369" s="159"/>
    </row>
    <row r="370" spans="1:22">
      <c r="A370" s="120" t="str">
        <f t="shared" si="60"/>
        <v>71060401054861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149</v>
      </c>
      <c r="G370" s="119">
        <v>4861</v>
      </c>
      <c r="H370" s="163">
        <v>2530</v>
      </c>
      <c r="I370" s="164" t="s">
        <v>149</v>
      </c>
      <c r="J370" s="165">
        <v>3</v>
      </c>
      <c r="K370" s="165">
        <v>0</v>
      </c>
      <c r="L370" s="166" t="s">
        <v>235</v>
      </c>
      <c r="M370" s="174"/>
      <c r="N370" s="186">
        <f>+N372</f>
        <v>0</v>
      </c>
      <c r="O370" s="186">
        <f>+O372</f>
        <v>0</v>
      </c>
      <c r="P370" s="186">
        <f>+P372</f>
        <v>0</v>
      </c>
      <c r="Q370" s="159"/>
      <c r="R370" s="159"/>
      <c r="S370" s="332"/>
      <c r="T370" s="159"/>
      <c r="U370" s="159"/>
      <c r="V370" s="159"/>
    </row>
    <row r="371" spans="1:22" s="168" customFormat="1">
      <c r="A371" s="120" t="str">
        <f t="shared" si="60"/>
        <v>71060500000000</v>
      </c>
      <c r="B371" s="122" t="s">
        <v>439</v>
      </c>
      <c r="C371" s="115" t="s">
        <v>157</v>
      </c>
      <c r="D371" s="116" t="s">
        <v>149</v>
      </c>
      <c r="E371" s="117" t="s">
        <v>441</v>
      </c>
      <c r="F371" s="118" t="s">
        <v>441</v>
      </c>
      <c r="G371" s="127" t="s">
        <v>440</v>
      </c>
      <c r="H371" s="15"/>
      <c r="I371" s="16"/>
      <c r="J371" s="17"/>
      <c r="K371" s="17"/>
      <c r="L371" s="28" t="s">
        <v>110</v>
      </c>
      <c r="M371" s="33"/>
      <c r="N371" s="188"/>
      <c r="O371" s="188"/>
      <c r="P371" s="188"/>
      <c r="Q371" s="159"/>
      <c r="R371" s="159"/>
      <c r="S371" s="332"/>
      <c r="T371" s="159"/>
      <c r="U371" s="159"/>
      <c r="V371" s="159"/>
    </row>
    <row r="372" spans="1:22">
      <c r="A372" s="120" t="str">
        <f t="shared" si="60"/>
        <v>71060500000001</v>
      </c>
      <c r="B372" s="122" t="s">
        <v>439</v>
      </c>
      <c r="C372" s="115" t="s">
        <v>157</v>
      </c>
      <c r="D372" s="116" t="s">
        <v>149</v>
      </c>
      <c r="E372" s="117" t="s">
        <v>441</v>
      </c>
      <c r="F372" s="118" t="s">
        <v>441</v>
      </c>
      <c r="G372" s="127" t="s">
        <v>96</v>
      </c>
      <c r="H372" s="149">
        <v>2531</v>
      </c>
      <c r="I372" s="150" t="s">
        <v>149</v>
      </c>
      <c r="J372" s="151">
        <v>3</v>
      </c>
      <c r="K372" s="151">
        <v>1</v>
      </c>
      <c r="L372" s="152" t="s">
        <v>236</v>
      </c>
      <c r="M372" s="153"/>
      <c r="N372" s="190">
        <f>+N374</f>
        <v>0</v>
      </c>
      <c r="O372" s="190">
        <f t="shared" ref="O372:P372" si="62">+O374</f>
        <v>0</v>
      </c>
      <c r="P372" s="190">
        <f t="shared" si="62"/>
        <v>0</v>
      </c>
      <c r="Q372" s="159"/>
      <c r="R372" s="159"/>
      <c r="S372" s="332"/>
      <c r="T372" s="159"/>
      <c r="U372" s="159"/>
      <c r="V372" s="159"/>
    </row>
    <row r="373" spans="1:22" s="154" customFormat="1">
      <c r="A373" s="120" t="str">
        <f t="shared" si="60"/>
        <v>71060501000000</v>
      </c>
      <c r="B373" s="122" t="s">
        <v>439</v>
      </c>
      <c r="C373" s="115" t="s">
        <v>157</v>
      </c>
      <c r="D373" s="116" t="s">
        <v>149</v>
      </c>
      <c r="E373" s="117" t="s">
        <v>106</v>
      </c>
      <c r="F373" s="118" t="s">
        <v>441</v>
      </c>
      <c r="G373" s="127" t="s">
        <v>440</v>
      </c>
      <c r="H373" s="15"/>
      <c r="I373" s="23"/>
      <c r="J373" s="24"/>
      <c r="K373" s="24"/>
      <c r="L373" s="28" t="s">
        <v>108</v>
      </c>
      <c r="M373" s="42"/>
      <c r="N373" s="188"/>
      <c r="O373" s="188"/>
      <c r="P373" s="188"/>
      <c r="Q373" s="159"/>
      <c r="R373" s="159"/>
      <c r="S373" s="332"/>
      <c r="T373" s="159"/>
      <c r="U373" s="159"/>
      <c r="V373" s="159"/>
    </row>
    <row r="374" spans="1:22" ht="27">
      <c r="B374" s="122"/>
      <c r="G374" s="127"/>
      <c r="H374" s="43"/>
      <c r="I374" s="145"/>
      <c r="J374" s="146"/>
      <c r="K374" s="146"/>
      <c r="L374" s="25" t="s">
        <v>872</v>
      </c>
      <c r="M374" s="26"/>
      <c r="N374" s="195">
        <f>O374+P374</f>
        <v>0</v>
      </c>
      <c r="O374" s="195">
        <f>SUM(O375:O376)</f>
        <v>0</v>
      </c>
      <c r="P374" s="195">
        <f>SUM(P375:P376)</f>
        <v>0</v>
      </c>
      <c r="Q374" s="159"/>
      <c r="R374" s="159"/>
      <c r="S374" s="332"/>
      <c r="T374" s="159"/>
      <c r="U374" s="159"/>
      <c r="V374" s="159"/>
    </row>
    <row r="375" spans="1:22" s="113" customFormat="1" ht="16.5">
      <c r="A375" s="120" t="str">
        <f t="shared" ref="A375:A376" si="63">CONCATENATE(B375,C375,D375,E375,F375,G375)</f>
        <v>71060301050000</v>
      </c>
      <c r="B375" s="122" t="s">
        <v>439</v>
      </c>
      <c r="C375" s="115" t="s">
        <v>157</v>
      </c>
      <c r="D375" s="116" t="s">
        <v>442</v>
      </c>
      <c r="E375" s="117" t="s">
        <v>106</v>
      </c>
      <c r="F375" s="118" t="s">
        <v>149</v>
      </c>
      <c r="G375" s="127" t="s">
        <v>440</v>
      </c>
      <c r="H375" s="35"/>
      <c r="I375" s="192"/>
      <c r="J375" s="193"/>
      <c r="K375" s="194"/>
      <c r="L375" s="27" t="s">
        <v>125</v>
      </c>
      <c r="M375" s="10">
        <v>4239</v>
      </c>
      <c r="N375" s="181">
        <f t="shared" ref="N375:N376" si="64">O375+P375</f>
        <v>0</v>
      </c>
      <c r="O375" s="292"/>
      <c r="P375" s="292">
        <v>0</v>
      </c>
      <c r="Q375" s="159"/>
      <c r="R375" s="159"/>
      <c r="S375" s="332"/>
      <c r="T375" s="159"/>
      <c r="U375" s="159"/>
      <c r="V375" s="159"/>
    </row>
    <row r="376" spans="1:22" s="113" customFormat="1" ht="25.5">
      <c r="A376" s="120" t="str">
        <f t="shared" si="63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si="64"/>
        <v>0</v>
      </c>
      <c r="O376" s="291"/>
      <c r="P376" s="291"/>
      <c r="Q376" s="159"/>
      <c r="R376" s="159"/>
      <c r="S376" s="332"/>
      <c r="T376" s="159"/>
      <c r="U376" s="159"/>
      <c r="V376" s="159"/>
    </row>
    <row r="377" spans="1:22" ht="27">
      <c r="A377" s="120" t="str">
        <f t="shared" si="60"/>
        <v>71060501015134</v>
      </c>
      <c r="B377" s="122" t="s">
        <v>439</v>
      </c>
      <c r="C377" s="115" t="s">
        <v>157</v>
      </c>
      <c r="D377" s="116" t="s">
        <v>149</v>
      </c>
      <c r="E377" s="117" t="s">
        <v>106</v>
      </c>
      <c r="F377" s="118" t="s">
        <v>106</v>
      </c>
      <c r="G377" s="119">
        <v>5134</v>
      </c>
      <c r="H377" s="163">
        <v>2560</v>
      </c>
      <c r="I377" s="164" t="s">
        <v>149</v>
      </c>
      <c r="J377" s="165">
        <v>6</v>
      </c>
      <c r="K377" s="165">
        <v>0</v>
      </c>
      <c r="L377" s="166" t="s">
        <v>238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32"/>
      <c r="T377" s="159"/>
      <c r="U377" s="159"/>
      <c r="V377" s="159"/>
    </row>
    <row r="378" spans="1:22" s="168" customFormat="1">
      <c r="A378" s="120" t="str">
        <f t="shared" si="60"/>
        <v>71060600000000</v>
      </c>
      <c r="B378" s="122" t="s">
        <v>439</v>
      </c>
      <c r="C378" s="115" t="s">
        <v>157</v>
      </c>
      <c r="D378" s="116" t="s">
        <v>157</v>
      </c>
      <c r="E378" s="117" t="s">
        <v>441</v>
      </c>
      <c r="F378" s="118" t="s">
        <v>441</v>
      </c>
      <c r="G378" s="127" t="s">
        <v>440</v>
      </c>
      <c r="H378" s="23"/>
      <c r="I378" s="16"/>
      <c r="J378" s="17"/>
      <c r="K378" s="17"/>
      <c r="L378" s="28" t="s">
        <v>110</v>
      </c>
      <c r="M378" s="29"/>
      <c r="N378" s="188"/>
      <c r="O378" s="188"/>
      <c r="P378" s="188"/>
      <c r="Q378" s="159"/>
      <c r="R378" s="159"/>
      <c r="S378" s="332"/>
      <c r="T378" s="159"/>
      <c r="U378" s="159"/>
      <c r="V378" s="159"/>
    </row>
    <row r="379" spans="1:22" ht="25.5">
      <c r="A379" s="120" t="str">
        <f t="shared" si="60"/>
        <v>71060600000001</v>
      </c>
      <c r="B379" s="122" t="s">
        <v>439</v>
      </c>
      <c r="C379" s="115" t="s">
        <v>157</v>
      </c>
      <c r="D379" s="116" t="s">
        <v>157</v>
      </c>
      <c r="E379" s="117" t="s">
        <v>441</v>
      </c>
      <c r="F379" s="118" t="s">
        <v>441</v>
      </c>
      <c r="G379" s="127" t="s">
        <v>96</v>
      </c>
      <c r="H379" s="149">
        <v>2561</v>
      </c>
      <c r="I379" s="150" t="s">
        <v>149</v>
      </c>
      <c r="J379" s="151">
        <v>6</v>
      </c>
      <c r="K379" s="151">
        <v>1</v>
      </c>
      <c r="L379" s="152" t="s">
        <v>238</v>
      </c>
      <c r="M379" s="153"/>
      <c r="N379" s="190">
        <f>+N381+N389+N391+N396+N393+N398+N402+N404</f>
        <v>0</v>
      </c>
      <c r="O379" s="190">
        <f t="shared" ref="O379:P379" si="65">+O381+O389+O391+O396+O393+O398+O402+O404</f>
        <v>0</v>
      </c>
      <c r="P379" s="190">
        <f t="shared" si="65"/>
        <v>0</v>
      </c>
      <c r="Q379" s="159"/>
      <c r="R379" s="159"/>
      <c r="S379" s="332"/>
      <c r="T379" s="159"/>
      <c r="U379" s="159"/>
      <c r="V379" s="159"/>
    </row>
    <row r="380" spans="1:22" s="154" customFormat="1">
      <c r="A380" s="120" t="str">
        <f t="shared" si="60"/>
        <v>71060601000000</v>
      </c>
      <c r="B380" s="122" t="s">
        <v>439</v>
      </c>
      <c r="C380" s="115" t="s">
        <v>157</v>
      </c>
      <c r="D380" s="116" t="s">
        <v>157</v>
      </c>
      <c r="E380" s="117" t="s">
        <v>106</v>
      </c>
      <c r="F380" s="118" t="s">
        <v>441</v>
      </c>
      <c r="G380" s="127" t="s">
        <v>440</v>
      </c>
      <c r="H380" s="23"/>
      <c r="I380" s="23"/>
      <c r="J380" s="24"/>
      <c r="K380" s="24"/>
      <c r="L380" s="28" t="s">
        <v>108</v>
      </c>
      <c r="M380" s="29"/>
      <c r="N380" s="188"/>
      <c r="O380" s="188"/>
      <c r="P380" s="188"/>
      <c r="Q380" s="159"/>
      <c r="R380" s="159"/>
      <c r="S380" s="332"/>
      <c r="T380" s="159"/>
      <c r="U380" s="159"/>
      <c r="V380" s="159"/>
    </row>
    <row r="381" spans="1:22">
      <c r="A381" s="120" t="str">
        <f t="shared" si="60"/>
        <v>71060601000001</v>
      </c>
      <c r="B381" s="122" t="s">
        <v>439</v>
      </c>
      <c r="C381" s="115" t="s">
        <v>157</v>
      </c>
      <c r="D381" s="116" t="s">
        <v>157</v>
      </c>
      <c r="E381" s="117" t="s">
        <v>106</v>
      </c>
      <c r="F381" s="118" t="s">
        <v>441</v>
      </c>
      <c r="G381" s="127" t="s">
        <v>96</v>
      </c>
      <c r="H381" s="43"/>
      <c r="I381" s="145"/>
      <c r="J381" s="146"/>
      <c r="K381" s="146"/>
      <c r="L381" s="25" t="s">
        <v>239</v>
      </c>
      <c r="M381" s="26"/>
      <c r="N381" s="195">
        <f>O381+P381</f>
        <v>0</v>
      </c>
      <c r="O381" s="195">
        <f>SUM(O382:O388)</f>
        <v>0</v>
      </c>
      <c r="P381" s="195">
        <f>SUM(P382:P388)</f>
        <v>0</v>
      </c>
      <c r="Q381" s="159"/>
      <c r="R381" s="159"/>
      <c r="S381" s="332"/>
      <c r="T381" s="159"/>
      <c r="U381" s="159"/>
      <c r="V381" s="159"/>
    </row>
    <row r="382" spans="1:22" s="113" customFormat="1">
      <c r="A382" s="120" t="str">
        <f t="shared" si="60"/>
        <v>71060601010000</v>
      </c>
      <c r="B382" s="122" t="s">
        <v>439</v>
      </c>
      <c r="C382" s="115" t="s">
        <v>157</v>
      </c>
      <c r="D382" s="116" t="s">
        <v>157</v>
      </c>
      <c r="E382" s="117" t="s">
        <v>106</v>
      </c>
      <c r="F382" s="118" t="s">
        <v>106</v>
      </c>
      <c r="G382" s="127" t="s">
        <v>440</v>
      </c>
      <c r="H382" s="15"/>
      <c r="I382" s="23"/>
      <c r="J382" s="24"/>
      <c r="K382" s="24"/>
      <c r="L382" s="30" t="s">
        <v>115</v>
      </c>
      <c r="M382" s="31">
        <v>4213</v>
      </c>
      <c r="N382" s="181">
        <f t="shared" ref="N382:N401" si="66">O382+P382</f>
        <v>0</v>
      </c>
      <c r="O382" s="181"/>
      <c r="P382" s="181"/>
      <c r="Q382" s="159"/>
      <c r="R382" s="159"/>
      <c r="S382" s="332"/>
      <c r="T382" s="159"/>
      <c r="U382" s="159"/>
      <c r="V382" s="159"/>
    </row>
    <row r="383" spans="1:22">
      <c r="A383" s="120" t="str">
        <f t="shared" si="60"/>
        <v>71060601014251</v>
      </c>
      <c r="B383" s="122" t="s">
        <v>439</v>
      </c>
      <c r="C383" s="115" t="s">
        <v>157</v>
      </c>
      <c r="D383" s="116" t="s">
        <v>157</v>
      </c>
      <c r="E383" s="117" t="s">
        <v>106</v>
      </c>
      <c r="F383" s="118" t="s">
        <v>106</v>
      </c>
      <c r="G383" s="119">
        <v>4251</v>
      </c>
      <c r="H383" s="23"/>
      <c r="I383" s="23"/>
      <c r="J383" s="24"/>
      <c r="K383" s="24"/>
      <c r="L383" s="27" t="s">
        <v>125</v>
      </c>
      <c r="M383" s="10">
        <v>4239</v>
      </c>
      <c r="N383" s="181">
        <f t="shared" si="66"/>
        <v>0</v>
      </c>
      <c r="O383" s="181"/>
      <c r="P383" s="181"/>
      <c r="Q383" s="159"/>
      <c r="R383" s="159"/>
      <c r="S383" s="332"/>
      <c r="T383" s="159"/>
      <c r="U383" s="159"/>
      <c r="V383" s="159"/>
    </row>
    <row r="384" spans="1:22" ht="25.5">
      <c r="A384" s="120" t="str">
        <f t="shared" si="60"/>
        <v>71060601014269</v>
      </c>
      <c r="B384" s="114" t="s">
        <v>439</v>
      </c>
      <c r="C384" s="115" t="s">
        <v>157</v>
      </c>
      <c r="D384" s="116" t="s">
        <v>157</v>
      </c>
      <c r="E384" s="117" t="s">
        <v>106</v>
      </c>
      <c r="F384" s="118" t="s">
        <v>106</v>
      </c>
      <c r="G384" s="119">
        <v>4269</v>
      </c>
      <c r="H384" s="23"/>
      <c r="I384" s="23"/>
      <c r="J384" s="24"/>
      <c r="K384" s="24"/>
      <c r="L384" s="27" t="s">
        <v>217</v>
      </c>
      <c r="M384" s="10">
        <v>4511</v>
      </c>
      <c r="N384" s="181">
        <f t="shared" si="66"/>
        <v>0</v>
      </c>
      <c r="O384" s="291"/>
      <c r="P384" s="291"/>
      <c r="Q384" s="159"/>
      <c r="R384" s="159"/>
      <c r="S384" s="332"/>
      <c r="T384" s="159"/>
      <c r="U384" s="159"/>
      <c r="V384" s="159"/>
    </row>
    <row r="385" spans="1:22" ht="25.5">
      <c r="A385" s="120" t="str">
        <f t="shared" si="60"/>
        <v>71060601014521</v>
      </c>
      <c r="B385" s="114" t="s">
        <v>439</v>
      </c>
      <c r="C385" s="115" t="s">
        <v>157</v>
      </c>
      <c r="D385" s="116" t="s">
        <v>157</v>
      </c>
      <c r="E385" s="117" t="s">
        <v>106</v>
      </c>
      <c r="F385" s="118" t="s">
        <v>106</v>
      </c>
      <c r="G385" s="119">
        <v>4521</v>
      </c>
      <c r="H385" s="23"/>
      <c r="I385" s="23"/>
      <c r="J385" s="24"/>
      <c r="K385" s="24"/>
      <c r="L385" s="28" t="s">
        <v>241</v>
      </c>
      <c r="M385" s="29">
        <v>4638</v>
      </c>
      <c r="N385" s="181">
        <f t="shared" si="66"/>
        <v>0</v>
      </c>
      <c r="O385" s="181"/>
      <c r="P385" s="181"/>
      <c r="Q385" s="159"/>
      <c r="R385" s="159"/>
      <c r="S385" s="332"/>
      <c r="T385" s="159"/>
      <c r="U385" s="159"/>
      <c r="V385" s="159"/>
    </row>
    <row r="386" spans="1:22" s="113" customFormat="1">
      <c r="A386" s="120" t="str">
        <f t="shared" si="60"/>
        <v>71060601020000</v>
      </c>
      <c r="B386" s="122" t="s">
        <v>439</v>
      </c>
      <c r="C386" s="115" t="s">
        <v>157</v>
      </c>
      <c r="D386" s="116" t="s">
        <v>157</v>
      </c>
      <c r="E386" s="117" t="s">
        <v>106</v>
      </c>
      <c r="F386" s="118" t="s">
        <v>140</v>
      </c>
      <c r="G386" s="127" t="s">
        <v>440</v>
      </c>
      <c r="H386" s="23"/>
      <c r="I386" s="23"/>
      <c r="J386" s="24"/>
      <c r="K386" s="24"/>
      <c r="L386" s="28" t="s">
        <v>173</v>
      </c>
      <c r="M386" s="29">
        <v>5112</v>
      </c>
      <c r="N386" s="181">
        <f t="shared" si="66"/>
        <v>0</v>
      </c>
      <c r="O386" s="181"/>
      <c r="P386" s="181"/>
      <c r="Q386" s="159"/>
      <c r="R386" s="159"/>
      <c r="S386" s="332"/>
      <c r="T386" s="159"/>
      <c r="U386" s="159"/>
      <c r="V386" s="159"/>
    </row>
    <row r="387" spans="1:22">
      <c r="A387" s="120" t="str">
        <f t="shared" si="60"/>
        <v>71060601024269</v>
      </c>
      <c r="B387" s="122" t="s">
        <v>439</v>
      </c>
      <c r="C387" s="132" t="s">
        <v>157</v>
      </c>
      <c r="D387" s="131" t="s">
        <v>157</v>
      </c>
      <c r="E387" s="130" t="s">
        <v>106</v>
      </c>
      <c r="F387" s="128" t="s">
        <v>140</v>
      </c>
      <c r="G387" s="129">
        <v>4269</v>
      </c>
      <c r="H387" s="23"/>
      <c r="I387" s="23"/>
      <c r="J387" s="24"/>
      <c r="K387" s="24"/>
      <c r="L387" s="27" t="s">
        <v>135</v>
      </c>
      <c r="M387" s="10">
        <v>5121</v>
      </c>
      <c r="N387" s="181">
        <f t="shared" si="66"/>
        <v>0</v>
      </c>
      <c r="O387" s="181">
        <v>0</v>
      </c>
      <c r="P387" s="181"/>
      <c r="Q387" s="159"/>
      <c r="R387" s="159"/>
      <c r="S387" s="332"/>
      <c r="T387" s="159"/>
      <c r="U387" s="159"/>
      <c r="V387" s="159"/>
    </row>
    <row r="388" spans="1:22">
      <c r="A388" s="120" t="str">
        <f t="shared" si="60"/>
        <v>71060601025113</v>
      </c>
      <c r="B388" s="122" t="s">
        <v>439</v>
      </c>
      <c r="C388" s="115" t="s">
        <v>157</v>
      </c>
      <c r="D388" s="116" t="s">
        <v>157</v>
      </c>
      <c r="E388" s="117" t="s">
        <v>106</v>
      </c>
      <c r="F388" s="118" t="s">
        <v>140</v>
      </c>
      <c r="G388" s="119">
        <v>5113</v>
      </c>
      <c r="H388" s="23"/>
      <c r="I388" s="23"/>
      <c r="J388" s="24"/>
      <c r="K388" s="24"/>
      <c r="L388" s="27" t="s">
        <v>174</v>
      </c>
      <c r="M388" s="10">
        <v>5113</v>
      </c>
      <c r="N388" s="181">
        <f t="shared" si="66"/>
        <v>0</v>
      </c>
      <c r="O388" s="181"/>
      <c r="P388" s="181"/>
      <c r="Q388" s="159"/>
      <c r="R388" s="159"/>
      <c r="S388" s="332"/>
      <c r="T388" s="159"/>
      <c r="U388" s="159"/>
      <c r="V388" s="159"/>
    </row>
    <row r="389" spans="1:22" s="113" customFormat="1" ht="27">
      <c r="A389" s="120" t="str">
        <f t="shared" si="60"/>
        <v>71060601030000</v>
      </c>
      <c r="B389" s="122" t="s">
        <v>439</v>
      </c>
      <c r="C389" s="115" t="s">
        <v>157</v>
      </c>
      <c r="D389" s="116" t="s">
        <v>157</v>
      </c>
      <c r="E389" s="117" t="s">
        <v>106</v>
      </c>
      <c r="F389" s="118" t="s">
        <v>442</v>
      </c>
      <c r="G389" s="127" t="s">
        <v>440</v>
      </c>
      <c r="H389" s="43"/>
      <c r="I389" s="145"/>
      <c r="J389" s="146"/>
      <c r="K389" s="146"/>
      <c r="L389" s="25" t="s">
        <v>242</v>
      </c>
      <c r="M389" s="26"/>
      <c r="N389" s="195">
        <f>O389+P389</f>
        <v>0</v>
      </c>
      <c r="O389" s="195">
        <f>SUM(O390)</f>
        <v>0</v>
      </c>
      <c r="P389" s="195">
        <f>SUM(P390)</f>
        <v>0</v>
      </c>
      <c r="Q389" s="159"/>
      <c r="R389" s="159"/>
      <c r="S389" s="332"/>
      <c r="T389" s="159"/>
      <c r="U389" s="159"/>
      <c r="V389" s="159"/>
    </row>
    <row r="390" spans="1:22">
      <c r="A390" s="120" t="str">
        <f t="shared" si="60"/>
        <v>71060601034251</v>
      </c>
      <c r="B390" s="122" t="s">
        <v>439</v>
      </c>
      <c r="C390" s="115" t="s">
        <v>157</v>
      </c>
      <c r="D390" s="116" t="s">
        <v>157</v>
      </c>
      <c r="E390" s="117" t="s">
        <v>106</v>
      </c>
      <c r="F390" s="118" t="s">
        <v>442</v>
      </c>
      <c r="G390" s="119">
        <v>4251</v>
      </c>
      <c r="H390" s="15"/>
      <c r="I390" s="23"/>
      <c r="J390" s="24"/>
      <c r="K390" s="24"/>
      <c r="L390" s="30" t="s">
        <v>115</v>
      </c>
      <c r="M390" s="31">
        <v>4213</v>
      </c>
      <c r="N390" s="181">
        <f t="shared" si="66"/>
        <v>0</v>
      </c>
      <c r="O390" s="181"/>
      <c r="P390" s="181"/>
      <c r="Q390" s="159"/>
      <c r="R390" s="159"/>
      <c r="S390" s="332"/>
      <c r="T390" s="159"/>
      <c r="U390" s="159"/>
      <c r="V390" s="159"/>
    </row>
    <row r="391" spans="1:22">
      <c r="A391" s="120" t="str">
        <f t="shared" si="60"/>
        <v>71060601034269</v>
      </c>
      <c r="B391" s="122" t="s">
        <v>439</v>
      </c>
      <c r="C391" s="115" t="s">
        <v>157</v>
      </c>
      <c r="D391" s="116" t="s">
        <v>157</v>
      </c>
      <c r="E391" s="117" t="s">
        <v>106</v>
      </c>
      <c r="F391" s="118" t="s">
        <v>442</v>
      </c>
      <c r="G391" s="119">
        <v>4269</v>
      </c>
      <c r="H391" s="43"/>
      <c r="I391" s="145"/>
      <c r="J391" s="146"/>
      <c r="K391" s="146"/>
      <c r="L391" s="25" t="s">
        <v>873</v>
      </c>
      <c r="M391" s="26"/>
      <c r="N391" s="195">
        <f>O391+P391</f>
        <v>0</v>
      </c>
      <c r="O391" s="195">
        <f>SUM(O392:O392)</f>
        <v>0</v>
      </c>
      <c r="P391" s="195">
        <f>SUM(P392:P392)</f>
        <v>0</v>
      </c>
      <c r="Q391" s="159"/>
      <c r="R391" s="159"/>
      <c r="S391" s="332"/>
      <c r="T391" s="159"/>
      <c r="U391" s="159"/>
      <c r="V391" s="159"/>
    </row>
    <row r="392" spans="1:22">
      <c r="A392" s="120" t="str">
        <f t="shared" si="60"/>
        <v>71060601034521</v>
      </c>
      <c r="B392" s="122" t="s">
        <v>439</v>
      </c>
      <c r="C392" s="115" t="s">
        <v>157</v>
      </c>
      <c r="D392" s="116" t="s">
        <v>157</v>
      </c>
      <c r="E392" s="117" t="s">
        <v>106</v>
      </c>
      <c r="F392" s="118" t="s">
        <v>442</v>
      </c>
      <c r="G392" s="119">
        <v>4521</v>
      </c>
      <c r="H392" s="15"/>
      <c r="I392" s="23"/>
      <c r="J392" s="24"/>
      <c r="K392" s="24"/>
      <c r="L392" s="30" t="s">
        <v>115</v>
      </c>
      <c r="M392" s="31">
        <v>4213</v>
      </c>
      <c r="N392" s="181">
        <f t="shared" si="66"/>
        <v>0</v>
      </c>
      <c r="O392" s="181"/>
      <c r="P392" s="181"/>
      <c r="Q392" s="159"/>
      <c r="R392" s="159"/>
      <c r="S392" s="332"/>
      <c r="T392" s="159"/>
      <c r="U392" s="159"/>
      <c r="V392" s="159"/>
    </row>
    <row r="393" spans="1:22" s="113" customFormat="1" ht="37.9" customHeight="1">
      <c r="A393" s="120" t="str">
        <f t="shared" si="60"/>
        <v>71060601040000</v>
      </c>
      <c r="B393" s="122" t="s">
        <v>439</v>
      </c>
      <c r="C393" s="115" t="s">
        <v>157</v>
      </c>
      <c r="D393" s="116" t="s">
        <v>157</v>
      </c>
      <c r="E393" s="117" t="s">
        <v>106</v>
      </c>
      <c r="F393" s="118" t="s">
        <v>155</v>
      </c>
      <c r="G393" s="127" t="s">
        <v>440</v>
      </c>
      <c r="H393" s="43"/>
      <c r="I393" s="145"/>
      <c r="J393" s="146"/>
      <c r="K393" s="146"/>
      <c r="L393" s="25" t="s">
        <v>874</v>
      </c>
      <c r="M393" s="26"/>
      <c r="N393" s="195">
        <f>O393+P393</f>
        <v>0</v>
      </c>
      <c r="O393" s="195">
        <f>SUM(O394:O395)</f>
        <v>0</v>
      </c>
      <c r="P393" s="195">
        <f>SUM(P394:P395)</f>
        <v>0</v>
      </c>
      <c r="Q393" s="159"/>
      <c r="R393" s="159"/>
      <c r="S393" s="332"/>
      <c r="T393" s="159"/>
      <c r="U393" s="159"/>
      <c r="V393" s="159"/>
    </row>
    <row r="394" spans="1:22" ht="16.5">
      <c r="A394" s="120" t="str">
        <f t="shared" si="60"/>
        <v>71060601044251</v>
      </c>
      <c r="B394" s="122" t="s">
        <v>439</v>
      </c>
      <c r="C394" s="115" t="s">
        <v>157</v>
      </c>
      <c r="D394" s="116" t="s">
        <v>157</v>
      </c>
      <c r="E394" s="117" t="s">
        <v>106</v>
      </c>
      <c r="F394" s="118" t="s">
        <v>155</v>
      </c>
      <c r="G394" s="119">
        <v>4251</v>
      </c>
      <c r="H394" s="15"/>
      <c r="I394" s="293"/>
      <c r="J394" s="294"/>
      <c r="K394" s="294"/>
      <c r="L394" s="30" t="s">
        <v>115</v>
      </c>
      <c r="M394" s="31">
        <v>4213</v>
      </c>
      <c r="N394" s="181">
        <f t="shared" si="66"/>
        <v>0</v>
      </c>
      <c r="O394" s="292"/>
      <c r="P394" s="292"/>
      <c r="Q394" s="159"/>
      <c r="R394" s="159"/>
      <c r="S394" s="332"/>
      <c r="T394" s="159"/>
      <c r="U394" s="159"/>
      <c r="V394" s="159"/>
    </row>
    <row r="395" spans="1:22" ht="16.5">
      <c r="A395" s="120" t="str">
        <f t="shared" ref="A395" si="67">CONCATENATE(B395,C395,D395,E395,F395,G395)</f>
        <v>71060601044819</v>
      </c>
      <c r="B395" s="122" t="s">
        <v>439</v>
      </c>
      <c r="C395" s="115" t="s">
        <v>157</v>
      </c>
      <c r="D395" s="116" t="s">
        <v>157</v>
      </c>
      <c r="E395" s="117" t="s">
        <v>106</v>
      </c>
      <c r="F395" s="118" t="s">
        <v>155</v>
      </c>
      <c r="G395" s="127" t="s">
        <v>88</v>
      </c>
      <c r="H395" s="23"/>
      <c r="I395" s="23"/>
      <c r="J395" s="24"/>
      <c r="K395" s="24"/>
      <c r="L395" s="28" t="s">
        <v>173</v>
      </c>
      <c r="M395" s="314">
        <v>5112</v>
      </c>
      <c r="N395" s="181">
        <f t="shared" ref="N395" si="68">O395+P395</f>
        <v>0</v>
      </c>
      <c r="O395" s="291"/>
      <c r="P395" s="291"/>
      <c r="Q395" s="159"/>
      <c r="R395" s="159"/>
      <c r="S395" s="332"/>
      <c r="T395" s="159"/>
      <c r="U395" s="159"/>
      <c r="V395" s="159"/>
    </row>
    <row r="396" spans="1:22" ht="27">
      <c r="A396" s="120" t="str">
        <f>CONCATENATE(B396,C396,D396,E396,F396,G396)</f>
        <v>71060601035112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442</v>
      </c>
      <c r="G396" s="119">
        <v>5112</v>
      </c>
      <c r="H396" s="43"/>
      <c r="I396" s="145"/>
      <c r="J396" s="146"/>
      <c r="K396" s="146"/>
      <c r="L396" s="25" t="s">
        <v>875</v>
      </c>
      <c r="M396" s="26"/>
      <c r="N396" s="195">
        <f>O396+P396</f>
        <v>0</v>
      </c>
      <c r="O396" s="195">
        <f>SUM(O397:O397)</f>
        <v>0</v>
      </c>
      <c r="P396" s="195">
        <f>SUM(P397:P397)</f>
        <v>0</v>
      </c>
      <c r="Q396" s="159"/>
      <c r="R396" s="159"/>
      <c r="S396" s="332"/>
      <c r="T396" s="159"/>
      <c r="U396" s="159"/>
      <c r="V396" s="159"/>
    </row>
    <row r="397" spans="1:22" ht="25.5">
      <c r="A397" s="120" t="str">
        <f>CONCATENATE(B397,C397,D397,E397,F397,G397)</f>
        <v>71060601035113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442</v>
      </c>
      <c r="G397" s="119">
        <v>5113</v>
      </c>
      <c r="H397" s="23"/>
      <c r="I397" s="23"/>
      <c r="J397" s="24"/>
      <c r="K397" s="24"/>
      <c r="L397" s="27" t="s">
        <v>217</v>
      </c>
      <c r="M397" s="10">
        <v>4511</v>
      </c>
      <c r="N397" s="181">
        <f>O397+P397</f>
        <v>0</v>
      </c>
      <c r="O397" s="181"/>
      <c r="P397" s="181"/>
      <c r="Q397" s="159"/>
      <c r="R397" s="159"/>
      <c r="S397" s="332"/>
      <c r="T397" s="159"/>
      <c r="U397" s="159"/>
      <c r="V397" s="159"/>
    </row>
    <row r="398" spans="1:22" ht="27">
      <c r="A398" s="120" t="str">
        <f t="shared" si="60"/>
        <v>71060601044639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155</v>
      </c>
      <c r="G398" s="119">
        <v>4639</v>
      </c>
      <c r="H398" s="43"/>
      <c r="I398" s="145"/>
      <c r="J398" s="146"/>
      <c r="K398" s="146"/>
      <c r="L398" s="25" t="s">
        <v>876</v>
      </c>
      <c r="M398" s="26"/>
      <c r="N398" s="195">
        <f>O398+P398</f>
        <v>0</v>
      </c>
      <c r="O398" s="195">
        <f>SUM(O399:O401)</f>
        <v>0</v>
      </c>
      <c r="P398" s="195">
        <f>SUM(P399:P401)</f>
        <v>0</v>
      </c>
      <c r="Q398" s="159"/>
      <c r="R398" s="159"/>
      <c r="S398" s="332"/>
      <c r="T398" s="159"/>
      <c r="U398" s="159"/>
      <c r="V398" s="159"/>
    </row>
    <row r="399" spans="1:22" s="113" customFormat="1" ht="18" customHeight="1">
      <c r="A399" s="120" t="str">
        <f t="shared" si="60"/>
        <v>71080101010000</v>
      </c>
      <c r="B399" s="122" t="s">
        <v>439</v>
      </c>
      <c r="C399" s="115" t="s">
        <v>185</v>
      </c>
      <c r="D399" s="116" t="s">
        <v>106</v>
      </c>
      <c r="E399" s="117" t="s">
        <v>106</v>
      </c>
      <c r="F399" s="118" t="s">
        <v>106</v>
      </c>
      <c r="G399" s="127" t="s">
        <v>440</v>
      </c>
      <c r="H399" s="175"/>
      <c r="I399" s="192"/>
      <c r="J399" s="199"/>
      <c r="K399" s="200"/>
      <c r="L399" s="201" t="s">
        <v>142</v>
      </c>
      <c r="M399" s="11">
        <v>4251</v>
      </c>
      <c r="N399" s="181">
        <f t="shared" ref="N399" si="69">O399+P399</f>
        <v>0</v>
      </c>
      <c r="O399" s="181"/>
      <c r="P399" s="181">
        <v>0</v>
      </c>
      <c r="Q399" s="159"/>
      <c r="R399" s="159"/>
      <c r="S399" s="332"/>
      <c r="T399" s="159"/>
      <c r="U399" s="159"/>
      <c r="V399" s="159"/>
    </row>
    <row r="400" spans="1:22" ht="16.5">
      <c r="A400" s="120" t="str">
        <f t="shared" si="60"/>
        <v>71060601044819</v>
      </c>
      <c r="B400" s="122" t="s">
        <v>439</v>
      </c>
      <c r="C400" s="115" t="s">
        <v>157</v>
      </c>
      <c r="D400" s="116" t="s">
        <v>157</v>
      </c>
      <c r="E400" s="117" t="s">
        <v>106</v>
      </c>
      <c r="F400" s="118" t="s">
        <v>155</v>
      </c>
      <c r="G400" s="127" t="s">
        <v>88</v>
      </c>
      <c r="H400" s="23"/>
      <c r="I400" s="23"/>
      <c r="J400" s="24"/>
      <c r="K400" s="24"/>
      <c r="L400" s="28" t="s">
        <v>173</v>
      </c>
      <c r="M400" s="314">
        <v>5112</v>
      </c>
      <c r="N400" s="181">
        <f t="shared" si="66"/>
        <v>0</v>
      </c>
      <c r="O400" s="291"/>
      <c r="P400" s="291"/>
      <c r="Q400" s="159"/>
      <c r="R400" s="159"/>
      <c r="S400" s="332"/>
      <c r="T400" s="159"/>
      <c r="U400" s="159"/>
      <c r="V400" s="159"/>
    </row>
    <row r="401" spans="1:22" ht="16.5">
      <c r="A401" s="120" t="str">
        <f t="shared" si="60"/>
        <v>71060601045113</v>
      </c>
      <c r="B401" s="122" t="s">
        <v>439</v>
      </c>
      <c r="C401" s="115" t="s">
        <v>157</v>
      </c>
      <c r="D401" s="116" t="s">
        <v>157</v>
      </c>
      <c r="E401" s="117" t="s">
        <v>106</v>
      </c>
      <c r="F401" s="118" t="s">
        <v>155</v>
      </c>
      <c r="G401" s="119">
        <v>5113</v>
      </c>
      <c r="H401" s="23"/>
      <c r="I401" s="23"/>
      <c r="J401" s="24"/>
      <c r="K401" s="24"/>
      <c r="L401" s="27" t="s">
        <v>174</v>
      </c>
      <c r="M401" s="315">
        <v>5113</v>
      </c>
      <c r="N401" s="181">
        <f t="shared" si="66"/>
        <v>0</v>
      </c>
      <c r="O401" s="291"/>
      <c r="P401" s="291"/>
      <c r="Q401" s="159"/>
      <c r="R401" s="159"/>
      <c r="S401" s="332"/>
      <c r="T401" s="159"/>
      <c r="U401" s="159"/>
      <c r="V401" s="159"/>
    </row>
    <row r="402" spans="1:22" ht="21" customHeight="1">
      <c r="B402" s="122"/>
      <c r="H402" s="43"/>
      <c r="I402" s="145"/>
      <c r="J402" s="146"/>
      <c r="K402" s="146"/>
      <c r="L402" s="25" t="s">
        <v>877</v>
      </c>
      <c r="M402" s="26"/>
      <c r="N402" s="195">
        <f>O402+P402</f>
        <v>0</v>
      </c>
      <c r="O402" s="195">
        <f>SUM(O403:O403)</f>
        <v>0</v>
      </c>
      <c r="P402" s="195">
        <f>SUM(P403:P403)</f>
        <v>0</v>
      </c>
      <c r="Q402" s="159"/>
      <c r="R402" s="159"/>
      <c r="S402" s="332"/>
      <c r="T402" s="159"/>
      <c r="U402" s="159"/>
      <c r="V402" s="159"/>
    </row>
    <row r="403" spans="1:22" ht="16.5">
      <c r="A403" s="120" t="str">
        <f t="shared" ref="A403" si="70">CONCATENATE(B403,C403,D403,E403,F403,G403)</f>
        <v>71060601044251</v>
      </c>
      <c r="B403" s="122" t="s">
        <v>439</v>
      </c>
      <c r="C403" s="115" t="s">
        <v>157</v>
      </c>
      <c r="D403" s="116" t="s">
        <v>157</v>
      </c>
      <c r="E403" s="117" t="s">
        <v>106</v>
      </c>
      <c r="F403" s="118" t="s">
        <v>155</v>
      </c>
      <c r="G403" s="119">
        <v>4251</v>
      </c>
      <c r="H403" s="15"/>
      <c r="I403" s="293"/>
      <c r="J403" s="294"/>
      <c r="K403" s="294"/>
      <c r="L403" s="30" t="s">
        <v>115</v>
      </c>
      <c r="M403" s="31">
        <v>4213</v>
      </c>
      <c r="N403" s="181">
        <f t="shared" ref="N403" si="71">O403+P403</f>
        <v>0</v>
      </c>
      <c r="O403" s="292"/>
      <c r="P403" s="292"/>
      <c r="Q403" s="159"/>
      <c r="R403" s="159"/>
      <c r="S403" s="332"/>
      <c r="T403" s="159"/>
      <c r="U403" s="159"/>
      <c r="V403" s="159"/>
    </row>
    <row r="404" spans="1:22" ht="21" customHeight="1">
      <c r="B404" s="122"/>
      <c r="H404" s="43"/>
      <c r="I404" s="145"/>
      <c r="J404" s="146"/>
      <c r="K404" s="146"/>
      <c r="L404" s="25" t="s">
        <v>893</v>
      </c>
      <c r="M404" s="26"/>
      <c r="N404" s="195">
        <f>O404+P404</f>
        <v>0</v>
      </c>
      <c r="O404" s="195">
        <f>SUM(O405:O405)</f>
        <v>0</v>
      </c>
      <c r="P404" s="195">
        <f>SUM(P405:P405)</f>
        <v>0</v>
      </c>
      <c r="Q404" s="159"/>
      <c r="R404" s="159"/>
      <c r="S404" s="332"/>
      <c r="T404" s="159"/>
      <c r="U404" s="159"/>
      <c r="V404" s="159"/>
    </row>
    <row r="405" spans="1:22" ht="16.5">
      <c r="A405" s="120" t="str">
        <f t="shared" ref="A405" si="72">CONCATENATE(B405,C405,D405,E405,F405,G405)</f>
        <v>71060601044819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155</v>
      </c>
      <c r="G405" s="127" t="s">
        <v>88</v>
      </c>
      <c r="H405" s="23"/>
      <c r="I405" s="23"/>
      <c r="J405" s="24"/>
      <c r="K405" s="24"/>
      <c r="L405" s="28" t="s">
        <v>173</v>
      </c>
      <c r="M405" s="314">
        <v>5112</v>
      </c>
      <c r="N405" s="181">
        <f t="shared" ref="N405" si="73">O405+P405</f>
        <v>0</v>
      </c>
      <c r="O405" s="291"/>
      <c r="P405" s="291"/>
      <c r="Q405" s="159"/>
      <c r="R405" s="159"/>
      <c r="S405" s="332"/>
      <c r="T405" s="159"/>
      <c r="U405" s="159"/>
      <c r="V405" s="159"/>
    </row>
    <row r="406" spans="1:22" ht="28.5">
      <c r="B406" s="122"/>
      <c r="H406" s="178">
        <v>2600</v>
      </c>
      <c r="I406" s="210" t="s">
        <v>157</v>
      </c>
      <c r="J406" s="211">
        <v>0</v>
      </c>
      <c r="K406" s="211">
        <v>0</v>
      </c>
      <c r="L406" s="160" t="s">
        <v>246</v>
      </c>
      <c r="M406" s="172"/>
      <c r="N406" s="161">
        <f>+N408+N424+N441</f>
        <v>0</v>
      </c>
      <c r="O406" s="161">
        <f>+O408+O418+O424+O441</f>
        <v>0</v>
      </c>
      <c r="P406" s="161">
        <f>+P408+P418+P424+P441</f>
        <v>0</v>
      </c>
      <c r="Q406" s="159"/>
      <c r="R406" s="159"/>
      <c r="S406" s="332"/>
      <c r="T406" s="159"/>
      <c r="U406" s="159"/>
      <c r="V406" s="159"/>
    </row>
    <row r="407" spans="1:22" s="113" customFormat="1">
      <c r="A407" s="120" t="str">
        <f t="shared" si="60"/>
        <v>71060601050000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149</v>
      </c>
      <c r="G407" s="127" t="s">
        <v>440</v>
      </c>
      <c r="H407" s="23"/>
      <c r="I407" s="16"/>
      <c r="J407" s="17"/>
      <c r="K407" s="17"/>
      <c r="L407" s="28" t="s">
        <v>108</v>
      </c>
      <c r="M407" s="176"/>
      <c r="N407" s="189"/>
      <c r="O407" s="189"/>
      <c r="P407" s="189"/>
      <c r="Q407" s="159"/>
      <c r="R407" s="159"/>
      <c r="S407" s="332"/>
      <c r="T407" s="159"/>
      <c r="U407" s="159"/>
      <c r="V407" s="159"/>
    </row>
    <row r="408" spans="1:22">
      <c r="A408" s="120" t="str">
        <f t="shared" si="60"/>
        <v>71060601054861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149</v>
      </c>
      <c r="G408" s="119">
        <v>4861</v>
      </c>
      <c r="H408" s="163">
        <v>2610</v>
      </c>
      <c r="I408" s="164" t="s">
        <v>157</v>
      </c>
      <c r="J408" s="165">
        <v>1</v>
      </c>
      <c r="K408" s="165">
        <v>0</v>
      </c>
      <c r="L408" s="166" t="s">
        <v>247</v>
      </c>
      <c r="M408" s="174"/>
      <c r="N408" s="186">
        <f>+N410</f>
        <v>0</v>
      </c>
      <c r="O408" s="186">
        <f>+O410</f>
        <v>0</v>
      </c>
      <c r="P408" s="186">
        <f>+P410</f>
        <v>0</v>
      </c>
      <c r="Q408" s="159"/>
      <c r="R408" s="159"/>
      <c r="S408" s="332"/>
      <c r="T408" s="159"/>
      <c r="U408" s="159"/>
      <c r="V408" s="159"/>
    </row>
    <row r="409" spans="1:22" s="113" customFormat="1">
      <c r="A409" s="120" t="str">
        <f t="shared" si="60"/>
        <v>71060601060000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157</v>
      </c>
      <c r="G409" s="127" t="s">
        <v>440</v>
      </c>
      <c r="H409" s="23"/>
      <c r="I409" s="16"/>
      <c r="J409" s="17"/>
      <c r="K409" s="17"/>
      <c r="L409" s="28" t="s">
        <v>110</v>
      </c>
      <c r="M409" s="29"/>
      <c r="N409" s="188"/>
      <c r="O409" s="188"/>
      <c r="P409" s="188"/>
      <c r="Q409" s="159"/>
      <c r="R409" s="159"/>
      <c r="S409" s="332"/>
      <c r="T409" s="159"/>
      <c r="U409" s="159"/>
      <c r="V409" s="159"/>
    </row>
    <row r="410" spans="1:22">
      <c r="A410" s="120" t="str">
        <f t="shared" si="60"/>
        <v>71060601064638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157</v>
      </c>
      <c r="G410" s="119">
        <v>4638</v>
      </c>
      <c r="H410" s="149" t="s">
        <v>89</v>
      </c>
      <c r="I410" s="150" t="s">
        <v>157</v>
      </c>
      <c r="J410" s="151" t="s">
        <v>82</v>
      </c>
      <c r="K410" s="151" t="s">
        <v>82</v>
      </c>
      <c r="L410" s="152" t="s">
        <v>247</v>
      </c>
      <c r="M410" s="153" t="s">
        <v>81</v>
      </c>
      <c r="N410" s="190">
        <f>+N300+N412+N414+N416</f>
        <v>0</v>
      </c>
      <c r="O410" s="190">
        <f>+O300+O412+O414</f>
        <v>0</v>
      </c>
      <c r="P410" s="190">
        <f>+P300+P412+P414</f>
        <v>0</v>
      </c>
      <c r="Q410" s="159"/>
      <c r="R410" s="159"/>
      <c r="S410" s="332"/>
      <c r="T410" s="159"/>
      <c r="U410" s="159"/>
      <c r="V410" s="159"/>
    </row>
    <row r="411" spans="1:22" s="113" customFormat="1">
      <c r="A411" s="120" t="str">
        <f t="shared" si="60"/>
        <v>71060601070000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183</v>
      </c>
      <c r="G411" s="127" t="s">
        <v>440</v>
      </c>
      <c r="H411" s="23"/>
      <c r="I411" s="23"/>
      <c r="J411" s="24"/>
      <c r="K411" s="24"/>
      <c r="L411" s="28" t="s">
        <v>108</v>
      </c>
      <c r="M411" s="29"/>
      <c r="N411" s="188"/>
      <c r="O411" s="188"/>
      <c r="P411" s="188"/>
      <c r="Q411" s="159"/>
      <c r="R411" s="159"/>
      <c r="S411" s="332"/>
      <c r="T411" s="159"/>
      <c r="U411" s="159"/>
      <c r="V411" s="159"/>
    </row>
    <row r="412" spans="1:22" ht="54">
      <c r="A412" s="120" t="str">
        <f t="shared" si="60"/>
        <v>71060601085113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185</v>
      </c>
      <c r="G412" s="119">
        <v>5113</v>
      </c>
      <c r="H412" s="44"/>
      <c r="I412" s="145"/>
      <c r="J412" s="146"/>
      <c r="K412" s="146"/>
      <c r="L412" s="25" t="s">
        <v>878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32"/>
      <c r="T412" s="159"/>
      <c r="U412" s="159"/>
      <c r="V412" s="159"/>
    </row>
    <row r="413" spans="1:22" s="113" customFormat="1" ht="16.5">
      <c r="A413" s="120" t="str">
        <f t="shared" si="60"/>
        <v>71060601090000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187</v>
      </c>
      <c r="G413" s="127" t="s">
        <v>440</v>
      </c>
      <c r="H413" s="23"/>
      <c r="I413" s="16"/>
      <c r="J413" s="17"/>
      <c r="K413" s="17"/>
      <c r="L413" s="28" t="s">
        <v>118</v>
      </c>
      <c r="M413" s="42">
        <v>4216</v>
      </c>
      <c r="N413" s="181">
        <f t="shared" ref="N413" si="74">O413+P413</f>
        <v>0</v>
      </c>
      <c r="O413" s="292"/>
      <c r="P413" s="292"/>
      <c r="Q413" s="159"/>
      <c r="R413" s="159"/>
      <c r="S413" s="332"/>
      <c r="T413" s="159"/>
      <c r="U413" s="159"/>
      <c r="V413" s="159"/>
    </row>
    <row r="414" spans="1:22" s="180" customFormat="1" ht="54">
      <c r="A414" s="120"/>
      <c r="B414" s="122"/>
      <c r="C414" s="115"/>
      <c r="D414" s="116"/>
      <c r="E414" s="117"/>
      <c r="F414" s="118"/>
      <c r="G414" s="127"/>
      <c r="H414" s="43"/>
      <c r="I414" s="48"/>
      <c r="J414" s="49"/>
      <c r="K414" s="49"/>
      <c r="L414" s="25" t="s">
        <v>879</v>
      </c>
      <c r="M414" s="26"/>
      <c r="N414" s="195">
        <f>O414+P414</f>
        <v>0</v>
      </c>
      <c r="O414" s="195">
        <f>+O415</f>
        <v>0</v>
      </c>
      <c r="P414" s="195">
        <f>+P415</f>
        <v>0</v>
      </c>
      <c r="Q414" s="159"/>
      <c r="R414" s="159"/>
      <c r="S414" s="332"/>
      <c r="T414" s="159"/>
      <c r="U414" s="159"/>
      <c r="V414" s="159"/>
    </row>
    <row r="415" spans="1:22" s="180" customFormat="1">
      <c r="A415" s="120"/>
      <c r="B415" s="122"/>
      <c r="C415" s="115"/>
      <c r="D415" s="116"/>
      <c r="E415" s="117"/>
      <c r="F415" s="118"/>
      <c r="G415" s="127"/>
      <c r="H415" s="23"/>
      <c r="I415" s="16"/>
      <c r="J415" s="17"/>
      <c r="K415" s="17"/>
      <c r="L415" s="27" t="s">
        <v>753</v>
      </c>
      <c r="M415" s="42">
        <v>4728</v>
      </c>
      <c r="N415" s="181">
        <v>0</v>
      </c>
      <c r="O415" s="181"/>
      <c r="P415" s="181"/>
      <c r="Q415" s="159"/>
      <c r="R415" s="159"/>
      <c r="S415" s="332"/>
      <c r="T415" s="159"/>
      <c r="U415" s="159"/>
      <c r="V415" s="159"/>
    </row>
    <row r="416" spans="1:22" s="180" customFormat="1" ht="27">
      <c r="A416" s="120"/>
      <c r="B416" s="122"/>
      <c r="C416" s="115"/>
      <c r="D416" s="116"/>
      <c r="E416" s="117"/>
      <c r="F416" s="118"/>
      <c r="G416" s="127"/>
      <c r="H416" s="43"/>
      <c r="I416" s="48"/>
      <c r="J416" s="49"/>
      <c r="K416" s="49"/>
      <c r="L416" s="352" t="s">
        <v>880</v>
      </c>
      <c r="M416" s="26"/>
      <c r="N416" s="195">
        <f>N417</f>
        <v>0</v>
      </c>
      <c r="O416" s="195">
        <f t="shared" ref="O416:P416" si="75">O417</f>
        <v>0</v>
      </c>
      <c r="P416" s="195">
        <f t="shared" si="75"/>
        <v>0</v>
      </c>
      <c r="Q416" s="159"/>
      <c r="R416" s="159"/>
      <c r="S416" s="332"/>
      <c r="T416" s="159"/>
      <c r="U416" s="159"/>
      <c r="V416" s="159"/>
    </row>
    <row r="417" spans="1:22" s="180" customFormat="1">
      <c r="A417" s="120"/>
      <c r="B417" s="122"/>
      <c r="C417" s="115"/>
      <c r="D417" s="116"/>
      <c r="E417" s="117"/>
      <c r="F417" s="118"/>
      <c r="G417" s="127"/>
      <c r="H417" s="23"/>
      <c r="I417" s="16"/>
      <c r="J417" s="17"/>
      <c r="K417" s="17"/>
      <c r="L417" s="27" t="s">
        <v>348</v>
      </c>
      <c r="M417" s="10">
        <v>4729</v>
      </c>
      <c r="N417" s="181">
        <f t="shared" ref="N417" si="76">O417+P417</f>
        <v>0</v>
      </c>
      <c r="O417" s="181"/>
      <c r="P417" s="181"/>
      <c r="Q417" s="159"/>
      <c r="R417" s="159"/>
      <c r="S417" s="332"/>
      <c r="T417" s="159"/>
      <c r="U417" s="159"/>
      <c r="V417" s="159"/>
    </row>
    <row r="418" spans="1:22">
      <c r="A418" s="120" t="str">
        <f t="shared" ref="A418:A421" si="77">CONCATENATE(B418,C418,D418,E418,F418,G418)</f>
        <v>71080000000001</v>
      </c>
      <c r="B418" s="122" t="s">
        <v>439</v>
      </c>
      <c r="C418" s="115" t="s">
        <v>185</v>
      </c>
      <c r="D418" s="116" t="s">
        <v>441</v>
      </c>
      <c r="E418" s="117" t="s">
        <v>441</v>
      </c>
      <c r="F418" s="118" t="s">
        <v>441</v>
      </c>
      <c r="G418" s="127" t="s">
        <v>96</v>
      </c>
      <c r="H418" s="163">
        <v>2630</v>
      </c>
      <c r="I418" s="164" t="s">
        <v>157</v>
      </c>
      <c r="J418" s="165">
        <v>3</v>
      </c>
      <c r="K418" s="165">
        <v>0</v>
      </c>
      <c r="L418" s="166" t="s">
        <v>251</v>
      </c>
      <c r="M418" s="174"/>
      <c r="N418" s="186">
        <f>+N420</f>
        <v>0</v>
      </c>
      <c r="O418" s="186">
        <f>+O420</f>
        <v>0</v>
      </c>
      <c r="P418" s="186">
        <f>+P420</f>
        <v>0</v>
      </c>
      <c r="Q418" s="159"/>
      <c r="R418" s="159"/>
      <c r="S418" s="332"/>
      <c r="T418" s="159"/>
      <c r="U418" s="159"/>
      <c r="V418" s="159"/>
    </row>
    <row r="419" spans="1:22" s="168" customFormat="1">
      <c r="A419" s="120" t="str">
        <f t="shared" si="77"/>
        <v>71080100000000</v>
      </c>
      <c r="B419" s="122" t="s">
        <v>439</v>
      </c>
      <c r="C419" s="115" t="s">
        <v>185</v>
      </c>
      <c r="D419" s="116" t="s">
        <v>106</v>
      </c>
      <c r="E419" s="117" t="s">
        <v>441</v>
      </c>
      <c r="F419" s="118" t="s">
        <v>441</v>
      </c>
      <c r="G419" s="127" t="s">
        <v>440</v>
      </c>
      <c r="H419" s="23"/>
      <c r="I419" s="16"/>
      <c r="J419" s="17"/>
      <c r="K419" s="17"/>
      <c r="L419" s="28" t="s">
        <v>110</v>
      </c>
      <c r="M419" s="29"/>
      <c r="N419" s="188"/>
      <c r="O419" s="188"/>
      <c r="P419" s="188"/>
      <c r="Q419" s="159"/>
      <c r="R419" s="159"/>
      <c r="S419" s="332"/>
      <c r="T419" s="159"/>
      <c r="U419" s="159"/>
      <c r="V419" s="159"/>
    </row>
    <row r="420" spans="1:22">
      <c r="A420" s="120" t="str">
        <f t="shared" si="77"/>
        <v>71080100000001</v>
      </c>
      <c r="B420" s="122" t="s">
        <v>439</v>
      </c>
      <c r="C420" s="115" t="s">
        <v>185</v>
      </c>
      <c r="D420" s="116" t="s">
        <v>106</v>
      </c>
      <c r="E420" s="117" t="s">
        <v>441</v>
      </c>
      <c r="F420" s="118" t="s">
        <v>441</v>
      </c>
      <c r="G420" s="127" t="s">
        <v>96</v>
      </c>
      <c r="H420" s="149">
        <v>2631</v>
      </c>
      <c r="I420" s="150" t="s">
        <v>157</v>
      </c>
      <c r="J420" s="151">
        <v>3</v>
      </c>
      <c r="K420" s="151">
        <v>1</v>
      </c>
      <c r="L420" s="152" t="s">
        <v>251</v>
      </c>
      <c r="M420" s="153"/>
      <c r="N420" s="190">
        <f>+N424+N427+N431+N433+N422</f>
        <v>0</v>
      </c>
      <c r="O420" s="190">
        <f>+O422</f>
        <v>0</v>
      </c>
      <c r="P420" s="190">
        <f>+P422</f>
        <v>0</v>
      </c>
      <c r="Q420" s="159"/>
      <c r="R420" s="159"/>
      <c r="S420" s="332"/>
      <c r="T420" s="159"/>
      <c r="U420" s="159"/>
      <c r="V420" s="159"/>
    </row>
    <row r="421" spans="1:22" s="154" customFormat="1" ht="15" customHeight="1">
      <c r="A421" s="120" t="str">
        <f t="shared" si="77"/>
        <v>71080101000000</v>
      </c>
      <c r="B421" s="122" t="s">
        <v>439</v>
      </c>
      <c r="C421" s="115" t="s">
        <v>185</v>
      </c>
      <c r="D421" s="116" t="s">
        <v>106</v>
      </c>
      <c r="E421" s="117" t="s">
        <v>106</v>
      </c>
      <c r="F421" s="118" t="s">
        <v>441</v>
      </c>
      <c r="G421" s="127" t="s">
        <v>440</v>
      </c>
      <c r="H421" s="23"/>
      <c r="I421" s="23"/>
      <c r="J421" s="24"/>
      <c r="K421" s="24"/>
      <c r="L421" s="28" t="s">
        <v>108</v>
      </c>
      <c r="M421" s="29"/>
      <c r="N421" s="188"/>
      <c r="O421" s="188"/>
      <c r="P421" s="188"/>
      <c r="Q421" s="159"/>
      <c r="R421" s="159"/>
      <c r="S421" s="332"/>
      <c r="T421" s="159"/>
      <c r="U421" s="159"/>
      <c r="V421" s="159"/>
    </row>
    <row r="422" spans="1:22" ht="45" customHeight="1">
      <c r="A422" s="120" t="str">
        <f>CONCATENATE(B422,C422,D422,E422,F422,G422)</f>
        <v>71080201000001</v>
      </c>
      <c r="B422" s="122" t="s">
        <v>439</v>
      </c>
      <c r="C422" s="115" t="s">
        <v>185</v>
      </c>
      <c r="D422" s="116" t="s">
        <v>140</v>
      </c>
      <c r="E422" s="117" t="s">
        <v>106</v>
      </c>
      <c r="F422" s="118" t="s">
        <v>441</v>
      </c>
      <c r="G422" s="127" t="s">
        <v>96</v>
      </c>
      <c r="H422" s="43"/>
      <c r="I422" s="44"/>
      <c r="J422" s="45"/>
      <c r="K422" s="45"/>
      <c r="L422" s="25" t="s">
        <v>923</v>
      </c>
      <c r="M422" s="26"/>
      <c r="N422" s="195">
        <f>O422+P422</f>
        <v>0</v>
      </c>
      <c r="O422" s="195">
        <f>SUM(O423:O423)</f>
        <v>0</v>
      </c>
      <c r="P422" s="195">
        <f>SUM(P423:P423)</f>
        <v>0</v>
      </c>
      <c r="Q422" s="159"/>
      <c r="R422" s="159"/>
      <c r="S422" s="332"/>
      <c r="T422" s="159"/>
      <c r="U422" s="159"/>
      <c r="V422" s="159"/>
    </row>
    <row r="423" spans="1:22" s="113" customFormat="1" ht="21.75" customHeight="1">
      <c r="A423" s="120" t="str">
        <f>CONCATENATE(B423,C423,D423,E423,F423,G423)</f>
        <v>71080201010000</v>
      </c>
      <c r="B423" s="122" t="s">
        <v>439</v>
      </c>
      <c r="C423" s="115" t="s">
        <v>185</v>
      </c>
      <c r="D423" s="116" t="s">
        <v>140</v>
      </c>
      <c r="E423" s="117" t="s">
        <v>106</v>
      </c>
      <c r="F423" s="118" t="s">
        <v>106</v>
      </c>
      <c r="G423" s="127" t="s">
        <v>440</v>
      </c>
      <c r="H423" s="23"/>
      <c r="I423" s="16"/>
      <c r="J423" s="17"/>
      <c r="K423" s="17"/>
      <c r="L423" s="28" t="s">
        <v>134</v>
      </c>
      <c r="M423" s="29">
        <v>4861</v>
      </c>
      <c r="N423" s="181">
        <f>O423+P423</f>
        <v>0</v>
      </c>
      <c r="O423" s="292"/>
      <c r="P423" s="292"/>
      <c r="Q423" s="159"/>
      <c r="R423" s="159"/>
      <c r="S423" s="332"/>
      <c r="T423" s="159"/>
      <c r="U423" s="159"/>
      <c r="V423" s="159"/>
    </row>
    <row r="424" spans="1:22">
      <c r="A424" s="120" t="str">
        <f t="shared" si="60"/>
        <v>71080000000001</v>
      </c>
      <c r="B424" s="122" t="s">
        <v>439</v>
      </c>
      <c r="C424" s="115" t="s">
        <v>185</v>
      </c>
      <c r="D424" s="116" t="s">
        <v>441</v>
      </c>
      <c r="E424" s="117" t="s">
        <v>441</v>
      </c>
      <c r="F424" s="118" t="s">
        <v>441</v>
      </c>
      <c r="G424" s="127" t="s">
        <v>96</v>
      </c>
      <c r="H424" s="163">
        <v>2640</v>
      </c>
      <c r="I424" s="164" t="s">
        <v>157</v>
      </c>
      <c r="J424" s="165">
        <v>4</v>
      </c>
      <c r="K424" s="165">
        <v>0</v>
      </c>
      <c r="L424" s="166" t="s">
        <v>258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32"/>
      <c r="T424" s="159"/>
      <c r="U424" s="159"/>
      <c r="V424" s="159"/>
    </row>
    <row r="425" spans="1:22" s="168" customFormat="1">
      <c r="A425" s="120" t="str">
        <f t="shared" ref="A425:A475" si="78">CONCATENATE(B425,C425,D425,E425,F425,G425)</f>
        <v>71080100000000</v>
      </c>
      <c r="B425" s="122" t="s">
        <v>439</v>
      </c>
      <c r="C425" s="115" t="s">
        <v>185</v>
      </c>
      <c r="D425" s="116" t="s">
        <v>106</v>
      </c>
      <c r="E425" s="117" t="s">
        <v>441</v>
      </c>
      <c r="F425" s="118" t="s">
        <v>441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32"/>
      <c r="T425" s="159"/>
      <c r="U425" s="159"/>
      <c r="V425" s="159"/>
    </row>
    <row r="426" spans="1:22">
      <c r="A426" s="120" t="str">
        <f t="shared" si="78"/>
        <v>71080100000001</v>
      </c>
      <c r="B426" s="122" t="s">
        <v>439</v>
      </c>
      <c r="C426" s="115" t="s">
        <v>185</v>
      </c>
      <c r="D426" s="116" t="s">
        <v>106</v>
      </c>
      <c r="E426" s="117" t="s">
        <v>441</v>
      </c>
      <c r="F426" s="118" t="s">
        <v>441</v>
      </c>
      <c r="G426" s="127" t="s">
        <v>96</v>
      </c>
      <c r="H426" s="149">
        <v>2641</v>
      </c>
      <c r="I426" s="150" t="s">
        <v>157</v>
      </c>
      <c r="J426" s="151">
        <v>4</v>
      </c>
      <c r="K426" s="151">
        <v>1</v>
      </c>
      <c r="L426" s="152" t="s">
        <v>259</v>
      </c>
      <c r="M426" s="153"/>
      <c r="N426" s="190">
        <f>+N430+N433+N437+N439+N428</f>
        <v>0</v>
      </c>
      <c r="O426" s="190">
        <f t="shared" ref="O426:P426" si="79">+O430+O433+O437+O439+O428</f>
        <v>0</v>
      </c>
      <c r="P426" s="190">
        <f t="shared" si="79"/>
        <v>0</v>
      </c>
      <c r="Q426" s="159"/>
      <c r="R426" s="159"/>
      <c r="S426" s="332"/>
      <c r="T426" s="159"/>
      <c r="U426" s="159"/>
      <c r="V426" s="159"/>
    </row>
    <row r="427" spans="1:22" s="154" customFormat="1" ht="15" customHeight="1">
      <c r="A427" s="120" t="str">
        <f t="shared" si="78"/>
        <v>71080101000000</v>
      </c>
      <c r="B427" s="122" t="s">
        <v>439</v>
      </c>
      <c r="C427" s="115" t="s">
        <v>185</v>
      </c>
      <c r="D427" s="116" t="s">
        <v>106</v>
      </c>
      <c r="E427" s="117" t="s">
        <v>106</v>
      </c>
      <c r="F427" s="118" t="s">
        <v>441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32"/>
      <c r="T427" s="159"/>
      <c r="U427" s="159"/>
      <c r="V427" s="159"/>
    </row>
    <row r="428" spans="1:22" ht="19.5" customHeight="1">
      <c r="A428" s="120" t="str">
        <f>CONCATENATE(B428,C428,D428,E428,F428,G428)</f>
        <v>71080201000001</v>
      </c>
      <c r="B428" s="122" t="s">
        <v>439</v>
      </c>
      <c r="C428" s="115" t="s">
        <v>185</v>
      </c>
      <c r="D428" s="116" t="s">
        <v>140</v>
      </c>
      <c r="E428" s="117" t="s">
        <v>106</v>
      </c>
      <c r="F428" s="118" t="s">
        <v>441</v>
      </c>
      <c r="G428" s="127" t="s">
        <v>96</v>
      </c>
      <c r="H428" s="43"/>
      <c r="I428" s="44"/>
      <c r="J428" s="45"/>
      <c r="K428" s="45"/>
      <c r="L428" s="25" t="s">
        <v>881</v>
      </c>
      <c r="M428" s="26"/>
      <c r="N428" s="195">
        <f>O428+P428</f>
        <v>0</v>
      </c>
      <c r="O428" s="195">
        <f>SUM(O429)</f>
        <v>0</v>
      </c>
      <c r="P428" s="195">
        <f>SUM(P429)</f>
        <v>0</v>
      </c>
      <c r="Q428" s="159"/>
      <c r="R428" s="159"/>
      <c r="S428" s="332"/>
      <c r="T428" s="159"/>
      <c r="U428" s="159"/>
      <c r="V428" s="159"/>
    </row>
    <row r="429" spans="1:22" s="113" customFormat="1" ht="21.75" customHeight="1">
      <c r="A429" s="120" t="str">
        <f>CONCATENATE(B429,C429,D429,E429,F429,G429)</f>
        <v>71080201010000</v>
      </c>
      <c r="B429" s="122" t="s">
        <v>439</v>
      </c>
      <c r="C429" s="115" t="s">
        <v>185</v>
      </c>
      <c r="D429" s="116" t="s">
        <v>140</v>
      </c>
      <c r="E429" s="117" t="s">
        <v>106</v>
      </c>
      <c r="F429" s="118" t="s">
        <v>106</v>
      </c>
      <c r="G429" s="127" t="s">
        <v>440</v>
      </c>
      <c r="H429" s="23"/>
      <c r="I429" s="16"/>
      <c r="J429" s="17"/>
      <c r="K429" s="17"/>
      <c r="L429" s="28" t="s">
        <v>174</v>
      </c>
      <c r="M429" s="29">
        <v>5113</v>
      </c>
      <c r="N429" s="181">
        <f>O429+P429</f>
        <v>0</v>
      </c>
      <c r="O429" s="292"/>
      <c r="P429" s="292"/>
      <c r="Q429" s="159"/>
      <c r="R429" s="159"/>
      <c r="S429" s="332"/>
      <c r="T429" s="159"/>
      <c r="U429" s="159"/>
      <c r="V429" s="159"/>
    </row>
    <row r="430" spans="1:22" ht="27">
      <c r="A430" s="120" t="str">
        <f t="shared" si="78"/>
        <v>71080101024251</v>
      </c>
      <c r="B430" s="122" t="s">
        <v>439</v>
      </c>
      <c r="C430" s="115" t="s">
        <v>185</v>
      </c>
      <c r="D430" s="116" t="s">
        <v>106</v>
      </c>
      <c r="E430" s="117" t="s">
        <v>106</v>
      </c>
      <c r="F430" s="118" t="s">
        <v>140</v>
      </c>
      <c r="G430" s="119">
        <v>4251</v>
      </c>
      <c r="H430" s="43"/>
      <c r="I430" s="44"/>
      <c r="J430" s="45"/>
      <c r="K430" s="45"/>
      <c r="L430" s="25" t="s">
        <v>260</v>
      </c>
      <c r="M430" s="26"/>
      <c r="N430" s="195">
        <f>O430+P430</f>
        <v>0</v>
      </c>
      <c r="O430" s="195">
        <f>SUM(O431:O432)</f>
        <v>0</v>
      </c>
      <c r="P430" s="195">
        <f>SUM(P431:P432)</f>
        <v>0</v>
      </c>
      <c r="Q430" s="159"/>
      <c r="R430" s="159"/>
      <c r="S430" s="332"/>
      <c r="T430" s="159"/>
      <c r="U430" s="159"/>
      <c r="V430" s="159"/>
    </row>
    <row r="431" spans="1:22" ht="25.5">
      <c r="A431" s="120" t="str">
        <f t="shared" si="78"/>
        <v>71080101024639</v>
      </c>
      <c r="B431" s="122" t="s">
        <v>439</v>
      </c>
      <c r="C431" s="115" t="s">
        <v>185</v>
      </c>
      <c r="D431" s="116" t="s">
        <v>106</v>
      </c>
      <c r="E431" s="117" t="s">
        <v>106</v>
      </c>
      <c r="F431" s="118" t="s">
        <v>140</v>
      </c>
      <c r="G431" s="119">
        <v>4639</v>
      </c>
      <c r="H431" s="23"/>
      <c r="I431" s="16"/>
      <c r="J431" s="17"/>
      <c r="K431" s="17"/>
      <c r="L431" s="27" t="s">
        <v>217</v>
      </c>
      <c r="M431" s="10">
        <v>4511</v>
      </c>
      <c r="N431" s="181">
        <f t="shared" ref="N431:N440" si="80">O431+P431</f>
        <v>0</v>
      </c>
      <c r="O431" s="292"/>
      <c r="P431" s="292"/>
      <c r="Q431" s="159"/>
      <c r="R431" s="159"/>
      <c r="S431" s="332"/>
      <c r="T431" s="159"/>
      <c r="U431" s="159"/>
      <c r="V431" s="159"/>
    </row>
    <row r="432" spans="1:22">
      <c r="A432" s="120" t="str">
        <f t="shared" si="78"/>
        <v>71080101024819</v>
      </c>
      <c r="B432" s="122" t="s">
        <v>439</v>
      </c>
      <c r="C432" s="115" t="s">
        <v>185</v>
      </c>
      <c r="D432" s="116" t="s">
        <v>106</v>
      </c>
      <c r="E432" s="117" t="s">
        <v>106</v>
      </c>
      <c r="F432" s="118" t="s">
        <v>140</v>
      </c>
      <c r="G432" s="119">
        <v>4819</v>
      </c>
      <c r="H432" s="23"/>
      <c r="I432" s="16"/>
      <c r="J432" s="17"/>
      <c r="K432" s="17"/>
      <c r="L432" s="28" t="s">
        <v>134</v>
      </c>
      <c r="M432" s="29">
        <v>4861</v>
      </c>
      <c r="N432" s="181">
        <f t="shared" si="80"/>
        <v>0</v>
      </c>
      <c r="O432" s="181">
        <v>0</v>
      </c>
      <c r="P432" s="181"/>
      <c r="Q432" s="159"/>
      <c r="R432" s="159"/>
      <c r="S432" s="332"/>
      <c r="T432" s="159"/>
      <c r="U432" s="159"/>
      <c r="V432" s="159"/>
    </row>
    <row r="433" spans="1:22" ht="54">
      <c r="A433" s="120" t="str">
        <f t="shared" si="78"/>
        <v>71080101025112</v>
      </c>
      <c r="B433" s="122" t="s">
        <v>439</v>
      </c>
      <c r="C433" s="115" t="s">
        <v>185</v>
      </c>
      <c r="D433" s="116" t="s">
        <v>106</v>
      </c>
      <c r="E433" s="117" t="s">
        <v>106</v>
      </c>
      <c r="F433" s="118" t="s">
        <v>140</v>
      </c>
      <c r="G433" s="119">
        <v>5112</v>
      </c>
      <c r="H433" s="43"/>
      <c r="I433" s="44"/>
      <c r="J433" s="45"/>
      <c r="K433" s="45"/>
      <c r="L433" s="351" t="s">
        <v>882</v>
      </c>
      <c r="M433" s="26"/>
      <c r="N433" s="195">
        <f>O433+P433</f>
        <v>0</v>
      </c>
      <c r="O433" s="195">
        <f>SUM(O434:O436)</f>
        <v>0</v>
      </c>
      <c r="P433" s="195">
        <f>SUM(P434:P436)</f>
        <v>0</v>
      </c>
      <c r="Q433" s="159"/>
      <c r="R433" s="159"/>
      <c r="S433" s="332"/>
      <c r="T433" s="159"/>
      <c r="U433" s="159"/>
      <c r="V433" s="159"/>
    </row>
    <row r="434" spans="1:22" ht="25.5">
      <c r="A434" s="120" t="str">
        <f t="shared" si="78"/>
        <v>71080101025113</v>
      </c>
      <c r="B434" s="122" t="s">
        <v>439</v>
      </c>
      <c r="C434" s="115" t="s">
        <v>185</v>
      </c>
      <c r="D434" s="116" t="s">
        <v>106</v>
      </c>
      <c r="E434" s="117" t="s">
        <v>106</v>
      </c>
      <c r="F434" s="118" t="s">
        <v>140</v>
      </c>
      <c r="G434" s="119">
        <v>5113</v>
      </c>
      <c r="H434" s="15"/>
      <c r="I434" s="23"/>
      <c r="J434" s="24"/>
      <c r="K434" s="24"/>
      <c r="L434" s="27" t="s">
        <v>142</v>
      </c>
      <c r="M434" s="42">
        <v>4251</v>
      </c>
      <c r="N434" s="181">
        <f t="shared" si="80"/>
        <v>0</v>
      </c>
      <c r="O434" s="181"/>
      <c r="P434" s="181">
        <v>0</v>
      </c>
      <c r="Q434" s="159"/>
      <c r="R434" s="159"/>
      <c r="S434" s="332"/>
      <c r="T434" s="159"/>
      <c r="U434" s="159"/>
      <c r="V434" s="159"/>
    </row>
    <row r="435" spans="1:22" s="113" customFormat="1">
      <c r="A435" s="120" t="str">
        <f t="shared" si="78"/>
        <v>71080101030000</v>
      </c>
      <c r="B435" s="122" t="s">
        <v>439</v>
      </c>
      <c r="C435" s="115" t="s">
        <v>185</v>
      </c>
      <c r="D435" s="116" t="s">
        <v>106</v>
      </c>
      <c r="E435" s="117" t="s">
        <v>106</v>
      </c>
      <c r="F435" s="118" t="s">
        <v>442</v>
      </c>
      <c r="G435" s="127" t="s">
        <v>440</v>
      </c>
      <c r="H435" s="35"/>
      <c r="I435" s="192"/>
      <c r="J435" s="193"/>
      <c r="K435" s="194"/>
      <c r="L435" s="34" t="s">
        <v>134</v>
      </c>
      <c r="M435" s="11">
        <v>4861</v>
      </c>
      <c r="N435" s="181">
        <f t="shared" si="80"/>
        <v>0</v>
      </c>
      <c r="O435" s="295"/>
      <c r="P435" s="295">
        <v>0</v>
      </c>
      <c r="Q435" s="159"/>
      <c r="R435" s="159"/>
      <c r="S435" s="332"/>
      <c r="T435" s="159"/>
      <c r="U435" s="159"/>
      <c r="V435" s="159"/>
    </row>
    <row r="436" spans="1:22">
      <c r="A436" s="120" t="str">
        <f t="shared" si="78"/>
        <v>71080101034239</v>
      </c>
      <c r="B436" s="122" t="s">
        <v>439</v>
      </c>
      <c r="C436" s="115" t="s">
        <v>185</v>
      </c>
      <c r="D436" s="116" t="s">
        <v>106</v>
      </c>
      <c r="E436" s="117" t="s">
        <v>106</v>
      </c>
      <c r="F436" s="118" t="s">
        <v>442</v>
      </c>
      <c r="G436" s="119">
        <v>4239</v>
      </c>
      <c r="H436" s="23"/>
      <c r="I436" s="16"/>
      <c r="J436" s="17"/>
      <c r="K436" s="17"/>
      <c r="L436" s="28" t="s">
        <v>174</v>
      </c>
      <c r="M436" s="29">
        <v>5113</v>
      </c>
      <c r="N436" s="181">
        <f t="shared" si="80"/>
        <v>0</v>
      </c>
      <c r="O436" s="181">
        <v>0</v>
      </c>
      <c r="P436" s="181">
        <v>0</v>
      </c>
      <c r="Q436" s="159"/>
      <c r="R436" s="159"/>
      <c r="S436" s="332"/>
      <c r="T436" s="159"/>
      <c r="U436" s="159"/>
      <c r="V436" s="159"/>
    </row>
    <row r="437" spans="1:22" ht="54">
      <c r="A437" s="120" t="str">
        <f>CONCATENATE(B437,C437,D437,E437,F437,G437)</f>
        <v>71080101035121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442</v>
      </c>
      <c r="G437" s="119" t="s">
        <v>580</v>
      </c>
      <c r="H437" s="43"/>
      <c r="I437" s="44"/>
      <c r="J437" s="45"/>
      <c r="K437" s="45"/>
      <c r="L437" s="25" t="s">
        <v>584</v>
      </c>
      <c r="M437" s="26"/>
      <c r="N437" s="195">
        <f>O437+P437</f>
        <v>0</v>
      </c>
      <c r="O437" s="195">
        <f>SUM(O438)</f>
        <v>0</v>
      </c>
      <c r="P437" s="195">
        <f>SUM(P438)</f>
        <v>0</v>
      </c>
      <c r="Q437" s="159"/>
      <c r="R437" s="159"/>
      <c r="S437" s="332"/>
      <c r="T437" s="159"/>
      <c r="U437" s="159"/>
      <c r="V437" s="159"/>
    </row>
    <row r="438" spans="1:22" s="168" customFormat="1">
      <c r="A438" s="120" t="str">
        <f t="shared" si="78"/>
        <v>71080200000000</v>
      </c>
      <c r="B438" s="122" t="s">
        <v>439</v>
      </c>
      <c r="C438" s="115" t="s">
        <v>185</v>
      </c>
      <c r="D438" s="116" t="s">
        <v>140</v>
      </c>
      <c r="E438" s="117" t="s">
        <v>441</v>
      </c>
      <c r="F438" s="118" t="s">
        <v>441</v>
      </c>
      <c r="G438" s="127" t="s">
        <v>440</v>
      </c>
      <c r="H438" s="23"/>
      <c r="I438" s="16"/>
      <c r="J438" s="17"/>
      <c r="K438" s="17"/>
      <c r="L438" s="34" t="s">
        <v>134</v>
      </c>
      <c r="M438" s="29">
        <v>4861</v>
      </c>
      <c r="N438" s="181">
        <f t="shared" si="80"/>
        <v>0</v>
      </c>
      <c r="O438" s="295"/>
      <c r="P438" s="295"/>
      <c r="Q438" s="159"/>
      <c r="R438" s="159"/>
      <c r="S438" s="332"/>
      <c r="T438" s="159"/>
      <c r="U438" s="159"/>
      <c r="V438" s="159"/>
    </row>
    <row r="439" spans="1:22" ht="67.5">
      <c r="A439" s="120" t="str">
        <f t="shared" si="78"/>
        <v>71080200000001</v>
      </c>
      <c r="B439" s="122" t="s">
        <v>439</v>
      </c>
      <c r="C439" s="115" t="s">
        <v>185</v>
      </c>
      <c r="D439" s="116" t="s">
        <v>140</v>
      </c>
      <c r="E439" s="117" t="s">
        <v>441</v>
      </c>
      <c r="F439" s="118" t="s">
        <v>441</v>
      </c>
      <c r="G439" s="127" t="s">
        <v>96</v>
      </c>
      <c r="H439" s="43"/>
      <c r="I439" s="44"/>
      <c r="J439" s="45"/>
      <c r="K439" s="45"/>
      <c r="L439" s="25" t="s">
        <v>754</v>
      </c>
      <c r="M439" s="26"/>
      <c r="N439" s="195">
        <f>O439+P439</f>
        <v>0</v>
      </c>
      <c r="O439" s="195">
        <f>SUM(O440)</f>
        <v>0</v>
      </c>
      <c r="P439" s="195">
        <f>SUM(P440)</f>
        <v>0</v>
      </c>
      <c r="Q439" s="159"/>
      <c r="R439" s="159"/>
      <c r="S439" s="332"/>
      <c r="T439" s="159"/>
      <c r="U439" s="159"/>
      <c r="V439" s="159"/>
    </row>
    <row r="440" spans="1:22" s="154" customFormat="1">
      <c r="A440" s="120" t="str">
        <f t="shared" si="78"/>
        <v>71080201000000</v>
      </c>
      <c r="B440" s="122" t="s">
        <v>439</v>
      </c>
      <c r="C440" s="115" t="s">
        <v>185</v>
      </c>
      <c r="D440" s="116" t="s">
        <v>140</v>
      </c>
      <c r="E440" s="117" t="s">
        <v>106</v>
      </c>
      <c r="F440" s="118" t="s">
        <v>441</v>
      </c>
      <c r="G440" s="127" t="s">
        <v>440</v>
      </c>
      <c r="H440" s="23"/>
      <c r="I440" s="16"/>
      <c r="J440" s="17"/>
      <c r="K440" s="17"/>
      <c r="L440" s="34" t="s">
        <v>134</v>
      </c>
      <c r="M440" s="29">
        <v>4861</v>
      </c>
      <c r="N440" s="181">
        <f t="shared" si="80"/>
        <v>0</v>
      </c>
      <c r="O440" s="295"/>
      <c r="P440" s="295"/>
      <c r="Q440" s="159"/>
      <c r="R440" s="159"/>
      <c r="S440" s="332"/>
      <c r="T440" s="159"/>
      <c r="U440" s="159"/>
      <c r="V440" s="159"/>
    </row>
    <row r="441" spans="1:22" ht="27">
      <c r="A441" s="120" t="str">
        <f t="shared" si="78"/>
        <v>71080202014511</v>
      </c>
      <c r="B441" s="122" t="s">
        <v>439</v>
      </c>
      <c r="C441" s="115" t="s">
        <v>185</v>
      </c>
      <c r="D441" s="116" t="s">
        <v>140</v>
      </c>
      <c r="E441" s="117" t="s">
        <v>140</v>
      </c>
      <c r="F441" s="118" t="s">
        <v>106</v>
      </c>
      <c r="G441" s="119">
        <v>4511</v>
      </c>
      <c r="H441" s="163">
        <v>2660</v>
      </c>
      <c r="I441" s="164" t="s">
        <v>157</v>
      </c>
      <c r="J441" s="165">
        <v>6</v>
      </c>
      <c r="K441" s="165">
        <v>0</v>
      </c>
      <c r="L441" s="166" t="s">
        <v>263</v>
      </c>
      <c r="M441" s="174"/>
      <c r="N441" s="186">
        <f>+N443</f>
        <v>0</v>
      </c>
      <c r="O441" s="186">
        <f>+O443</f>
        <v>0</v>
      </c>
      <c r="P441" s="186">
        <f>+P443</f>
        <v>0</v>
      </c>
      <c r="Q441" s="159"/>
      <c r="R441" s="159"/>
      <c r="S441" s="332"/>
      <c r="T441" s="159"/>
      <c r="U441" s="159"/>
      <c r="V441" s="159"/>
    </row>
    <row r="442" spans="1:22" s="113" customFormat="1">
      <c r="A442" s="120" t="str">
        <f t="shared" si="78"/>
        <v>71080202020000</v>
      </c>
      <c r="B442" s="122" t="s">
        <v>439</v>
      </c>
      <c r="C442" s="115" t="s">
        <v>185</v>
      </c>
      <c r="D442" s="116" t="s">
        <v>140</v>
      </c>
      <c r="E442" s="117" t="s">
        <v>140</v>
      </c>
      <c r="F442" s="118" t="s">
        <v>140</v>
      </c>
      <c r="G442" s="127" t="s">
        <v>440</v>
      </c>
      <c r="H442" s="23"/>
      <c r="I442" s="16"/>
      <c r="J442" s="17"/>
      <c r="K442" s="17"/>
      <c r="L442" s="28" t="s">
        <v>110</v>
      </c>
      <c r="M442" s="29"/>
      <c r="N442" s="188"/>
      <c r="O442" s="188"/>
      <c r="P442" s="188"/>
      <c r="Q442" s="159"/>
      <c r="R442" s="159"/>
      <c r="S442" s="332"/>
      <c r="T442" s="159"/>
      <c r="U442" s="159"/>
      <c r="V442" s="159"/>
    </row>
    <row r="443" spans="1:22" ht="25.5">
      <c r="A443" s="120" t="str">
        <f t="shared" si="78"/>
        <v>71080202024639</v>
      </c>
      <c r="B443" s="122" t="s">
        <v>439</v>
      </c>
      <c r="C443" s="115" t="s">
        <v>185</v>
      </c>
      <c r="D443" s="116" t="s">
        <v>140</v>
      </c>
      <c r="E443" s="117" t="s">
        <v>140</v>
      </c>
      <c r="F443" s="118" t="s">
        <v>140</v>
      </c>
      <c r="G443" s="127" t="s">
        <v>86</v>
      </c>
      <c r="H443" s="149">
        <v>2661</v>
      </c>
      <c r="I443" s="150" t="s">
        <v>157</v>
      </c>
      <c r="J443" s="151">
        <v>6</v>
      </c>
      <c r="K443" s="151">
        <v>1</v>
      </c>
      <c r="L443" s="152" t="s">
        <v>263</v>
      </c>
      <c r="M443" s="153"/>
      <c r="N443" s="190">
        <f>+N445+N449+N455+N464+N473</f>
        <v>0</v>
      </c>
      <c r="O443" s="190">
        <f t="shared" ref="O443:P443" si="81">+O445+O449+O455+O464+O473</f>
        <v>0</v>
      </c>
      <c r="P443" s="190">
        <f t="shared" si="81"/>
        <v>0</v>
      </c>
      <c r="Q443" s="159"/>
      <c r="R443" s="159"/>
      <c r="S443" s="332"/>
      <c r="T443" s="159"/>
      <c r="U443" s="159"/>
      <c r="V443" s="159"/>
    </row>
    <row r="444" spans="1:22">
      <c r="A444" s="120" t="str">
        <f t="shared" si="78"/>
        <v>71080202025113</v>
      </c>
      <c r="B444" s="122" t="s">
        <v>439</v>
      </c>
      <c r="C444" s="115" t="s">
        <v>185</v>
      </c>
      <c r="D444" s="116" t="s">
        <v>140</v>
      </c>
      <c r="E444" s="117" t="s">
        <v>140</v>
      </c>
      <c r="F444" s="118" t="s">
        <v>140</v>
      </c>
      <c r="G444" s="119">
        <v>5113</v>
      </c>
      <c r="H444" s="23"/>
      <c r="I444" s="23"/>
      <c r="J444" s="24"/>
      <c r="K444" s="24"/>
      <c r="L444" s="28" t="s">
        <v>108</v>
      </c>
      <c r="M444" s="29"/>
      <c r="N444" s="188"/>
      <c r="O444" s="188"/>
      <c r="P444" s="188"/>
      <c r="Q444" s="159"/>
      <c r="R444" s="159"/>
      <c r="S444" s="332"/>
      <c r="T444" s="159"/>
      <c r="U444" s="159"/>
      <c r="V444" s="159"/>
    </row>
    <row r="445" spans="1:22" s="154" customFormat="1" ht="27">
      <c r="A445" s="120" t="str">
        <f t="shared" si="78"/>
        <v>71080203000000</v>
      </c>
      <c r="B445" s="122" t="s">
        <v>439</v>
      </c>
      <c r="C445" s="115" t="s">
        <v>185</v>
      </c>
      <c r="D445" s="116" t="s">
        <v>140</v>
      </c>
      <c r="E445" s="117" t="s">
        <v>442</v>
      </c>
      <c r="F445" s="118" t="s">
        <v>441</v>
      </c>
      <c r="G445" s="127" t="s">
        <v>440</v>
      </c>
      <c r="H445" s="43"/>
      <c r="I445" s="145"/>
      <c r="J445" s="146"/>
      <c r="K445" s="146"/>
      <c r="L445" s="25" t="s">
        <v>264</v>
      </c>
      <c r="M445" s="26"/>
      <c r="N445" s="195">
        <f>O445+P445</f>
        <v>0</v>
      </c>
      <c r="O445" s="195">
        <f>SUM(O446:O448)</f>
        <v>0</v>
      </c>
      <c r="P445" s="195">
        <f>SUM(P446:P448)</f>
        <v>0</v>
      </c>
      <c r="Q445" s="159"/>
      <c r="R445" s="159"/>
      <c r="S445" s="332"/>
      <c r="T445" s="159"/>
      <c r="U445" s="159"/>
      <c r="V445" s="159"/>
    </row>
    <row r="446" spans="1:22" ht="25.5">
      <c r="A446" s="120" t="str">
        <f t="shared" si="78"/>
        <v>71080203000001</v>
      </c>
      <c r="B446" s="122" t="s">
        <v>439</v>
      </c>
      <c r="C446" s="115" t="s">
        <v>185</v>
      </c>
      <c r="D446" s="116" t="s">
        <v>140</v>
      </c>
      <c r="E446" s="117" t="s">
        <v>442</v>
      </c>
      <c r="F446" s="118" t="s">
        <v>441</v>
      </c>
      <c r="G446" s="127" t="s">
        <v>96</v>
      </c>
      <c r="H446" s="15"/>
      <c r="I446" s="23"/>
      <c r="J446" s="24"/>
      <c r="K446" s="24"/>
      <c r="L446" s="28" t="s">
        <v>142</v>
      </c>
      <c r="M446" s="42">
        <v>4251</v>
      </c>
      <c r="N446" s="181">
        <f t="shared" ref="N446:N462" si="82">O446+P446</f>
        <v>0</v>
      </c>
      <c r="O446" s="181"/>
      <c r="P446" s="181"/>
      <c r="Q446" s="159"/>
      <c r="R446" s="159"/>
      <c r="S446" s="332"/>
      <c r="T446" s="159"/>
      <c r="U446" s="159"/>
      <c r="V446" s="159"/>
    </row>
    <row r="447" spans="1:22" s="113" customFormat="1">
      <c r="A447" s="120" t="str">
        <f t="shared" si="78"/>
        <v>71080203010000</v>
      </c>
      <c r="B447" s="122" t="s">
        <v>439</v>
      </c>
      <c r="C447" s="115" t="s">
        <v>185</v>
      </c>
      <c r="D447" s="116" t="s">
        <v>140</v>
      </c>
      <c r="E447" s="117" t="s">
        <v>442</v>
      </c>
      <c r="F447" s="118" t="s">
        <v>106</v>
      </c>
      <c r="G447" s="127" t="s">
        <v>440</v>
      </c>
      <c r="H447" s="175"/>
      <c r="I447" s="192"/>
      <c r="J447" s="199"/>
      <c r="K447" s="200"/>
      <c r="L447" s="201" t="s">
        <v>240</v>
      </c>
      <c r="M447" s="11">
        <v>4269</v>
      </c>
      <c r="N447" s="181">
        <f t="shared" si="82"/>
        <v>0</v>
      </c>
      <c r="O447" s="181"/>
      <c r="P447" s="181"/>
      <c r="Q447" s="159"/>
      <c r="R447" s="159"/>
      <c r="S447" s="332"/>
      <c r="T447" s="159"/>
      <c r="U447" s="159"/>
      <c r="V447" s="159"/>
    </row>
    <row r="448" spans="1:22" ht="25.5">
      <c r="A448" s="120" t="str">
        <f t="shared" si="78"/>
        <v>71080203014511</v>
      </c>
      <c r="B448" s="122" t="s">
        <v>439</v>
      </c>
      <c r="C448" s="115" t="s">
        <v>185</v>
      </c>
      <c r="D448" s="116" t="s">
        <v>140</v>
      </c>
      <c r="E448" s="117" t="s">
        <v>442</v>
      </c>
      <c r="F448" s="118" t="s">
        <v>106</v>
      </c>
      <c r="G448" s="119">
        <v>4511</v>
      </c>
      <c r="H448" s="175"/>
      <c r="I448" s="192"/>
      <c r="J448" s="199"/>
      <c r="K448" s="200"/>
      <c r="L448" s="201" t="s">
        <v>267</v>
      </c>
      <c r="M448" s="11">
        <v>4521</v>
      </c>
      <c r="N448" s="181">
        <f t="shared" si="82"/>
        <v>0</v>
      </c>
      <c r="O448" s="181"/>
      <c r="P448" s="181"/>
      <c r="Q448" s="159"/>
      <c r="R448" s="159"/>
      <c r="S448" s="332"/>
      <c r="T448" s="159"/>
      <c r="U448" s="159"/>
      <c r="V448" s="159"/>
    </row>
    <row r="449" spans="1:22" s="113" customFormat="1" ht="27">
      <c r="A449" s="120" t="str">
        <f t="shared" si="78"/>
        <v>71080203020000</v>
      </c>
      <c r="B449" s="122" t="s">
        <v>439</v>
      </c>
      <c r="C449" s="115" t="s">
        <v>185</v>
      </c>
      <c r="D449" s="116" t="s">
        <v>140</v>
      </c>
      <c r="E449" s="117" t="s">
        <v>442</v>
      </c>
      <c r="F449" s="118" t="s">
        <v>140</v>
      </c>
      <c r="G449" s="127" t="s">
        <v>440</v>
      </c>
      <c r="H449" s="43"/>
      <c r="I449" s="145"/>
      <c r="J449" s="146"/>
      <c r="K449" s="146"/>
      <c r="L449" s="25" t="s">
        <v>265</v>
      </c>
      <c r="M449" s="26"/>
      <c r="N449" s="195">
        <f>O449+P449</f>
        <v>0</v>
      </c>
      <c r="O449" s="195">
        <f>SUM(O450:O454)</f>
        <v>0</v>
      </c>
      <c r="P449" s="195">
        <f>SUM(P450:P454)</f>
        <v>0</v>
      </c>
      <c r="Q449" s="159"/>
      <c r="R449" s="159"/>
      <c r="S449" s="332"/>
      <c r="T449" s="159"/>
      <c r="U449" s="159"/>
      <c r="V449" s="159"/>
    </row>
    <row r="450" spans="1:22" ht="25.5">
      <c r="A450" s="120" t="str">
        <f t="shared" si="78"/>
        <v>71080203025113</v>
      </c>
      <c r="B450" s="122" t="s">
        <v>439</v>
      </c>
      <c r="C450" s="115" t="s">
        <v>185</v>
      </c>
      <c r="D450" s="116" t="s">
        <v>140</v>
      </c>
      <c r="E450" s="117" t="s">
        <v>442</v>
      </c>
      <c r="F450" s="118" t="s">
        <v>140</v>
      </c>
      <c r="G450" s="119">
        <v>5113</v>
      </c>
      <c r="H450" s="15"/>
      <c r="I450" s="23"/>
      <c r="J450" s="24"/>
      <c r="K450" s="24"/>
      <c r="L450" s="28" t="s">
        <v>142</v>
      </c>
      <c r="M450" s="42">
        <v>4251</v>
      </c>
      <c r="N450" s="181">
        <f t="shared" si="82"/>
        <v>0</v>
      </c>
      <c r="O450" s="181"/>
      <c r="P450" s="181"/>
      <c r="Q450" s="159"/>
      <c r="R450" s="159"/>
      <c r="S450" s="332"/>
      <c r="T450" s="159"/>
      <c r="U450" s="159"/>
      <c r="V450" s="159"/>
    </row>
    <row r="451" spans="1:22">
      <c r="A451" s="120" t="str">
        <f t="shared" si="78"/>
        <v>71080203025129</v>
      </c>
      <c r="B451" s="122" t="s">
        <v>439</v>
      </c>
      <c r="C451" s="115" t="s">
        <v>185</v>
      </c>
      <c r="D451" s="116" t="s">
        <v>140</v>
      </c>
      <c r="E451" s="117" t="s">
        <v>442</v>
      </c>
      <c r="F451" s="118" t="s">
        <v>140</v>
      </c>
      <c r="G451" s="119">
        <v>5129</v>
      </c>
      <c r="H451" s="15"/>
      <c r="I451" s="23"/>
      <c r="J451" s="24"/>
      <c r="K451" s="24"/>
      <c r="L451" s="28" t="s">
        <v>240</v>
      </c>
      <c r="M451" s="42">
        <v>4269</v>
      </c>
      <c r="N451" s="181">
        <f t="shared" si="82"/>
        <v>0</v>
      </c>
      <c r="O451" s="181"/>
      <c r="P451" s="181"/>
      <c r="Q451" s="159"/>
      <c r="R451" s="159"/>
      <c r="S451" s="332"/>
      <c r="T451" s="159"/>
      <c r="U451" s="159"/>
      <c r="V451" s="159"/>
    </row>
    <row r="452" spans="1:22" s="154" customFormat="1" ht="25.5">
      <c r="A452" s="120" t="str">
        <f t="shared" si="78"/>
        <v>71080204000000</v>
      </c>
      <c r="B452" s="122" t="s">
        <v>439</v>
      </c>
      <c r="C452" s="115" t="s">
        <v>185</v>
      </c>
      <c r="D452" s="116" t="s">
        <v>140</v>
      </c>
      <c r="E452" s="117" t="s">
        <v>155</v>
      </c>
      <c r="F452" s="118" t="s">
        <v>441</v>
      </c>
      <c r="G452" s="127" t="s">
        <v>440</v>
      </c>
      <c r="H452" s="15"/>
      <c r="I452" s="23"/>
      <c r="J452" s="24"/>
      <c r="K452" s="24"/>
      <c r="L452" s="201" t="s">
        <v>267</v>
      </c>
      <c r="M452" s="11">
        <v>4521</v>
      </c>
      <c r="N452" s="181">
        <f t="shared" si="82"/>
        <v>0</v>
      </c>
      <c r="O452" s="181"/>
      <c r="P452" s="181"/>
      <c r="Q452" s="159"/>
      <c r="R452" s="159"/>
      <c r="S452" s="332"/>
      <c r="T452" s="159"/>
      <c r="U452" s="159"/>
      <c r="V452" s="159"/>
    </row>
    <row r="453" spans="1:22">
      <c r="A453" s="120" t="str">
        <f t="shared" si="78"/>
        <v>71080204000001</v>
      </c>
      <c r="B453" s="122" t="s">
        <v>439</v>
      </c>
      <c r="C453" s="115" t="s">
        <v>185</v>
      </c>
      <c r="D453" s="116" t="s">
        <v>140</v>
      </c>
      <c r="E453" s="117" t="s">
        <v>155</v>
      </c>
      <c r="F453" s="118" t="s">
        <v>441</v>
      </c>
      <c r="G453" s="127" t="s">
        <v>96</v>
      </c>
      <c r="H453" s="15"/>
      <c r="I453" s="23"/>
      <c r="J453" s="24"/>
      <c r="K453" s="24"/>
      <c r="L453" s="28" t="s">
        <v>173</v>
      </c>
      <c r="M453" s="29">
        <v>5112</v>
      </c>
      <c r="N453" s="181">
        <f t="shared" si="82"/>
        <v>0</v>
      </c>
      <c r="O453" s="181">
        <v>0</v>
      </c>
      <c r="P453" s="181"/>
      <c r="Q453" s="159"/>
      <c r="R453" s="159"/>
      <c r="S453" s="332"/>
      <c r="T453" s="159"/>
      <c r="U453" s="159"/>
      <c r="V453" s="159"/>
    </row>
    <row r="454" spans="1:22" s="113" customFormat="1">
      <c r="A454" s="120" t="str">
        <f t="shared" si="78"/>
        <v>71080204010000</v>
      </c>
      <c r="B454" s="122" t="s">
        <v>439</v>
      </c>
      <c r="C454" s="115" t="s">
        <v>185</v>
      </c>
      <c r="D454" s="116" t="s">
        <v>140</v>
      </c>
      <c r="E454" s="117" t="s">
        <v>155</v>
      </c>
      <c r="F454" s="118" t="s">
        <v>106</v>
      </c>
      <c r="G454" s="127" t="s">
        <v>440</v>
      </c>
      <c r="H454" s="15"/>
      <c r="I454" s="23"/>
      <c r="J454" s="24"/>
      <c r="K454" s="24"/>
      <c r="L454" s="30" t="s">
        <v>174</v>
      </c>
      <c r="M454" s="31">
        <v>5113</v>
      </c>
      <c r="N454" s="181">
        <f t="shared" si="82"/>
        <v>0</v>
      </c>
      <c r="O454" s="181">
        <v>0</v>
      </c>
      <c r="P454" s="181"/>
      <c r="Q454" s="159"/>
      <c r="R454" s="159"/>
      <c r="S454" s="332"/>
      <c r="T454" s="159"/>
      <c r="U454" s="159"/>
      <c r="V454" s="159"/>
    </row>
    <row r="455" spans="1:22" ht="27">
      <c r="A455" s="120" t="str">
        <f t="shared" si="78"/>
        <v>71080204014216</v>
      </c>
      <c r="B455" s="122" t="s">
        <v>439</v>
      </c>
      <c r="C455" s="115" t="s">
        <v>185</v>
      </c>
      <c r="D455" s="116" t="s">
        <v>140</v>
      </c>
      <c r="E455" s="117" t="s">
        <v>155</v>
      </c>
      <c r="F455" s="118" t="s">
        <v>106</v>
      </c>
      <c r="G455" s="119">
        <v>4216</v>
      </c>
      <c r="H455" s="43"/>
      <c r="I455" s="145"/>
      <c r="J455" s="146"/>
      <c r="K455" s="146"/>
      <c r="L455" s="25" t="s">
        <v>266</v>
      </c>
      <c r="M455" s="26"/>
      <c r="N455" s="195">
        <f>O455+P455</f>
        <v>0</v>
      </c>
      <c r="O455" s="195">
        <f>SUM(O456:O463)</f>
        <v>0</v>
      </c>
      <c r="P455" s="195">
        <f>SUM(P456:P463)</f>
        <v>0</v>
      </c>
      <c r="Q455" s="159"/>
      <c r="R455" s="159"/>
      <c r="S455" s="332"/>
      <c r="T455" s="159"/>
      <c r="U455" s="159"/>
      <c r="V455" s="159"/>
    </row>
    <row r="456" spans="1:22">
      <c r="A456" s="120" t="str">
        <f t="shared" si="78"/>
        <v>71080204014239</v>
      </c>
      <c r="B456" s="122" t="s">
        <v>439</v>
      </c>
      <c r="C456" s="115" t="s">
        <v>185</v>
      </c>
      <c r="D456" s="116" t="s">
        <v>140</v>
      </c>
      <c r="E456" s="117" t="s">
        <v>155</v>
      </c>
      <c r="F456" s="118" t="s">
        <v>106</v>
      </c>
      <c r="G456" s="119">
        <v>4239</v>
      </c>
      <c r="H456" s="15"/>
      <c r="I456" s="23"/>
      <c r="J456" s="24"/>
      <c r="K456" s="24"/>
      <c r="L456" s="27" t="s">
        <v>125</v>
      </c>
      <c r="M456" s="29">
        <v>4239</v>
      </c>
      <c r="N456" s="181">
        <f t="shared" si="82"/>
        <v>0</v>
      </c>
      <c r="O456" s="181"/>
      <c r="P456" s="181"/>
      <c r="Q456" s="159"/>
      <c r="R456" s="159"/>
      <c r="S456" s="332"/>
      <c r="T456" s="159"/>
      <c r="U456" s="159"/>
      <c r="V456" s="159"/>
    </row>
    <row r="457" spans="1:22" ht="25.5">
      <c r="A457" s="120" t="str">
        <f t="shared" si="78"/>
        <v>71080204014269</v>
      </c>
      <c r="B457" s="114" t="s">
        <v>439</v>
      </c>
      <c r="C457" s="115" t="s">
        <v>185</v>
      </c>
      <c r="D457" s="116" t="s">
        <v>140</v>
      </c>
      <c r="E457" s="117" t="s">
        <v>155</v>
      </c>
      <c r="F457" s="118" t="s">
        <v>106</v>
      </c>
      <c r="G457" s="119">
        <v>4269</v>
      </c>
      <c r="H457" s="15"/>
      <c r="I457" s="23"/>
      <c r="J457" s="24"/>
      <c r="K457" s="24"/>
      <c r="L457" s="28" t="s">
        <v>142</v>
      </c>
      <c r="M457" s="42">
        <v>4251</v>
      </c>
      <c r="N457" s="181">
        <f t="shared" si="82"/>
        <v>0</v>
      </c>
      <c r="O457" s="181"/>
      <c r="P457" s="181"/>
      <c r="Q457" s="159"/>
      <c r="R457" s="159"/>
      <c r="S457" s="332"/>
      <c r="T457" s="159"/>
      <c r="U457" s="159"/>
      <c r="V457" s="159"/>
    </row>
    <row r="458" spans="1:22">
      <c r="A458" s="120" t="str">
        <f t="shared" si="78"/>
        <v>71080204014639</v>
      </c>
      <c r="B458" s="122" t="s">
        <v>439</v>
      </c>
      <c r="C458" s="115" t="s">
        <v>185</v>
      </c>
      <c r="D458" s="116" t="s">
        <v>140</v>
      </c>
      <c r="E458" s="117" t="s">
        <v>155</v>
      </c>
      <c r="F458" s="118" t="s">
        <v>106</v>
      </c>
      <c r="G458" s="119">
        <v>4639</v>
      </c>
      <c r="H458" s="15"/>
      <c r="I458" s="23"/>
      <c r="J458" s="24"/>
      <c r="K458" s="24"/>
      <c r="L458" s="28" t="s">
        <v>240</v>
      </c>
      <c r="M458" s="42">
        <v>4269</v>
      </c>
      <c r="N458" s="181">
        <f t="shared" si="82"/>
        <v>0</v>
      </c>
      <c r="O458" s="181"/>
      <c r="P458" s="181"/>
      <c r="Q458" s="159"/>
      <c r="R458" s="159"/>
      <c r="S458" s="332"/>
      <c r="T458" s="159"/>
      <c r="U458" s="159"/>
      <c r="V458" s="159"/>
    </row>
    <row r="459" spans="1:22" ht="25.5">
      <c r="A459" s="120" t="str">
        <f t="shared" si="78"/>
        <v>71080204014819</v>
      </c>
      <c r="B459" s="122" t="s">
        <v>439</v>
      </c>
      <c r="C459" s="115" t="s">
        <v>185</v>
      </c>
      <c r="D459" s="116" t="s">
        <v>140</v>
      </c>
      <c r="E459" s="117" t="s">
        <v>155</v>
      </c>
      <c r="F459" s="118" t="s">
        <v>106</v>
      </c>
      <c r="G459" s="127" t="s">
        <v>88</v>
      </c>
      <c r="H459" s="15"/>
      <c r="I459" s="23"/>
      <c r="J459" s="24"/>
      <c r="K459" s="24"/>
      <c r="L459" s="28" t="s">
        <v>267</v>
      </c>
      <c r="M459" s="42">
        <v>4521</v>
      </c>
      <c r="N459" s="181">
        <f t="shared" si="82"/>
        <v>0</v>
      </c>
      <c r="O459" s="181"/>
      <c r="P459" s="181"/>
      <c r="Q459" s="159"/>
      <c r="R459" s="159"/>
      <c r="S459" s="332"/>
      <c r="T459" s="159"/>
      <c r="U459" s="159"/>
      <c r="V459" s="159"/>
    </row>
    <row r="460" spans="1:22" s="113" customFormat="1" ht="25.5">
      <c r="A460" s="120" t="str">
        <f t="shared" si="78"/>
        <v>71080204020000</v>
      </c>
      <c r="B460" s="122" t="s">
        <v>439</v>
      </c>
      <c r="C460" s="115" t="s">
        <v>185</v>
      </c>
      <c r="D460" s="116" t="s">
        <v>140</v>
      </c>
      <c r="E460" s="117" t="s">
        <v>155</v>
      </c>
      <c r="F460" s="118" t="s">
        <v>140</v>
      </c>
      <c r="G460" s="127" t="s">
        <v>440</v>
      </c>
      <c r="H460" s="15"/>
      <c r="I460" s="23"/>
      <c r="J460" s="24"/>
      <c r="K460" s="24"/>
      <c r="L460" s="28" t="s">
        <v>219</v>
      </c>
      <c r="M460" s="29">
        <v>4819</v>
      </c>
      <c r="N460" s="181">
        <f t="shared" si="82"/>
        <v>0</v>
      </c>
      <c r="O460" s="181"/>
      <c r="P460" s="181"/>
      <c r="Q460" s="159"/>
      <c r="R460" s="159"/>
      <c r="S460" s="332"/>
      <c r="T460" s="159"/>
      <c r="U460" s="159"/>
      <c r="V460" s="159"/>
    </row>
    <row r="461" spans="1:22">
      <c r="A461" s="120" t="str">
        <f t="shared" si="78"/>
        <v>71080204024511</v>
      </c>
      <c r="B461" s="122" t="s">
        <v>439</v>
      </c>
      <c r="C461" s="115" t="s">
        <v>185</v>
      </c>
      <c r="D461" s="116" t="s">
        <v>140</v>
      </c>
      <c r="E461" s="117" t="s">
        <v>155</v>
      </c>
      <c r="F461" s="118" t="s">
        <v>140</v>
      </c>
      <c r="G461" s="119">
        <v>4511</v>
      </c>
      <c r="H461" s="23"/>
      <c r="I461" s="23"/>
      <c r="J461" s="24"/>
      <c r="K461" s="24"/>
      <c r="L461" s="28" t="s">
        <v>173</v>
      </c>
      <c r="M461" s="29">
        <v>5112</v>
      </c>
      <c r="N461" s="181">
        <f t="shared" si="82"/>
        <v>0</v>
      </c>
      <c r="O461" s="181"/>
      <c r="P461" s="181"/>
      <c r="Q461" s="159"/>
      <c r="R461" s="159"/>
      <c r="S461" s="332"/>
      <c r="T461" s="159"/>
      <c r="U461" s="159"/>
      <c r="V461" s="159"/>
    </row>
    <row r="462" spans="1:22" s="113" customFormat="1" ht="16.5">
      <c r="A462" s="120" t="str">
        <f t="shared" si="78"/>
        <v>71080204030000</v>
      </c>
      <c r="B462" s="122" t="s">
        <v>439</v>
      </c>
      <c r="C462" s="115" t="s">
        <v>185</v>
      </c>
      <c r="D462" s="116" t="s">
        <v>140</v>
      </c>
      <c r="E462" s="117" t="s">
        <v>155</v>
      </c>
      <c r="F462" s="118" t="s">
        <v>442</v>
      </c>
      <c r="G462" s="127" t="s">
        <v>440</v>
      </c>
      <c r="H462" s="23"/>
      <c r="I462" s="23"/>
      <c r="J462" s="24"/>
      <c r="K462" s="24"/>
      <c r="L462" s="28" t="s">
        <v>174</v>
      </c>
      <c r="M462" s="29">
        <v>5113</v>
      </c>
      <c r="N462" s="181">
        <f t="shared" si="82"/>
        <v>0</v>
      </c>
      <c r="O462" s="291"/>
      <c r="P462" s="291"/>
      <c r="Q462" s="159"/>
      <c r="R462" s="159"/>
      <c r="S462" s="332"/>
      <c r="T462" s="159"/>
      <c r="U462" s="159"/>
      <c r="V462" s="159"/>
    </row>
    <row r="463" spans="1:22">
      <c r="A463" s="120" t="str">
        <f t="shared" si="78"/>
        <v>71080204035113</v>
      </c>
      <c r="B463" s="122" t="s">
        <v>439</v>
      </c>
      <c r="C463" s="115" t="s">
        <v>185</v>
      </c>
      <c r="D463" s="116" t="s">
        <v>140</v>
      </c>
      <c r="E463" s="117" t="s">
        <v>155</v>
      </c>
      <c r="F463" s="118" t="s">
        <v>442</v>
      </c>
      <c r="G463" s="119">
        <v>5113</v>
      </c>
      <c r="H463" s="15"/>
      <c r="I463" s="23"/>
      <c r="J463" s="24"/>
      <c r="K463" s="24"/>
      <c r="L463" s="28" t="s">
        <v>268</v>
      </c>
      <c r="M463" s="42">
        <v>5129</v>
      </c>
      <c r="N463" s="181">
        <f>O463+P463</f>
        <v>0</v>
      </c>
      <c r="O463" s="181">
        <v>0</v>
      </c>
      <c r="P463" s="181"/>
      <c r="Q463" s="159"/>
      <c r="R463" s="159"/>
      <c r="S463" s="332"/>
      <c r="T463" s="159"/>
      <c r="U463" s="159"/>
      <c r="V463" s="159"/>
    </row>
    <row r="464" spans="1:22" s="154" customFormat="1" ht="27">
      <c r="A464" s="120" t="str">
        <f t="shared" si="78"/>
        <v>71080205000000</v>
      </c>
      <c r="B464" s="122" t="s">
        <v>439</v>
      </c>
      <c r="C464" s="115" t="s">
        <v>185</v>
      </c>
      <c r="D464" s="116" t="s">
        <v>140</v>
      </c>
      <c r="E464" s="117" t="s">
        <v>149</v>
      </c>
      <c r="F464" s="118" t="s">
        <v>441</v>
      </c>
      <c r="G464" s="127" t="s">
        <v>440</v>
      </c>
      <c r="H464" s="43"/>
      <c r="I464" s="145"/>
      <c r="J464" s="146"/>
      <c r="K464" s="146"/>
      <c r="L464" s="25" t="s">
        <v>269</v>
      </c>
      <c r="M464" s="26"/>
      <c r="N464" s="195">
        <f>O464+P464</f>
        <v>0</v>
      </c>
      <c r="O464" s="195">
        <f>SUM(O465:O472)</f>
        <v>0</v>
      </c>
      <c r="P464" s="195">
        <f>SUM(P465:P472)</f>
        <v>0</v>
      </c>
      <c r="Q464" s="159"/>
      <c r="R464" s="159"/>
      <c r="S464" s="332"/>
      <c r="T464" s="159"/>
      <c r="U464" s="159"/>
      <c r="V464" s="159"/>
    </row>
    <row r="465" spans="1:22">
      <c r="A465" s="120" t="str">
        <f t="shared" si="78"/>
        <v>71080205000001</v>
      </c>
      <c r="B465" s="122" t="s">
        <v>439</v>
      </c>
      <c r="C465" s="115" t="s">
        <v>185</v>
      </c>
      <c r="D465" s="116" t="s">
        <v>140</v>
      </c>
      <c r="E465" s="117" t="s">
        <v>149</v>
      </c>
      <c r="F465" s="118" t="s">
        <v>441</v>
      </c>
      <c r="G465" s="127" t="s">
        <v>96</v>
      </c>
      <c r="H465" s="23"/>
      <c r="I465" s="23"/>
      <c r="J465" s="24"/>
      <c r="K465" s="24"/>
      <c r="L465" s="27" t="s">
        <v>122</v>
      </c>
      <c r="M465" s="10">
        <v>4234</v>
      </c>
      <c r="N465" s="181">
        <f>O465+P465</f>
        <v>0</v>
      </c>
      <c r="O465" s="298"/>
      <c r="P465" s="298"/>
      <c r="Q465" s="159"/>
      <c r="R465" s="159"/>
      <c r="S465" s="332"/>
      <c r="T465" s="159"/>
      <c r="U465" s="159"/>
      <c r="V465" s="159"/>
    </row>
    <row r="466" spans="1:22" s="113" customFormat="1" ht="25.5">
      <c r="A466" s="120" t="str">
        <f t="shared" si="78"/>
        <v>71080205010000</v>
      </c>
      <c r="B466" s="122" t="s">
        <v>439</v>
      </c>
      <c r="C466" s="115" t="s">
        <v>185</v>
      </c>
      <c r="D466" s="116" t="s">
        <v>140</v>
      </c>
      <c r="E466" s="117" t="s">
        <v>149</v>
      </c>
      <c r="F466" s="118" t="s">
        <v>106</v>
      </c>
      <c r="G466" s="127" t="s">
        <v>440</v>
      </c>
      <c r="H466" s="23"/>
      <c r="I466" s="23"/>
      <c r="J466" s="24"/>
      <c r="K466" s="24"/>
      <c r="L466" s="28" t="s">
        <v>142</v>
      </c>
      <c r="M466" s="29">
        <v>4251</v>
      </c>
      <c r="N466" s="181">
        <f t="shared" ref="N466:N475" si="83">O466+P466</f>
        <v>0</v>
      </c>
      <c r="O466" s="181"/>
      <c r="P466" s="181"/>
      <c r="Q466" s="159"/>
      <c r="R466" s="159"/>
      <c r="S466" s="332"/>
      <c r="T466" s="159"/>
      <c r="U466" s="159"/>
      <c r="V466" s="159"/>
    </row>
    <row r="467" spans="1:22">
      <c r="A467" s="120" t="str">
        <f t="shared" si="78"/>
        <v>71080205014511</v>
      </c>
      <c r="B467" s="122" t="s">
        <v>439</v>
      </c>
      <c r="C467" s="115" t="s">
        <v>185</v>
      </c>
      <c r="D467" s="116" t="s">
        <v>140</v>
      </c>
      <c r="E467" s="117" t="s">
        <v>149</v>
      </c>
      <c r="F467" s="118" t="s">
        <v>106</v>
      </c>
      <c r="G467" s="119">
        <v>4511</v>
      </c>
      <c r="H467" s="15"/>
      <c r="I467" s="23"/>
      <c r="J467" s="24"/>
      <c r="K467" s="24"/>
      <c r="L467" s="28" t="s">
        <v>240</v>
      </c>
      <c r="M467" s="11">
        <v>4269</v>
      </c>
      <c r="N467" s="181">
        <f t="shared" si="83"/>
        <v>0</v>
      </c>
      <c r="O467" s="181"/>
      <c r="P467" s="181"/>
      <c r="Q467" s="159"/>
      <c r="R467" s="159"/>
      <c r="S467" s="332"/>
      <c r="T467" s="159"/>
      <c r="U467" s="159"/>
      <c r="V467" s="159"/>
    </row>
    <row r="468" spans="1:22" s="113" customFormat="1" ht="25.5">
      <c r="A468" s="120" t="str">
        <f t="shared" si="78"/>
        <v>71080205020000</v>
      </c>
      <c r="B468" s="122" t="s">
        <v>439</v>
      </c>
      <c r="C468" s="115" t="s">
        <v>185</v>
      </c>
      <c r="D468" s="116" t="s">
        <v>140</v>
      </c>
      <c r="E468" s="117" t="s">
        <v>149</v>
      </c>
      <c r="F468" s="118" t="s">
        <v>140</v>
      </c>
      <c r="G468" s="127" t="s">
        <v>440</v>
      </c>
      <c r="H468" s="15"/>
      <c r="I468" s="23"/>
      <c r="J468" s="24"/>
      <c r="K468" s="24"/>
      <c r="L468" s="28" t="s">
        <v>267</v>
      </c>
      <c r="M468" s="11">
        <v>4521</v>
      </c>
      <c r="N468" s="181">
        <f t="shared" si="83"/>
        <v>0</v>
      </c>
      <c r="O468" s="181"/>
      <c r="P468" s="181"/>
      <c r="Q468" s="159"/>
      <c r="R468" s="159"/>
      <c r="S468" s="332"/>
      <c r="T468" s="159"/>
      <c r="U468" s="159"/>
      <c r="V468" s="159"/>
    </row>
    <row r="469" spans="1:22">
      <c r="A469" s="120" t="str">
        <f t="shared" si="78"/>
        <v>71080205024511</v>
      </c>
      <c r="B469" s="122" t="s">
        <v>439</v>
      </c>
      <c r="C469" s="115" t="s">
        <v>185</v>
      </c>
      <c r="D469" s="116" t="s">
        <v>140</v>
      </c>
      <c r="E469" s="117" t="s">
        <v>149</v>
      </c>
      <c r="F469" s="118" t="s">
        <v>140</v>
      </c>
      <c r="G469" s="119">
        <v>4511</v>
      </c>
      <c r="H469" s="23"/>
      <c r="I469" s="23"/>
      <c r="J469" s="24"/>
      <c r="K469" s="24"/>
      <c r="L469" s="30" t="s">
        <v>211</v>
      </c>
      <c r="M469" s="46">
        <v>4639</v>
      </c>
      <c r="N469" s="181">
        <f t="shared" si="83"/>
        <v>0</v>
      </c>
      <c r="O469" s="181"/>
      <c r="P469" s="181"/>
      <c r="Q469" s="159"/>
      <c r="R469" s="159"/>
      <c r="S469" s="332"/>
      <c r="T469" s="159"/>
      <c r="U469" s="159"/>
      <c r="V469" s="159"/>
    </row>
    <row r="470" spans="1:22">
      <c r="A470" s="120" t="str">
        <f t="shared" si="78"/>
        <v>71090201044239</v>
      </c>
      <c r="B470" s="122" t="s">
        <v>439</v>
      </c>
      <c r="C470" s="115" t="s">
        <v>187</v>
      </c>
      <c r="D470" s="116" t="s">
        <v>140</v>
      </c>
      <c r="E470" s="117" t="s">
        <v>106</v>
      </c>
      <c r="F470" s="118" t="s">
        <v>155</v>
      </c>
      <c r="G470" s="119">
        <v>4239</v>
      </c>
      <c r="H470" s="23"/>
      <c r="I470" s="16"/>
      <c r="J470" s="17"/>
      <c r="K470" s="17"/>
      <c r="L470" s="28" t="s">
        <v>134</v>
      </c>
      <c r="M470" s="29">
        <v>4861</v>
      </c>
      <c r="N470" s="181">
        <f t="shared" si="83"/>
        <v>0</v>
      </c>
      <c r="O470" s="298"/>
      <c r="P470" s="298"/>
      <c r="Q470" s="159"/>
      <c r="R470" s="159"/>
      <c r="S470" s="332"/>
      <c r="T470" s="159"/>
      <c r="U470" s="159"/>
      <c r="V470" s="159"/>
    </row>
    <row r="471" spans="1:22">
      <c r="B471" s="122"/>
      <c r="H471" s="35"/>
      <c r="I471" s="192"/>
      <c r="J471" s="193"/>
      <c r="K471" s="194"/>
      <c r="L471" s="28" t="s">
        <v>173</v>
      </c>
      <c r="M471" s="29">
        <v>5112</v>
      </c>
      <c r="N471" s="181">
        <f t="shared" si="83"/>
        <v>0</v>
      </c>
      <c r="O471" s="181"/>
      <c r="P471" s="181"/>
      <c r="Q471" s="159"/>
      <c r="R471" s="159"/>
      <c r="S471" s="332"/>
      <c r="T471" s="159"/>
      <c r="U471" s="159"/>
      <c r="V471" s="159"/>
    </row>
    <row r="472" spans="1:22">
      <c r="B472" s="122"/>
      <c r="H472" s="23"/>
      <c r="I472" s="23"/>
      <c r="J472" s="24"/>
      <c r="K472" s="24"/>
      <c r="L472" s="28" t="s">
        <v>174</v>
      </c>
      <c r="M472" s="29">
        <v>5113</v>
      </c>
      <c r="N472" s="181">
        <f t="shared" si="83"/>
        <v>0</v>
      </c>
      <c r="O472" s="181"/>
      <c r="P472" s="181"/>
      <c r="Q472" s="159"/>
      <c r="R472" s="159"/>
      <c r="S472" s="332"/>
      <c r="T472" s="159"/>
      <c r="U472" s="159"/>
      <c r="V472" s="159"/>
    </row>
    <row r="473" spans="1:22" s="154" customFormat="1">
      <c r="A473" s="120" t="str">
        <f t="shared" si="78"/>
        <v>71080207000000</v>
      </c>
      <c r="B473" s="122" t="s">
        <v>439</v>
      </c>
      <c r="C473" s="115" t="s">
        <v>185</v>
      </c>
      <c r="D473" s="116" t="s">
        <v>140</v>
      </c>
      <c r="E473" s="117" t="s">
        <v>183</v>
      </c>
      <c r="F473" s="118" t="s">
        <v>441</v>
      </c>
      <c r="G473" s="127" t="s">
        <v>440</v>
      </c>
      <c r="H473" s="43"/>
      <c r="I473" s="145"/>
      <c r="J473" s="146"/>
      <c r="K473" s="146"/>
      <c r="L473" s="25" t="s">
        <v>828</v>
      </c>
      <c r="M473" s="26"/>
      <c r="N473" s="195">
        <f>O473+P473</f>
        <v>0</v>
      </c>
      <c r="O473" s="195">
        <f>SUM(O474:O475)</f>
        <v>0</v>
      </c>
      <c r="P473" s="195">
        <f>SUM(P474:P475)</f>
        <v>0</v>
      </c>
      <c r="Q473" s="159"/>
      <c r="R473" s="159"/>
      <c r="S473" s="332"/>
      <c r="T473" s="159"/>
      <c r="U473" s="159"/>
      <c r="V473" s="159"/>
    </row>
    <row r="474" spans="1:22" ht="22.5" customHeight="1">
      <c r="A474" s="120" t="str">
        <f t="shared" si="78"/>
        <v>71080207000001</v>
      </c>
      <c r="B474" s="122" t="s">
        <v>439</v>
      </c>
      <c r="C474" s="115" t="s">
        <v>185</v>
      </c>
      <c r="D474" s="116" t="s">
        <v>140</v>
      </c>
      <c r="E474" s="117" t="s">
        <v>183</v>
      </c>
      <c r="F474" s="118" t="s">
        <v>441</v>
      </c>
      <c r="G474" s="127" t="s">
        <v>96</v>
      </c>
      <c r="H474" s="15"/>
      <c r="I474" s="293"/>
      <c r="J474" s="294"/>
      <c r="K474" s="294"/>
      <c r="L474" s="28" t="s">
        <v>142</v>
      </c>
      <c r="M474" s="29">
        <v>4251</v>
      </c>
      <c r="N474" s="181">
        <f t="shared" si="83"/>
        <v>0</v>
      </c>
      <c r="O474" s="316"/>
      <c r="P474" s="316"/>
      <c r="Q474" s="159"/>
      <c r="R474" s="159"/>
      <c r="S474" s="332"/>
      <c r="T474" s="159"/>
      <c r="U474" s="159"/>
      <c r="V474" s="159"/>
    </row>
    <row r="475" spans="1:22" s="113" customFormat="1" ht="16.5">
      <c r="A475" s="120" t="str">
        <f t="shared" si="78"/>
        <v>71080207010000</v>
      </c>
      <c r="B475" s="122" t="s">
        <v>439</v>
      </c>
      <c r="C475" s="115" t="s">
        <v>185</v>
      </c>
      <c r="D475" s="116" t="s">
        <v>140</v>
      </c>
      <c r="E475" s="117" t="s">
        <v>183</v>
      </c>
      <c r="F475" s="118" t="s">
        <v>106</v>
      </c>
      <c r="G475" s="127" t="s">
        <v>440</v>
      </c>
      <c r="H475" s="23"/>
      <c r="I475" s="23"/>
      <c r="J475" s="24"/>
      <c r="K475" s="24"/>
      <c r="L475" s="28" t="s">
        <v>174</v>
      </c>
      <c r="M475" s="29">
        <v>5113</v>
      </c>
      <c r="N475" s="181">
        <f t="shared" si="83"/>
        <v>0</v>
      </c>
      <c r="O475" s="291"/>
      <c r="P475" s="291"/>
      <c r="Q475" s="159"/>
      <c r="R475" s="159"/>
      <c r="S475" s="332"/>
      <c r="T475" s="159"/>
      <c r="U475" s="159"/>
      <c r="V475" s="159"/>
    </row>
    <row r="476" spans="1:22" s="154" customFormat="1">
      <c r="A476" s="120" t="str">
        <f t="shared" ref="A476:A525" si="84">CONCATENATE(B476,C476,D476,E476,F476,G476)</f>
        <v>71080403000000</v>
      </c>
      <c r="B476" s="122" t="s">
        <v>439</v>
      </c>
      <c r="C476" s="115" t="s">
        <v>185</v>
      </c>
      <c r="D476" s="116" t="s">
        <v>155</v>
      </c>
      <c r="E476" s="117" t="s">
        <v>442</v>
      </c>
      <c r="F476" s="118" t="s">
        <v>441</v>
      </c>
      <c r="G476" s="127" t="s">
        <v>440</v>
      </c>
      <c r="H476" s="178">
        <v>2700</v>
      </c>
      <c r="I476" s="210" t="s">
        <v>183</v>
      </c>
      <c r="J476" s="211">
        <v>0</v>
      </c>
      <c r="K476" s="211">
        <v>0</v>
      </c>
      <c r="L476" s="160" t="s">
        <v>275</v>
      </c>
      <c r="M476" s="172"/>
      <c r="N476" s="161">
        <f>+N478</f>
        <v>0</v>
      </c>
      <c r="O476" s="161">
        <f t="shared" ref="O476:P476" si="85">+O478</f>
        <v>0</v>
      </c>
      <c r="P476" s="161">
        <f t="shared" si="85"/>
        <v>0</v>
      </c>
      <c r="Q476" s="159"/>
      <c r="R476" s="159"/>
      <c r="S476" s="332"/>
      <c r="T476" s="159"/>
      <c r="U476" s="159"/>
      <c r="V476" s="159"/>
    </row>
    <row r="477" spans="1:22">
      <c r="A477" s="120" t="str">
        <f t="shared" si="84"/>
        <v>71080403000001</v>
      </c>
      <c r="B477" s="122" t="s">
        <v>439</v>
      </c>
      <c r="C477" s="115" t="s">
        <v>185</v>
      </c>
      <c r="D477" s="116" t="s">
        <v>155</v>
      </c>
      <c r="E477" s="117" t="s">
        <v>442</v>
      </c>
      <c r="F477" s="118" t="s">
        <v>441</v>
      </c>
      <c r="G477" s="127" t="s">
        <v>96</v>
      </c>
      <c r="H477" s="23"/>
      <c r="I477" s="16"/>
      <c r="J477" s="17"/>
      <c r="K477" s="17"/>
      <c r="L477" s="28" t="s">
        <v>108</v>
      </c>
      <c r="M477" s="29"/>
      <c r="N477" s="148"/>
      <c r="O477" s="148"/>
      <c r="P477" s="148"/>
      <c r="Q477" s="159"/>
      <c r="R477" s="159"/>
      <c r="S477" s="332"/>
      <c r="T477" s="159"/>
      <c r="U477" s="159"/>
      <c r="V477" s="159"/>
    </row>
    <row r="478" spans="1:22">
      <c r="A478" s="120" t="str">
        <f t="shared" si="84"/>
        <v>71090101000001</v>
      </c>
      <c r="B478" s="122" t="s">
        <v>439</v>
      </c>
      <c r="C478" s="115" t="s">
        <v>187</v>
      </c>
      <c r="D478" s="116" t="s">
        <v>106</v>
      </c>
      <c r="E478" s="117" t="s">
        <v>106</v>
      </c>
      <c r="F478" s="118" t="s">
        <v>441</v>
      </c>
      <c r="G478" s="127" t="s">
        <v>96</v>
      </c>
      <c r="H478" s="163">
        <v>2760</v>
      </c>
      <c r="I478" s="164" t="s">
        <v>183</v>
      </c>
      <c r="J478" s="165">
        <v>6</v>
      </c>
      <c r="K478" s="165">
        <v>0</v>
      </c>
      <c r="L478" s="166" t="s">
        <v>279</v>
      </c>
      <c r="M478" s="174"/>
      <c r="N478" s="186">
        <f>+N480</f>
        <v>0</v>
      </c>
      <c r="O478" s="186">
        <f t="shared" ref="O478:P478" si="86">+O480</f>
        <v>0</v>
      </c>
      <c r="P478" s="186">
        <f t="shared" si="86"/>
        <v>0</v>
      </c>
      <c r="Q478" s="159"/>
      <c r="R478" s="159"/>
      <c r="S478" s="332"/>
      <c r="T478" s="159"/>
      <c r="U478" s="159"/>
      <c r="V478" s="159"/>
    </row>
    <row r="479" spans="1:22" s="113" customFormat="1">
      <c r="A479" s="120" t="str">
        <f t="shared" si="84"/>
        <v>71090101010000</v>
      </c>
      <c r="B479" s="122" t="s">
        <v>439</v>
      </c>
      <c r="C479" s="115" t="s">
        <v>187</v>
      </c>
      <c r="D479" s="116" t="s">
        <v>106</v>
      </c>
      <c r="E479" s="117" t="s">
        <v>106</v>
      </c>
      <c r="F479" s="118" t="s">
        <v>106</v>
      </c>
      <c r="G479" s="127" t="s">
        <v>440</v>
      </c>
      <c r="H479" s="23"/>
      <c r="I479" s="16"/>
      <c r="J479" s="17"/>
      <c r="K479" s="17"/>
      <c r="L479" s="28" t="s">
        <v>110</v>
      </c>
      <c r="M479" s="29"/>
      <c r="N479" s="188"/>
      <c r="O479" s="188"/>
      <c r="P479" s="188"/>
      <c r="Q479" s="159"/>
      <c r="R479" s="159"/>
      <c r="S479" s="332"/>
      <c r="T479" s="159"/>
      <c r="U479" s="159"/>
      <c r="V479" s="159"/>
    </row>
    <row r="480" spans="1:22">
      <c r="A480" s="120" t="str">
        <f t="shared" si="84"/>
        <v>71090101014239</v>
      </c>
      <c r="B480" s="122" t="s">
        <v>439</v>
      </c>
      <c r="C480" s="115" t="s">
        <v>187</v>
      </c>
      <c r="D480" s="116" t="s">
        <v>106</v>
      </c>
      <c r="E480" s="117" t="s">
        <v>106</v>
      </c>
      <c r="F480" s="118" t="s">
        <v>106</v>
      </c>
      <c r="G480" s="119">
        <v>4239</v>
      </c>
      <c r="H480" s="149">
        <v>2761</v>
      </c>
      <c r="I480" s="150" t="s">
        <v>183</v>
      </c>
      <c r="J480" s="151">
        <v>6</v>
      </c>
      <c r="K480" s="151">
        <v>1</v>
      </c>
      <c r="L480" s="152" t="s">
        <v>280</v>
      </c>
      <c r="M480" s="153"/>
      <c r="N480" s="190">
        <f>+N482+N485+N487</f>
        <v>0</v>
      </c>
      <c r="O480" s="190">
        <f>+O482+O485+O487</f>
        <v>0</v>
      </c>
      <c r="P480" s="190">
        <f>+P482+P485+P487</f>
        <v>0</v>
      </c>
      <c r="Q480" s="159"/>
      <c r="R480" s="159"/>
      <c r="S480" s="332"/>
      <c r="T480" s="159"/>
      <c r="U480" s="159"/>
      <c r="V480" s="159"/>
    </row>
    <row r="481" spans="1:235">
      <c r="A481" s="120" t="str">
        <f t="shared" si="84"/>
        <v>71090101014511</v>
      </c>
      <c r="B481" s="122" t="s">
        <v>439</v>
      </c>
      <c r="C481" s="115" t="s">
        <v>187</v>
      </c>
      <c r="D481" s="116" t="s">
        <v>106</v>
      </c>
      <c r="E481" s="117" t="s">
        <v>106</v>
      </c>
      <c r="F481" s="118" t="s">
        <v>106</v>
      </c>
      <c r="G481" s="119">
        <v>4511</v>
      </c>
      <c r="H481" s="23"/>
      <c r="I481" s="23"/>
      <c r="J481" s="24"/>
      <c r="K481" s="24"/>
      <c r="L481" s="28" t="s">
        <v>108</v>
      </c>
      <c r="M481" s="29"/>
      <c r="N481" s="188"/>
      <c r="O481" s="188"/>
      <c r="P481" s="188"/>
      <c r="Q481" s="159"/>
      <c r="R481" s="159"/>
      <c r="S481" s="332"/>
      <c r="T481" s="159"/>
      <c r="U481" s="159"/>
      <c r="V481" s="159"/>
    </row>
    <row r="482" spans="1:235" s="113" customFormat="1" ht="38.450000000000003" customHeight="1">
      <c r="A482" s="120" t="str">
        <f t="shared" si="84"/>
        <v>71090101020000</v>
      </c>
      <c r="B482" s="122" t="s">
        <v>439</v>
      </c>
      <c r="C482" s="115" t="s">
        <v>187</v>
      </c>
      <c r="D482" s="116" t="s">
        <v>106</v>
      </c>
      <c r="E482" s="117" t="s">
        <v>106</v>
      </c>
      <c r="F482" s="118" t="s">
        <v>140</v>
      </c>
      <c r="G482" s="127" t="s">
        <v>440</v>
      </c>
      <c r="H482" s="43"/>
      <c r="I482" s="145"/>
      <c r="J482" s="146"/>
      <c r="K482" s="146"/>
      <c r="L482" s="25" t="s">
        <v>883</v>
      </c>
      <c r="M482" s="26"/>
      <c r="N482" s="195">
        <f>O482+P482</f>
        <v>0</v>
      </c>
      <c r="O482" s="195">
        <f>SUM(O483:O484)</f>
        <v>0</v>
      </c>
      <c r="P482" s="195">
        <f>SUM(P483:P484)</f>
        <v>0</v>
      </c>
      <c r="Q482" s="159"/>
      <c r="R482" s="159"/>
      <c r="S482" s="332"/>
      <c r="T482" s="159"/>
      <c r="U482" s="159"/>
      <c r="V482" s="159"/>
    </row>
    <row r="483" spans="1:235" ht="16.5">
      <c r="A483" s="120" t="str">
        <f t="shared" si="84"/>
        <v>71090101025129</v>
      </c>
      <c r="B483" s="122" t="s">
        <v>439</v>
      </c>
      <c r="C483" s="115" t="s">
        <v>187</v>
      </c>
      <c r="D483" s="116" t="s">
        <v>106</v>
      </c>
      <c r="E483" s="117" t="s">
        <v>106</v>
      </c>
      <c r="F483" s="118" t="s">
        <v>140</v>
      </c>
      <c r="G483" s="119">
        <v>5129</v>
      </c>
      <c r="H483" s="23"/>
      <c r="I483" s="23"/>
      <c r="J483" s="24"/>
      <c r="K483" s="24"/>
      <c r="L483" s="28" t="s">
        <v>136</v>
      </c>
      <c r="M483" s="29">
        <v>5122</v>
      </c>
      <c r="N483" s="181">
        <f t="shared" ref="N483:N486" si="87">O483+P483</f>
        <v>0</v>
      </c>
      <c r="O483" s="291"/>
      <c r="P483" s="291"/>
      <c r="Q483" s="159"/>
      <c r="R483" s="159"/>
      <c r="S483" s="332"/>
      <c r="T483" s="159"/>
      <c r="U483" s="159"/>
      <c r="V483" s="159"/>
    </row>
    <row r="484" spans="1:235" s="113" customFormat="1" ht="16.5">
      <c r="A484" s="120" t="str">
        <f t="shared" si="84"/>
        <v>71090101030000</v>
      </c>
      <c r="B484" s="122" t="s">
        <v>439</v>
      </c>
      <c r="C484" s="115" t="s">
        <v>187</v>
      </c>
      <c r="D484" s="116" t="s">
        <v>106</v>
      </c>
      <c r="E484" s="117" t="s">
        <v>106</v>
      </c>
      <c r="F484" s="118" t="s">
        <v>442</v>
      </c>
      <c r="G484" s="127" t="s">
        <v>440</v>
      </c>
      <c r="H484" s="23"/>
      <c r="I484" s="23"/>
      <c r="J484" s="24"/>
      <c r="K484" s="24"/>
      <c r="L484" s="28" t="s">
        <v>137</v>
      </c>
      <c r="M484" s="29">
        <v>5129</v>
      </c>
      <c r="N484" s="181">
        <f t="shared" si="87"/>
        <v>0</v>
      </c>
      <c r="O484" s="291"/>
      <c r="P484" s="291"/>
      <c r="Q484" s="159"/>
      <c r="R484" s="159"/>
      <c r="S484" s="332"/>
      <c r="T484" s="159"/>
      <c r="U484" s="159"/>
      <c r="V484" s="159"/>
    </row>
    <row r="485" spans="1:235" s="113" customFormat="1">
      <c r="A485" s="120" t="str">
        <f t="shared" si="84"/>
        <v>71090101034239</v>
      </c>
      <c r="B485" s="122" t="s">
        <v>439</v>
      </c>
      <c r="C485" s="115" t="s">
        <v>187</v>
      </c>
      <c r="D485" s="116" t="s">
        <v>106</v>
      </c>
      <c r="E485" s="117" t="s">
        <v>106</v>
      </c>
      <c r="F485" s="118" t="s">
        <v>442</v>
      </c>
      <c r="G485" s="127">
        <v>4239</v>
      </c>
      <c r="H485" s="43"/>
      <c r="I485" s="145"/>
      <c r="J485" s="146"/>
      <c r="K485" s="146"/>
      <c r="L485" s="25" t="s">
        <v>282</v>
      </c>
      <c r="M485" s="26"/>
      <c r="N485" s="195">
        <f t="shared" si="87"/>
        <v>0</v>
      </c>
      <c r="O485" s="195">
        <f>SUM(O486)</f>
        <v>0</v>
      </c>
      <c r="P485" s="195">
        <f>SUM(P486)</f>
        <v>0</v>
      </c>
      <c r="Q485" s="159"/>
      <c r="R485" s="159"/>
      <c r="S485" s="332"/>
      <c r="T485" s="159"/>
      <c r="U485" s="159"/>
      <c r="V485" s="159"/>
    </row>
    <row r="486" spans="1:235" s="37" customFormat="1" ht="16.5">
      <c r="A486" s="120" t="str">
        <f t="shared" si="84"/>
        <v>71090101034511</v>
      </c>
      <c r="B486" s="122" t="s">
        <v>439</v>
      </c>
      <c r="C486" s="115" t="s">
        <v>187</v>
      </c>
      <c r="D486" s="116" t="s">
        <v>106</v>
      </c>
      <c r="E486" s="117" t="s">
        <v>106</v>
      </c>
      <c r="F486" s="118" t="s">
        <v>442</v>
      </c>
      <c r="G486" s="127" t="s">
        <v>83</v>
      </c>
      <c r="H486" s="23"/>
      <c r="I486" s="23"/>
      <c r="J486" s="24"/>
      <c r="K486" s="24"/>
      <c r="L486" s="27" t="s">
        <v>126</v>
      </c>
      <c r="M486" s="10">
        <v>4241</v>
      </c>
      <c r="N486" s="181">
        <f t="shared" si="87"/>
        <v>0</v>
      </c>
      <c r="O486" s="291"/>
      <c r="P486" s="291"/>
      <c r="Q486" s="159"/>
      <c r="R486" s="159"/>
      <c r="S486" s="332"/>
      <c r="T486" s="159"/>
      <c r="U486" s="159"/>
      <c r="V486" s="159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</row>
    <row r="487" spans="1:235" s="113" customFormat="1">
      <c r="A487" s="120" t="str">
        <f t="shared" ref="A487:A488" si="88">CONCATENATE(B487,C487,D487,E487,F487,G487)</f>
        <v>71090101034239</v>
      </c>
      <c r="B487" s="122" t="s">
        <v>439</v>
      </c>
      <c r="C487" s="115" t="s">
        <v>187</v>
      </c>
      <c r="D487" s="116" t="s">
        <v>106</v>
      </c>
      <c r="E487" s="117" t="s">
        <v>106</v>
      </c>
      <c r="F487" s="118" t="s">
        <v>442</v>
      </c>
      <c r="G487" s="127">
        <v>4239</v>
      </c>
      <c r="H487" s="43"/>
      <c r="I487" s="145"/>
      <c r="J487" s="146"/>
      <c r="K487" s="146"/>
      <c r="L487" s="25" t="s">
        <v>894</v>
      </c>
      <c r="M487" s="26"/>
      <c r="N487" s="195">
        <f t="shared" ref="N487:N488" si="89">O487+P487</f>
        <v>0</v>
      </c>
      <c r="O487" s="195">
        <f>SUM(O488)</f>
        <v>0</v>
      </c>
      <c r="P487" s="195">
        <f>SUM(P488)</f>
        <v>0</v>
      </c>
      <c r="Q487" s="159"/>
      <c r="R487" s="159"/>
      <c r="S487" s="332"/>
      <c r="T487" s="159"/>
      <c r="U487" s="159"/>
      <c r="V487" s="159"/>
    </row>
    <row r="488" spans="1:235" s="113" customFormat="1" ht="16.5">
      <c r="A488" s="120" t="str">
        <f t="shared" si="88"/>
        <v>71080207010000</v>
      </c>
      <c r="B488" s="122" t="s">
        <v>439</v>
      </c>
      <c r="C488" s="115" t="s">
        <v>185</v>
      </c>
      <c r="D488" s="116" t="s">
        <v>140</v>
      </c>
      <c r="E488" s="117" t="s">
        <v>183</v>
      </c>
      <c r="F488" s="118" t="s">
        <v>106</v>
      </c>
      <c r="G488" s="127" t="s">
        <v>440</v>
      </c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9"/>
        <v>0</v>
      </c>
      <c r="O488" s="291"/>
      <c r="P488" s="291"/>
      <c r="Q488" s="159"/>
      <c r="R488" s="159"/>
      <c r="S488" s="332"/>
      <c r="T488" s="159"/>
      <c r="U488" s="159"/>
      <c r="V488" s="159"/>
    </row>
    <row r="489" spans="1:235" s="113" customFormat="1">
      <c r="A489" s="120" t="str">
        <f t="shared" si="84"/>
        <v>71090102020000</v>
      </c>
      <c r="B489" s="122" t="s">
        <v>439</v>
      </c>
      <c r="C489" s="115" t="s">
        <v>187</v>
      </c>
      <c r="D489" s="116" t="s">
        <v>106</v>
      </c>
      <c r="E489" s="117" t="s">
        <v>140</v>
      </c>
      <c r="F489" s="118" t="s">
        <v>140</v>
      </c>
      <c r="G489" s="127" t="s">
        <v>440</v>
      </c>
      <c r="H489" s="178">
        <v>2800</v>
      </c>
      <c r="I489" s="210" t="s">
        <v>185</v>
      </c>
      <c r="J489" s="211">
        <v>0</v>
      </c>
      <c r="K489" s="211">
        <v>0</v>
      </c>
      <c r="L489" s="160" t="s">
        <v>284</v>
      </c>
      <c r="M489" s="172"/>
      <c r="N489" s="161">
        <f>+N491+N516+N565</f>
        <v>0</v>
      </c>
      <c r="O489" s="161">
        <f>+O491+O516+O565</f>
        <v>0</v>
      </c>
      <c r="P489" s="161">
        <f>+P491+P516+P565</f>
        <v>0</v>
      </c>
      <c r="Q489" s="159"/>
      <c r="R489" s="159"/>
      <c r="S489" s="332"/>
      <c r="T489" s="159"/>
      <c r="U489" s="159"/>
      <c r="V489" s="159"/>
    </row>
    <row r="490" spans="1:235">
      <c r="A490" s="120" t="str">
        <f t="shared" si="84"/>
        <v>71090102024239</v>
      </c>
      <c r="B490" s="122" t="s">
        <v>439</v>
      </c>
      <c r="C490" s="115" t="s">
        <v>187</v>
      </c>
      <c r="D490" s="116" t="s">
        <v>106</v>
      </c>
      <c r="E490" s="117" t="s">
        <v>140</v>
      </c>
      <c r="F490" s="118" t="s">
        <v>140</v>
      </c>
      <c r="G490" s="119">
        <v>4239</v>
      </c>
      <c r="H490" s="23"/>
      <c r="I490" s="16"/>
      <c r="J490" s="17"/>
      <c r="K490" s="17"/>
      <c r="L490" s="28" t="s">
        <v>108</v>
      </c>
      <c r="M490" s="29"/>
      <c r="N490" s="188"/>
      <c r="O490" s="188"/>
      <c r="P490" s="188"/>
      <c r="Q490" s="159"/>
      <c r="R490" s="159"/>
      <c r="S490" s="332"/>
      <c r="T490" s="159"/>
      <c r="U490" s="159"/>
      <c r="V490" s="159"/>
    </row>
    <row r="491" spans="1:235">
      <c r="A491" s="120" t="str">
        <f t="shared" si="84"/>
        <v>71090102024511</v>
      </c>
      <c r="B491" s="114" t="s">
        <v>439</v>
      </c>
      <c r="C491" s="115" t="s">
        <v>187</v>
      </c>
      <c r="D491" s="116" t="s">
        <v>106</v>
      </c>
      <c r="E491" s="117" t="s">
        <v>140</v>
      </c>
      <c r="F491" s="118" t="s">
        <v>140</v>
      </c>
      <c r="G491" s="119">
        <v>4511</v>
      </c>
      <c r="H491" s="163">
        <v>2810</v>
      </c>
      <c r="I491" s="164" t="s">
        <v>185</v>
      </c>
      <c r="J491" s="165">
        <v>1</v>
      </c>
      <c r="K491" s="165">
        <v>0</v>
      </c>
      <c r="L491" s="166" t="s">
        <v>285</v>
      </c>
      <c r="M491" s="174"/>
      <c r="N491" s="186">
        <f>+N493</f>
        <v>0</v>
      </c>
      <c r="O491" s="186">
        <f>+O493</f>
        <v>0</v>
      </c>
      <c r="P491" s="186">
        <f>+P493</f>
        <v>0</v>
      </c>
      <c r="Q491" s="159"/>
      <c r="R491" s="159"/>
      <c r="S491" s="332"/>
      <c r="T491" s="159"/>
      <c r="U491" s="159"/>
      <c r="V491" s="159"/>
    </row>
    <row r="492" spans="1:235" s="113" customFormat="1">
      <c r="A492" s="120" t="str">
        <f t="shared" si="84"/>
        <v>71090102030000</v>
      </c>
      <c r="B492" s="122" t="s">
        <v>439</v>
      </c>
      <c r="C492" s="115" t="s">
        <v>187</v>
      </c>
      <c r="D492" s="116" t="s">
        <v>106</v>
      </c>
      <c r="E492" s="117" t="s">
        <v>140</v>
      </c>
      <c r="F492" s="118" t="s">
        <v>442</v>
      </c>
      <c r="G492" s="127" t="s">
        <v>440</v>
      </c>
      <c r="H492" s="23"/>
      <c r="I492" s="16"/>
      <c r="J492" s="17"/>
      <c r="K492" s="17"/>
      <c r="L492" s="28" t="s">
        <v>110</v>
      </c>
      <c r="M492" s="29"/>
      <c r="N492" s="188"/>
      <c r="O492" s="188"/>
      <c r="P492" s="188"/>
      <c r="Q492" s="159"/>
      <c r="R492" s="159"/>
      <c r="S492" s="332"/>
      <c r="T492" s="159"/>
      <c r="U492" s="159"/>
      <c r="V492" s="159"/>
    </row>
    <row r="493" spans="1:235">
      <c r="A493" s="120" t="str">
        <f t="shared" si="84"/>
        <v>71090102034239</v>
      </c>
      <c r="B493" s="122" t="s">
        <v>439</v>
      </c>
      <c r="C493" s="115" t="s">
        <v>187</v>
      </c>
      <c r="D493" s="116" t="s">
        <v>106</v>
      </c>
      <c r="E493" s="117" t="s">
        <v>140</v>
      </c>
      <c r="F493" s="118" t="s">
        <v>442</v>
      </c>
      <c r="G493" s="119">
        <v>4239</v>
      </c>
      <c r="H493" s="149">
        <v>2811</v>
      </c>
      <c r="I493" s="150" t="s">
        <v>185</v>
      </c>
      <c r="J493" s="151">
        <v>1</v>
      </c>
      <c r="K493" s="151">
        <v>1</v>
      </c>
      <c r="L493" s="152" t="s">
        <v>285</v>
      </c>
      <c r="M493" s="153"/>
      <c r="N493" s="190">
        <f>+N495+N500+N510+N514</f>
        <v>0</v>
      </c>
      <c r="O493" s="190">
        <f t="shared" ref="O493:P493" si="90">+O495+O500+O510+O514</f>
        <v>0</v>
      </c>
      <c r="P493" s="190">
        <f t="shared" si="90"/>
        <v>0</v>
      </c>
      <c r="Q493" s="159"/>
      <c r="R493" s="159"/>
      <c r="S493" s="332"/>
      <c r="T493" s="159"/>
      <c r="U493" s="159"/>
      <c r="V493" s="159"/>
    </row>
    <row r="494" spans="1:235">
      <c r="A494" s="120" t="str">
        <f t="shared" si="84"/>
        <v>71090102034511</v>
      </c>
      <c r="B494" s="114" t="s">
        <v>439</v>
      </c>
      <c r="C494" s="115" t="s">
        <v>187</v>
      </c>
      <c r="D494" s="116" t="s">
        <v>106</v>
      </c>
      <c r="E494" s="117" t="s">
        <v>140</v>
      </c>
      <c r="F494" s="118" t="s">
        <v>442</v>
      </c>
      <c r="G494" s="119">
        <v>4511</v>
      </c>
      <c r="H494" s="23"/>
      <c r="I494" s="23"/>
      <c r="J494" s="24"/>
      <c r="K494" s="24"/>
      <c r="L494" s="28" t="s">
        <v>108</v>
      </c>
      <c r="M494" s="29"/>
      <c r="N494" s="188"/>
      <c r="O494" s="188"/>
      <c r="P494" s="188"/>
      <c r="Q494" s="159"/>
      <c r="R494" s="159"/>
      <c r="S494" s="332"/>
      <c r="T494" s="159"/>
      <c r="U494" s="159"/>
      <c r="V494" s="159"/>
    </row>
    <row r="495" spans="1:235" s="168" customFormat="1">
      <c r="A495" s="120" t="str">
        <f t="shared" si="84"/>
        <v>71090200000000</v>
      </c>
      <c r="B495" s="122" t="s">
        <v>439</v>
      </c>
      <c r="C495" s="115" t="s">
        <v>187</v>
      </c>
      <c r="D495" s="116" t="s">
        <v>140</v>
      </c>
      <c r="E495" s="117" t="s">
        <v>441</v>
      </c>
      <c r="F495" s="118" t="s">
        <v>441</v>
      </c>
      <c r="G495" s="127" t="s">
        <v>440</v>
      </c>
      <c r="H495" s="43"/>
      <c r="I495" s="145"/>
      <c r="J495" s="146"/>
      <c r="K495" s="146"/>
      <c r="L495" s="25" t="s">
        <v>286</v>
      </c>
      <c r="M495" s="26"/>
      <c r="N495" s="195">
        <f>SUM(N496:N499)</f>
        <v>0</v>
      </c>
      <c r="O495" s="195">
        <f t="shared" ref="O495:P495" si="91">SUM(O496:O499)</f>
        <v>0</v>
      </c>
      <c r="P495" s="195">
        <f t="shared" si="91"/>
        <v>0</v>
      </c>
      <c r="Q495" s="159"/>
      <c r="R495" s="159"/>
      <c r="S495" s="332"/>
      <c r="T495" s="159"/>
      <c r="U495" s="159"/>
      <c r="V495" s="159"/>
    </row>
    <row r="496" spans="1:235">
      <c r="A496" s="120" t="str">
        <f t="shared" si="84"/>
        <v>71090200000001</v>
      </c>
      <c r="B496" s="122" t="s">
        <v>439</v>
      </c>
      <c r="C496" s="115" t="s">
        <v>187</v>
      </c>
      <c r="D496" s="116" t="s">
        <v>140</v>
      </c>
      <c r="E496" s="117" t="s">
        <v>441</v>
      </c>
      <c r="F496" s="118" t="s">
        <v>441</v>
      </c>
      <c r="G496" s="127" t="s">
        <v>96</v>
      </c>
      <c r="H496" s="15"/>
      <c r="I496" s="23"/>
      <c r="J496" s="24"/>
      <c r="K496" s="24"/>
      <c r="L496" s="27" t="s">
        <v>125</v>
      </c>
      <c r="M496" s="29">
        <v>4239</v>
      </c>
      <c r="N496" s="181">
        <f t="shared" ref="N496:N513" si="92">O496+P496</f>
        <v>0</v>
      </c>
      <c r="O496" s="181"/>
      <c r="P496" s="181"/>
      <c r="Q496" s="159"/>
      <c r="R496" s="159"/>
      <c r="S496" s="332"/>
      <c r="T496" s="159"/>
      <c r="U496" s="159"/>
      <c r="V496" s="159"/>
    </row>
    <row r="497" spans="1:22" s="154" customFormat="1">
      <c r="A497" s="120" t="str">
        <f t="shared" si="84"/>
        <v>71090201000000</v>
      </c>
      <c r="B497" s="122" t="s">
        <v>439</v>
      </c>
      <c r="C497" s="115" t="s">
        <v>187</v>
      </c>
      <c r="D497" s="116" t="s">
        <v>140</v>
      </c>
      <c r="E497" s="117" t="s">
        <v>106</v>
      </c>
      <c r="F497" s="118" t="s">
        <v>441</v>
      </c>
      <c r="G497" s="127" t="s">
        <v>440</v>
      </c>
      <c r="H497" s="23"/>
      <c r="I497" s="16"/>
      <c r="J497" s="17"/>
      <c r="K497" s="17"/>
      <c r="L497" s="28" t="s">
        <v>167</v>
      </c>
      <c r="M497" s="29">
        <v>4639</v>
      </c>
      <c r="N497" s="181">
        <f t="shared" si="92"/>
        <v>0</v>
      </c>
      <c r="O497" s="181"/>
      <c r="P497" s="181"/>
      <c r="Q497" s="159"/>
      <c r="R497" s="159"/>
      <c r="S497" s="332"/>
      <c r="T497" s="159"/>
      <c r="U497" s="159"/>
      <c r="V497" s="159"/>
    </row>
    <row r="498" spans="1:22" s="154" customFormat="1">
      <c r="A498" s="120"/>
      <c r="B498" s="122"/>
      <c r="C498" s="115"/>
      <c r="D498" s="116"/>
      <c r="E498" s="117"/>
      <c r="F498" s="118"/>
      <c r="G498" s="127"/>
      <c r="H498" s="23"/>
      <c r="I498" s="16"/>
      <c r="J498" s="17"/>
      <c r="K498" s="17"/>
      <c r="L498" s="28" t="s">
        <v>823</v>
      </c>
      <c r="M498" s="29">
        <v>4727</v>
      </c>
      <c r="N498" s="181">
        <f t="shared" ref="N498:N499" si="93">O498+P498</f>
        <v>0</v>
      </c>
      <c r="O498" s="181"/>
      <c r="P498" s="181"/>
      <c r="Q498" s="159"/>
      <c r="R498" s="159"/>
      <c r="S498" s="332"/>
      <c r="T498" s="159"/>
      <c r="U498" s="159"/>
      <c r="V498" s="159"/>
    </row>
    <row r="499" spans="1:22" ht="25.5">
      <c r="A499" s="120" t="str">
        <f t="shared" ref="A499" si="94">CONCATENATE(B499,C499,D499,E499,F499,G499)</f>
        <v>71090201024239</v>
      </c>
      <c r="B499" s="122" t="s">
        <v>439</v>
      </c>
      <c r="C499" s="115" t="s">
        <v>187</v>
      </c>
      <c r="D499" s="116" t="s">
        <v>140</v>
      </c>
      <c r="E499" s="117" t="s">
        <v>106</v>
      </c>
      <c r="F499" s="118" t="s">
        <v>140</v>
      </c>
      <c r="G499" s="119">
        <v>4239</v>
      </c>
      <c r="H499" s="23"/>
      <c r="I499" s="16"/>
      <c r="J499" s="17"/>
      <c r="K499" s="17"/>
      <c r="L499" s="27" t="s">
        <v>219</v>
      </c>
      <c r="M499" s="10">
        <v>4819</v>
      </c>
      <c r="N499" s="181">
        <f t="shared" si="93"/>
        <v>0</v>
      </c>
      <c r="O499" s="181"/>
      <c r="P499" s="181"/>
      <c r="Q499" s="159"/>
      <c r="R499" s="159"/>
      <c r="S499" s="332"/>
      <c r="T499" s="159"/>
      <c r="U499" s="159"/>
      <c r="V499" s="159"/>
    </row>
    <row r="500" spans="1:22" ht="27">
      <c r="A500" s="120" t="str">
        <f t="shared" si="84"/>
        <v>71090201000001</v>
      </c>
      <c r="B500" s="122" t="s">
        <v>439</v>
      </c>
      <c r="C500" s="115" t="s">
        <v>187</v>
      </c>
      <c r="D500" s="116" t="s">
        <v>140</v>
      </c>
      <c r="E500" s="117" t="s">
        <v>106</v>
      </c>
      <c r="F500" s="118" t="s">
        <v>441</v>
      </c>
      <c r="G500" s="127" t="s">
        <v>96</v>
      </c>
      <c r="H500" s="43"/>
      <c r="I500" s="145"/>
      <c r="J500" s="146"/>
      <c r="K500" s="146"/>
      <c r="L500" s="25" t="s">
        <v>287</v>
      </c>
      <c r="M500" s="26"/>
      <c r="N500" s="195">
        <f>O500+P500</f>
        <v>0</v>
      </c>
      <c r="O500" s="195">
        <f>SUM(O501:O509)</f>
        <v>0</v>
      </c>
      <c r="P500" s="195">
        <f>SUM(P501:P509)</f>
        <v>0</v>
      </c>
      <c r="Q500" s="159"/>
      <c r="R500" s="159"/>
      <c r="S500" s="332"/>
      <c r="T500" s="159"/>
      <c r="U500" s="159"/>
      <c r="V500" s="159"/>
    </row>
    <row r="501" spans="1:22" s="113" customFormat="1">
      <c r="A501" s="120" t="str">
        <f t="shared" si="84"/>
        <v>71090201010000</v>
      </c>
      <c r="B501" s="122" t="s">
        <v>439</v>
      </c>
      <c r="C501" s="115" t="s">
        <v>187</v>
      </c>
      <c r="D501" s="116" t="s">
        <v>140</v>
      </c>
      <c r="E501" s="117" t="s">
        <v>106</v>
      </c>
      <c r="F501" s="118" t="s">
        <v>106</v>
      </c>
      <c r="G501" s="127" t="s">
        <v>440</v>
      </c>
      <c r="H501" s="15"/>
      <c r="I501" s="23"/>
      <c r="J501" s="24"/>
      <c r="K501" s="24"/>
      <c r="L501" s="27" t="s">
        <v>114</v>
      </c>
      <c r="M501" s="42">
        <v>4212</v>
      </c>
      <c r="N501" s="181">
        <f t="shared" si="92"/>
        <v>0</v>
      </c>
      <c r="O501" s="181"/>
      <c r="P501" s="181"/>
      <c r="Q501" s="159"/>
      <c r="R501" s="159"/>
      <c r="S501" s="332"/>
      <c r="T501" s="159"/>
      <c r="U501" s="159"/>
      <c r="V501" s="159"/>
    </row>
    <row r="502" spans="1:22">
      <c r="A502" s="120" t="str">
        <f t="shared" si="84"/>
        <v>71090201014239</v>
      </c>
      <c r="B502" s="122" t="s">
        <v>439</v>
      </c>
      <c r="C502" s="115" t="s">
        <v>187</v>
      </c>
      <c r="D502" s="116" t="s">
        <v>140</v>
      </c>
      <c r="E502" s="117" t="s">
        <v>106</v>
      </c>
      <c r="F502" s="118" t="s">
        <v>106</v>
      </c>
      <c r="G502" s="119">
        <v>4239</v>
      </c>
      <c r="H502" s="15"/>
      <c r="I502" s="23"/>
      <c r="J502" s="24"/>
      <c r="K502" s="24"/>
      <c r="L502" s="27" t="s">
        <v>115</v>
      </c>
      <c r="M502" s="42">
        <v>4213</v>
      </c>
      <c r="N502" s="181">
        <f t="shared" si="92"/>
        <v>0</v>
      </c>
      <c r="O502" s="181"/>
      <c r="P502" s="181"/>
      <c r="Q502" s="159"/>
      <c r="R502" s="159"/>
      <c r="S502" s="332"/>
      <c r="T502" s="159"/>
      <c r="U502" s="159"/>
      <c r="V502" s="159"/>
    </row>
    <row r="503" spans="1:22" ht="18" customHeight="1">
      <c r="A503" s="120" t="str">
        <f t="shared" si="84"/>
        <v>71090201014511</v>
      </c>
      <c r="B503" s="114" t="s">
        <v>439</v>
      </c>
      <c r="C503" s="115" t="s">
        <v>187</v>
      </c>
      <c r="D503" s="116" t="s">
        <v>140</v>
      </c>
      <c r="E503" s="117" t="s">
        <v>106</v>
      </c>
      <c r="F503" s="118" t="s">
        <v>106</v>
      </c>
      <c r="G503" s="119">
        <v>4511</v>
      </c>
      <c r="H503" s="15"/>
      <c r="I503" s="23"/>
      <c r="J503" s="24"/>
      <c r="K503" s="24"/>
      <c r="L503" s="28" t="s">
        <v>142</v>
      </c>
      <c r="M503" s="11">
        <v>4251</v>
      </c>
      <c r="N503" s="181">
        <f t="shared" si="92"/>
        <v>0</v>
      </c>
      <c r="O503" s="181"/>
      <c r="P503" s="181"/>
      <c r="Q503" s="159"/>
      <c r="R503" s="159"/>
      <c r="S503" s="332"/>
      <c r="T503" s="159"/>
      <c r="U503" s="159"/>
      <c r="V503" s="159"/>
    </row>
    <row r="504" spans="1:22" s="113" customFormat="1" ht="16.5">
      <c r="A504" s="120" t="str">
        <f t="shared" si="84"/>
        <v>71090201020000</v>
      </c>
      <c r="B504" s="122" t="s">
        <v>439</v>
      </c>
      <c r="C504" s="115" t="s">
        <v>187</v>
      </c>
      <c r="D504" s="116" t="s">
        <v>140</v>
      </c>
      <c r="E504" s="117" t="s">
        <v>106</v>
      </c>
      <c r="F504" s="118" t="s">
        <v>140</v>
      </c>
      <c r="G504" s="127" t="s">
        <v>440</v>
      </c>
      <c r="H504" s="23"/>
      <c r="I504" s="16"/>
      <c r="J504" s="17"/>
      <c r="K504" s="17"/>
      <c r="L504" s="28" t="s">
        <v>167</v>
      </c>
      <c r="M504" s="29">
        <v>4639</v>
      </c>
      <c r="N504" s="181">
        <f t="shared" si="92"/>
        <v>0</v>
      </c>
      <c r="O504" s="292"/>
      <c r="P504" s="292"/>
      <c r="Q504" s="159"/>
      <c r="R504" s="159"/>
      <c r="S504" s="332"/>
      <c r="T504" s="159"/>
      <c r="U504" s="159"/>
      <c r="V504" s="159"/>
    </row>
    <row r="505" spans="1:22" ht="25.5">
      <c r="A505" s="120" t="str">
        <f t="shared" si="84"/>
        <v>71090201024239</v>
      </c>
      <c r="B505" s="122" t="s">
        <v>439</v>
      </c>
      <c r="C505" s="115" t="s">
        <v>187</v>
      </c>
      <c r="D505" s="116" t="s">
        <v>140</v>
      </c>
      <c r="E505" s="117" t="s">
        <v>106</v>
      </c>
      <c r="F505" s="118" t="s">
        <v>140</v>
      </c>
      <c r="G505" s="119">
        <v>4239</v>
      </c>
      <c r="H505" s="23"/>
      <c r="I505" s="16"/>
      <c r="J505" s="17"/>
      <c r="K505" s="17"/>
      <c r="L505" s="27" t="s">
        <v>219</v>
      </c>
      <c r="M505" s="10">
        <v>4819</v>
      </c>
      <c r="N505" s="181">
        <f t="shared" si="92"/>
        <v>0</v>
      </c>
      <c r="O505" s="181"/>
      <c r="P505" s="181"/>
      <c r="Q505" s="159"/>
      <c r="R505" s="159"/>
      <c r="S505" s="332"/>
      <c r="T505" s="159"/>
      <c r="U505" s="159"/>
      <c r="V505" s="159"/>
    </row>
    <row r="506" spans="1:22">
      <c r="A506" s="120" t="str">
        <f t="shared" si="84"/>
        <v>71090201024511</v>
      </c>
      <c r="B506" s="114" t="s">
        <v>439</v>
      </c>
      <c r="C506" s="115" t="s">
        <v>187</v>
      </c>
      <c r="D506" s="116" t="s">
        <v>140</v>
      </c>
      <c r="E506" s="117" t="s">
        <v>106</v>
      </c>
      <c r="F506" s="118" t="s">
        <v>140</v>
      </c>
      <c r="G506" s="119">
        <v>4511</v>
      </c>
      <c r="H506" s="23"/>
      <c r="I506" s="16"/>
      <c r="J506" s="17"/>
      <c r="K506" s="17"/>
      <c r="L506" s="28" t="s">
        <v>173</v>
      </c>
      <c r="M506" s="29">
        <v>5112</v>
      </c>
      <c r="N506" s="181">
        <f t="shared" si="92"/>
        <v>0</v>
      </c>
      <c r="O506" s="181"/>
      <c r="P506" s="181"/>
      <c r="Q506" s="159"/>
      <c r="R506" s="159"/>
      <c r="S506" s="332"/>
      <c r="T506" s="159"/>
      <c r="U506" s="159"/>
      <c r="V506" s="159"/>
    </row>
    <row r="507" spans="1:22" s="113" customFormat="1">
      <c r="A507" s="120" t="str">
        <f t="shared" si="84"/>
        <v>71090201030000</v>
      </c>
      <c r="B507" s="122" t="s">
        <v>439</v>
      </c>
      <c r="C507" s="115" t="s">
        <v>187</v>
      </c>
      <c r="D507" s="116" t="s">
        <v>140</v>
      </c>
      <c r="E507" s="117" t="s">
        <v>106</v>
      </c>
      <c r="F507" s="118" t="s">
        <v>442</v>
      </c>
      <c r="G507" s="127" t="s">
        <v>440</v>
      </c>
      <c r="H507" s="23"/>
      <c r="I507" s="16"/>
      <c r="J507" s="17"/>
      <c r="K507" s="17"/>
      <c r="L507" s="28" t="s">
        <v>174</v>
      </c>
      <c r="M507" s="29">
        <v>5113</v>
      </c>
      <c r="N507" s="181">
        <f t="shared" si="92"/>
        <v>0</v>
      </c>
      <c r="O507" s="181"/>
      <c r="P507" s="181"/>
      <c r="Q507" s="159"/>
      <c r="R507" s="159"/>
      <c r="S507" s="332"/>
      <c r="T507" s="159"/>
      <c r="U507" s="159"/>
      <c r="V507" s="159"/>
    </row>
    <row r="508" spans="1:22" ht="15" customHeight="1">
      <c r="A508" s="120" t="str">
        <f t="shared" si="84"/>
        <v>71090201034239</v>
      </c>
      <c r="B508" s="122" t="s">
        <v>439</v>
      </c>
      <c r="C508" s="115" t="s">
        <v>187</v>
      </c>
      <c r="D508" s="116" t="s">
        <v>140</v>
      </c>
      <c r="E508" s="117" t="s">
        <v>106</v>
      </c>
      <c r="F508" s="118" t="s">
        <v>442</v>
      </c>
      <c r="G508" s="119">
        <v>4239</v>
      </c>
      <c r="H508" s="23"/>
      <c r="I508" s="16"/>
      <c r="J508" s="17"/>
      <c r="K508" s="17"/>
      <c r="L508" s="27" t="s">
        <v>137</v>
      </c>
      <c r="M508" s="10">
        <v>5129</v>
      </c>
      <c r="N508" s="181">
        <f t="shared" si="92"/>
        <v>0</v>
      </c>
      <c r="O508" s="181"/>
      <c r="P508" s="181"/>
      <c r="Q508" s="159"/>
      <c r="R508" s="159"/>
      <c r="S508" s="332"/>
      <c r="T508" s="159"/>
      <c r="U508" s="159"/>
      <c r="V508" s="159"/>
    </row>
    <row r="509" spans="1:22">
      <c r="A509" s="120" t="str">
        <f t="shared" si="84"/>
        <v>71090201034511</v>
      </c>
      <c r="B509" s="114" t="s">
        <v>439</v>
      </c>
      <c r="C509" s="115" t="s">
        <v>187</v>
      </c>
      <c r="D509" s="116" t="s">
        <v>140</v>
      </c>
      <c r="E509" s="117" t="s">
        <v>106</v>
      </c>
      <c r="F509" s="118" t="s">
        <v>442</v>
      </c>
      <c r="G509" s="119">
        <v>4511</v>
      </c>
      <c r="H509" s="23"/>
      <c r="I509" s="16"/>
      <c r="J509" s="17"/>
      <c r="K509" s="17"/>
      <c r="L509" s="28" t="s">
        <v>755</v>
      </c>
      <c r="M509" s="10" t="s">
        <v>756</v>
      </c>
      <c r="N509" s="181">
        <f t="shared" si="92"/>
        <v>0</v>
      </c>
      <c r="O509" s="181"/>
      <c r="P509" s="181"/>
      <c r="Q509" s="159"/>
      <c r="R509" s="159"/>
      <c r="S509" s="332"/>
      <c r="T509" s="159"/>
      <c r="U509" s="159"/>
      <c r="V509" s="159"/>
    </row>
    <row r="510" spans="1:22" s="113" customFormat="1" ht="27">
      <c r="A510" s="120" t="str">
        <f t="shared" si="84"/>
        <v>71090201040000</v>
      </c>
      <c r="B510" s="122" t="s">
        <v>439</v>
      </c>
      <c r="C510" s="115" t="s">
        <v>187</v>
      </c>
      <c r="D510" s="116" t="s">
        <v>140</v>
      </c>
      <c r="E510" s="117" t="s">
        <v>106</v>
      </c>
      <c r="F510" s="118" t="s">
        <v>155</v>
      </c>
      <c r="G510" s="127" t="s">
        <v>440</v>
      </c>
      <c r="H510" s="43"/>
      <c r="I510" s="145"/>
      <c r="J510" s="146"/>
      <c r="K510" s="146"/>
      <c r="L510" s="25" t="s">
        <v>829</v>
      </c>
      <c r="M510" s="26"/>
      <c r="N510" s="195">
        <f>O510+P510</f>
        <v>0</v>
      </c>
      <c r="O510" s="195">
        <f>SUM(O511:O513)</f>
        <v>0</v>
      </c>
      <c r="P510" s="195">
        <f>SUM(P511:P513)</f>
        <v>0</v>
      </c>
      <c r="Q510" s="159"/>
      <c r="R510" s="159"/>
      <c r="S510" s="332"/>
      <c r="T510" s="159"/>
      <c r="U510" s="159"/>
      <c r="V510" s="159"/>
    </row>
    <row r="511" spans="1:22">
      <c r="A511" s="120" t="str">
        <f t="shared" si="84"/>
        <v>71090201044239</v>
      </c>
      <c r="B511" s="122" t="s">
        <v>439</v>
      </c>
      <c r="C511" s="115" t="s">
        <v>187</v>
      </c>
      <c r="D511" s="116" t="s">
        <v>140</v>
      </c>
      <c r="E511" s="117" t="s">
        <v>106</v>
      </c>
      <c r="F511" s="118" t="s">
        <v>155</v>
      </c>
      <c r="G511" s="119">
        <v>4239</v>
      </c>
      <c r="H511" s="23"/>
      <c r="I511" s="16"/>
      <c r="J511" s="17"/>
      <c r="K511" s="17"/>
      <c r="L511" s="28" t="s">
        <v>134</v>
      </c>
      <c r="M511" s="29">
        <v>4861</v>
      </c>
      <c r="N511" s="181">
        <f t="shared" si="92"/>
        <v>0</v>
      </c>
      <c r="O511" s="181"/>
      <c r="P511" s="181"/>
      <c r="Q511" s="159"/>
      <c r="R511" s="159"/>
      <c r="S511" s="332"/>
      <c r="T511" s="159"/>
      <c r="U511" s="159"/>
      <c r="V511" s="159"/>
    </row>
    <row r="512" spans="1:22">
      <c r="A512" s="120" t="str">
        <f t="shared" si="84"/>
        <v>71090201044511</v>
      </c>
      <c r="B512" s="114" t="s">
        <v>439</v>
      </c>
      <c r="C512" s="115" t="s">
        <v>187</v>
      </c>
      <c r="D512" s="116" t="s">
        <v>140</v>
      </c>
      <c r="E512" s="117" t="s">
        <v>106</v>
      </c>
      <c r="F512" s="118" t="s">
        <v>155</v>
      </c>
      <c r="G512" s="119">
        <v>4511</v>
      </c>
      <c r="H512" s="23"/>
      <c r="I512" s="16"/>
      <c r="J512" s="17"/>
      <c r="K512" s="17"/>
      <c r="L512" s="27" t="s">
        <v>125</v>
      </c>
      <c r="M512" s="10">
        <v>4239</v>
      </c>
      <c r="N512" s="181">
        <f t="shared" si="92"/>
        <v>0</v>
      </c>
      <c r="O512" s="188"/>
      <c r="P512" s="188"/>
      <c r="Q512" s="159"/>
      <c r="R512" s="159"/>
      <c r="S512" s="332"/>
      <c r="T512" s="159"/>
      <c r="U512" s="159"/>
      <c r="V512" s="159"/>
    </row>
    <row r="513" spans="1:22" s="154" customFormat="1">
      <c r="A513" s="120" t="str">
        <f t="shared" si="84"/>
        <v>71090202000000</v>
      </c>
      <c r="B513" s="122" t="s">
        <v>439</v>
      </c>
      <c r="C513" s="115" t="s">
        <v>187</v>
      </c>
      <c r="D513" s="116" t="s">
        <v>140</v>
      </c>
      <c r="E513" s="117" t="s">
        <v>140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174</v>
      </c>
      <c r="M513" s="29">
        <v>5113</v>
      </c>
      <c r="N513" s="181">
        <f t="shared" si="92"/>
        <v>0</v>
      </c>
      <c r="O513" s="188"/>
      <c r="P513" s="188"/>
      <c r="Q513" s="159"/>
      <c r="R513" s="159"/>
      <c r="S513" s="332"/>
      <c r="T513" s="159"/>
      <c r="U513" s="159"/>
      <c r="V513" s="159"/>
    </row>
    <row r="514" spans="1:22" ht="34.5" customHeight="1">
      <c r="A514" s="120" t="str">
        <f t="shared" si="84"/>
        <v>71090202000001</v>
      </c>
      <c r="B514" s="122" t="s">
        <v>439</v>
      </c>
      <c r="C514" s="115" t="s">
        <v>187</v>
      </c>
      <c r="D514" s="116" t="s">
        <v>140</v>
      </c>
      <c r="E514" s="117" t="s">
        <v>140</v>
      </c>
      <c r="F514" s="118" t="s">
        <v>441</v>
      </c>
      <c r="G514" s="127" t="s">
        <v>96</v>
      </c>
      <c r="H514" s="43"/>
      <c r="I514" s="145"/>
      <c r="J514" s="146"/>
      <c r="K514" s="146"/>
      <c r="L514" s="25" t="s">
        <v>884</v>
      </c>
      <c r="M514" s="26"/>
      <c r="N514" s="195">
        <f>O514+P514</f>
        <v>0</v>
      </c>
      <c r="O514" s="195">
        <f>SUM(O515)</f>
        <v>0</v>
      </c>
      <c r="P514" s="195">
        <f>SUM(P515)</f>
        <v>0</v>
      </c>
      <c r="Q514" s="159"/>
      <c r="R514" s="159"/>
      <c r="S514" s="332"/>
      <c r="T514" s="159"/>
      <c r="U514" s="159"/>
      <c r="V514" s="159"/>
    </row>
    <row r="515" spans="1:22">
      <c r="A515" s="120" t="str">
        <f t="shared" ref="A515" si="95">CONCATENATE(B515,C515,D515,E515,F515,G515)</f>
        <v>71090201014239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106</v>
      </c>
      <c r="G515" s="119">
        <v>4239</v>
      </c>
      <c r="H515" s="15"/>
      <c r="I515" s="23"/>
      <c r="J515" s="24"/>
      <c r="K515" s="24"/>
      <c r="L515" s="27" t="s">
        <v>115</v>
      </c>
      <c r="M515" s="42">
        <v>4213</v>
      </c>
      <c r="N515" s="181">
        <f t="shared" ref="N515" si="96">O515+P515</f>
        <v>0</v>
      </c>
      <c r="O515" s="181"/>
      <c r="P515" s="181"/>
      <c r="Q515" s="159"/>
      <c r="R515" s="159"/>
      <c r="S515" s="332"/>
      <c r="T515" s="159"/>
      <c r="U515" s="159"/>
      <c r="V515" s="159"/>
    </row>
    <row r="516" spans="1:22">
      <c r="A516" s="120" t="str">
        <f t="shared" si="84"/>
        <v>71090202014239</v>
      </c>
      <c r="B516" s="122" t="s">
        <v>439</v>
      </c>
      <c r="C516" s="115" t="s">
        <v>187</v>
      </c>
      <c r="D516" s="116" t="s">
        <v>140</v>
      </c>
      <c r="E516" s="117" t="s">
        <v>140</v>
      </c>
      <c r="F516" s="118" t="s">
        <v>106</v>
      </c>
      <c r="G516" s="119">
        <v>4239</v>
      </c>
      <c r="H516" s="163">
        <v>2820</v>
      </c>
      <c r="I516" s="164" t="s">
        <v>185</v>
      </c>
      <c r="J516" s="165">
        <v>2</v>
      </c>
      <c r="K516" s="165">
        <v>0</v>
      </c>
      <c r="L516" s="166" t="s">
        <v>289</v>
      </c>
      <c r="M516" s="174"/>
      <c r="N516" s="186">
        <f>+N518+N524+N529+N533+N549+N558</f>
        <v>0</v>
      </c>
      <c r="O516" s="186">
        <f>+O518+O524+O529+O533+O549+O558</f>
        <v>0</v>
      </c>
      <c r="P516" s="186">
        <f>+P518+P524+P529+P533+P549+P558</f>
        <v>0</v>
      </c>
      <c r="Q516" s="159"/>
      <c r="R516" s="159"/>
      <c r="S516" s="332"/>
      <c r="T516" s="159"/>
      <c r="U516" s="159"/>
      <c r="V516" s="159"/>
    </row>
    <row r="517" spans="1:22">
      <c r="A517" s="120" t="str">
        <f t="shared" si="84"/>
        <v>71090202014511</v>
      </c>
      <c r="B517" s="114" t="s">
        <v>439</v>
      </c>
      <c r="C517" s="115" t="s">
        <v>187</v>
      </c>
      <c r="D517" s="116" t="s">
        <v>140</v>
      </c>
      <c r="E517" s="117" t="s">
        <v>140</v>
      </c>
      <c r="F517" s="118" t="s">
        <v>106</v>
      </c>
      <c r="G517" s="119">
        <v>4511</v>
      </c>
      <c r="H517" s="23"/>
      <c r="I517" s="16"/>
      <c r="J517" s="17"/>
      <c r="K517" s="17"/>
      <c r="L517" s="28" t="s">
        <v>110</v>
      </c>
      <c r="M517" s="29"/>
      <c r="N517" s="188"/>
      <c r="O517" s="188"/>
      <c r="P517" s="188"/>
      <c r="Q517" s="159"/>
      <c r="R517" s="159"/>
      <c r="S517" s="332"/>
      <c r="T517" s="159"/>
      <c r="U517" s="159"/>
      <c r="V517" s="159"/>
    </row>
    <row r="518" spans="1:22" s="113" customFormat="1">
      <c r="A518" s="120" t="str">
        <f t="shared" si="84"/>
        <v>71090202020000</v>
      </c>
      <c r="B518" s="122" t="s">
        <v>439</v>
      </c>
      <c r="C518" s="115" t="s">
        <v>187</v>
      </c>
      <c r="D518" s="116" t="s">
        <v>140</v>
      </c>
      <c r="E518" s="117" t="s">
        <v>140</v>
      </c>
      <c r="F518" s="118" t="s">
        <v>140</v>
      </c>
      <c r="G518" s="127" t="s">
        <v>440</v>
      </c>
      <c r="H518" s="149">
        <v>2821</v>
      </c>
      <c r="I518" s="150" t="s">
        <v>185</v>
      </c>
      <c r="J518" s="151">
        <v>2</v>
      </c>
      <c r="K518" s="151">
        <v>1</v>
      </c>
      <c r="L518" s="152" t="s">
        <v>290</v>
      </c>
      <c r="M518" s="153"/>
      <c r="N518" s="190">
        <f>+N520+N522</f>
        <v>0</v>
      </c>
      <c r="O518" s="190">
        <f t="shared" ref="O518:P518" si="97">+O520+O522</f>
        <v>0</v>
      </c>
      <c r="P518" s="190">
        <f t="shared" si="97"/>
        <v>0</v>
      </c>
      <c r="Q518" s="159"/>
      <c r="R518" s="159"/>
      <c r="S518" s="332"/>
      <c r="T518" s="159"/>
      <c r="U518" s="159"/>
      <c r="V518" s="159"/>
    </row>
    <row r="519" spans="1:22">
      <c r="A519" s="120" t="str">
        <f t="shared" si="84"/>
        <v>71090202024239</v>
      </c>
      <c r="B519" s="122" t="s">
        <v>439</v>
      </c>
      <c r="C519" s="115" t="s">
        <v>187</v>
      </c>
      <c r="D519" s="116" t="s">
        <v>140</v>
      </c>
      <c r="E519" s="117" t="s">
        <v>140</v>
      </c>
      <c r="F519" s="118" t="s">
        <v>140</v>
      </c>
      <c r="G519" s="119">
        <v>4239</v>
      </c>
      <c r="H519" s="23"/>
      <c r="I519" s="23"/>
      <c r="J519" s="24"/>
      <c r="K519" s="24"/>
      <c r="L519" s="28" t="s">
        <v>108</v>
      </c>
      <c r="M519" s="29"/>
      <c r="N519" s="188"/>
      <c r="O519" s="188"/>
      <c r="P519" s="188"/>
      <c r="Q519" s="159"/>
      <c r="R519" s="159"/>
      <c r="S519" s="332"/>
      <c r="T519" s="159"/>
      <c r="U519" s="159"/>
      <c r="V519" s="159"/>
    </row>
    <row r="520" spans="1:22">
      <c r="A520" s="120" t="str">
        <f t="shared" si="84"/>
        <v>71090202024511</v>
      </c>
      <c r="B520" s="114" t="s">
        <v>439</v>
      </c>
      <c r="C520" s="115" t="s">
        <v>187</v>
      </c>
      <c r="D520" s="116" t="s">
        <v>140</v>
      </c>
      <c r="E520" s="117" t="s">
        <v>140</v>
      </c>
      <c r="F520" s="118" t="s">
        <v>140</v>
      </c>
      <c r="G520" s="119">
        <v>4511</v>
      </c>
      <c r="H520" s="43"/>
      <c r="I520" s="145"/>
      <c r="J520" s="146"/>
      <c r="K520" s="146"/>
      <c r="L520" s="25" t="s">
        <v>291</v>
      </c>
      <c r="M520" s="26"/>
      <c r="N520" s="195">
        <f>O520+P520</f>
        <v>0</v>
      </c>
      <c r="O520" s="195">
        <f>SUM(O521)</f>
        <v>0</v>
      </c>
      <c r="P520" s="195">
        <f>SUM(P521)</f>
        <v>0</v>
      </c>
      <c r="Q520" s="159"/>
      <c r="R520" s="159"/>
      <c r="S520" s="332"/>
      <c r="T520" s="159"/>
      <c r="U520" s="159"/>
      <c r="V520" s="159"/>
    </row>
    <row r="521" spans="1:22" s="113" customFormat="1" ht="25.5">
      <c r="A521" s="120" t="str">
        <f t="shared" si="84"/>
        <v>71090202030000</v>
      </c>
      <c r="B521" s="122" t="s">
        <v>439</v>
      </c>
      <c r="C521" s="115" t="s">
        <v>187</v>
      </c>
      <c r="D521" s="116" t="s">
        <v>140</v>
      </c>
      <c r="E521" s="117" t="s">
        <v>140</v>
      </c>
      <c r="F521" s="118" t="s">
        <v>442</v>
      </c>
      <c r="G521" s="127" t="s">
        <v>440</v>
      </c>
      <c r="H521" s="23"/>
      <c r="I521" s="16"/>
      <c r="J521" s="17"/>
      <c r="K521" s="17"/>
      <c r="L521" s="27" t="s">
        <v>217</v>
      </c>
      <c r="M521" s="10">
        <v>4511</v>
      </c>
      <c r="N521" s="181">
        <f t="shared" ref="N521:N523" si="98">O521+P521</f>
        <v>0</v>
      </c>
      <c r="O521" s="291"/>
      <c r="P521" s="291"/>
      <c r="Q521" s="159"/>
      <c r="R521" s="159"/>
      <c r="S521" s="332"/>
      <c r="T521" s="159"/>
      <c r="U521" s="159"/>
      <c r="V521" s="159"/>
    </row>
    <row r="522" spans="1:22" ht="28.5" customHeight="1">
      <c r="A522" s="120" t="str">
        <f t="shared" si="84"/>
        <v>71090202034239</v>
      </c>
      <c r="B522" s="122" t="s">
        <v>439</v>
      </c>
      <c r="C522" s="115" t="s">
        <v>187</v>
      </c>
      <c r="D522" s="116" t="s">
        <v>140</v>
      </c>
      <c r="E522" s="117" t="s">
        <v>140</v>
      </c>
      <c r="F522" s="118" t="s">
        <v>442</v>
      </c>
      <c r="G522" s="119">
        <v>4239</v>
      </c>
      <c r="H522" s="43"/>
      <c r="I522" s="145"/>
      <c r="J522" s="146"/>
      <c r="K522" s="146"/>
      <c r="L522" s="25" t="s">
        <v>757</v>
      </c>
      <c r="M522" s="26"/>
      <c r="N522" s="195">
        <f>O522+P522</f>
        <v>0</v>
      </c>
      <c r="O522" s="195">
        <f>SUM(O523)</f>
        <v>0</v>
      </c>
      <c r="P522" s="195">
        <f>SUM(P523)</f>
        <v>0</v>
      </c>
      <c r="Q522" s="159"/>
      <c r="R522" s="159"/>
      <c r="S522" s="332"/>
      <c r="T522" s="159"/>
      <c r="U522" s="159"/>
      <c r="V522" s="159"/>
    </row>
    <row r="523" spans="1:22">
      <c r="A523" s="120" t="str">
        <f t="shared" si="84"/>
        <v>71090202034511</v>
      </c>
      <c r="B523" s="114" t="s">
        <v>439</v>
      </c>
      <c r="C523" s="115" t="s">
        <v>187</v>
      </c>
      <c r="D523" s="116" t="s">
        <v>140</v>
      </c>
      <c r="E523" s="117" t="s">
        <v>140</v>
      </c>
      <c r="F523" s="118" t="s">
        <v>442</v>
      </c>
      <c r="G523" s="119">
        <v>4511</v>
      </c>
      <c r="H523" s="23"/>
      <c r="I523" s="16"/>
      <c r="J523" s="17"/>
      <c r="K523" s="17"/>
      <c r="L523" s="27" t="s">
        <v>138</v>
      </c>
      <c r="M523" s="10">
        <v>5132</v>
      </c>
      <c r="N523" s="181">
        <f t="shared" si="98"/>
        <v>0</v>
      </c>
      <c r="O523" s="181"/>
      <c r="P523" s="181"/>
      <c r="Q523" s="159"/>
      <c r="R523" s="159"/>
      <c r="S523" s="332"/>
      <c r="T523" s="159"/>
      <c r="U523" s="159"/>
      <c r="V523" s="159"/>
    </row>
    <row r="524" spans="1:22">
      <c r="A524" s="120" t="str">
        <f t="shared" si="84"/>
        <v>71090202044511</v>
      </c>
      <c r="B524" s="114" t="s">
        <v>439</v>
      </c>
      <c r="C524" s="115" t="s">
        <v>187</v>
      </c>
      <c r="D524" s="116" t="s">
        <v>140</v>
      </c>
      <c r="E524" s="117" t="s">
        <v>140</v>
      </c>
      <c r="F524" s="118" t="s">
        <v>155</v>
      </c>
      <c r="G524" s="119">
        <v>4511</v>
      </c>
      <c r="H524" s="149">
        <v>2821</v>
      </c>
      <c r="I524" s="150" t="s">
        <v>185</v>
      </c>
      <c r="J524" s="151">
        <v>2</v>
      </c>
      <c r="K524" s="151">
        <v>2</v>
      </c>
      <c r="L524" s="152" t="s">
        <v>293</v>
      </c>
      <c r="M524" s="153"/>
      <c r="N524" s="190">
        <f>+N526</f>
        <v>0</v>
      </c>
      <c r="O524" s="190">
        <f t="shared" ref="O524:P524" si="99">+O526</f>
        <v>0</v>
      </c>
      <c r="P524" s="190">
        <f t="shared" si="99"/>
        <v>0</v>
      </c>
      <c r="Q524" s="159"/>
      <c r="R524" s="159"/>
      <c r="S524" s="332"/>
      <c r="T524" s="159"/>
      <c r="U524" s="159"/>
      <c r="V524" s="159"/>
    </row>
    <row r="525" spans="1:22" s="168" customFormat="1">
      <c r="A525" s="120" t="str">
        <f t="shared" si="84"/>
        <v>71090500000000</v>
      </c>
      <c r="B525" s="122" t="s">
        <v>439</v>
      </c>
      <c r="C525" s="115" t="s">
        <v>187</v>
      </c>
      <c r="D525" s="116" t="s">
        <v>149</v>
      </c>
      <c r="E525" s="117" t="s">
        <v>441</v>
      </c>
      <c r="F525" s="118" t="s">
        <v>441</v>
      </c>
      <c r="G525" s="127" t="s">
        <v>440</v>
      </c>
      <c r="H525" s="23"/>
      <c r="I525" s="23"/>
      <c r="J525" s="24"/>
      <c r="K525" s="24"/>
      <c r="L525" s="28" t="s">
        <v>108</v>
      </c>
      <c r="M525" s="29"/>
      <c r="N525" s="188"/>
      <c r="O525" s="188"/>
      <c r="P525" s="188"/>
      <c r="Q525" s="159"/>
      <c r="R525" s="159"/>
      <c r="S525" s="332"/>
      <c r="T525" s="159"/>
      <c r="U525" s="159"/>
      <c r="V525" s="159"/>
    </row>
    <row r="526" spans="1:22">
      <c r="A526" s="120" t="str">
        <f t="shared" ref="A526:A580" si="100">CONCATENATE(B526,C526,D526,E526,F526,G526)</f>
        <v>71090500000001</v>
      </c>
      <c r="B526" s="122" t="s">
        <v>439</v>
      </c>
      <c r="C526" s="115" t="s">
        <v>187</v>
      </c>
      <c r="D526" s="116" t="s">
        <v>149</v>
      </c>
      <c r="E526" s="117" t="s">
        <v>441</v>
      </c>
      <c r="F526" s="118" t="s">
        <v>441</v>
      </c>
      <c r="G526" s="127" t="s">
        <v>96</v>
      </c>
      <c r="H526" s="43"/>
      <c r="I526" s="145"/>
      <c r="J526" s="146"/>
      <c r="K526" s="146"/>
      <c r="L526" s="25" t="s">
        <v>294</v>
      </c>
      <c r="M526" s="26"/>
      <c r="N526" s="195">
        <f>O526+P526</f>
        <v>0</v>
      </c>
      <c r="O526" s="195">
        <f>SUM(O527:O528)</f>
        <v>0</v>
      </c>
      <c r="P526" s="195">
        <f>SUM(P527:P528)</f>
        <v>0</v>
      </c>
      <c r="Q526" s="159"/>
      <c r="R526" s="159"/>
      <c r="S526" s="332"/>
      <c r="T526" s="159"/>
      <c r="U526" s="159"/>
      <c r="V526" s="159"/>
    </row>
    <row r="527" spans="1:22" s="154" customFormat="1" ht="25.5">
      <c r="A527" s="120" t="str">
        <f t="shared" si="100"/>
        <v>71090501000000</v>
      </c>
      <c r="B527" s="122" t="s">
        <v>439</v>
      </c>
      <c r="C527" s="115" t="s">
        <v>187</v>
      </c>
      <c r="D527" s="116" t="s">
        <v>149</v>
      </c>
      <c r="E527" s="117" t="s">
        <v>106</v>
      </c>
      <c r="F527" s="118" t="s">
        <v>441</v>
      </c>
      <c r="G527" s="127" t="s">
        <v>440</v>
      </c>
      <c r="H527" s="23"/>
      <c r="I527" s="23"/>
      <c r="J527" s="24"/>
      <c r="K527" s="24"/>
      <c r="L527" s="27" t="s">
        <v>217</v>
      </c>
      <c r="M527" s="10">
        <v>4511</v>
      </c>
      <c r="N527" s="181">
        <f t="shared" ref="N527:N528" si="101">O527+P527</f>
        <v>0</v>
      </c>
      <c r="O527" s="298"/>
      <c r="P527" s="298">
        <v>0</v>
      </c>
      <c r="Q527" s="159"/>
      <c r="R527" s="159"/>
      <c r="S527" s="332"/>
      <c r="T527" s="159"/>
      <c r="U527" s="159"/>
      <c r="V527" s="159"/>
    </row>
    <row r="528" spans="1:22" ht="25.5">
      <c r="A528" s="120" t="str">
        <f t="shared" si="100"/>
        <v>71090501000001</v>
      </c>
      <c r="B528" s="122" t="s">
        <v>439</v>
      </c>
      <c r="C528" s="115" t="s">
        <v>187</v>
      </c>
      <c r="D528" s="116" t="s">
        <v>149</v>
      </c>
      <c r="E528" s="117" t="s">
        <v>106</v>
      </c>
      <c r="F528" s="118" t="s">
        <v>441</v>
      </c>
      <c r="G528" s="127" t="s">
        <v>96</v>
      </c>
      <c r="H528" s="23"/>
      <c r="I528" s="23"/>
      <c r="J528" s="24"/>
      <c r="K528" s="24"/>
      <c r="L528" s="27" t="s">
        <v>219</v>
      </c>
      <c r="M528" s="10">
        <v>4819</v>
      </c>
      <c r="N528" s="181">
        <f t="shared" si="101"/>
        <v>0</v>
      </c>
      <c r="O528" s="181"/>
      <c r="P528" s="181"/>
      <c r="Q528" s="159"/>
      <c r="R528" s="159"/>
      <c r="S528" s="332"/>
      <c r="T528" s="159"/>
      <c r="U528" s="159"/>
      <c r="V528" s="159"/>
    </row>
    <row r="529" spans="1:22">
      <c r="B529" s="122"/>
      <c r="H529" s="149">
        <v>2823</v>
      </c>
      <c r="I529" s="150" t="s">
        <v>185</v>
      </c>
      <c r="J529" s="151">
        <v>2</v>
      </c>
      <c r="K529" s="151">
        <v>3</v>
      </c>
      <c r="L529" s="152" t="s">
        <v>296</v>
      </c>
      <c r="M529" s="153"/>
      <c r="N529" s="190">
        <f>+N531</f>
        <v>0</v>
      </c>
      <c r="O529" s="190">
        <f>+O531</f>
        <v>0</v>
      </c>
      <c r="P529" s="190">
        <f>+P531</f>
        <v>0</v>
      </c>
      <c r="Q529" s="159"/>
      <c r="R529" s="159"/>
      <c r="S529" s="332"/>
      <c r="T529" s="159"/>
      <c r="U529" s="159"/>
      <c r="V529" s="159"/>
    </row>
    <row r="530" spans="1:22">
      <c r="B530" s="122"/>
      <c r="H530" s="23"/>
      <c r="I530" s="23"/>
      <c r="J530" s="24"/>
      <c r="K530" s="24"/>
      <c r="L530" s="28" t="s">
        <v>108</v>
      </c>
      <c r="M530" s="29"/>
      <c r="N530" s="188"/>
      <c r="O530" s="188"/>
      <c r="P530" s="188"/>
      <c r="Q530" s="159"/>
      <c r="R530" s="159"/>
      <c r="S530" s="332"/>
      <c r="T530" s="159"/>
      <c r="U530" s="159"/>
      <c r="V530" s="159"/>
    </row>
    <row r="531" spans="1:22" ht="27">
      <c r="B531" s="122"/>
      <c r="H531" s="43"/>
      <c r="I531" s="145"/>
      <c r="J531" s="146"/>
      <c r="K531" s="146"/>
      <c r="L531" s="25" t="s">
        <v>297</v>
      </c>
      <c r="M531" s="26"/>
      <c r="N531" s="195">
        <f>O531+P531</f>
        <v>0</v>
      </c>
      <c r="O531" s="195">
        <f>SUM(O532)</f>
        <v>0</v>
      </c>
      <c r="P531" s="195">
        <f>SUM(P532)</f>
        <v>0</v>
      </c>
      <c r="Q531" s="159"/>
      <c r="R531" s="159"/>
      <c r="S531" s="332"/>
      <c r="T531" s="159"/>
      <c r="U531" s="159"/>
      <c r="V531" s="159"/>
    </row>
    <row r="532" spans="1:22" s="113" customFormat="1" ht="25.5">
      <c r="A532" s="120" t="str">
        <f t="shared" si="100"/>
        <v>71090501030000</v>
      </c>
      <c r="B532" s="122" t="s">
        <v>439</v>
      </c>
      <c r="C532" s="115" t="s">
        <v>187</v>
      </c>
      <c r="D532" s="116" t="s">
        <v>149</v>
      </c>
      <c r="E532" s="117" t="s">
        <v>106</v>
      </c>
      <c r="F532" s="118" t="s">
        <v>442</v>
      </c>
      <c r="G532" s="127" t="s">
        <v>440</v>
      </c>
      <c r="H532" s="15"/>
      <c r="I532" s="23"/>
      <c r="J532" s="24"/>
      <c r="K532" s="24"/>
      <c r="L532" s="27" t="s">
        <v>217</v>
      </c>
      <c r="M532" s="31">
        <v>4511</v>
      </c>
      <c r="N532" s="181">
        <f t="shared" ref="N532" si="102">O532+P532</f>
        <v>0</v>
      </c>
      <c r="O532" s="181"/>
      <c r="P532" s="181"/>
      <c r="Q532" s="159"/>
      <c r="R532" s="159"/>
      <c r="S532" s="332"/>
      <c r="T532" s="159"/>
      <c r="U532" s="159"/>
      <c r="V532" s="159"/>
    </row>
    <row r="533" spans="1:22">
      <c r="A533" s="120" t="str">
        <f t="shared" si="100"/>
        <v>71090501044239</v>
      </c>
      <c r="B533" s="122" t="s">
        <v>439</v>
      </c>
      <c r="C533" s="115" t="s">
        <v>187</v>
      </c>
      <c r="D533" s="116" t="s">
        <v>149</v>
      </c>
      <c r="E533" s="117" t="s">
        <v>106</v>
      </c>
      <c r="F533" s="118" t="s">
        <v>155</v>
      </c>
      <c r="G533" s="119">
        <v>4239</v>
      </c>
      <c r="H533" s="149">
        <v>2824</v>
      </c>
      <c r="I533" s="150" t="s">
        <v>185</v>
      </c>
      <c r="J533" s="151">
        <v>2</v>
      </c>
      <c r="K533" s="151">
        <v>4</v>
      </c>
      <c r="L533" s="152" t="s">
        <v>299</v>
      </c>
      <c r="M533" s="153"/>
      <c r="N533" s="190">
        <f>+N535+N544+N546</f>
        <v>0</v>
      </c>
      <c r="O533" s="190">
        <f t="shared" ref="O533:P533" si="103">+O535+O544+O546</f>
        <v>0</v>
      </c>
      <c r="P533" s="190">
        <f t="shared" si="103"/>
        <v>0</v>
      </c>
      <c r="Q533" s="159"/>
      <c r="R533" s="159"/>
      <c r="S533" s="332"/>
      <c r="T533" s="159"/>
      <c r="U533" s="159"/>
      <c r="V533" s="159"/>
    </row>
    <row r="534" spans="1:22" s="113" customFormat="1">
      <c r="A534" s="120" t="str">
        <f t="shared" si="100"/>
        <v>71090501050000</v>
      </c>
      <c r="B534" s="122" t="s">
        <v>439</v>
      </c>
      <c r="C534" s="115" t="s">
        <v>187</v>
      </c>
      <c r="D534" s="116" t="s">
        <v>149</v>
      </c>
      <c r="E534" s="117" t="s">
        <v>106</v>
      </c>
      <c r="F534" s="118" t="s">
        <v>149</v>
      </c>
      <c r="G534" s="127" t="s">
        <v>440</v>
      </c>
      <c r="H534" s="23"/>
      <c r="I534" s="23"/>
      <c r="J534" s="24"/>
      <c r="K534" s="24"/>
      <c r="L534" s="28" t="s">
        <v>108</v>
      </c>
      <c r="M534" s="29"/>
      <c r="N534" s="188"/>
      <c r="O534" s="188"/>
      <c r="P534" s="188"/>
      <c r="Q534" s="159"/>
      <c r="R534" s="159"/>
      <c r="S534" s="332"/>
      <c r="T534" s="159"/>
      <c r="U534" s="159"/>
      <c r="V534" s="159"/>
    </row>
    <row r="535" spans="1:22">
      <c r="A535" s="120" t="str">
        <f t="shared" si="100"/>
        <v>71090501054819</v>
      </c>
      <c r="B535" s="122" t="s">
        <v>439</v>
      </c>
      <c r="C535" s="115" t="s">
        <v>187</v>
      </c>
      <c r="D535" s="116" t="s">
        <v>149</v>
      </c>
      <c r="E535" s="117" t="s">
        <v>106</v>
      </c>
      <c r="F535" s="118" t="s">
        <v>149</v>
      </c>
      <c r="G535" s="119">
        <v>4819</v>
      </c>
      <c r="H535" s="43"/>
      <c r="I535" s="145"/>
      <c r="J535" s="146"/>
      <c r="K535" s="146"/>
      <c r="L535" s="25" t="s">
        <v>300</v>
      </c>
      <c r="M535" s="26"/>
      <c r="N535" s="195">
        <f>SUM(N536:N543)</f>
        <v>0</v>
      </c>
      <c r="O535" s="195">
        <f t="shared" ref="O535:P535" si="104">SUM(O536:O543)</f>
        <v>0</v>
      </c>
      <c r="P535" s="195">
        <f t="shared" si="104"/>
        <v>0</v>
      </c>
      <c r="Q535" s="159"/>
      <c r="R535" s="159"/>
      <c r="S535" s="332"/>
      <c r="T535" s="159"/>
      <c r="U535" s="159"/>
      <c r="V535" s="159"/>
    </row>
    <row r="536" spans="1:22" s="168" customFormat="1">
      <c r="A536" s="120"/>
      <c r="B536" s="122"/>
      <c r="C536" s="115"/>
      <c r="D536" s="116"/>
      <c r="E536" s="117"/>
      <c r="F536" s="118"/>
      <c r="G536" s="127"/>
      <c r="H536" s="15"/>
      <c r="I536" s="23"/>
      <c r="J536" s="24"/>
      <c r="K536" s="24"/>
      <c r="L536" s="27" t="s">
        <v>118</v>
      </c>
      <c r="M536" s="10">
        <v>4216</v>
      </c>
      <c r="N536" s="181">
        <f t="shared" ref="N536:N539" si="105">O536+P536</f>
        <v>0</v>
      </c>
      <c r="O536" s="181"/>
      <c r="P536" s="181"/>
      <c r="Q536" s="159"/>
      <c r="R536" s="159"/>
      <c r="S536" s="332"/>
      <c r="T536" s="159"/>
      <c r="U536" s="159"/>
      <c r="V536" s="159"/>
    </row>
    <row r="537" spans="1:22" s="168" customFormat="1">
      <c r="A537" s="120" t="str">
        <f t="shared" si="100"/>
        <v>71090600000000</v>
      </c>
      <c r="B537" s="122" t="s">
        <v>439</v>
      </c>
      <c r="C537" s="115" t="s">
        <v>187</v>
      </c>
      <c r="D537" s="116" t="s">
        <v>157</v>
      </c>
      <c r="E537" s="117" t="s">
        <v>441</v>
      </c>
      <c r="F537" s="118" t="s">
        <v>441</v>
      </c>
      <c r="G537" s="127" t="s">
        <v>440</v>
      </c>
      <c r="H537" s="15"/>
      <c r="I537" s="23"/>
      <c r="J537" s="24"/>
      <c r="K537" s="24"/>
      <c r="L537" s="27" t="s">
        <v>772</v>
      </c>
      <c r="M537" s="10">
        <v>4234</v>
      </c>
      <c r="N537" s="181">
        <f t="shared" si="105"/>
        <v>0</v>
      </c>
      <c r="O537" s="181"/>
      <c r="P537" s="181"/>
      <c r="Q537" s="159"/>
      <c r="R537" s="159"/>
      <c r="S537" s="332"/>
      <c r="T537" s="159"/>
      <c r="U537" s="159"/>
      <c r="V537" s="159"/>
    </row>
    <row r="538" spans="1:22">
      <c r="A538" s="120" t="str">
        <f t="shared" si="100"/>
        <v>71090600000001</v>
      </c>
      <c r="B538" s="122" t="s">
        <v>439</v>
      </c>
      <c r="C538" s="115" t="s">
        <v>187</v>
      </c>
      <c r="D538" s="116" t="s">
        <v>157</v>
      </c>
      <c r="E538" s="117" t="s">
        <v>441</v>
      </c>
      <c r="F538" s="118" t="s">
        <v>441</v>
      </c>
      <c r="G538" s="127" t="s">
        <v>96</v>
      </c>
      <c r="H538" s="15"/>
      <c r="I538" s="23"/>
      <c r="J538" s="24"/>
      <c r="K538" s="24"/>
      <c r="L538" s="27" t="s">
        <v>125</v>
      </c>
      <c r="M538" s="29">
        <v>4239</v>
      </c>
      <c r="N538" s="181">
        <f t="shared" si="105"/>
        <v>0</v>
      </c>
      <c r="O538" s="181"/>
      <c r="P538" s="181"/>
      <c r="Q538" s="159"/>
      <c r="R538" s="159"/>
      <c r="S538" s="332"/>
      <c r="T538" s="159"/>
      <c r="U538" s="159"/>
      <c r="V538" s="159"/>
    </row>
    <row r="539" spans="1:22" s="154" customFormat="1">
      <c r="A539" s="120" t="str">
        <f t="shared" si="100"/>
        <v>71090601000000</v>
      </c>
      <c r="B539" s="122" t="s">
        <v>439</v>
      </c>
      <c r="C539" s="115" t="s">
        <v>187</v>
      </c>
      <c r="D539" s="116" t="s">
        <v>157</v>
      </c>
      <c r="E539" s="117" t="s">
        <v>106</v>
      </c>
      <c r="F539" s="118" t="s">
        <v>441</v>
      </c>
      <c r="G539" s="127" t="s">
        <v>440</v>
      </c>
      <c r="H539" s="15"/>
      <c r="I539" s="23"/>
      <c r="J539" s="24"/>
      <c r="K539" s="24"/>
      <c r="L539" s="30" t="s">
        <v>130</v>
      </c>
      <c r="M539" s="46">
        <v>4267</v>
      </c>
      <c r="N539" s="181">
        <f t="shared" si="105"/>
        <v>0</v>
      </c>
      <c r="O539" s="181"/>
      <c r="P539" s="181"/>
      <c r="Q539" s="159"/>
      <c r="R539" s="159"/>
      <c r="S539" s="332"/>
      <c r="T539" s="159"/>
      <c r="U539" s="159"/>
      <c r="V539" s="159"/>
    </row>
    <row r="540" spans="1:22">
      <c r="A540" s="120" t="str">
        <f t="shared" si="100"/>
        <v>71090601000001</v>
      </c>
      <c r="B540" s="122" t="s">
        <v>439</v>
      </c>
      <c r="C540" s="115" t="s">
        <v>187</v>
      </c>
      <c r="D540" s="116" t="s">
        <v>157</v>
      </c>
      <c r="E540" s="117" t="s">
        <v>106</v>
      </c>
      <c r="F540" s="118" t="s">
        <v>441</v>
      </c>
      <c r="G540" s="127" t="s">
        <v>96</v>
      </c>
      <c r="H540" s="175"/>
      <c r="I540" s="192"/>
      <c r="J540" s="199"/>
      <c r="K540" s="200"/>
      <c r="L540" s="201" t="s">
        <v>240</v>
      </c>
      <c r="M540" s="11">
        <v>4269</v>
      </c>
      <c r="N540" s="181">
        <f t="shared" ref="N540:N545" si="106">O540+P540</f>
        <v>0</v>
      </c>
      <c r="O540" s="181"/>
      <c r="P540" s="181"/>
      <c r="Q540" s="159"/>
      <c r="R540" s="159"/>
      <c r="S540" s="332"/>
      <c r="T540" s="159"/>
      <c r="U540" s="159"/>
      <c r="V540" s="159"/>
    </row>
    <row r="541" spans="1:22" s="113" customFormat="1">
      <c r="A541" s="120" t="str">
        <f t="shared" si="100"/>
        <v>71090601010000</v>
      </c>
      <c r="B541" s="122" t="s">
        <v>439</v>
      </c>
      <c r="C541" s="115" t="s">
        <v>187</v>
      </c>
      <c r="D541" s="116" t="s">
        <v>157</v>
      </c>
      <c r="E541" s="117" t="s">
        <v>106</v>
      </c>
      <c r="F541" s="118" t="s">
        <v>106</v>
      </c>
      <c r="G541" s="127" t="s">
        <v>440</v>
      </c>
      <c r="H541" s="23"/>
      <c r="I541" s="23"/>
      <c r="J541" s="24"/>
      <c r="K541" s="24"/>
      <c r="L541" s="34" t="s">
        <v>167</v>
      </c>
      <c r="M541" s="11">
        <v>4639</v>
      </c>
      <c r="N541" s="181">
        <f t="shared" si="106"/>
        <v>0</v>
      </c>
      <c r="O541" s="181"/>
      <c r="P541" s="181"/>
      <c r="Q541" s="159"/>
      <c r="R541" s="159"/>
      <c r="S541" s="332"/>
      <c r="T541" s="159"/>
      <c r="U541" s="159"/>
      <c r="V541" s="159"/>
    </row>
    <row r="542" spans="1:22" ht="25.5">
      <c r="A542" s="120" t="str">
        <f t="shared" ref="A542" si="107">CONCATENATE(B542,C542,D542,E542,F542,G542)</f>
        <v>71090501000001</v>
      </c>
      <c r="B542" s="122" t="s">
        <v>439</v>
      </c>
      <c r="C542" s="115" t="s">
        <v>187</v>
      </c>
      <c r="D542" s="116" t="s">
        <v>149</v>
      </c>
      <c r="E542" s="117" t="s">
        <v>106</v>
      </c>
      <c r="F542" s="118" t="s">
        <v>441</v>
      </c>
      <c r="G542" s="127" t="s">
        <v>96</v>
      </c>
      <c r="H542" s="23"/>
      <c r="I542" s="23"/>
      <c r="J542" s="24"/>
      <c r="K542" s="24"/>
      <c r="L542" s="27" t="s">
        <v>219</v>
      </c>
      <c r="M542" s="10">
        <v>4819</v>
      </c>
      <c r="N542" s="181">
        <f t="shared" si="106"/>
        <v>0</v>
      </c>
      <c r="O542" s="181"/>
      <c r="P542" s="181"/>
      <c r="Q542" s="159"/>
      <c r="R542" s="159"/>
      <c r="S542" s="332"/>
      <c r="T542" s="159"/>
      <c r="U542" s="159"/>
      <c r="V542" s="159"/>
    </row>
    <row r="543" spans="1:22">
      <c r="A543" s="120" t="str">
        <f t="shared" si="100"/>
        <v>71090601014251</v>
      </c>
      <c r="B543" s="122" t="s">
        <v>439</v>
      </c>
      <c r="C543" s="115" t="s">
        <v>187</v>
      </c>
      <c r="D543" s="116" t="s">
        <v>157</v>
      </c>
      <c r="E543" s="117" t="s">
        <v>106</v>
      </c>
      <c r="F543" s="118" t="s">
        <v>106</v>
      </c>
      <c r="G543" s="119">
        <v>4251</v>
      </c>
      <c r="H543" s="35"/>
      <c r="I543" s="192"/>
      <c r="J543" s="193"/>
      <c r="K543" s="194"/>
      <c r="L543" s="27" t="s">
        <v>137</v>
      </c>
      <c r="M543" s="10">
        <v>5129</v>
      </c>
      <c r="N543" s="181">
        <f t="shared" si="106"/>
        <v>0</v>
      </c>
      <c r="O543" s="181"/>
      <c r="P543" s="181"/>
      <c r="Q543" s="159"/>
      <c r="R543" s="159"/>
      <c r="S543" s="332"/>
      <c r="T543" s="159"/>
      <c r="U543" s="159"/>
      <c r="V543" s="159"/>
    </row>
    <row r="544" spans="1:22" ht="18" customHeight="1">
      <c r="A544" s="120" t="str">
        <f t="shared" si="100"/>
        <v>71090601015113</v>
      </c>
      <c r="B544" s="122" t="s">
        <v>439</v>
      </c>
      <c r="C544" s="115" t="s">
        <v>187</v>
      </c>
      <c r="D544" s="116" t="s">
        <v>157</v>
      </c>
      <c r="E544" s="117" t="s">
        <v>106</v>
      </c>
      <c r="F544" s="118" t="s">
        <v>106</v>
      </c>
      <c r="G544" s="119">
        <v>5113</v>
      </c>
      <c r="H544" s="43"/>
      <c r="I544" s="145"/>
      <c r="J544" s="146"/>
      <c r="K544" s="146"/>
      <c r="L544" s="25" t="s">
        <v>301</v>
      </c>
      <c r="M544" s="26"/>
      <c r="N544" s="195">
        <f>O544+P544</f>
        <v>0</v>
      </c>
      <c r="O544" s="195">
        <f>SUM(O545)</f>
        <v>0</v>
      </c>
      <c r="P544" s="195">
        <f>SUM(P545)</f>
        <v>0</v>
      </c>
      <c r="Q544" s="159"/>
      <c r="R544" s="159"/>
      <c r="S544" s="332"/>
      <c r="T544" s="159"/>
      <c r="U544" s="159"/>
      <c r="V544" s="159"/>
    </row>
    <row r="545" spans="1:22" s="113" customFormat="1" ht="25.5">
      <c r="A545" s="120" t="str">
        <f t="shared" si="100"/>
        <v>71090601020000</v>
      </c>
      <c r="B545" s="122" t="s">
        <v>439</v>
      </c>
      <c r="C545" s="115" t="s">
        <v>187</v>
      </c>
      <c r="D545" s="116" t="s">
        <v>157</v>
      </c>
      <c r="E545" s="117" t="s">
        <v>106</v>
      </c>
      <c r="F545" s="118" t="s">
        <v>140</v>
      </c>
      <c r="G545" s="127" t="s">
        <v>440</v>
      </c>
      <c r="H545" s="23"/>
      <c r="I545" s="23"/>
      <c r="J545" s="24"/>
      <c r="K545" s="24"/>
      <c r="L545" s="27" t="s">
        <v>217</v>
      </c>
      <c r="M545" s="10">
        <v>4511</v>
      </c>
      <c r="N545" s="181">
        <f t="shared" si="106"/>
        <v>0</v>
      </c>
      <c r="O545" s="181"/>
      <c r="P545" s="181"/>
      <c r="Q545" s="159"/>
      <c r="R545" s="159"/>
      <c r="S545" s="332"/>
      <c r="T545" s="159"/>
      <c r="U545" s="159"/>
      <c r="V545" s="159"/>
    </row>
    <row r="546" spans="1:22" ht="18" customHeight="1">
      <c r="A546" s="120" t="str">
        <f t="shared" si="100"/>
        <v>71090601015113</v>
      </c>
      <c r="B546" s="122" t="s">
        <v>439</v>
      </c>
      <c r="C546" s="115" t="s">
        <v>187</v>
      </c>
      <c r="D546" s="116" t="s">
        <v>157</v>
      </c>
      <c r="E546" s="117" t="s">
        <v>106</v>
      </c>
      <c r="F546" s="118" t="s">
        <v>106</v>
      </c>
      <c r="G546" s="119">
        <v>5113</v>
      </c>
      <c r="H546" s="43"/>
      <c r="I546" s="145"/>
      <c r="J546" s="146"/>
      <c r="K546" s="146"/>
      <c r="L546" s="25" t="s">
        <v>821</v>
      </c>
      <c r="M546" s="26"/>
      <c r="N546" s="195">
        <f>O546+P546</f>
        <v>0</v>
      </c>
      <c r="O546" s="195">
        <f>SUM(O547:O548)</f>
        <v>0</v>
      </c>
      <c r="P546" s="195">
        <f>SUM(P547:P548)</f>
        <v>0</v>
      </c>
      <c r="Q546" s="159"/>
      <c r="R546" s="159"/>
      <c r="S546" s="332"/>
      <c r="T546" s="159"/>
      <c r="U546" s="159"/>
      <c r="V546" s="159"/>
    </row>
    <row r="547" spans="1:22">
      <c r="A547" s="120" t="str">
        <f t="shared" si="100"/>
        <v>71090201024511</v>
      </c>
      <c r="B547" s="114" t="s">
        <v>439</v>
      </c>
      <c r="C547" s="115" t="s">
        <v>187</v>
      </c>
      <c r="D547" s="116" t="s">
        <v>140</v>
      </c>
      <c r="E547" s="117" t="s">
        <v>106</v>
      </c>
      <c r="F547" s="118" t="s">
        <v>140</v>
      </c>
      <c r="G547" s="119">
        <v>4511</v>
      </c>
      <c r="H547" s="23"/>
      <c r="I547" s="16"/>
      <c r="J547" s="17"/>
      <c r="K547" s="17"/>
      <c r="L547" s="28" t="s">
        <v>173</v>
      </c>
      <c r="M547" s="29">
        <v>5112</v>
      </c>
      <c r="N547" s="181">
        <f t="shared" ref="N547:N548" si="108">O547+P547</f>
        <v>0</v>
      </c>
      <c r="O547" s="181">
        <v>0</v>
      </c>
      <c r="P547" s="181"/>
      <c r="Q547" s="159"/>
      <c r="R547" s="159"/>
      <c r="S547" s="332"/>
      <c r="T547" s="159"/>
      <c r="U547" s="159"/>
      <c r="V547" s="159"/>
    </row>
    <row r="548" spans="1:22" ht="16.5">
      <c r="A548" s="120" t="str">
        <f t="shared" ref="A548" si="109">CONCATENATE(B548,C548,D548,E548,F548,G548)</f>
        <v>71100700000001</v>
      </c>
      <c r="B548" s="122" t="s">
        <v>439</v>
      </c>
      <c r="C548" s="115" t="s">
        <v>189</v>
      </c>
      <c r="D548" s="116" t="s">
        <v>183</v>
      </c>
      <c r="E548" s="117" t="s">
        <v>441</v>
      </c>
      <c r="F548" s="118" t="s">
        <v>441</v>
      </c>
      <c r="G548" s="127" t="s">
        <v>96</v>
      </c>
      <c r="H548" s="23"/>
      <c r="I548" s="23"/>
      <c r="J548" s="24"/>
      <c r="K548" s="24"/>
      <c r="L548" s="30" t="s">
        <v>143</v>
      </c>
      <c r="M548" s="46">
        <v>5113</v>
      </c>
      <c r="N548" s="181">
        <f t="shared" si="108"/>
        <v>0</v>
      </c>
      <c r="O548" s="291"/>
      <c r="P548" s="291"/>
      <c r="Q548" s="159"/>
      <c r="R548" s="159"/>
      <c r="S548" s="332"/>
      <c r="T548" s="159"/>
      <c r="U548" s="159"/>
      <c r="V548" s="159"/>
    </row>
    <row r="549" spans="1:22">
      <c r="A549" s="120" t="str">
        <f t="shared" si="100"/>
        <v>71090601045113</v>
      </c>
      <c r="B549" s="122" t="s">
        <v>439</v>
      </c>
      <c r="C549" s="115" t="s">
        <v>187</v>
      </c>
      <c r="D549" s="116" t="s">
        <v>157</v>
      </c>
      <c r="E549" s="117" t="s">
        <v>106</v>
      </c>
      <c r="F549" s="118" t="s">
        <v>155</v>
      </c>
      <c r="G549" s="119">
        <v>5113</v>
      </c>
      <c r="H549" s="149">
        <v>2825</v>
      </c>
      <c r="I549" s="150" t="s">
        <v>185</v>
      </c>
      <c r="J549" s="151">
        <v>2</v>
      </c>
      <c r="K549" s="151">
        <v>5</v>
      </c>
      <c r="L549" s="152" t="s">
        <v>303</v>
      </c>
      <c r="M549" s="153"/>
      <c r="N549" s="190">
        <f>+N551+N553+N555</f>
        <v>0</v>
      </c>
      <c r="O549" s="190">
        <f>+O551+O553+O555</f>
        <v>0</v>
      </c>
      <c r="P549" s="190">
        <f>+P551+P553+P555</f>
        <v>0</v>
      </c>
      <c r="Q549" s="159"/>
      <c r="R549" s="159"/>
      <c r="S549" s="332"/>
      <c r="T549" s="159"/>
      <c r="U549" s="159"/>
      <c r="V549" s="159"/>
    </row>
    <row r="550" spans="1:22" s="113" customFormat="1">
      <c r="A550" s="120" t="str">
        <f t="shared" si="100"/>
        <v>71090601050000</v>
      </c>
      <c r="B550" s="122" t="s">
        <v>439</v>
      </c>
      <c r="C550" s="115" t="s">
        <v>187</v>
      </c>
      <c r="D550" s="116" t="s">
        <v>157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46"/>
      <c r="N550" s="188"/>
      <c r="O550" s="188"/>
      <c r="P550" s="188"/>
      <c r="Q550" s="159"/>
      <c r="R550" s="159"/>
      <c r="S550" s="332"/>
      <c r="T550" s="159"/>
      <c r="U550" s="159"/>
      <c r="V550" s="159"/>
    </row>
    <row r="551" spans="1:22">
      <c r="A551" s="120" t="str">
        <f t="shared" si="100"/>
        <v>71090601054239</v>
      </c>
      <c r="B551" s="122" t="s">
        <v>439</v>
      </c>
      <c r="C551" s="115" t="s">
        <v>187</v>
      </c>
      <c r="D551" s="116" t="s">
        <v>157</v>
      </c>
      <c r="E551" s="117" t="s">
        <v>106</v>
      </c>
      <c r="F551" s="118" t="s">
        <v>149</v>
      </c>
      <c r="G551" s="127">
        <v>4239</v>
      </c>
      <c r="H551" s="43"/>
      <c r="I551" s="145"/>
      <c r="J551" s="146"/>
      <c r="K551" s="146"/>
      <c r="L551" s="25" t="s">
        <v>304</v>
      </c>
      <c r="M551" s="26"/>
      <c r="N551" s="195">
        <f>O551+P551</f>
        <v>0</v>
      </c>
      <c r="O551" s="195">
        <f>SUM(O552)</f>
        <v>0</v>
      </c>
      <c r="P551" s="195">
        <f>SUM(P552)</f>
        <v>0</v>
      </c>
      <c r="Q551" s="159"/>
      <c r="R551" s="159"/>
      <c r="S551" s="332"/>
      <c r="T551" s="159"/>
      <c r="U551" s="159"/>
      <c r="V551" s="159"/>
    </row>
    <row r="552" spans="1:22" ht="25.5">
      <c r="A552" s="120" t="str">
        <f t="shared" si="100"/>
        <v>71090601054637</v>
      </c>
      <c r="B552" s="114" t="s">
        <v>439</v>
      </c>
      <c r="C552" s="115" t="s">
        <v>187</v>
      </c>
      <c r="D552" s="116" t="s">
        <v>157</v>
      </c>
      <c r="E552" s="117" t="s">
        <v>106</v>
      </c>
      <c r="F552" s="118" t="s">
        <v>149</v>
      </c>
      <c r="G552" s="119">
        <v>4637</v>
      </c>
      <c r="H552" s="23"/>
      <c r="I552" s="23"/>
      <c r="J552" s="24"/>
      <c r="K552" s="24"/>
      <c r="L552" s="27" t="s">
        <v>217</v>
      </c>
      <c r="M552" s="10">
        <v>4511</v>
      </c>
      <c r="N552" s="181">
        <f t="shared" ref="N552:N557" si="110">O552+P552</f>
        <v>0</v>
      </c>
      <c r="O552" s="181"/>
      <c r="P552" s="181"/>
      <c r="Q552" s="159"/>
      <c r="R552" s="159"/>
      <c r="S552" s="332"/>
      <c r="T552" s="159"/>
      <c r="U552" s="159"/>
      <c r="V552" s="159"/>
    </row>
    <row r="553" spans="1:22" s="180" customFormat="1">
      <c r="A553" s="120" t="str">
        <f t="shared" si="100"/>
        <v>71100000000000</v>
      </c>
      <c r="B553" s="122" t="s">
        <v>439</v>
      </c>
      <c r="C553" s="115" t="s">
        <v>189</v>
      </c>
      <c r="D553" s="116" t="s">
        <v>441</v>
      </c>
      <c r="E553" s="117" t="s">
        <v>441</v>
      </c>
      <c r="F553" s="118" t="s">
        <v>441</v>
      </c>
      <c r="G553" s="127" t="s">
        <v>440</v>
      </c>
      <c r="H553" s="43"/>
      <c r="I553" s="145"/>
      <c r="J553" s="146"/>
      <c r="K553" s="146"/>
      <c r="L553" s="25" t="s">
        <v>305</v>
      </c>
      <c r="M553" s="26"/>
      <c r="N553" s="195">
        <f>O553+P553</f>
        <v>0</v>
      </c>
      <c r="O553" s="195">
        <f>SUM(O554)</f>
        <v>0</v>
      </c>
      <c r="P553" s="195">
        <f>SUM(P554)</f>
        <v>0</v>
      </c>
      <c r="Q553" s="159"/>
      <c r="R553" s="159"/>
      <c r="S553" s="332"/>
      <c r="T553" s="159"/>
      <c r="U553" s="159"/>
      <c r="V553" s="159"/>
    </row>
    <row r="554" spans="1:22" ht="25.5">
      <c r="A554" s="120" t="str">
        <f t="shared" si="100"/>
        <v>71100000000001</v>
      </c>
      <c r="B554" s="122" t="s">
        <v>439</v>
      </c>
      <c r="C554" s="115" t="s">
        <v>189</v>
      </c>
      <c r="D554" s="116" t="s">
        <v>441</v>
      </c>
      <c r="E554" s="117" t="s">
        <v>441</v>
      </c>
      <c r="F554" s="118" t="s">
        <v>441</v>
      </c>
      <c r="G554" s="127" t="s">
        <v>96</v>
      </c>
      <c r="H554" s="23"/>
      <c r="I554" s="23"/>
      <c r="J554" s="24"/>
      <c r="K554" s="24"/>
      <c r="L554" s="27" t="s">
        <v>217</v>
      </c>
      <c r="M554" s="10">
        <v>4511</v>
      </c>
      <c r="N554" s="181">
        <f t="shared" si="110"/>
        <v>0</v>
      </c>
      <c r="O554" s="181"/>
      <c r="P554" s="181"/>
      <c r="Q554" s="159"/>
      <c r="R554" s="159"/>
      <c r="S554" s="332"/>
      <c r="T554" s="159"/>
      <c r="U554" s="159"/>
      <c r="V554" s="159"/>
    </row>
    <row r="555" spans="1:22" s="168" customFormat="1">
      <c r="A555" s="120" t="str">
        <f t="shared" si="100"/>
        <v>71100700000000</v>
      </c>
      <c r="B555" s="122" t="s">
        <v>439</v>
      </c>
      <c r="C555" s="115" t="s">
        <v>189</v>
      </c>
      <c r="D555" s="116" t="s">
        <v>183</v>
      </c>
      <c r="E555" s="117" t="s">
        <v>441</v>
      </c>
      <c r="F555" s="118" t="s">
        <v>441</v>
      </c>
      <c r="G555" s="127" t="s">
        <v>440</v>
      </c>
      <c r="H555" s="43"/>
      <c r="I555" s="145"/>
      <c r="J555" s="146"/>
      <c r="K555" s="146"/>
      <c r="L555" s="25" t="s">
        <v>631</v>
      </c>
      <c r="M555" s="26"/>
      <c r="N555" s="195">
        <f>O555+P555</f>
        <v>0</v>
      </c>
      <c r="O555" s="195">
        <f>SUM(O556:O557)</f>
        <v>0</v>
      </c>
      <c r="P555" s="195">
        <f>SUM(P556:P557)</f>
        <v>0</v>
      </c>
      <c r="Q555" s="159"/>
      <c r="R555" s="159"/>
      <c r="S555" s="332"/>
      <c r="T555" s="159"/>
      <c r="U555" s="159"/>
      <c r="V555" s="159"/>
    </row>
    <row r="556" spans="1:22" ht="16.5">
      <c r="A556" s="120" t="str">
        <f t="shared" si="100"/>
        <v>71100700000001</v>
      </c>
      <c r="B556" s="122" t="s">
        <v>439</v>
      </c>
      <c r="C556" s="115" t="s">
        <v>189</v>
      </c>
      <c r="D556" s="116" t="s">
        <v>183</v>
      </c>
      <c r="E556" s="117" t="s">
        <v>441</v>
      </c>
      <c r="F556" s="118" t="s">
        <v>441</v>
      </c>
      <c r="G556" s="127" t="s">
        <v>96</v>
      </c>
      <c r="H556" s="23"/>
      <c r="I556" s="23"/>
      <c r="J556" s="24"/>
      <c r="K556" s="24"/>
      <c r="L556" s="30" t="s">
        <v>143</v>
      </c>
      <c r="M556" s="46">
        <v>5113</v>
      </c>
      <c r="N556" s="181">
        <f t="shared" si="110"/>
        <v>0</v>
      </c>
      <c r="O556" s="291"/>
      <c r="P556" s="291"/>
      <c r="Q556" s="159"/>
      <c r="R556" s="159"/>
      <c r="S556" s="332"/>
      <c r="T556" s="159"/>
      <c r="U556" s="159"/>
      <c r="V556" s="159"/>
    </row>
    <row r="557" spans="1:22" s="154" customFormat="1" ht="16.5">
      <c r="A557" s="120" t="str">
        <f t="shared" si="100"/>
        <v>71100701000000</v>
      </c>
      <c r="B557" s="122" t="s">
        <v>439</v>
      </c>
      <c r="C557" s="115" t="s">
        <v>189</v>
      </c>
      <c r="D557" s="116" t="s">
        <v>183</v>
      </c>
      <c r="E557" s="117" t="s">
        <v>106</v>
      </c>
      <c r="F557" s="118" t="s">
        <v>441</v>
      </c>
      <c r="G557" s="127" t="s">
        <v>440</v>
      </c>
      <c r="H557" s="23"/>
      <c r="I557" s="23"/>
      <c r="J557" s="24"/>
      <c r="K557" s="24"/>
      <c r="L557" s="27" t="s">
        <v>137</v>
      </c>
      <c r="M557" s="10">
        <v>5129</v>
      </c>
      <c r="N557" s="181">
        <f t="shared" si="110"/>
        <v>0</v>
      </c>
      <c r="O557" s="291"/>
      <c r="P557" s="291"/>
      <c r="Q557" s="159"/>
      <c r="R557" s="159"/>
      <c r="S557" s="332"/>
      <c r="T557" s="159"/>
      <c r="U557" s="159"/>
      <c r="V557" s="159"/>
    </row>
    <row r="558" spans="1:22" ht="25.5">
      <c r="A558" s="120" t="str">
        <f t="shared" si="100"/>
        <v>71100701000001</v>
      </c>
      <c r="B558" s="122" t="s">
        <v>439</v>
      </c>
      <c r="C558" s="115" t="s">
        <v>189</v>
      </c>
      <c r="D558" s="116" t="s">
        <v>183</v>
      </c>
      <c r="E558" s="117" t="s">
        <v>106</v>
      </c>
      <c r="F558" s="118" t="s">
        <v>441</v>
      </c>
      <c r="G558" s="127" t="s">
        <v>96</v>
      </c>
      <c r="H558" s="149">
        <v>2827</v>
      </c>
      <c r="I558" s="150" t="s">
        <v>185</v>
      </c>
      <c r="J558" s="151">
        <v>2</v>
      </c>
      <c r="K558" s="151">
        <v>7</v>
      </c>
      <c r="L558" s="152" t="s">
        <v>306</v>
      </c>
      <c r="M558" s="153"/>
      <c r="N558" s="190">
        <f>+N560</f>
        <v>0</v>
      </c>
      <c r="O558" s="190">
        <f t="shared" ref="O558:P558" si="111">+O560</f>
        <v>0</v>
      </c>
      <c r="P558" s="190">
        <f t="shared" si="111"/>
        <v>0</v>
      </c>
      <c r="Q558" s="159"/>
      <c r="R558" s="159"/>
      <c r="S558" s="332"/>
      <c r="T558" s="159"/>
      <c r="U558" s="159"/>
      <c r="V558" s="159"/>
    </row>
    <row r="559" spans="1:22" s="113" customFormat="1">
      <c r="A559" s="120" t="str">
        <f t="shared" si="100"/>
        <v>71100701010000</v>
      </c>
      <c r="B559" s="122" t="s">
        <v>439</v>
      </c>
      <c r="C559" s="115" t="s">
        <v>189</v>
      </c>
      <c r="D559" s="116" t="s">
        <v>183</v>
      </c>
      <c r="E559" s="117" t="s">
        <v>106</v>
      </c>
      <c r="F559" s="118" t="s">
        <v>106</v>
      </c>
      <c r="G559" s="127" t="s">
        <v>440</v>
      </c>
      <c r="H559" s="23"/>
      <c r="I559" s="23"/>
      <c r="J559" s="24"/>
      <c r="K559" s="24"/>
      <c r="L559" s="28" t="s">
        <v>108</v>
      </c>
      <c r="M559" s="29"/>
      <c r="N559" s="188"/>
      <c r="O559" s="188"/>
      <c r="P559" s="188"/>
      <c r="Q559" s="159"/>
      <c r="R559" s="159"/>
      <c r="S559" s="332"/>
      <c r="T559" s="159"/>
      <c r="U559" s="159"/>
      <c r="V559" s="159"/>
    </row>
    <row r="560" spans="1:22">
      <c r="A560" s="120" t="str">
        <f t="shared" si="100"/>
        <v>71100701014216</v>
      </c>
      <c r="B560" s="122" t="s">
        <v>439</v>
      </c>
      <c r="C560" s="115" t="s">
        <v>189</v>
      </c>
      <c r="D560" s="116" t="s">
        <v>183</v>
      </c>
      <c r="E560" s="117" t="s">
        <v>106</v>
      </c>
      <c r="F560" s="118" t="s">
        <v>106</v>
      </c>
      <c r="G560" s="119">
        <v>4216</v>
      </c>
      <c r="H560" s="43"/>
      <c r="I560" s="145"/>
      <c r="J560" s="146"/>
      <c r="K560" s="146"/>
      <c r="L560" s="25" t="s">
        <v>307</v>
      </c>
      <c r="M560" s="26"/>
      <c r="N560" s="195">
        <f>O560+P560</f>
        <v>0</v>
      </c>
      <c r="O560" s="195">
        <f>SUM(O561:O564)</f>
        <v>0</v>
      </c>
      <c r="P560" s="195">
        <f>SUM(P561:P564)</f>
        <v>0</v>
      </c>
      <c r="Q560" s="159"/>
      <c r="R560" s="159"/>
      <c r="S560" s="332"/>
      <c r="T560" s="159"/>
      <c r="U560" s="159"/>
      <c r="V560" s="159"/>
    </row>
    <row r="561" spans="1:22">
      <c r="A561" s="120" t="str">
        <f t="shared" si="100"/>
        <v>71100701014239</v>
      </c>
      <c r="B561" s="122" t="s">
        <v>439</v>
      </c>
      <c r="C561" s="115" t="s">
        <v>189</v>
      </c>
      <c r="D561" s="116" t="s">
        <v>183</v>
      </c>
      <c r="E561" s="117" t="s">
        <v>106</v>
      </c>
      <c r="F561" s="118" t="s">
        <v>106</v>
      </c>
      <c r="G561" s="119">
        <v>4239</v>
      </c>
      <c r="H561" s="15"/>
      <c r="I561" s="23"/>
      <c r="J561" s="24"/>
      <c r="K561" s="24"/>
      <c r="L561" s="27" t="s">
        <v>125</v>
      </c>
      <c r="M561" s="29">
        <v>4239</v>
      </c>
      <c r="N561" s="181">
        <f t="shared" ref="N561:N564" si="112">O561+P561</f>
        <v>0</v>
      </c>
      <c r="O561" s="181"/>
      <c r="P561" s="181"/>
      <c r="Q561" s="159"/>
      <c r="R561" s="159"/>
      <c r="S561" s="332"/>
      <c r="T561" s="159"/>
      <c r="U561" s="159"/>
      <c r="V561" s="159"/>
    </row>
    <row r="562" spans="1:22" ht="25.5">
      <c r="A562" s="120" t="str">
        <f t="shared" si="100"/>
        <v>71100701014639</v>
      </c>
      <c r="B562" s="122" t="s">
        <v>439</v>
      </c>
      <c r="C562" s="115" t="s">
        <v>189</v>
      </c>
      <c r="D562" s="116" t="s">
        <v>183</v>
      </c>
      <c r="E562" s="117" t="s">
        <v>106</v>
      </c>
      <c r="F562" s="118" t="s">
        <v>106</v>
      </c>
      <c r="G562" s="119">
        <v>4639</v>
      </c>
      <c r="H562" s="23"/>
      <c r="I562" s="23"/>
      <c r="J562" s="24"/>
      <c r="K562" s="24"/>
      <c r="L562" s="28" t="s">
        <v>142</v>
      </c>
      <c r="M562" s="29">
        <v>4251</v>
      </c>
      <c r="N562" s="181">
        <f t="shared" si="112"/>
        <v>0</v>
      </c>
      <c r="O562" s="181"/>
      <c r="P562" s="181">
        <v>0</v>
      </c>
      <c r="Q562" s="159"/>
      <c r="R562" s="159"/>
      <c r="S562" s="332"/>
      <c r="T562" s="159"/>
      <c r="U562" s="159"/>
      <c r="V562" s="159"/>
    </row>
    <row r="563" spans="1:22" s="154" customFormat="1" ht="16.5">
      <c r="A563" s="120" t="str">
        <f t="shared" si="100"/>
        <v>71100701000000</v>
      </c>
      <c r="B563" s="122" t="s">
        <v>439</v>
      </c>
      <c r="C563" s="115" t="s">
        <v>189</v>
      </c>
      <c r="D563" s="116" t="s">
        <v>183</v>
      </c>
      <c r="E563" s="117" t="s">
        <v>106</v>
      </c>
      <c r="F563" s="118" t="s">
        <v>441</v>
      </c>
      <c r="G563" s="127" t="s">
        <v>440</v>
      </c>
      <c r="H563" s="23"/>
      <c r="I563" s="23"/>
      <c r="J563" s="24"/>
      <c r="K563" s="24"/>
      <c r="L563" s="27" t="s">
        <v>137</v>
      </c>
      <c r="M563" s="10">
        <v>5129</v>
      </c>
      <c r="N563" s="181">
        <f t="shared" si="112"/>
        <v>0</v>
      </c>
      <c r="O563" s="291"/>
      <c r="P563" s="291"/>
      <c r="Q563" s="159"/>
      <c r="R563" s="159"/>
      <c r="S563" s="332"/>
      <c r="T563" s="159"/>
      <c r="U563" s="159"/>
      <c r="V563" s="159"/>
    </row>
    <row r="564" spans="1:22">
      <c r="A564" s="120" t="str">
        <f t="shared" si="100"/>
        <v>71060401024511</v>
      </c>
      <c r="B564" s="122" t="s">
        <v>439</v>
      </c>
      <c r="C564" s="115" t="s">
        <v>157</v>
      </c>
      <c r="D564" s="116" t="s">
        <v>155</v>
      </c>
      <c r="E564" s="117" t="s">
        <v>106</v>
      </c>
      <c r="F564" s="118" t="s">
        <v>140</v>
      </c>
      <c r="G564" s="127">
        <v>4511</v>
      </c>
      <c r="H564" s="35"/>
      <c r="I564" s="192"/>
      <c r="J564" s="193"/>
      <c r="K564" s="194"/>
      <c r="L564" s="27" t="s">
        <v>138</v>
      </c>
      <c r="M564" s="10">
        <v>5132</v>
      </c>
      <c r="N564" s="181">
        <f t="shared" si="112"/>
        <v>0</v>
      </c>
      <c r="O564" s="181"/>
      <c r="P564" s="181"/>
      <c r="Q564" s="159"/>
      <c r="R564" s="159"/>
      <c r="S564" s="332"/>
      <c r="T564" s="159"/>
      <c r="U564" s="159"/>
      <c r="V564" s="159"/>
    </row>
    <row r="565" spans="1:22">
      <c r="A565" s="120" t="str">
        <f t="shared" si="100"/>
        <v>71100701034819</v>
      </c>
      <c r="B565" s="122" t="s">
        <v>439</v>
      </c>
      <c r="C565" s="115" t="s">
        <v>189</v>
      </c>
      <c r="D565" s="116" t="s">
        <v>183</v>
      </c>
      <c r="E565" s="117" t="s">
        <v>106</v>
      </c>
      <c r="F565" s="118" t="s">
        <v>442</v>
      </c>
      <c r="G565" s="119">
        <v>4819</v>
      </c>
      <c r="H565" s="163">
        <v>2840</v>
      </c>
      <c r="I565" s="164" t="s">
        <v>185</v>
      </c>
      <c r="J565" s="165">
        <v>4</v>
      </c>
      <c r="K565" s="165">
        <v>0</v>
      </c>
      <c r="L565" s="166" t="s">
        <v>313</v>
      </c>
      <c r="M565" s="174"/>
      <c r="N565" s="186">
        <f>+N567+N572</f>
        <v>0</v>
      </c>
      <c r="O565" s="186">
        <f>+O567+O572</f>
        <v>0</v>
      </c>
      <c r="P565" s="186">
        <f>+P567+P572</f>
        <v>0</v>
      </c>
      <c r="Q565" s="159"/>
      <c r="R565" s="159"/>
      <c r="S565" s="332"/>
      <c r="T565" s="159"/>
      <c r="U565" s="159"/>
      <c r="V565" s="159"/>
    </row>
    <row r="566" spans="1:22" s="113" customFormat="1">
      <c r="A566" s="120" t="str">
        <f t="shared" si="100"/>
        <v>71100701040000</v>
      </c>
      <c r="B566" s="122" t="s">
        <v>439</v>
      </c>
      <c r="C566" s="115" t="s">
        <v>189</v>
      </c>
      <c r="D566" s="116" t="s">
        <v>183</v>
      </c>
      <c r="E566" s="117" t="s">
        <v>106</v>
      </c>
      <c r="F566" s="118" t="s">
        <v>155</v>
      </c>
      <c r="G566" s="127" t="s">
        <v>440</v>
      </c>
      <c r="H566" s="23"/>
      <c r="I566" s="16"/>
      <c r="J566" s="17"/>
      <c r="K566" s="17"/>
      <c r="L566" s="28" t="s">
        <v>110</v>
      </c>
      <c r="M566" s="29"/>
      <c r="N566" s="188"/>
      <c r="O566" s="188"/>
      <c r="P566" s="188"/>
      <c r="Q566" s="159"/>
      <c r="R566" s="159"/>
      <c r="S566" s="332"/>
      <c r="T566" s="159"/>
      <c r="U566" s="159"/>
      <c r="V566" s="159"/>
    </row>
    <row r="567" spans="1:22">
      <c r="A567" s="120" t="str">
        <f t="shared" si="100"/>
        <v>71100701044216</v>
      </c>
      <c r="B567" s="122" t="s">
        <v>439</v>
      </c>
      <c r="C567" s="115" t="s">
        <v>189</v>
      </c>
      <c r="D567" s="116" t="s">
        <v>183</v>
      </c>
      <c r="E567" s="117" t="s">
        <v>106</v>
      </c>
      <c r="F567" s="118" t="s">
        <v>155</v>
      </c>
      <c r="G567" s="119">
        <v>4216</v>
      </c>
      <c r="H567" s="149" t="s">
        <v>758</v>
      </c>
      <c r="I567" s="150" t="s">
        <v>185</v>
      </c>
      <c r="J567" s="151">
        <v>4</v>
      </c>
      <c r="K567" s="151">
        <v>1</v>
      </c>
      <c r="L567" s="152" t="s">
        <v>759</v>
      </c>
      <c r="M567" s="153"/>
      <c r="N567" s="190">
        <f t="shared" ref="N567" si="113">+N569</f>
        <v>0</v>
      </c>
      <c r="O567" s="190">
        <f>+O569</f>
        <v>0</v>
      </c>
      <c r="P567" s="190">
        <f>+P569</f>
        <v>0</v>
      </c>
      <c r="Q567" s="159"/>
      <c r="R567" s="159"/>
      <c r="S567" s="332"/>
      <c r="T567" s="159"/>
      <c r="U567" s="159"/>
      <c r="V567" s="159"/>
    </row>
    <row r="568" spans="1:22">
      <c r="A568" s="120" t="str">
        <f t="shared" si="100"/>
        <v>71100701044239</v>
      </c>
      <c r="B568" s="122" t="s">
        <v>439</v>
      </c>
      <c r="C568" s="115" t="s">
        <v>189</v>
      </c>
      <c r="D568" s="116" t="s">
        <v>183</v>
      </c>
      <c r="E568" s="117" t="s">
        <v>106</v>
      </c>
      <c r="F568" s="118" t="s">
        <v>155</v>
      </c>
      <c r="G568" s="119">
        <v>4239</v>
      </c>
      <c r="H568" s="23"/>
      <c r="I568" s="16"/>
      <c r="J568" s="17"/>
      <c r="K568" s="17"/>
      <c r="L568" s="28" t="s">
        <v>108</v>
      </c>
      <c r="M568" s="29"/>
      <c r="N568" s="188"/>
      <c r="O568" s="188"/>
      <c r="P568" s="188"/>
      <c r="Q568" s="159"/>
      <c r="R568" s="159"/>
      <c r="S568" s="332"/>
      <c r="T568" s="159"/>
      <c r="U568" s="159"/>
      <c r="V568" s="159"/>
    </row>
    <row r="569" spans="1:22">
      <c r="A569" s="120" t="str">
        <f t="shared" si="100"/>
        <v>71100701044269</v>
      </c>
      <c r="B569" s="122" t="s">
        <v>439</v>
      </c>
      <c r="C569" s="115" t="s">
        <v>189</v>
      </c>
      <c r="D569" s="116" t="s">
        <v>183</v>
      </c>
      <c r="E569" s="117" t="s">
        <v>106</v>
      </c>
      <c r="F569" s="118" t="s">
        <v>155</v>
      </c>
      <c r="G569" s="119">
        <v>4269</v>
      </c>
      <c r="H569" s="43"/>
      <c r="I569" s="145"/>
      <c r="J569" s="146"/>
      <c r="K569" s="146"/>
      <c r="L569" s="25" t="s">
        <v>760</v>
      </c>
      <c r="M569" s="26"/>
      <c r="N569" s="195">
        <f>SUM(N570:N571)</f>
        <v>0</v>
      </c>
      <c r="O569" s="195">
        <f t="shared" ref="O569:P569" si="114">SUM(O570:O571)</f>
        <v>0</v>
      </c>
      <c r="P569" s="195">
        <f t="shared" si="114"/>
        <v>0</v>
      </c>
      <c r="Q569" s="159"/>
      <c r="R569" s="159"/>
      <c r="S569" s="332"/>
      <c r="T569" s="159"/>
      <c r="U569" s="159"/>
      <c r="V569" s="159"/>
    </row>
    <row r="570" spans="1:22" ht="16.5">
      <c r="A570" s="120" t="str">
        <f t="shared" si="100"/>
        <v>71100701044521</v>
      </c>
      <c r="B570" s="122" t="s">
        <v>439</v>
      </c>
      <c r="C570" s="115" t="s">
        <v>189</v>
      </c>
      <c r="D570" s="116" t="s">
        <v>183</v>
      </c>
      <c r="E570" s="117" t="s">
        <v>106</v>
      </c>
      <c r="F570" s="118" t="s">
        <v>155</v>
      </c>
      <c r="G570" s="119">
        <v>4521</v>
      </c>
      <c r="H570" s="23"/>
      <c r="I570" s="16"/>
      <c r="J570" s="17"/>
      <c r="K570" s="17"/>
      <c r="L570" s="27" t="s">
        <v>125</v>
      </c>
      <c r="M570" s="10">
        <v>4239</v>
      </c>
      <c r="N570" s="181">
        <f t="shared" ref="N570:N571" si="115">O570+P570</f>
        <v>0</v>
      </c>
      <c r="O570" s="291"/>
      <c r="P570" s="291"/>
      <c r="Q570" s="159"/>
      <c r="R570" s="159"/>
      <c r="S570" s="332"/>
      <c r="T570" s="159"/>
      <c r="U570" s="159"/>
      <c r="V570" s="159"/>
    </row>
    <row r="571" spans="1:22" ht="25.5">
      <c r="A571" s="120" t="str">
        <f t="shared" si="100"/>
        <v>71090501000001</v>
      </c>
      <c r="B571" s="122" t="s">
        <v>439</v>
      </c>
      <c r="C571" s="115" t="s">
        <v>187</v>
      </c>
      <c r="D571" s="116" t="s">
        <v>149</v>
      </c>
      <c r="E571" s="117" t="s">
        <v>106</v>
      </c>
      <c r="F571" s="118" t="s">
        <v>441</v>
      </c>
      <c r="G571" s="127" t="s">
        <v>96</v>
      </c>
      <c r="H571" s="23"/>
      <c r="I571" s="23"/>
      <c r="J571" s="24"/>
      <c r="K571" s="24"/>
      <c r="L571" s="27" t="s">
        <v>219</v>
      </c>
      <c r="M571" s="10">
        <v>4819</v>
      </c>
      <c r="N571" s="181">
        <f t="shared" si="115"/>
        <v>0</v>
      </c>
      <c r="O571" s="181"/>
      <c r="P571" s="181"/>
      <c r="Q571" s="159"/>
      <c r="R571" s="159"/>
      <c r="S571" s="332"/>
      <c r="T571" s="159"/>
      <c r="U571" s="159"/>
      <c r="V571" s="159"/>
    </row>
    <row r="572" spans="1:22">
      <c r="A572" s="120" t="str">
        <f t="shared" si="100"/>
        <v>71100701044639</v>
      </c>
      <c r="B572" s="122" t="s">
        <v>439</v>
      </c>
      <c r="C572" s="115" t="s">
        <v>189</v>
      </c>
      <c r="D572" s="116" t="s">
        <v>183</v>
      </c>
      <c r="E572" s="117" t="s">
        <v>106</v>
      </c>
      <c r="F572" s="118" t="s">
        <v>155</v>
      </c>
      <c r="G572" s="119">
        <v>4639</v>
      </c>
      <c r="H572" s="149">
        <v>2843</v>
      </c>
      <c r="I572" s="150" t="s">
        <v>185</v>
      </c>
      <c r="J572" s="151">
        <v>4</v>
      </c>
      <c r="K572" s="151">
        <v>3</v>
      </c>
      <c r="L572" s="152" t="s">
        <v>313</v>
      </c>
      <c r="M572" s="153"/>
      <c r="N572" s="190">
        <f>+N64</f>
        <v>0</v>
      </c>
      <c r="O572" s="190">
        <f>+O64</f>
        <v>0</v>
      </c>
      <c r="P572" s="190">
        <f>+P64</f>
        <v>0</v>
      </c>
      <c r="Q572" s="159"/>
      <c r="R572" s="159"/>
      <c r="S572" s="332"/>
      <c r="T572" s="159"/>
      <c r="U572" s="159"/>
      <c r="V572" s="159"/>
    </row>
    <row r="573" spans="1:22">
      <c r="A573" s="120" t="str">
        <f t="shared" si="100"/>
        <v>71100701044729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155</v>
      </c>
      <c r="G573" s="119">
        <v>4729</v>
      </c>
      <c r="H573" s="23"/>
      <c r="I573" s="23"/>
      <c r="J573" s="24"/>
      <c r="K573" s="24"/>
      <c r="L573" s="28" t="s">
        <v>108</v>
      </c>
      <c r="M573" s="29"/>
      <c r="N573" s="188"/>
      <c r="O573" s="188"/>
      <c r="P573" s="188"/>
      <c r="Q573" s="159"/>
      <c r="R573" s="159"/>
      <c r="S573" s="332"/>
      <c r="T573" s="159"/>
      <c r="U573" s="159"/>
      <c r="V573" s="159"/>
    </row>
    <row r="574" spans="1:22">
      <c r="A574" s="120" t="str">
        <f t="shared" si="100"/>
        <v>71100701054819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149</v>
      </c>
      <c r="G574" s="119">
        <v>4819</v>
      </c>
      <c r="H574" s="360">
        <v>2900</v>
      </c>
      <c r="I574" s="210" t="s">
        <v>187</v>
      </c>
      <c r="J574" s="211">
        <v>0</v>
      </c>
      <c r="K574" s="211">
        <v>0</v>
      </c>
      <c r="L574" s="160" t="s">
        <v>315</v>
      </c>
      <c r="M574" s="172"/>
      <c r="N574" s="161">
        <f>+N576+N606+N622+N647</f>
        <v>0</v>
      </c>
      <c r="O574" s="161">
        <f>+O576+O606+O622+O647</f>
        <v>0</v>
      </c>
      <c r="P574" s="161">
        <f>+P576+P606+P622+P647</f>
        <v>0</v>
      </c>
      <c r="Q574" s="159"/>
      <c r="R574" s="159"/>
      <c r="S574" s="332"/>
      <c r="T574" s="159"/>
      <c r="U574" s="159"/>
      <c r="V574" s="159"/>
    </row>
    <row r="575" spans="1:22" s="168" customFormat="1">
      <c r="A575" s="120" t="str">
        <f t="shared" si="100"/>
        <v>71100900000000</v>
      </c>
      <c r="B575" s="122" t="s">
        <v>439</v>
      </c>
      <c r="C575" s="115" t="s">
        <v>189</v>
      </c>
      <c r="D575" s="116" t="s">
        <v>187</v>
      </c>
      <c r="E575" s="117" t="s">
        <v>441</v>
      </c>
      <c r="F575" s="118" t="s">
        <v>441</v>
      </c>
      <c r="G575" s="127" t="s">
        <v>440</v>
      </c>
      <c r="H575" s="23"/>
      <c r="I575" s="16"/>
      <c r="J575" s="17"/>
      <c r="K575" s="17"/>
      <c r="L575" s="28" t="s">
        <v>108</v>
      </c>
      <c r="M575" s="29"/>
      <c r="N575" s="148"/>
      <c r="O575" s="148"/>
      <c r="P575" s="148"/>
      <c r="Q575" s="159"/>
      <c r="R575" s="159"/>
      <c r="S575" s="332"/>
      <c r="T575" s="159"/>
      <c r="U575" s="159"/>
      <c r="V575" s="159"/>
    </row>
    <row r="576" spans="1:22">
      <c r="A576" s="120" t="str">
        <f t="shared" si="100"/>
        <v>71100900000001</v>
      </c>
      <c r="B576" s="122" t="s">
        <v>439</v>
      </c>
      <c r="C576" s="115" t="s">
        <v>189</v>
      </c>
      <c r="D576" s="116" t="s">
        <v>187</v>
      </c>
      <c r="E576" s="117" t="s">
        <v>441</v>
      </c>
      <c r="F576" s="118" t="s">
        <v>441</v>
      </c>
      <c r="G576" s="127" t="s">
        <v>96</v>
      </c>
      <c r="H576" s="163">
        <v>2910</v>
      </c>
      <c r="I576" s="164" t="s">
        <v>187</v>
      </c>
      <c r="J576" s="165">
        <v>1</v>
      </c>
      <c r="K576" s="165">
        <v>0</v>
      </c>
      <c r="L576" s="166" t="s">
        <v>316</v>
      </c>
      <c r="M576" s="174"/>
      <c r="N576" s="186">
        <f>+N578+N601</f>
        <v>0</v>
      </c>
      <c r="O576" s="186">
        <f>+O578+O601</f>
        <v>0</v>
      </c>
      <c r="P576" s="186">
        <f>+P578+P601</f>
        <v>0</v>
      </c>
      <c r="Q576" s="159"/>
      <c r="R576" s="159"/>
      <c r="S576" s="332"/>
      <c r="T576" s="159"/>
      <c r="U576" s="159"/>
      <c r="V576" s="159"/>
    </row>
    <row r="577" spans="1:22" s="154" customFormat="1">
      <c r="A577" s="120" t="str">
        <f t="shared" si="100"/>
        <v>71100901000000</v>
      </c>
      <c r="B577" s="122" t="s">
        <v>439</v>
      </c>
      <c r="C577" s="115" t="s">
        <v>189</v>
      </c>
      <c r="D577" s="116" t="s">
        <v>187</v>
      </c>
      <c r="E577" s="117" t="s">
        <v>106</v>
      </c>
      <c r="F577" s="118" t="s">
        <v>441</v>
      </c>
      <c r="G577" s="127" t="s">
        <v>440</v>
      </c>
      <c r="H577" s="23"/>
      <c r="I577" s="16"/>
      <c r="J577" s="17"/>
      <c r="K577" s="17"/>
      <c r="L577" s="28" t="s">
        <v>110</v>
      </c>
      <c r="M577" s="29"/>
      <c r="N577" s="188"/>
      <c r="O577" s="188"/>
      <c r="P577" s="188"/>
      <c r="Q577" s="159"/>
      <c r="R577" s="159"/>
      <c r="S577" s="332"/>
      <c r="T577" s="159"/>
      <c r="U577" s="159"/>
      <c r="V577" s="159"/>
    </row>
    <row r="578" spans="1:22">
      <c r="A578" s="120" t="str">
        <f t="shared" si="100"/>
        <v>71100901000001</v>
      </c>
      <c r="B578" s="122" t="s">
        <v>439</v>
      </c>
      <c r="C578" s="115" t="s">
        <v>189</v>
      </c>
      <c r="D578" s="116" t="s">
        <v>187</v>
      </c>
      <c r="E578" s="117" t="s">
        <v>106</v>
      </c>
      <c r="F578" s="118" t="s">
        <v>441</v>
      </c>
      <c r="G578" s="127" t="s">
        <v>96</v>
      </c>
      <c r="H578" s="149">
        <v>2911</v>
      </c>
      <c r="I578" s="150" t="s">
        <v>187</v>
      </c>
      <c r="J578" s="151">
        <v>1</v>
      </c>
      <c r="K578" s="151">
        <v>1</v>
      </c>
      <c r="L578" s="152" t="s">
        <v>317</v>
      </c>
      <c r="M578" s="153"/>
      <c r="N578" s="190">
        <f>+N580+N585+N589+N593+N595+N597+N599</f>
        <v>0</v>
      </c>
      <c r="O578" s="190">
        <f t="shared" ref="O578:P578" si="116">+O580+O585+O589+O593+O595+O597+O599</f>
        <v>0</v>
      </c>
      <c r="P578" s="190">
        <f t="shared" si="116"/>
        <v>0</v>
      </c>
      <c r="Q578" s="159"/>
      <c r="R578" s="159"/>
      <c r="S578" s="332"/>
      <c r="T578" s="159"/>
      <c r="U578" s="159"/>
      <c r="V578" s="159"/>
    </row>
    <row r="579" spans="1:22" s="113" customFormat="1">
      <c r="A579" s="120" t="str">
        <f t="shared" si="100"/>
        <v>71100901010000</v>
      </c>
      <c r="B579" s="122" t="s">
        <v>439</v>
      </c>
      <c r="C579" s="115" t="s">
        <v>189</v>
      </c>
      <c r="D579" s="116" t="s">
        <v>187</v>
      </c>
      <c r="E579" s="117" t="s">
        <v>106</v>
      </c>
      <c r="F579" s="118" t="s">
        <v>106</v>
      </c>
      <c r="G579" s="127" t="s">
        <v>440</v>
      </c>
      <c r="H579" s="23"/>
      <c r="I579" s="23"/>
      <c r="J579" s="24"/>
      <c r="K579" s="24"/>
      <c r="L579" s="28" t="s">
        <v>108</v>
      </c>
      <c r="M579" s="29"/>
      <c r="N579" s="188"/>
      <c r="O579" s="188"/>
      <c r="P579" s="188"/>
      <c r="Q579" s="159"/>
      <c r="R579" s="159"/>
      <c r="S579" s="332"/>
      <c r="T579" s="159"/>
      <c r="U579" s="159"/>
      <c r="V579" s="159"/>
    </row>
    <row r="580" spans="1:22">
      <c r="A580" s="120" t="str">
        <f t="shared" si="100"/>
        <v>71100901014111</v>
      </c>
      <c r="B580" s="122" t="s">
        <v>439</v>
      </c>
      <c r="C580" s="115" t="s">
        <v>189</v>
      </c>
      <c r="D580" s="116" t="s">
        <v>187</v>
      </c>
      <c r="E580" s="117" t="s">
        <v>106</v>
      </c>
      <c r="F580" s="118" t="s">
        <v>106</v>
      </c>
      <c r="G580" s="119">
        <v>4111</v>
      </c>
      <c r="H580" s="43"/>
      <c r="I580" s="145"/>
      <c r="J580" s="146"/>
      <c r="K580" s="146"/>
      <c r="L580" s="25" t="s">
        <v>318</v>
      </c>
      <c r="M580" s="26"/>
      <c r="N580" s="195">
        <f>O580+P580</f>
        <v>0</v>
      </c>
      <c r="O580" s="195">
        <f>SUM(O581:O584)</f>
        <v>0</v>
      </c>
      <c r="P580" s="195">
        <f>SUM(P581:P584)</f>
        <v>0</v>
      </c>
      <c r="Q580" s="159"/>
      <c r="R580" s="159"/>
      <c r="S580" s="332"/>
      <c r="T580" s="159"/>
      <c r="U580" s="159"/>
      <c r="V580" s="159"/>
    </row>
    <row r="581" spans="1:22" ht="16.5">
      <c r="A581" s="120" t="str">
        <f t="shared" ref="A581:A610" si="117">CONCATENATE(B581,C581,D581,E581,F581,G581)</f>
        <v>71100901014212</v>
      </c>
      <c r="B581" s="122" t="s">
        <v>439</v>
      </c>
      <c r="C581" s="115" t="s">
        <v>189</v>
      </c>
      <c r="D581" s="116" t="s">
        <v>187</v>
      </c>
      <c r="E581" s="117" t="s">
        <v>106</v>
      </c>
      <c r="F581" s="118" t="s">
        <v>106</v>
      </c>
      <c r="G581" s="119">
        <v>4212</v>
      </c>
      <c r="H581" s="23"/>
      <c r="I581" s="16"/>
      <c r="J581" s="17"/>
      <c r="K581" s="17"/>
      <c r="L581" s="27" t="s">
        <v>125</v>
      </c>
      <c r="M581" s="10">
        <v>4239</v>
      </c>
      <c r="N581" s="181">
        <f t="shared" ref="N581:N596" si="118">O581+P581</f>
        <v>0</v>
      </c>
      <c r="O581" s="291"/>
      <c r="P581" s="291"/>
      <c r="Q581" s="159"/>
      <c r="R581" s="159"/>
      <c r="S581" s="332"/>
      <c r="T581" s="159"/>
      <c r="U581" s="159"/>
      <c r="V581" s="159"/>
    </row>
    <row r="582" spans="1:22" ht="16.5">
      <c r="A582" s="120" t="str">
        <f t="shared" si="117"/>
        <v>71100901014213</v>
      </c>
      <c r="B582" s="122" t="s">
        <v>439</v>
      </c>
      <c r="C582" s="115" t="s">
        <v>189</v>
      </c>
      <c r="D582" s="116" t="s">
        <v>187</v>
      </c>
      <c r="E582" s="117" t="s">
        <v>106</v>
      </c>
      <c r="F582" s="118" t="s">
        <v>106</v>
      </c>
      <c r="G582" s="119">
        <v>4213</v>
      </c>
      <c r="H582" s="23"/>
      <c r="I582" s="16"/>
      <c r="J582" s="17"/>
      <c r="K582" s="17"/>
      <c r="L582" s="30" t="s">
        <v>364</v>
      </c>
      <c r="M582" s="42">
        <v>4269</v>
      </c>
      <c r="N582" s="181">
        <f t="shared" si="118"/>
        <v>0</v>
      </c>
      <c r="O582" s="291"/>
      <c r="P582" s="291"/>
      <c r="Q582" s="159"/>
      <c r="R582" s="159"/>
      <c r="S582" s="332"/>
      <c r="T582" s="159"/>
      <c r="U582" s="159"/>
      <c r="V582" s="159"/>
    </row>
    <row r="583" spans="1:22" ht="25.5">
      <c r="A583" s="120" t="str">
        <f t="shared" si="117"/>
        <v>71100901014214</v>
      </c>
      <c r="B583" s="122" t="s">
        <v>439</v>
      </c>
      <c r="C583" s="115" t="s">
        <v>189</v>
      </c>
      <c r="D583" s="116" t="s">
        <v>187</v>
      </c>
      <c r="E583" s="117" t="s">
        <v>106</v>
      </c>
      <c r="F583" s="118" t="s">
        <v>106</v>
      </c>
      <c r="G583" s="119">
        <v>4214</v>
      </c>
      <c r="H583" s="23"/>
      <c r="I583" s="16"/>
      <c r="J583" s="17"/>
      <c r="K583" s="17"/>
      <c r="L583" s="27" t="s">
        <v>217</v>
      </c>
      <c r="M583" s="10">
        <v>4511</v>
      </c>
      <c r="N583" s="181">
        <f t="shared" si="118"/>
        <v>0</v>
      </c>
      <c r="O583" s="291"/>
      <c r="P583" s="291">
        <v>0</v>
      </c>
      <c r="Q583" s="159"/>
      <c r="R583" s="159"/>
      <c r="S583" s="332"/>
      <c r="T583" s="159"/>
      <c r="U583" s="159"/>
      <c r="V583" s="159"/>
    </row>
    <row r="584" spans="1:22">
      <c r="A584" s="120" t="str">
        <f t="shared" si="117"/>
        <v>71100901014216</v>
      </c>
      <c r="B584" s="122" t="s">
        <v>439</v>
      </c>
      <c r="C584" s="115" t="s">
        <v>189</v>
      </c>
      <c r="D584" s="116" t="s">
        <v>187</v>
      </c>
      <c r="E584" s="117" t="s">
        <v>106</v>
      </c>
      <c r="F584" s="118" t="s">
        <v>106</v>
      </c>
      <c r="G584" s="119">
        <v>4216</v>
      </c>
      <c r="H584" s="317"/>
      <c r="I584" s="318"/>
      <c r="J584" s="319"/>
      <c r="K584" s="319"/>
      <c r="L584" s="27" t="s">
        <v>137</v>
      </c>
      <c r="M584" s="10">
        <v>5129</v>
      </c>
      <c r="N584" s="181">
        <f t="shared" si="118"/>
        <v>0</v>
      </c>
      <c r="O584" s="298"/>
      <c r="P584" s="298"/>
      <c r="Q584" s="159"/>
      <c r="R584" s="159"/>
      <c r="S584" s="332"/>
      <c r="T584" s="159"/>
      <c r="U584" s="159"/>
      <c r="V584" s="159"/>
    </row>
    <row r="585" spans="1:22" ht="27">
      <c r="A585" s="120" t="str">
        <f t="shared" si="117"/>
        <v>71100901014221</v>
      </c>
      <c r="B585" s="122" t="s">
        <v>439</v>
      </c>
      <c r="C585" s="115" t="s">
        <v>189</v>
      </c>
      <c r="D585" s="116" t="s">
        <v>187</v>
      </c>
      <c r="E585" s="117" t="s">
        <v>106</v>
      </c>
      <c r="F585" s="118" t="s">
        <v>106</v>
      </c>
      <c r="G585" s="119">
        <v>4221</v>
      </c>
      <c r="H585" s="43"/>
      <c r="I585" s="145"/>
      <c r="J585" s="146"/>
      <c r="K585" s="146"/>
      <c r="L585" s="25" t="s">
        <v>319</v>
      </c>
      <c r="M585" s="26"/>
      <c r="N585" s="195">
        <f>O585+P585</f>
        <v>0</v>
      </c>
      <c r="O585" s="195">
        <f>SUM(O586:O588)</f>
        <v>0</v>
      </c>
      <c r="P585" s="195">
        <f>SUM(P586:P588)</f>
        <v>0</v>
      </c>
      <c r="Q585" s="159"/>
      <c r="R585" s="159"/>
      <c r="S585" s="332"/>
      <c r="T585" s="159"/>
      <c r="U585" s="159"/>
      <c r="V585" s="159"/>
    </row>
    <row r="586" spans="1:22" ht="16.5">
      <c r="A586" s="120" t="str">
        <f t="shared" si="117"/>
        <v>71100901014252</v>
      </c>
      <c r="B586" s="122" t="s">
        <v>439</v>
      </c>
      <c r="C586" s="115" t="s">
        <v>189</v>
      </c>
      <c r="D586" s="116" t="s">
        <v>187</v>
      </c>
      <c r="E586" s="117" t="s">
        <v>106</v>
      </c>
      <c r="F586" s="118" t="s">
        <v>106</v>
      </c>
      <c r="G586" s="119">
        <v>4252</v>
      </c>
      <c r="H586" s="15"/>
      <c r="I586" s="293"/>
      <c r="J586" s="294"/>
      <c r="K586" s="294"/>
      <c r="L586" s="30" t="s">
        <v>364</v>
      </c>
      <c r="M586" s="42">
        <v>4269</v>
      </c>
      <c r="N586" s="181">
        <f t="shared" si="118"/>
        <v>0</v>
      </c>
      <c r="O586" s="292"/>
      <c r="P586" s="292"/>
      <c r="Q586" s="159"/>
      <c r="R586" s="159"/>
      <c r="S586" s="332"/>
      <c r="T586" s="159"/>
      <c r="U586" s="159"/>
      <c r="V586" s="159"/>
    </row>
    <row r="587" spans="1:22" ht="16.5">
      <c r="B587" s="122"/>
      <c r="H587" s="15"/>
      <c r="I587" s="293"/>
      <c r="J587" s="294"/>
      <c r="K587" s="294"/>
      <c r="L587" s="30" t="s">
        <v>748</v>
      </c>
      <c r="M587" s="46" t="s">
        <v>749</v>
      </c>
      <c r="N587" s="181">
        <f t="shared" ref="N587" si="119">O587+P587</f>
        <v>0</v>
      </c>
      <c r="O587" s="292"/>
      <c r="P587" s="292"/>
      <c r="Q587" s="159"/>
      <c r="R587" s="159"/>
      <c r="S587" s="332"/>
      <c r="T587" s="159"/>
      <c r="U587" s="159"/>
      <c r="V587" s="159"/>
    </row>
    <row r="588" spans="1:22" ht="16.5">
      <c r="A588" s="120" t="str">
        <f t="shared" si="117"/>
        <v>71100901014261</v>
      </c>
      <c r="B588" s="122" t="s">
        <v>439</v>
      </c>
      <c r="C588" s="115" t="s">
        <v>189</v>
      </c>
      <c r="D588" s="116" t="s">
        <v>187</v>
      </c>
      <c r="E588" s="117" t="s">
        <v>106</v>
      </c>
      <c r="F588" s="118" t="s">
        <v>106</v>
      </c>
      <c r="G588" s="119">
        <v>4261</v>
      </c>
      <c r="H588" s="23"/>
      <c r="I588" s="23"/>
      <c r="J588" s="24"/>
      <c r="K588" s="24"/>
      <c r="L588" s="27" t="s">
        <v>137</v>
      </c>
      <c r="M588" s="10">
        <v>5129</v>
      </c>
      <c r="N588" s="181">
        <f t="shared" si="118"/>
        <v>0</v>
      </c>
      <c r="O588" s="292"/>
      <c r="P588" s="292"/>
      <c r="Q588" s="159"/>
      <c r="R588" s="159"/>
      <c r="S588" s="332"/>
      <c r="T588" s="159"/>
      <c r="U588" s="159"/>
      <c r="V588" s="159"/>
    </row>
    <row r="589" spans="1:22" ht="27">
      <c r="A589" s="120" t="str">
        <f t="shared" si="117"/>
        <v>71100901014264</v>
      </c>
      <c r="B589" s="122" t="s">
        <v>439</v>
      </c>
      <c r="C589" s="115" t="s">
        <v>189</v>
      </c>
      <c r="D589" s="116" t="s">
        <v>187</v>
      </c>
      <c r="E589" s="117" t="s">
        <v>106</v>
      </c>
      <c r="F589" s="118" t="s">
        <v>106</v>
      </c>
      <c r="G589" s="119">
        <v>4264</v>
      </c>
      <c r="H589" s="43"/>
      <c r="I589" s="145"/>
      <c r="J589" s="146"/>
      <c r="K589" s="146"/>
      <c r="L589" s="352" t="s">
        <v>830</v>
      </c>
      <c r="M589" s="26"/>
      <c r="N589" s="195">
        <f>O589+P589</f>
        <v>0</v>
      </c>
      <c r="O589" s="195">
        <f>SUM(O590:O592)</f>
        <v>0</v>
      </c>
      <c r="P589" s="195">
        <f>SUM(P590:P592)</f>
        <v>0</v>
      </c>
      <c r="Q589" s="159"/>
      <c r="R589" s="159"/>
      <c r="S589" s="332"/>
      <c r="T589" s="159"/>
      <c r="U589" s="159"/>
      <c r="V589" s="159"/>
    </row>
    <row r="590" spans="1:22">
      <c r="A590" s="120" t="str">
        <f t="shared" si="117"/>
        <v>71100901014267</v>
      </c>
      <c r="B590" s="122" t="s">
        <v>439</v>
      </c>
      <c r="C590" s="115" t="s">
        <v>189</v>
      </c>
      <c r="D590" s="116" t="s">
        <v>187</v>
      </c>
      <c r="E590" s="117" t="s">
        <v>106</v>
      </c>
      <c r="F590" s="118" t="s">
        <v>106</v>
      </c>
      <c r="G590" s="119">
        <v>4267</v>
      </c>
      <c r="H590" s="23"/>
      <c r="I590" s="23"/>
      <c r="J590" s="24"/>
      <c r="K590" s="24"/>
      <c r="L590" s="27" t="s">
        <v>125</v>
      </c>
      <c r="M590" s="10">
        <v>4239</v>
      </c>
      <c r="N590" s="181">
        <f t="shared" si="118"/>
        <v>0</v>
      </c>
      <c r="O590" s="181"/>
      <c r="P590" s="181"/>
      <c r="Q590" s="159"/>
      <c r="R590" s="159"/>
      <c r="S590" s="332"/>
      <c r="T590" s="159"/>
      <c r="U590" s="159"/>
      <c r="V590" s="159"/>
    </row>
    <row r="591" spans="1:22">
      <c r="B591" s="122"/>
      <c r="H591" s="23"/>
      <c r="I591" s="23"/>
      <c r="J591" s="24"/>
      <c r="K591" s="24"/>
      <c r="L591" s="30" t="s">
        <v>748</v>
      </c>
      <c r="M591" s="46" t="s">
        <v>749</v>
      </c>
      <c r="N591" s="181"/>
      <c r="O591" s="181"/>
      <c r="P591" s="181"/>
      <c r="Q591" s="159"/>
      <c r="R591" s="159"/>
      <c r="S591" s="332"/>
      <c r="T591" s="159"/>
      <c r="U591" s="159"/>
      <c r="V591" s="159"/>
    </row>
    <row r="592" spans="1:22" ht="25.5">
      <c r="A592" s="120" t="str">
        <f t="shared" si="117"/>
        <v>71100901014823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106</v>
      </c>
      <c r="G592" s="119">
        <v>4823</v>
      </c>
      <c r="H592" s="35"/>
      <c r="I592" s="192"/>
      <c r="J592" s="193"/>
      <c r="K592" s="194"/>
      <c r="L592" s="34" t="s">
        <v>217</v>
      </c>
      <c r="M592" s="10" t="s">
        <v>83</v>
      </c>
      <c r="N592" s="181">
        <f t="shared" si="118"/>
        <v>0</v>
      </c>
      <c r="O592" s="295"/>
      <c r="P592" s="295"/>
      <c r="Q592" s="159"/>
      <c r="R592" s="159"/>
      <c r="S592" s="332"/>
      <c r="T592" s="159"/>
      <c r="U592" s="159"/>
      <c r="V592" s="159"/>
    </row>
    <row r="593" spans="1:22" ht="44.25" customHeight="1">
      <c r="B593" s="122"/>
      <c r="H593" s="43"/>
      <c r="I593" s="145"/>
      <c r="J593" s="146"/>
      <c r="K593" s="146"/>
      <c r="L593" s="25" t="s">
        <v>783</v>
      </c>
      <c r="M593" s="26"/>
      <c r="N593" s="195">
        <f>O593+P593</f>
        <v>0</v>
      </c>
      <c r="O593" s="195">
        <f>SUM(O594)</f>
        <v>0</v>
      </c>
      <c r="P593" s="195">
        <f>SUM(P594)</f>
        <v>0</v>
      </c>
      <c r="Q593" s="159"/>
      <c r="R593" s="159"/>
      <c r="S593" s="332"/>
      <c r="T593" s="159"/>
      <c r="U593" s="159"/>
      <c r="V593" s="159"/>
    </row>
    <row r="594" spans="1:22">
      <c r="B594" s="122"/>
      <c r="H594" s="35"/>
      <c r="I594" s="192"/>
      <c r="J594" s="193"/>
      <c r="K594" s="194"/>
      <c r="L594" s="27" t="s">
        <v>348</v>
      </c>
      <c r="M594" s="10">
        <v>4729</v>
      </c>
      <c r="N594" s="181">
        <f t="shared" ref="N594" si="120">O594+P594</f>
        <v>0</v>
      </c>
      <c r="O594" s="295"/>
      <c r="P594" s="295">
        <v>0</v>
      </c>
      <c r="Q594" s="159"/>
      <c r="R594" s="159"/>
      <c r="S594" s="332"/>
      <c r="T594" s="159"/>
      <c r="U594" s="159"/>
      <c r="V594" s="159"/>
    </row>
    <row r="595" spans="1:22" ht="46.5" customHeight="1">
      <c r="B595" s="122"/>
      <c r="H595" s="43"/>
      <c r="I595" s="145"/>
      <c r="J595" s="146"/>
      <c r="K595" s="146"/>
      <c r="L595" s="351" t="s">
        <v>824</v>
      </c>
      <c r="M595" s="26"/>
      <c r="N595" s="195">
        <f>O595+P595</f>
        <v>0</v>
      </c>
      <c r="O595" s="195">
        <f>SUM(O596)</f>
        <v>0</v>
      </c>
      <c r="P595" s="195">
        <f>SUM(P596)</f>
        <v>0</v>
      </c>
      <c r="Q595" s="159"/>
      <c r="R595" s="159"/>
      <c r="S595" s="332"/>
      <c r="T595" s="159"/>
      <c r="U595" s="159"/>
      <c r="V595" s="159"/>
    </row>
    <row r="596" spans="1:22">
      <c r="B596" s="122"/>
      <c r="H596" s="35"/>
      <c r="I596" s="192"/>
      <c r="J596" s="193"/>
      <c r="K596" s="194"/>
      <c r="L596" s="28" t="s">
        <v>134</v>
      </c>
      <c r="M596" s="29">
        <v>4861</v>
      </c>
      <c r="N596" s="181">
        <f t="shared" si="118"/>
        <v>0</v>
      </c>
      <c r="O596" s="298"/>
      <c r="P596" s="298">
        <v>0</v>
      </c>
      <c r="Q596" s="159"/>
      <c r="R596" s="159"/>
      <c r="S596" s="332"/>
      <c r="T596" s="159"/>
      <c r="U596" s="159"/>
      <c r="V596" s="159"/>
    </row>
    <row r="597" spans="1:22" ht="78" customHeight="1">
      <c r="B597" s="122"/>
      <c r="H597" s="43"/>
      <c r="I597" s="145"/>
      <c r="J597" s="146"/>
      <c r="K597" s="146"/>
      <c r="L597" s="351" t="s">
        <v>825</v>
      </c>
      <c r="M597" s="26"/>
      <c r="N597" s="195">
        <f>O597+P597</f>
        <v>0</v>
      </c>
      <c r="O597" s="195">
        <f>SUM(O598)</f>
        <v>0</v>
      </c>
      <c r="P597" s="195">
        <f>SUM(P598)</f>
        <v>0</v>
      </c>
      <c r="Q597" s="159"/>
      <c r="R597" s="159"/>
      <c r="S597" s="332"/>
      <c r="T597" s="159"/>
      <c r="U597" s="159"/>
      <c r="V597" s="159"/>
    </row>
    <row r="598" spans="1:22">
      <c r="B598" s="122"/>
      <c r="H598" s="35"/>
      <c r="I598" s="192"/>
      <c r="J598" s="193"/>
      <c r="K598" s="194"/>
      <c r="L598" s="27" t="s">
        <v>348</v>
      </c>
      <c r="M598" s="10">
        <v>4729</v>
      </c>
      <c r="N598" s="181">
        <f t="shared" ref="N598" si="121">O598+P598</f>
        <v>0</v>
      </c>
      <c r="O598" s="295"/>
      <c r="P598" s="295">
        <v>0</v>
      </c>
      <c r="Q598" s="159"/>
      <c r="R598" s="159"/>
      <c r="S598" s="332"/>
      <c r="T598" s="159"/>
      <c r="U598" s="159"/>
      <c r="V598" s="159"/>
    </row>
    <row r="599" spans="1:22" ht="40.5">
      <c r="B599" s="122"/>
      <c r="H599" s="43"/>
      <c r="I599" s="145"/>
      <c r="J599" s="146"/>
      <c r="K599" s="146"/>
      <c r="L599" s="352" t="s">
        <v>831</v>
      </c>
      <c r="M599" s="26"/>
      <c r="N599" s="195">
        <f>N600</f>
        <v>0</v>
      </c>
      <c r="O599" s="195">
        <f t="shared" ref="O599:P599" si="122">O600</f>
        <v>0</v>
      </c>
      <c r="P599" s="195">
        <f t="shared" si="122"/>
        <v>0</v>
      </c>
      <c r="Q599" s="159"/>
      <c r="R599" s="159"/>
      <c r="S599" s="332"/>
      <c r="T599" s="159"/>
      <c r="U599" s="159"/>
      <c r="V599" s="159"/>
    </row>
    <row r="600" spans="1:22">
      <c r="B600" s="122"/>
      <c r="H600" s="35"/>
      <c r="I600" s="192"/>
      <c r="J600" s="193"/>
      <c r="K600" s="194"/>
      <c r="L600" s="27" t="s">
        <v>348</v>
      </c>
      <c r="M600" s="10">
        <v>4729</v>
      </c>
      <c r="N600" s="181">
        <f t="shared" ref="N600" si="123">O600+P600</f>
        <v>0</v>
      </c>
      <c r="O600" s="295"/>
      <c r="P600" s="295">
        <v>0</v>
      </c>
      <c r="Q600" s="159"/>
      <c r="R600" s="159"/>
      <c r="S600" s="332"/>
      <c r="T600" s="159"/>
      <c r="U600" s="159"/>
      <c r="V600" s="159"/>
    </row>
    <row r="601" spans="1:22" ht="25.5">
      <c r="A601" s="120" t="str">
        <f t="shared" si="117"/>
        <v>71100901014861</v>
      </c>
      <c r="B601" s="122" t="s">
        <v>439</v>
      </c>
      <c r="C601" s="115" t="s">
        <v>189</v>
      </c>
      <c r="D601" s="116" t="s">
        <v>187</v>
      </c>
      <c r="E601" s="117" t="s">
        <v>106</v>
      </c>
      <c r="F601" s="118" t="s">
        <v>106</v>
      </c>
      <c r="G601" s="119">
        <v>4861</v>
      </c>
      <c r="H601" s="149">
        <v>2911</v>
      </c>
      <c r="I601" s="150" t="s">
        <v>187</v>
      </c>
      <c r="J601" s="151">
        <v>1</v>
      </c>
      <c r="K601" s="151">
        <v>2</v>
      </c>
      <c r="L601" s="152" t="s">
        <v>321</v>
      </c>
      <c r="M601" s="153"/>
      <c r="N601" s="190">
        <f>+N603</f>
        <v>0</v>
      </c>
      <c r="O601" s="190">
        <f>+O603</f>
        <v>0</v>
      </c>
      <c r="P601" s="190">
        <f>+P603</f>
        <v>0</v>
      </c>
      <c r="Q601" s="159"/>
      <c r="R601" s="159"/>
      <c r="S601" s="332"/>
      <c r="T601" s="159"/>
      <c r="U601" s="159"/>
      <c r="V601" s="159"/>
    </row>
    <row r="602" spans="1:22">
      <c r="A602" s="120" t="str">
        <f t="shared" si="117"/>
        <v>71100901015122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5122</v>
      </c>
      <c r="H602" s="23"/>
      <c r="I602" s="23"/>
      <c r="J602" s="24"/>
      <c r="K602" s="24"/>
      <c r="L602" s="28" t="s">
        <v>108</v>
      </c>
      <c r="M602" s="29"/>
      <c r="N602" s="188"/>
      <c r="O602" s="188"/>
      <c r="P602" s="188"/>
      <c r="Q602" s="159"/>
      <c r="R602" s="159"/>
      <c r="S602" s="332"/>
      <c r="T602" s="159"/>
      <c r="U602" s="159"/>
      <c r="V602" s="159"/>
    </row>
    <row r="603" spans="1:22" s="154" customFormat="1">
      <c r="A603" s="120" t="str">
        <f t="shared" si="117"/>
        <v>71100902000000</v>
      </c>
      <c r="B603" s="122" t="s">
        <v>439</v>
      </c>
      <c r="C603" s="115" t="s">
        <v>189</v>
      </c>
      <c r="D603" s="116" t="s">
        <v>187</v>
      </c>
      <c r="E603" s="117" t="s">
        <v>140</v>
      </c>
      <c r="F603" s="118" t="s">
        <v>441</v>
      </c>
      <c r="G603" s="127" t="s">
        <v>440</v>
      </c>
      <c r="H603" s="43"/>
      <c r="I603" s="145"/>
      <c r="J603" s="146"/>
      <c r="K603" s="146"/>
      <c r="L603" s="25" t="s">
        <v>322</v>
      </c>
      <c r="M603" s="26"/>
      <c r="N603" s="195">
        <f>SUM(N604:N605)</f>
        <v>0</v>
      </c>
      <c r="O603" s="195">
        <f>SUM(O604:O605)</f>
        <v>0</v>
      </c>
      <c r="P603" s="195">
        <f>SUM(P604:P605)</f>
        <v>0</v>
      </c>
      <c r="Q603" s="159"/>
      <c r="R603" s="159"/>
      <c r="S603" s="332"/>
      <c r="T603" s="159"/>
      <c r="U603" s="159"/>
      <c r="V603" s="159"/>
    </row>
    <row r="604" spans="1:22">
      <c r="A604" s="120" t="str">
        <f t="shared" si="117"/>
        <v>71100902000001</v>
      </c>
      <c r="B604" s="122" t="s">
        <v>439</v>
      </c>
      <c r="C604" s="115" t="s">
        <v>189</v>
      </c>
      <c r="D604" s="116" t="s">
        <v>187</v>
      </c>
      <c r="E604" s="117" t="s">
        <v>140</v>
      </c>
      <c r="F604" s="118" t="s">
        <v>441</v>
      </c>
      <c r="G604" s="127" t="s">
        <v>96</v>
      </c>
      <c r="H604" s="23"/>
      <c r="I604" s="16"/>
      <c r="J604" s="17"/>
      <c r="K604" s="17"/>
      <c r="L604" s="27" t="s">
        <v>125</v>
      </c>
      <c r="M604" s="10">
        <v>4239</v>
      </c>
      <c r="N604" s="181">
        <f t="shared" ref="N604:N605" si="124">O604+P604</f>
        <v>0</v>
      </c>
      <c r="O604" s="181">
        <v>0</v>
      </c>
      <c r="P604" s="181"/>
      <c r="Q604" s="159"/>
      <c r="R604" s="159"/>
      <c r="S604" s="332"/>
      <c r="T604" s="159"/>
      <c r="U604" s="159"/>
      <c r="V604" s="159"/>
    </row>
    <row r="605" spans="1:22" s="113" customFormat="1" ht="25.5">
      <c r="A605" s="120" t="str">
        <f t="shared" si="117"/>
        <v>71100902010000</v>
      </c>
      <c r="B605" s="122" t="s">
        <v>439</v>
      </c>
      <c r="C605" s="115" t="s">
        <v>189</v>
      </c>
      <c r="D605" s="116" t="s">
        <v>187</v>
      </c>
      <c r="E605" s="117" t="s">
        <v>140</v>
      </c>
      <c r="F605" s="118" t="s">
        <v>106</v>
      </c>
      <c r="G605" s="127" t="s">
        <v>440</v>
      </c>
      <c r="H605" s="175"/>
      <c r="I605" s="192"/>
      <c r="J605" s="199"/>
      <c r="K605" s="200"/>
      <c r="L605" s="201" t="s">
        <v>217</v>
      </c>
      <c r="M605" s="11">
        <v>4511</v>
      </c>
      <c r="N605" s="181">
        <f t="shared" si="124"/>
        <v>0</v>
      </c>
      <c r="O605" s="295"/>
      <c r="P605" s="295"/>
      <c r="Q605" s="159"/>
      <c r="R605" s="159"/>
      <c r="S605" s="332"/>
      <c r="T605" s="159"/>
      <c r="U605" s="159"/>
      <c r="V605" s="159"/>
    </row>
    <row r="606" spans="1:22">
      <c r="A606" s="120" t="str">
        <f t="shared" si="117"/>
        <v>71110100000001</v>
      </c>
      <c r="B606" s="122" t="s">
        <v>439</v>
      </c>
      <c r="C606" s="115" t="s">
        <v>104</v>
      </c>
      <c r="D606" s="116" t="s">
        <v>106</v>
      </c>
      <c r="E606" s="117" t="s">
        <v>441</v>
      </c>
      <c r="F606" s="118" t="s">
        <v>441</v>
      </c>
      <c r="G606" s="127" t="s">
        <v>96</v>
      </c>
      <c r="H606" s="163">
        <v>2920</v>
      </c>
      <c r="I606" s="164" t="s">
        <v>187</v>
      </c>
      <c r="J606" s="165">
        <v>2</v>
      </c>
      <c r="K606" s="165">
        <v>0</v>
      </c>
      <c r="L606" s="166" t="s">
        <v>325</v>
      </c>
      <c r="M606" s="174"/>
      <c r="N606" s="186">
        <f>+N608+N617</f>
        <v>0</v>
      </c>
      <c r="O606" s="186">
        <f>+O608+O617</f>
        <v>0</v>
      </c>
      <c r="P606" s="186">
        <f>+P608+P617</f>
        <v>0</v>
      </c>
      <c r="Q606" s="159"/>
      <c r="R606" s="159"/>
      <c r="S606" s="332"/>
      <c r="T606" s="159"/>
      <c r="U606" s="159"/>
      <c r="V606" s="159"/>
    </row>
    <row r="607" spans="1:22" s="154" customFormat="1">
      <c r="A607" s="120" t="str">
        <f t="shared" si="117"/>
        <v>71110102000000</v>
      </c>
      <c r="B607" s="122" t="s">
        <v>439</v>
      </c>
      <c r="C607" s="115" t="s">
        <v>104</v>
      </c>
      <c r="D607" s="116" t="s">
        <v>106</v>
      </c>
      <c r="E607" s="117" t="s">
        <v>140</v>
      </c>
      <c r="F607" s="118" t="s">
        <v>441</v>
      </c>
      <c r="G607" s="127" t="s">
        <v>440</v>
      </c>
      <c r="H607" s="23"/>
      <c r="I607" s="16"/>
      <c r="J607" s="17"/>
      <c r="K607" s="17"/>
      <c r="L607" s="28" t="s">
        <v>110</v>
      </c>
      <c r="M607" s="29"/>
      <c r="N607" s="188"/>
      <c r="O607" s="188"/>
      <c r="P607" s="188"/>
      <c r="Q607" s="159"/>
      <c r="R607" s="159"/>
      <c r="S607" s="332"/>
      <c r="T607" s="159"/>
      <c r="U607" s="159"/>
      <c r="V607" s="159"/>
    </row>
    <row r="608" spans="1:22" ht="25.5">
      <c r="A608" s="120" t="str">
        <f t="shared" si="117"/>
        <v>71110102000001</v>
      </c>
      <c r="B608" s="122" t="s">
        <v>439</v>
      </c>
      <c r="C608" s="115" t="s">
        <v>104</v>
      </c>
      <c r="D608" s="116" t="s">
        <v>106</v>
      </c>
      <c r="E608" s="117" t="s">
        <v>140</v>
      </c>
      <c r="F608" s="118" t="s">
        <v>441</v>
      </c>
      <c r="G608" s="127" t="s">
        <v>96</v>
      </c>
      <c r="H608" s="149">
        <v>2921</v>
      </c>
      <c r="I608" s="150" t="s">
        <v>187</v>
      </c>
      <c r="J608" s="151">
        <v>2</v>
      </c>
      <c r="K608" s="151">
        <v>1</v>
      </c>
      <c r="L608" s="152" t="s">
        <v>326</v>
      </c>
      <c r="M608" s="153"/>
      <c r="N608" s="190">
        <f>N610+N613</f>
        <v>0</v>
      </c>
      <c r="O608" s="190">
        <f>O610+O613+O615</f>
        <v>0</v>
      </c>
      <c r="P608" s="190">
        <f>P610+P613+P615</f>
        <v>0</v>
      </c>
      <c r="Q608" s="159"/>
      <c r="R608" s="159"/>
      <c r="S608" s="332"/>
      <c r="T608" s="159"/>
      <c r="U608" s="159"/>
      <c r="V608" s="159"/>
    </row>
    <row r="609" spans="1:22">
      <c r="A609" s="120" t="str">
        <f t="shared" si="117"/>
        <v>71110102004891</v>
      </c>
      <c r="B609" s="122" t="s">
        <v>439</v>
      </c>
      <c r="C609" s="115" t="s">
        <v>104</v>
      </c>
      <c r="D609" s="116" t="s">
        <v>106</v>
      </c>
      <c r="E609" s="117" t="s">
        <v>140</v>
      </c>
      <c r="F609" s="118" t="s">
        <v>441</v>
      </c>
      <c r="G609" s="127">
        <v>4891</v>
      </c>
      <c r="H609" s="23"/>
      <c r="I609" s="23"/>
      <c r="J609" s="24"/>
      <c r="K609" s="24"/>
      <c r="L609" s="28" t="s">
        <v>108</v>
      </c>
      <c r="M609" s="29"/>
      <c r="N609" s="188"/>
      <c r="O609" s="188"/>
      <c r="P609" s="188"/>
      <c r="Q609" s="159"/>
      <c r="R609" s="159"/>
      <c r="S609" s="332"/>
      <c r="T609" s="159"/>
      <c r="U609" s="159"/>
      <c r="V609" s="159"/>
    </row>
    <row r="610" spans="1:22">
      <c r="A610" s="120" t="str">
        <f t="shared" si="117"/>
        <v>7111010200x</v>
      </c>
      <c r="B610" s="122" t="s">
        <v>439</v>
      </c>
      <c r="C610" s="115" t="s">
        <v>104</v>
      </c>
      <c r="D610" s="116" t="s">
        <v>106</v>
      </c>
      <c r="E610" s="117" t="s">
        <v>140</v>
      </c>
      <c r="F610" s="118" t="s">
        <v>441</v>
      </c>
      <c r="G610" s="127" t="s">
        <v>361</v>
      </c>
      <c r="H610" s="43"/>
      <c r="I610" s="145"/>
      <c r="J610" s="146"/>
      <c r="K610" s="146"/>
      <c r="L610" s="25" t="s">
        <v>322</v>
      </c>
      <c r="M610" s="26"/>
      <c r="N610" s="195">
        <f>O610+P610</f>
        <v>0</v>
      </c>
      <c r="O610" s="195">
        <f>SUM(O611:O612)</f>
        <v>0</v>
      </c>
      <c r="P610" s="195">
        <f>SUM(P611:P612)</f>
        <v>0</v>
      </c>
      <c r="Q610" s="159"/>
      <c r="R610" s="159"/>
      <c r="S610" s="332"/>
      <c r="T610" s="159"/>
      <c r="U610" s="159"/>
      <c r="V610" s="159"/>
    </row>
    <row r="611" spans="1:22">
      <c r="H611" s="23"/>
      <c r="I611" s="16"/>
      <c r="J611" s="17"/>
      <c r="K611" s="17"/>
      <c r="L611" s="27" t="s">
        <v>125</v>
      </c>
      <c r="M611" s="10">
        <v>4239</v>
      </c>
      <c r="N611" s="181">
        <f t="shared" ref="N611:N612" si="125">O611+P611</f>
        <v>0</v>
      </c>
      <c r="O611" s="181">
        <v>0</v>
      </c>
      <c r="P611" s="181"/>
      <c r="Q611" s="159"/>
      <c r="R611" s="159"/>
      <c r="S611" s="332"/>
      <c r="T611" s="159"/>
      <c r="U611" s="159"/>
      <c r="V611" s="159"/>
    </row>
    <row r="612" spans="1:22" ht="25.5">
      <c r="H612" s="175"/>
      <c r="I612" s="192"/>
      <c r="J612" s="199"/>
      <c r="K612" s="200"/>
      <c r="L612" s="201" t="s">
        <v>217</v>
      </c>
      <c r="M612" s="11">
        <v>4511</v>
      </c>
      <c r="N612" s="181">
        <f t="shared" si="125"/>
        <v>0</v>
      </c>
      <c r="O612" s="295"/>
      <c r="P612" s="295"/>
      <c r="Q612" s="159"/>
      <c r="R612" s="159"/>
      <c r="S612" s="332"/>
      <c r="T612" s="159"/>
      <c r="U612" s="159"/>
      <c r="V612" s="159"/>
    </row>
    <row r="613" spans="1:22" ht="45.75" customHeight="1">
      <c r="A613" s="120" t="str">
        <f t="shared" ref="A613" si="126">CONCATENATE(B613,C613,D613,E613,F613,G613)</f>
        <v>7111010200x</v>
      </c>
      <c r="B613" s="122" t="s">
        <v>439</v>
      </c>
      <c r="C613" s="115" t="s">
        <v>104</v>
      </c>
      <c r="D613" s="116" t="s">
        <v>106</v>
      </c>
      <c r="E613" s="117" t="s">
        <v>140</v>
      </c>
      <c r="F613" s="118" t="s">
        <v>441</v>
      </c>
      <c r="G613" s="127" t="s">
        <v>361</v>
      </c>
      <c r="H613" s="43"/>
      <c r="I613" s="145"/>
      <c r="J613" s="146"/>
      <c r="K613" s="146"/>
      <c r="L613" s="25" t="s">
        <v>827</v>
      </c>
      <c r="M613" s="26"/>
      <c r="N613" s="195">
        <f>O613+P613</f>
        <v>0</v>
      </c>
      <c r="O613" s="195">
        <f>O614</f>
        <v>0</v>
      </c>
      <c r="P613" s="195">
        <f>P614</f>
        <v>0</v>
      </c>
      <c r="Q613" s="159"/>
      <c r="R613" s="159"/>
      <c r="S613" s="332"/>
      <c r="T613" s="159"/>
      <c r="U613" s="159"/>
      <c r="V613" s="159"/>
    </row>
    <row r="614" spans="1:22">
      <c r="H614" s="23"/>
      <c r="I614" s="16"/>
      <c r="J614" s="17"/>
      <c r="K614" s="17"/>
      <c r="L614" s="27" t="s">
        <v>348</v>
      </c>
      <c r="M614" s="10">
        <v>4729</v>
      </c>
      <c r="N614" s="181">
        <f t="shared" ref="N614" si="127">O614+P614</f>
        <v>0</v>
      </c>
      <c r="O614" s="181"/>
      <c r="P614" s="181">
        <v>0</v>
      </c>
      <c r="Q614" s="159"/>
      <c r="R614" s="159"/>
      <c r="S614" s="332"/>
      <c r="T614" s="159"/>
      <c r="U614" s="159"/>
      <c r="V614" s="159"/>
    </row>
    <row r="615" spans="1:22" ht="45.75" customHeight="1">
      <c r="A615" s="120" t="str">
        <f t="shared" ref="A615" si="128">CONCATENATE(B615,C615,D615,E615,F615,G615)</f>
        <v>7111010200x</v>
      </c>
      <c r="B615" s="122" t="s">
        <v>439</v>
      </c>
      <c r="C615" s="115" t="s">
        <v>104</v>
      </c>
      <c r="D615" s="116" t="s">
        <v>106</v>
      </c>
      <c r="E615" s="117" t="s">
        <v>140</v>
      </c>
      <c r="F615" s="118" t="s">
        <v>441</v>
      </c>
      <c r="G615" s="127" t="s">
        <v>361</v>
      </c>
      <c r="H615" s="43"/>
      <c r="I615" s="145"/>
      <c r="J615" s="146"/>
      <c r="K615" s="146"/>
      <c r="L615" s="25" t="s">
        <v>924</v>
      </c>
      <c r="M615" s="26"/>
      <c r="N615" s="195">
        <f>O615+P615</f>
        <v>0</v>
      </c>
      <c r="O615" s="195">
        <f>O616</f>
        <v>0</v>
      </c>
      <c r="P615" s="195">
        <f>P616</f>
        <v>0</v>
      </c>
      <c r="Q615" s="159"/>
      <c r="R615" s="159"/>
      <c r="S615" s="332"/>
      <c r="T615" s="159"/>
      <c r="U615" s="159"/>
      <c r="V615" s="159"/>
    </row>
    <row r="616" spans="1:22" ht="25.5">
      <c r="H616" s="23"/>
      <c r="I616" s="16"/>
      <c r="J616" s="17"/>
      <c r="K616" s="17"/>
      <c r="L616" s="30" t="s">
        <v>922</v>
      </c>
      <c r="M616" s="46" t="s">
        <v>921</v>
      </c>
      <c r="N616" s="181">
        <f t="shared" ref="N616" si="129">O616+P616</f>
        <v>0</v>
      </c>
      <c r="O616" s="181"/>
      <c r="P616" s="181">
        <v>0</v>
      </c>
      <c r="Q616" s="159"/>
      <c r="R616" s="159"/>
      <c r="S616" s="332"/>
      <c r="T616" s="159"/>
      <c r="U616" s="159"/>
      <c r="V616" s="159"/>
    </row>
    <row r="617" spans="1:22" ht="25.5">
      <c r="A617" s="3"/>
      <c r="B617" s="3"/>
      <c r="C617" s="3"/>
      <c r="D617" s="3"/>
      <c r="E617" s="3"/>
      <c r="F617" s="3"/>
      <c r="G617" s="3"/>
      <c r="H617" s="149">
        <v>2922</v>
      </c>
      <c r="I617" s="150" t="s">
        <v>187</v>
      </c>
      <c r="J617" s="151">
        <v>2</v>
      </c>
      <c r="K617" s="151">
        <v>2</v>
      </c>
      <c r="L617" s="152" t="s">
        <v>328</v>
      </c>
      <c r="M617" s="153"/>
      <c r="N617" s="190">
        <f>+N619</f>
        <v>0</v>
      </c>
      <c r="O617" s="190">
        <f>SUM(O619)</f>
        <v>0</v>
      </c>
      <c r="P617" s="190">
        <f>+P619</f>
        <v>0</v>
      </c>
      <c r="Q617" s="159"/>
      <c r="R617" s="159"/>
      <c r="S617" s="332"/>
      <c r="T617" s="159"/>
      <c r="U617" s="159"/>
      <c r="V617" s="159"/>
    </row>
    <row r="618" spans="1:22">
      <c r="A618" s="3"/>
      <c r="B618" s="3"/>
      <c r="C618" s="3"/>
      <c r="D618" s="3"/>
      <c r="E618" s="3"/>
      <c r="F618" s="3"/>
      <c r="G618" s="3"/>
      <c r="H618" s="23"/>
      <c r="I618" s="23"/>
      <c r="J618" s="24"/>
      <c r="K618" s="24"/>
      <c r="L618" s="28" t="s">
        <v>108</v>
      </c>
      <c r="M618" s="29"/>
      <c r="N618" s="188"/>
      <c r="O618" s="188"/>
      <c r="P618" s="188"/>
      <c r="Q618" s="159"/>
      <c r="R618" s="159"/>
      <c r="S618" s="332"/>
      <c r="T618" s="159"/>
      <c r="U618" s="159"/>
      <c r="V618" s="159"/>
    </row>
    <row r="619" spans="1:22">
      <c r="A619" s="3"/>
      <c r="B619" s="3"/>
      <c r="C619" s="3"/>
      <c r="D619" s="3"/>
      <c r="E619" s="3"/>
      <c r="F619" s="3"/>
      <c r="G619" s="3"/>
      <c r="H619" s="43"/>
      <c r="I619" s="145"/>
      <c r="J619" s="146"/>
      <c r="K619" s="146"/>
      <c r="L619" s="25" t="s">
        <v>322</v>
      </c>
      <c r="M619" s="26"/>
      <c r="N619" s="195">
        <f>O619+P619</f>
        <v>0</v>
      </c>
      <c r="O619" s="195">
        <f>SUM(O620:O621)</f>
        <v>0</v>
      </c>
      <c r="P619" s="195">
        <f>SUM(P620:P621)</f>
        <v>0</v>
      </c>
      <c r="Q619" s="159"/>
      <c r="R619" s="159"/>
      <c r="S619" s="332"/>
      <c r="T619" s="159"/>
      <c r="U619" s="159"/>
      <c r="V619" s="159"/>
    </row>
    <row r="620" spans="1:22">
      <c r="A620" s="3"/>
      <c r="B620" s="3"/>
      <c r="C620" s="3"/>
      <c r="D620" s="3"/>
      <c r="E620" s="3"/>
      <c r="F620" s="3"/>
      <c r="G620" s="3"/>
      <c r="H620" s="23"/>
      <c r="I620" s="16"/>
      <c r="J620" s="17"/>
      <c r="K620" s="17"/>
      <c r="L620" s="27" t="s">
        <v>125</v>
      </c>
      <c r="M620" s="10">
        <v>4239</v>
      </c>
      <c r="N620" s="181">
        <f t="shared" ref="N620:N621" si="130">O620+P620</f>
        <v>0</v>
      </c>
      <c r="O620" s="181">
        <v>0</v>
      </c>
      <c r="P620" s="181"/>
      <c r="Q620" s="159"/>
      <c r="R620" s="159"/>
      <c r="S620" s="332"/>
      <c r="T620" s="159"/>
      <c r="U620" s="159"/>
      <c r="V620" s="159"/>
    </row>
    <row r="621" spans="1:22" ht="25.5">
      <c r="A621" s="3"/>
      <c r="B621" s="3"/>
      <c r="C621" s="3"/>
      <c r="D621" s="3"/>
      <c r="E621" s="3"/>
      <c r="F621" s="3"/>
      <c r="G621" s="3"/>
      <c r="H621" s="175"/>
      <c r="I621" s="192"/>
      <c r="J621" s="199"/>
      <c r="K621" s="200"/>
      <c r="L621" s="201" t="s">
        <v>217</v>
      </c>
      <c r="M621" s="11">
        <v>4511</v>
      </c>
      <c r="N621" s="181">
        <f t="shared" si="130"/>
        <v>0</v>
      </c>
      <c r="O621" s="295"/>
      <c r="P621" s="295"/>
      <c r="Q621" s="159"/>
      <c r="R621" s="159"/>
      <c r="S621" s="332"/>
      <c r="T621" s="159"/>
      <c r="U621" s="159"/>
      <c r="V621" s="159"/>
    </row>
    <row r="622" spans="1:22">
      <c r="A622" s="3"/>
      <c r="B622" s="3"/>
      <c r="C622" s="3"/>
      <c r="D622" s="3"/>
      <c r="E622" s="3"/>
      <c r="F622" s="3"/>
      <c r="G622" s="3"/>
      <c r="H622" s="163">
        <v>2950</v>
      </c>
      <c r="I622" s="164" t="s">
        <v>187</v>
      </c>
      <c r="J622" s="165">
        <v>5</v>
      </c>
      <c r="K622" s="165">
        <v>0</v>
      </c>
      <c r="L622" s="166" t="s">
        <v>329</v>
      </c>
      <c r="M622" s="174"/>
      <c r="N622" s="186">
        <f>+N624</f>
        <v>0</v>
      </c>
      <c r="O622" s="186">
        <f>+O624</f>
        <v>0</v>
      </c>
      <c r="P622" s="186">
        <f>+P624</f>
        <v>0</v>
      </c>
      <c r="Q622" s="159"/>
      <c r="R622" s="159"/>
      <c r="S622" s="332"/>
      <c r="T622" s="159"/>
      <c r="U622" s="159"/>
      <c r="V622" s="159"/>
    </row>
    <row r="623" spans="1:22">
      <c r="A623" s="3"/>
      <c r="B623" s="3"/>
      <c r="C623" s="3"/>
      <c r="D623" s="3"/>
      <c r="E623" s="3"/>
      <c r="F623" s="3"/>
      <c r="G623" s="3"/>
      <c r="H623" s="23"/>
      <c r="I623" s="16"/>
      <c r="J623" s="17"/>
      <c r="K623" s="17"/>
      <c r="L623" s="28" t="s">
        <v>110</v>
      </c>
      <c r="M623" s="29"/>
      <c r="N623" s="188"/>
      <c r="O623" s="188"/>
      <c r="P623" s="188"/>
      <c r="Q623" s="159"/>
      <c r="R623" s="159"/>
      <c r="S623" s="332"/>
      <c r="T623" s="159"/>
      <c r="U623" s="159"/>
      <c r="V623" s="159"/>
    </row>
    <row r="624" spans="1:22">
      <c r="A624" s="3"/>
      <c r="B624" s="3"/>
      <c r="C624" s="3"/>
      <c r="D624" s="3"/>
      <c r="E624" s="3"/>
      <c r="F624" s="3"/>
      <c r="G624" s="3"/>
      <c r="H624" s="149">
        <v>2951</v>
      </c>
      <c r="I624" s="150" t="s">
        <v>187</v>
      </c>
      <c r="J624" s="151">
        <v>5</v>
      </c>
      <c r="K624" s="151">
        <v>1</v>
      </c>
      <c r="L624" s="152" t="s">
        <v>330</v>
      </c>
      <c r="M624" s="153"/>
      <c r="N624" s="190">
        <f>+N626+N631+N634+N637+N639+N644</f>
        <v>0</v>
      </c>
      <c r="O624" s="190">
        <f>+O626+O631+O634+O637+O639+O644</f>
        <v>0</v>
      </c>
      <c r="P624" s="190">
        <f>+P626+P631+P634+P637+P639+P644</f>
        <v>0</v>
      </c>
      <c r="Q624" s="159"/>
      <c r="R624" s="159"/>
      <c r="S624" s="332"/>
      <c r="T624" s="159"/>
      <c r="U624" s="159"/>
      <c r="V624" s="159"/>
    </row>
    <row r="625" spans="1:22">
      <c r="H625" s="23"/>
      <c r="I625" s="23"/>
      <c r="J625" s="24"/>
      <c r="K625" s="24"/>
      <c r="L625" s="28" t="s">
        <v>108</v>
      </c>
      <c r="M625" s="29"/>
      <c r="N625" s="188"/>
      <c r="O625" s="188"/>
      <c r="P625" s="188"/>
      <c r="Q625" s="159"/>
      <c r="R625" s="159"/>
      <c r="S625" s="332"/>
      <c r="T625" s="159"/>
      <c r="U625" s="159"/>
      <c r="V625" s="159"/>
    </row>
    <row r="626" spans="1:22">
      <c r="A626" s="3"/>
      <c r="B626" s="3"/>
      <c r="C626" s="3"/>
      <c r="D626" s="3"/>
      <c r="E626" s="3"/>
      <c r="F626" s="3"/>
      <c r="G626" s="3"/>
      <c r="H626" s="43"/>
      <c r="I626" s="145"/>
      <c r="J626" s="146"/>
      <c r="K626" s="146"/>
      <c r="L626" s="25" t="s">
        <v>331</v>
      </c>
      <c r="M626" s="26"/>
      <c r="N626" s="195">
        <f>O626+P626</f>
        <v>0</v>
      </c>
      <c r="O626" s="195">
        <f>SUM(O627:O630)</f>
        <v>0</v>
      </c>
      <c r="P626" s="195">
        <f>SUM(P627:P630)</f>
        <v>0</v>
      </c>
      <c r="Q626" s="159"/>
      <c r="R626" s="159"/>
      <c r="S626" s="332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27" t="s">
        <v>114</v>
      </c>
      <c r="M627" s="10" t="s">
        <v>858</v>
      </c>
      <c r="N627" s="181">
        <f t="shared" ref="N627:N645" si="131">O627+P627</f>
        <v>0</v>
      </c>
      <c r="O627" s="298"/>
      <c r="P627" s="298">
        <v>0</v>
      </c>
      <c r="Q627" s="159"/>
      <c r="R627" s="159"/>
      <c r="S627" s="332"/>
      <c r="T627" s="159"/>
      <c r="U627" s="159"/>
      <c r="V627" s="159"/>
    </row>
    <row r="628" spans="1:22" ht="25.5">
      <c r="A628" s="3"/>
      <c r="B628" s="3"/>
      <c r="C628" s="3"/>
      <c r="D628" s="3"/>
      <c r="E628" s="3"/>
      <c r="F628" s="3"/>
      <c r="G628" s="3"/>
      <c r="H628" s="23"/>
      <c r="I628" s="16"/>
      <c r="J628" s="17"/>
      <c r="K628" s="17"/>
      <c r="L628" s="27" t="s">
        <v>131</v>
      </c>
      <c r="M628" s="10">
        <v>4511</v>
      </c>
      <c r="N628" s="181">
        <f t="shared" si="131"/>
        <v>0</v>
      </c>
      <c r="O628" s="181"/>
      <c r="P628" s="181"/>
      <c r="Q628" s="159"/>
      <c r="R628" s="159"/>
      <c r="S628" s="332"/>
      <c r="T628" s="159"/>
      <c r="U628" s="159"/>
      <c r="V628" s="159"/>
    </row>
    <row r="629" spans="1:22" ht="25.5">
      <c r="A629" s="3"/>
      <c r="B629" s="3"/>
      <c r="C629" s="3"/>
      <c r="D629" s="3"/>
      <c r="E629" s="3"/>
      <c r="F629" s="3"/>
      <c r="G629" s="3"/>
      <c r="H629" s="175"/>
      <c r="I629" s="192"/>
      <c r="J629" s="199"/>
      <c r="K629" s="200"/>
      <c r="L629" s="201" t="s">
        <v>219</v>
      </c>
      <c r="M629" s="11">
        <v>4819</v>
      </c>
      <c r="N629" s="181">
        <f t="shared" si="131"/>
        <v>0</v>
      </c>
      <c r="O629" s="181"/>
      <c r="P629" s="181"/>
      <c r="Q629" s="159"/>
      <c r="R629" s="159"/>
      <c r="S629" s="332"/>
      <c r="T629" s="159"/>
      <c r="U629" s="159"/>
      <c r="V629" s="159"/>
    </row>
    <row r="630" spans="1:22">
      <c r="A630" s="3"/>
      <c r="B630" s="3"/>
      <c r="C630" s="3"/>
      <c r="D630" s="3"/>
      <c r="E630" s="3"/>
      <c r="F630" s="3"/>
      <c r="G630" s="3"/>
      <c r="H630" s="15"/>
      <c r="I630" s="23"/>
      <c r="J630" s="24"/>
      <c r="K630" s="24"/>
      <c r="L630" s="30" t="s">
        <v>332</v>
      </c>
      <c r="M630" s="31">
        <v>5122</v>
      </c>
      <c r="N630" s="181">
        <f t="shared" si="131"/>
        <v>0</v>
      </c>
      <c r="O630" s="181">
        <v>0</v>
      </c>
      <c r="P630" s="181"/>
      <c r="Q630" s="159"/>
      <c r="R630" s="159"/>
      <c r="S630" s="332"/>
      <c r="T630" s="159"/>
      <c r="U630" s="159"/>
      <c r="V630" s="159"/>
    </row>
    <row r="631" spans="1:22" ht="27">
      <c r="A631" s="3"/>
      <c r="B631" s="3"/>
      <c r="C631" s="3"/>
      <c r="D631" s="3"/>
      <c r="E631" s="3"/>
      <c r="F631" s="3"/>
      <c r="G631" s="3"/>
      <c r="H631" s="43"/>
      <c r="I631" s="145"/>
      <c r="J631" s="146"/>
      <c r="K631" s="146"/>
      <c r="L631" s="25" t="s">
        <v>629</v>
      </c>
      <c r="M631" s="26"/>
      <c r="N631" s="195">
        <f>O631+P631</f>
        <v>0</v>
      </c>
      <c r="O631" s="195">
        <f>SUM(O632:O633)</f>
        <v>0</v>
      </c>
      <c r="P631" s="195">
        <f>SUM(P632:P633)</f>
        <v>0</v>
      </c>
      <c r="Q631" s="159"/>
      <c r="R631" s="159"/>
      <c r="S631" s="332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23"/>
      <c r="I632" s="16"/>
      <c r="J632" s="17"/>
      <c r="K632" s="17"/>
      <c r="L632" s="27" t="s">
        <v>219</v>
      </c>
      <c r="M632" s="42">
        <v>4819</v>
      </c>
      <c r="N632" s="181">
        <f t="shared" si="131"/>
        <v>0</v>
      </c>
      <c r="O632" s="181"/>
      <c r="P632" s="181"/>
      <c r="Q632" s="159"/>
      <c r="R632" s="159"/>
      <c r="S632" s="332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16"/>
      <c r="J633" s="17"/>
      <c r="K633" s="17"/>
      <c r="L633" s="27" t="s">
        <v>137</v>
      </c>
      <c r="M633" s="10">
        <v>5129</v>
      </c>
      <c r="N633" s="181">
        <f t="shared" si="131"/>
        <v>0</v>
      </c>
      <c r="O633" s="181"/>
      <c r="P633" s="181"/>
      <c r="Q633" s="159"/>
      <c r="R633" s="159"/>
      <c r="S633" s="332"/>
      <c r="T633" s="159"/>
      <c r="U633" s="159"/>
      <c r="V633" s="159"/>
    </row>
    <row r="634" spans="1:22" ht="40.5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334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32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si="131"/>
        <v>0</v>
      </c>
      <c r="O635" s="181">
        <v>0</v>
      </c>
      <c r="P635" s="181"/>
      <c r="Q635" s="159"/>
      <c r="R635" s="159"/>
      <c r="S635" s="332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1"/>
        <v>0</v>
      </c>
      <c r="O636" s="295"/>
      <c r="P636" s="295">
        <v>0</v>
      </c>
      <c r="Q636" s="159"/>
      <c r="R636" s="159"/>
      <c r="S636" s="332"/>
      <c r="T636" s="159"/>
      <c r="U636" s="159"/>
      <c r="V636" s="159"/>
    </row>
    <row r="637" spans="1:22" ht="27">
      <c r="A637" s="3"/>
      <c r="B637" s="3"/>
      <c r="C637" s="3"/>
      <c r="D637" s="3"/>
      <c r="E637" s="3"/>
      <c r="F637" s="3"/>
      <c r="G637" s="3"/>
      <c r="H637" s="43"/>
      <c r="I637" s="145"/>
      <c r="J637" s="146"/>
      <c r="K637" s="146"/>
      <c r="L637" s="25" t="s">
        <v>335</v>
      </c>
      <c r="M637" s="26"/>
      <c r="N637" s="195">
        <f>O637+P637</f>
        <v>0</v>
      </c>
      <c r="O637" s="195">
        <f>SUM(O638)</f>
        <v>0</v>
      </c>
      <c r="P637" s="195">
        <f>SUM(P638)</f>
        <v>0</v>
      </c>
      <c r="Q637" s="159"/>
      <c r="R637" s="159"/>
      <c r="S637" s="332"/>
      <c r="T637" s="159"/>
      <c r="U637" s="159"/>
      <c r="V637" s="159"/>
    </row>
    <row r="638" spans="1:22" ht="25.5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01" t="s">
        <v>217</v>
      </c>
      <c r="M638" s="11">
        <v>4511</v>
      </c>
      <c r="N638" s="181">
        <f t="shared" si="131"/>
        <v>0</v>
      </c>
      <c r="O638" s="291"/>
      <c r="P638" s="291">
        <v>0</v>
      </c>
      <c r="Q638" s="159"/>
      <c r="R638" s="159"/>
      <c r="S638" s="332"/>
      <c r="T638" s="159"/>
      <c r="U638" s="159"/>
      <c r="V638" s="159"/>
    </row>
    <row r="639" spans="1:22" ht="54">
      <c r="A639" s="3"/>
      <c r="B639" s="3"/>
      <c r="C639" s="3"/>
      <c r="D639" s="3"/>
      <c r="E639" s="3"/>
      <c r="F639" s="3"/>
      <c r="G639" s="3"/>
      <c r="H639" s="43"/>
      <c r="I639" s="145"/>
      <c r="J639" s="146"/>
      <c r="K639" s="146"/>
      <c r="L639" s="25" t="s">
        <v>832</v>
      </c>
      <c r="M639" s="26"/>
      <c r="N639" s="195">
        <f>O639+P639</f>
        <v>0</v>
      </c>
      <c r="O639" s="195">
        <f>SUM(O640:O643)</f>
        <v>0</v>
      </c>
      <c r="P639" s="195">
        <f>SUM(P640:P643)</f>
        <v>0</v>
      </c>
      <c r="Q639" s="159"/>
      <c r="R639" s="159"/>
      <c r="S639" s="332"/>
      <c r="T639" s="159"/>
      <c r="U639" s="159"/>
      <c r="V639" s="159"/>
    </row>
    <row r="640" spans="1:22">
      <c r="A640" s="3"/>
      <c r="B640" s="3"/>
      <c r="C640" s="3"/>
      <c r="D640" s="3"/>
      <c r="E640" s="3"/>
      <c r="F640" s="3"/>
      <c r="G640" s="3"/>
      <c r="H640" s="23"/>
      <c r="I640" s="16"/>
      <c r="J640" s="17"/>
      <c r="K640" s="17"/>
      <c r="L640" s="27" t="s">
        <v>348</v>
      </c>
      <c r="M640" s="10">
        <v>4729</v>
      </c>
      <c r="N640" s="181">
        <f t="shared" si="131"/>
        <v>0</v>
      </c>
      <c r="O640" s="181"/>
      <c r="P640" s="181"/>
      <c r="Q640" s="159"/>
      <c r="R640" s="159"/>
      <c r="S640" s="332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23"/>
      <c r="I641" s="16"/>
      <c r="J641" s="17"/>
      <c r="K641" s="17"/>
      <c r="L641" s="28" t="s">
        <v>173</v>
      </c>
      <c r="M641" s="29">
        <v>5112</v>
      </c>
      <c r="N641" s="181">
        <f t="shared" si="131"/>
        <v>0</v>
      </c>
      <c r="O641" s="181"/>
      <c r="P641" s="181"/>
      <c r="Q641" s="159"/>
      <c r="R641" s="159"/>
      <c r="S641" s="332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30" t="s">
        <v>143</v>
      </c>
      <c r="M642" s="46">
        <v>5113</v>
      </c>
      <c r="N642" s="181">
        <f t="shared" si="131"/>
        <v>0</v>
      </c>
      <c r="O642" s="181"/>
      <c r="P642" s="181"/>
      <c r="Q642" s="159"/>
      <c r="R642" s="159"/>
      <c r="S642" s="332"/>
      <c r="T642" s="159"/>
      <c r="U642" s="159"/>
      <c r="V642" s="159"/>
    </row>
    <row r="643" spans="1:22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8" t="s">
        <v>268</v>
      </c>
      <c r="M643" s="42">
        <v>5129</v>
      </c>
      <c r="N643" s="181">
        <f t="shared" si="131"/>
        <v>0</v>
      </c>
      <c r="O643" s="181">
        <v>0</v>
      </c>
      <c r="P643" s="181"/>
      <c r="Q643" s="159"/>
      <c r="R643" s="159"/>
      <c r="S643" s="332"/>
      <c r="T643" s="159"/>
      <c r="U643" s="159"/>
      <c r="V643" s="159"/>
    </row>
    <row r="644" spans="1:22" ht="27">
      <c r="H644" s="43"/>
      <c r="I644" s="145"/>
      <c r="J644" s="146"/>
      <c r="K644" s="146"/>
      <c r="L644" s="25" t="s">
        <v>839</v>
      </c>
      <c r="M644" s="26"/>
      <c r="N644" s="195">
        <f>SUM(N645:N646)</f>
        <v>0</v>
      </c>
      <c r="O644" s="195">
        <f>SUM(O645:O646)</f>
        <v>0</v>
      </c>
      <c r="P644" s="195">
        <f>SUM(P645:P646)</f>
        <v>0</v>
      </c>
      <c r="Q644" s="159"/>
      <c r="R644" s="159"/>
      <c r="S644" s="332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23"/>
      <c r="I645" s="16"/>
      <c r="J645" s="17"/>
      <c r="K645" s="17"/>
      <c r="L645" s="28" t="s">
        <v>173</v>
      </c>
      <c r="M645" s="29">
        <v>5112</v>
      </c>
      <c r="N645" s="181">
        <f t="shared" si="131"/>
        <v>0</v>
      </c>
      <c r="O645" s="298"/>
      <c r="P645" s="298"/>
      <c r="Q645" s="159"/>
      <c r="R645" s="159"/>
      <c r="S645" s="332"/>
      <c r="T645" s="159"/>
      <c r="U645" s="159"/>
      <c r="V645" s="159"/>
    </row>
    <row r="646" spans="1:22">
      <c r="A646" s="3"/>
      <c r="B646" s="3"/>
      <c r="C646" s="3"/>
      <c r="D646" s="3"/>
      <c r="E646" s="3"/>
      <c r="F646" s="3"/>
      <c r="G646" s="3"/>
      <c r="H646" s="23"/>
      <c r="I646" s="16"/>
      <c r="J646" s="17"/>
      <c r="K646" s="17"/>
      <c r="L646" s="30" t="s">
        <v>143</v>
      </c>
      <c r="M646" s="46">
        <v>5113</v>
      </c>
      <c r="N646" s="181">
        <f t="shared" ref="N646" si="132">O646+P646</f>
        <v>0</v>
      </c>
      <c r="O646" s="181">
        <v>0</v>
      </c>
      <c r="P646" s="181"/>
      <c r="Q646" s="159"/>
      <c r="R646" s="159"/>
      <c r="S646" s="332"/>
      <c r="T646" s="159"/>
      <c r="U646" s="159"/>
      <c r="V646" s="159"/>
    </row>
    <row r="647" spans="1:22">
      <c r="A647" s="3"/>
      <c r="B647" s="3"/>
      <c r="C647" s="3"/>
      <c r="D647" s="3"/>
      <c r="E647" s="3"/>
      <c r="F647" s="3"/>
      <c r="G647" s="3"/>
      <c r="H647" s="163">
        <v>2960</v>
      </c>
      <c r="I647" s="164" t="s">
        <v>187</v>
      </c>
      <c r="J647" s="165">
        <v>6</v>
      </c>
      <c r="K647" s="165">
        <v>0</v>
      </c>
      <c r="L647" s="166" t="s">
        <v>337</v>
      </c>
      <c r="M647" s="174"/>
      <c r="N647" s="186">
        <f>+N649</f>
        <v>0</v>
      </c>
      <c r="O647" s="186">
        <f>+O649</f>
        <v>0</v>
      </c>
      <c r="P647" s="186">
        <f>+P649</f>
        <v>0</v>
      </c>
      <c r="Q647" s="159"/>
      <c r="R647" s="159"/>
      <c r="S647" s="332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8" t="s">
        <v>110</v>
      </c>
      <c r="M648" s="29"/>
      <c r="N648" s="188"/>
      <c r="O648" s="188"/>
      <c r="P648" s="188"/>
      <c r="Q648" s="159"/>
      <c r="R648" s="159"/>
      <c r="S648" s="332"/>
      <c r="T648" s="159"/>
      <c r="U648" s="159"/>
      <c r="V648" s="159"/>
    </row>
    <row r="649" spans="1:22">
      <c r="H649" s="149">
        <v>2961</v>
      </c>
      <c r="I649" s="150" t="s">
        <v>187</v>
      </c>
      <c r="J649" s="151">
        <v>6</v>
      </c>
      <c r="K649" s="151">
        <v>1</v>
      </c>
      <c r="L649" s="152" t="s">
        <v>337</v>
      </c>
      <c r="M649" s="153"/>
      <c r="N649" s="190">
        <f>+N651+N656+N658+N660+N662+N665+N667</f>
        <v>0</v>
      </c>
      <c r="O649" s="190">
        <f t="shared" ref="O649:P649" si="133">+O651+O656+O658+O660+O662+O665+O667</f>
        <v>0</v>
      </c>
      <c r="P649" s="190">
        <f t="shared" si="133"/>
        <v>0</v>
      </c>
      <c r="Q649" s="159"/>
      <c r="R649" s="159"/>
      <c r="S649" s="332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23"/>
      <c r="J650" s="24"/>
      <c r="K650" s="24"/>
      <c r="L650" s="28" t="s">
        <v>108</v>
      </c>
      <c r="M650" s="29"/>
      <c r="N650" s="188"/>
      <c r="O650" s="188"/>
      <c r="P650" s="188"/>
      <c r="Q650" s="159"/>
      <c r="R650" s="159"/>
      <c r="S650" s="332"/>
      <c r="T650" s="159"/>
      <c r="U650" s="159"/>
      <c r="V650" s="159"/>
    </row>
    <row r="651" spans="1:22" ht="27">
      <c r="A651" s="3"/>
      <c r="B651" s="3"/>
      <c r="C651" s="3"/>
      <c r="D651" s="3"/>
      <c r="E651" s="3"/>
      <c r="F651" s="3"/>
      <c r="G651" s="3"/>
      <c r="H651" s="43"/>
      <c r="I651" s="145"/>
      <c r="J651" s="146"/>
      <c r="K651" s="146"/>
      <c r="L651" s="25" t="s">
        <v>822</v>
      </c>
      <c r="M651" s="26"/>
      <c r="N651" s="195">
        <f>O651+P651</f>
        <v>0</v>
      </c>
      <c r="O651" s="195">
        <f>SUM(O652:O655)</f>
        <v>0</v>
      </c>
      <c r="P651" s="195">
        <f>SUM(P652:P655)</f>
        <v>0</v>
      </c>
      <c r="Q651" s="159"/>
      <c r="R651" s="159"/>
      <c r="S651" s="332"/>
      <c r="T651" s="159"/>
      <c r="U651" s="159"/>
      <c r="V651" s="159"/>
    </row>
    <row r="652" spans="1:22" ht="25.5">
      <c r="H652" s="15"/>
      <c r="I652" s="23"/>
      <c r="J652" s="24"/>
      <c r="K652" s="24"/>
      <c r="L652" s="28" t="s">
        <v>142</v>
      </c>
      <c r="M652" s="11">
        <v>4251</v>
      </c>
      <c r="N652" s="181">
        <f t="shared" ref="N652:N664" si="134">O652+P652</f>
        <v>0</v>
      </c>
      <c r="O652" s="181"/>
      <c r="P652" s="181"/>
      <c r="Q652" s="159"/>
      <c r="R652" s="159"/>
      <c r="S652" s="332"/>
      <c r="T652" s="159"/>
      <c r="U652" s="159"/>
      <c r="V652" s="159"/>
    </row>
    <row r="653" spans="1:22">
      <c r="A653" s="3"/>
      <c r="B653" s="3"/>
      <c r="C653" s="3"/>
      <c r="D653" s="3"/>
      <c r="E653" s="3"/>
      <c r="F653" s="3"/>
      <c r="G653" s="3"/>
      <c r="H653" s="15"/>
      <c r="I653" s="23"/>
      <c r="J653" s="24"/>
      <c r="K653" s="24"/>
      <c r="L653" s="27" t="s">
        <v>167</v>
      </c>
      <c r="M653" s="10">
        <v>4639</v>
      </c>
      <c r="N653" s="181">
        <f t="shared" si="134"/>
        <v>0</v>
      </c>
      <c r="O653" s="181"/>
      <c r="P653" s="181"/>
      <c r="Q653" s="159"/>
      <c r="R653" s="159"/>
      <c r="S653" s="332"/>
      <c r="T653" s="159"/>
      <c r="U653" s="159"/>
      <c r="V653" s="159"/>
    </row>
    <row r="654" spans="1:22">
      <c r="A654" s="3"/>
      <c r="B654" s="3"/>
      <c r="C654" s="3"/>
      <c r="D654" s="3"/>
      <c r="E654" s="3"/>
      <c r="F654" s="3"/>
      <c r="G654" s="3"/>
      <c r="H654" s="15"/>
      <c r="I654" s="23"/>
      <c r="J654" s="24"/>
      <c r="K654" s="24"/>
      <c r="L654" s="28" t="s">
        <v>173</v>
      </c>
      <c r="M654" s="29">
        <v>5112</v>
      </c>
      <c r="N654" s="181">
        <f t="shared" si="134"/>
        <v>0</v>
      </c>
      <c r="O654" s="181"/>
      <c r="P654" s="181"/>
      <c r="Q654" s="159"/>
      <c r="R654" s="159"/>
      <c r="S654" s="332"/>
      <c r="T654" s="159"/>
      <c r="U654" s="159"/>
      <c r="V654" s="159"/>
    </row>
    <row r="655" spans="1:22">
      <c r="H655" s="23"/>
      <c r="I655" s="23"/>
      <c r="J655" s="24"/>
      <c r="K655" s="24"/>
      <c r="L655" s="30" t="s">
        <v>143</v>
      </c>
      <c r="M655" s="46">
        <v>5113</v>
      </c>
      <c r="N655" s="181">
        <f t="shared" si="134"/>
        <v>0</v>
      </c>
      <c r="O655" s="181"/>
      <c r="P655" s="181"/>
      <c r="Q655" s="159"/>
      <c r="R655" s="159"/>
      <c r="S655" s="332"/>
      <c r="T655" s="159"/>
      <c r="U655" s="159"/>
      <c r="V655" s="159"/>
    </row>
    <row r="656" spans="1:22" ht="27">
      <c r="A656" s="3"/>
      <c r="B656" s="3"/>
      <c r="C656" s="3"/>
      <c r="D656" s="3"/>
      <c r="E656" s="3"/>
      <c r="F656" s="3"/>
      <c r="G656" s="3"/>
      <c r="H656" s="43"/>
      <c r="I656" s="145"/>
      <c r="J656" s="146"/>
      <c r="K656" s="146"/>
      <c r="L656" s="25" t="s">
        <v>339</v>
      </c>
      <c r="M656" s="26"/>
      <c r="N656" s="195">
        <f>O656+P656</f>
        <v>0</v>
      </c>
      <c r="O656" s="195">
        <f>SUM(O657)</f>
        <v>0</v>
      </c>
      <c r="P656" s="195">
        <f>SUM(P657)</f>
        <v>0</v>
      </c>
      <c r="Q656" s="159"/>
      <c r="R656" s="159"/>
      <c r="S656" s="332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23"/>
      <c r="J657" s="24"/>
      <c r="K657" s="24"/>
      <c r="L657" s="27" t="s">
        <v>125</v>
      </c>
      <c r="M657" s="10">
        <v>4239</v>
      </c>
      <c r="N657" s="181">
        <f t="shared" si="134"/>
        <v>0</v>
      </c>
      <c r="O657" s="181"/>
      <c r="P657" s="181"/>
      <c r="Q657" s="159"/>
      <c r="R657" s="159"/>
      <c r="S657" s="332"/>
      <c r="T657" s="159"/>
      <c r="U657" s="159"/>
      <c r="V657" s="159"/>
    </row>
    <row r="658" spans="1:22" ht="40.5">
      <c r="A658" s="3"/>
      <c r="B658" s="3"/>
      <c r="C658" s="3"/>
      <c r="D658" s="3"/>
      <c r="E658" s="3"/>
      <c r="F658" s="3"/>
      <c r="G658" s="3"/>
      <c r="H658" s="43"/>
      <c r="I658" s="145"/>
      <c r="J658" s="146"/>
      <c r="K658" s="146"/>
      <c r="L658" s="25" t="s">
        <v>761</v>
      </c>
      <c r="M658" s="26"/>
      <c r="N658" s="195">
        <f>O658+P658</f>
        <v>0</v>
      </c>
      <c r="O658" s="195">
        <f>SUM(O659)</f>
        <v>0</v>
      </c>
      <c r="P658" s="195">
        <f>SUM(P659)</f>
        <v>0</v>
      </c>
      <c r="Q658" s="159"/>
      <c r="R658" s="159"/>
      <c r="S658" s="332"/>
      <c r="T658" s="159"/>
      <c r="U658" s="159"/>
      <c r="V658" s="159"/>
    </row>
    <row r="659" spans="1:22">
      <c r="H659" s="23"/>
      <c r="I659" s="23"/>
      <c r="J659" s="24"/>
      <c r="K659" s="24"/>
      <c r="L659" s="27" t="s">
        <v>348</v>
      </c>
      <c r="M659" s="10">
        <v>4729</v>
      </c>
      <c r="N659" s="181">
        <f t="shared" si="134"/>
        <v>0</v>
      </c>
      <c r="O659" s="295"/>
      <c r="P659" s="295"/>
      <c r="Q659" s="159"/>
      <c r="R659" s="159"/>
      <c r="S659" s="332"/>
      <c r="T659" s="159"/>
      <c r="U659" s="159"/>
      <c r="V659" s="159"/>
    </row>
    <row r="660" spans="1:22" ht="54">
      <c r="A660" s="3"/>
      <c r="B660" s="3"/>
      <c r="C660" s="3"/>
      <c r="D660" s="3"/>
      <c r="E660" s="3"/>
      <c r="F660" s="3"/>
      <c r="G660" s="3"/>
      <c r="H660" s="44"/>
      <c r="I660" s="145"/>
      <c r="J660" s="146"/>
      <c r="K660" s="146"/>
      <c r="L660" s="25" t="s">
        <v>762</v>
      </c>
      <c r="M660" s="26"/>
      <c r="N660" s="195">
        <f>O660+P660</f>
        <v>0</v>
      </c>
      <c r="O660" s="195">
        <f>SUM(O661)</f>
        <v>0</v>
      </c>
      <c r="P660" s="195">
        <f>SUM(P661)</f>
        <v>0</v>
      </c>
      <c r="Q660" s="159"/>
      <c r="R660" s="159"/>
      <c r="S660" s="332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23"/>
      <c r="J661" s="24"/>
      <c r="K661" s="24"/>
      <c r="L661" s="27" t="s">
        <v>348</v>
      </c>
      <c r="M661" s="10">
        <v>4729</v>
      </c>
      <c r="N661" s="181">
        <f t="shared" si="134"/>
        <v>0</v>
      </c>
      <c r="O661" s="295"/>
      <c r="P661" s="295"/>
      <c r="Q661" s="159"/>
      <c r="R661" s="159"/>
      <c r="S661" s="332"/>
      <c r="T661" s="159"/>
      <c r="U661" s="159"/>
      <c r="V661" s="159"/>
    </row>
    <row r="662" spans="1:22" ht="40.5">
      <c r="A662" s="3"/>
      <c r="B662" s="3"/>
      <c r="C662" s="3"/>
      <c r="D662" s="3"/>
      <c r="E662" s="3"/>
      <c r="F662" s="3"/>
      <c r="G662" s="3"/>
      <c r="H662" s="44"/>
      <c r="I662" s="145"/>
      <c r="J662" s="146"/>
      <c r="K662" s="146"/>
      <c r="L662" s="25" t="s">
        <v>833</v>
      </c>
      <c r="M662" s="26"/>
      <c r="N662" s="195">
        <f>O662+P662</f>
        <v>0</v>
      </c>
      <c r="O662" s="195">
        <f>SUM(O663:O664)</f>
        <v>0</v>
      </c>
      <c r="P662" s="195">
        <f>SUM(P663:P664)</f>
        <v>0</v>
      </c>
      <c r="Q662" s="159"/>
      <c r="R662" s="159"/>
      <c r="S662" s="332"/>
      <c r="T662" s="159"/>
      <c r="U662" s="159"/>
      <c r="V662" s="159"/>
    </row>
    <row r="663" spans="1:22">
      <c r="H663" s="23"/>
      <c r="I663" s="23"/>
      <c r="J663" s="24"/>
      <c r="K663" s="24"/>
      <c r="L663" s="27" t="s">
        <v>348</v>
      </c>
      <c r="M663" s="10">
        <v>4729</v>
      </c>
      <c r="N663" s="181">
        <f t="shared" si="134"/>
        <v>0</v>
      </c>
      <c r="O663" s="295"/>
      <c r="P663" s="295"/>
      <c r="Q663" s="159"/>
      <c r="R663" s="159"/>
      <c r="S663" s="332"/>
      <c r="T663" s="159"/>
      <c r="U663" s="159"/>
      <c r="V663" s="159"/>
    </row>
    <row r="664" spans="1:22" ht="25.5">
      <c r="A664" s="3"/>
      <c r="B664" s="3"/>
      <c r="C664" s="3"/>
      <c r="D664" s="3"/>
      <c r="E664" s="3"/>
      <c r="F664" s="3"/>
      <c r="G664" s="3"/>
      <c r="H664" s="175"/>
      <c r="I664" s="192"/>
      <c r="J664" s="199"/>
      <c r="K664" s="200"/>
      <c r="L664" s="201" t="s">
        <v>215</v>
      </c>
      <c r="M664" s="11">
        <v>4637</v>
      </c>
      <c r="N664" s="181">
        <f t="shared" si="134"/>
        <v>0</v>
      </c>
      <c r="O664" s="181"/>
      <c r="P664" s="181"/>
      <c r="Q664" s="159"/>
      <c r="R664" s="159"/>
      <c r="S664" s="332"/>
      <c r="T664" s="159"/>
      <c r="U664" s="159"/>
      <c r="V664" s="159"/>
    </row>
    <row r="665" spans="1:22" ht="27">
      <c r="A665" s="3"/>
      <c r="B665" s="3"/>
      <c r="C665" s="3"/>
      <c r="D665" s="3"/>
      <c r="E665" s="3"/>
      <c r="F665" s="3"/>
      <c r="G665" s="3"/>
      <c r="H665" s="44"/>
      <c r="I665" s="145"/>
      <c r="J665" s="146"/>
      <c r="K665" s="146"/>
      <c r="L665" s="352" t="s">
        <v>885</v>
      </c>
      <c r="M665" s="354"/>
      <c r="N665" s="195">
        <f>O665+P665</f>
        <v>0</v>
      </c>
      <c r="O665" s="195">
        <f>SUM(O666)</f>
        <v>0</v>
      </c>
      <c r="P665" s="195">
        <f>SUM(P666)</f>
        <v>0</v>
      </c>
      <c r="Q665" s="159"/>
      <c r="R665" s="159"/>
      <c r="S665" s="332"/>
      <c r="T665" s="159"/>
      <c r="U665" s="159"/>
      <c r="V665" s="159"/>
    </row>
    <row r="666" spans="1:22" ht="18.600000000000001" customHeight="1">
      <c r="A666" s="3"/>
      <c r="B666" s="3"/>
      <c r="C666" s="3"/>
      <c r="D666" s="3"/>
      <c r="E666" s="3"/>
      <c r="F666" s="3"/>
      <c r="G666" s="3"/>
      <c r="H666" s="175"/>
      <c r="I666" s="192"/>
      <c r="J666" s="199"/>
      <c r="K666" s="200"/>
      <c r="L666" s="30" t="s">
        <v>886</v>
      </c>
      <c r="M666" s="46">
        <v>4861</v>
      </c>
      <c r="N666" s="181">
        <f t="shared" ref="N666" si="135">O666+P666</f>
        <v>0</v>
      </c>
      <c r="O666" s="295"/>
      <c r="P666" s="295">
        <v>0</v>
      </c>
      <c r="Q666" s="159"/>
      <c r="R666" s="159"/>
      <c r="S666" s="332"/>
      <c r="T666" s="159"/>
      <c r="U666" s="159"/>
      <c r="V666" s="159"/>
    </row>
    <row r="667" spans="1:22" ht="27">
      <c r="A667" s="3"/>
      <c r="B667" s="3"/>
      <c r="C667" s="3"/>
      <c r="D667" s="3"/>
      <c r="E667" s="3"/>
      <c r="F667" s="3"/>
      <c r="G667" s="3"/>
      <c r="H667" s="44"/>
      <c r="I667" s="145"/>
      <c r="J667" s="146"/>
      <c r="K667" s="146"/>
      <c r="L667" s="352" t="s">
        <v>920</v>
      </c>
      <c r="M667" s="354"/>
      <c r="N667" s="195">
        <f>O667+P667</f>
        <v>0</v>
      </c>
      <c r="O667" s="195">
        <f>SUM(O668)</f>
        <v>0</v>
      </c>
      <c r="P667" s="195">
        <f>SUM(P668)</f>
        <v>0</v>
      </c>
      <c r="Q667" s="159"/>
      <c r="R667" s="159"/>
      <c r="S667" s="332"/>
      <c r="T667" s="159"/>
      <c r="U667" s="159"/>
      <c r="V667" s="159"/>
    </row>
    <row r="668" spans="1:22" ht="27.6" customHeight="1">
      <c r="A668" s="3"/>
      <c r="B668" s="3"/>
      <c r="C668" s="3"/>
      <c r="D668" s="3"/>
      <c r="E668" s="3"/>
      <c r="F668" s="3"/>
      <c r="G668" s="3"/>
      <c r="H668" s="175"/>
      <c r="I668" s="192"/>
      <c r="J668" s="199"/>
      <c r="K668" s="200"/>
      <c r="L668" s="30" t="s">
        <v>922</v>
      </c>
      <c r="M668" s="46" t="s">
        <v>921</v>
      </c>
      <c r="N668" s="181">
        <f t="shared" ref="N668" si="136">O668+P668</f>
        <v>0</v>
      </c>
      <c r="O668" s="295"/>
      <c r="P668" s="295">
        <v>0</v>
      </c>
      <c r="Q668" s="159"/>
      <c r="R668" s="159"/>
      <c r="S668" s="332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78">
        <v>3000</v>
      </c>
      <c r="I669" s="210" t="s">
        <v>189</v>
      </c>
      <c r="J669" s="211">
        <v>0</v>
      </c>
      <c r="K669" s="211">
        <v>0</v>
      </c>
      <c r="L669" s="160" t="s">
        <v>343</v>
      </c>
      <c r="M669" s="172"/>
      <c r="N669" s="161">
        <f>+N671+N677+N698+N751</f>
        <v>0</v>
      </c>
      <c r="O669" s="161">
        <f>+O671+O677+O698+O751</f>
        <v>0</v>
      </c>
      <c r="P669" s="161">
        <f>+P671+P677+P698+P751</f>
        <v>0</v>
      </c>
      <c r="Q669" s="159"/>
      <c r="R669" s="159"/>
      <c r="S669" s="332"/>
      <c r="T669" s="159"/>
      <c r="U669" s="159"/>
      <c r="V669" s="159"/>
    </row>
    <row r="670" spans="1:22">
      <c r="H670" s="23"/>
      <c r="I670" s="16"/>
      <c r="J670" s="17"/>
      <c r="K670" s="17"/>
      <c r="L670" s="28" t="s">
        <v>108</v>
      </c>
      <c r="M670" s="29"/>
      <c r="N670" s="188"/>
      <c r="O670" s="188"/>
      <c r="P670" s="188"/>
      <c r="Q670" s="159"/>
      <c r="R670" s="159"/>
      <c r="S670" s="332"/>
      <c r="T670" s="159"/>
      <c r="U670" s="159"/>
      <c r="V670" s="159"/>
    </row>
    <row r="671" spans="1:22">
      <c r="A671" s="3"/>
      <c r="B671" s="3"/>
      <c r="C671" s="3"/>
      <c r="D671" s="3"/>
      <c r="E671" s="3"/>
      <c r="F671" s="3"/>
      <c r="G671" s="3"/>
      <c r="H671" s="163">
        <v>3030</v>
      </c>
      <c r="I671" s="164" t="s">
        <v>189</v>
      </c>
      <c r="J671" s="165">
        <v>3</v>
      </c>
      <c r="K671" s="165">
        <v>0</v>
      </c>
      <c r="L671" s="166" t="s">
        <v>763</v>
      </c>
      <c r="M671" s="174"/>
      <c r="N671" s="186">
        <f>+N673</f>
        <v>0</v>
      </c>
      <c r="O671" s="186">
        <f>+O673</f>
        <v>0</v>
      </c>
      <c r="P671" s="186">
        <f>+P673</f>
        <v>0</v>
      </c>
      <c r="Q671" s="159"/>
      <c r="R671" s="159"/>
      <c r="S671" s="332"/>
      <c r="T671" s="159"/>
      <c r="U671" s="159"/>
      <c r="V671" s="159"/>
    </row>
    <row r="672" spans="1:22">
      <c r="H672" s="23"/>
      <c r="I672" s="16"/>
      <c r="J672" s="17"/>
      <c r="K672" s="17"/>
      <c r="L672" s="28" t="s">
        <v>110</v>
      </c>
      <c r="M672" s="29"/>
      <c r="N672" s="188"/>
      <c r="O672" s="188"/>
      <c r="P672" s="188"/>
      <c r="Q672" s="159"/>
      <c r="R672" s="159"/>
      <c r="S672" s="332"/>
      <c r="T672" s="159"/>
      <c r="U672" s="159"/>
      <c r="V672" s="159"/>
    </row>
    <row r="673" spans="1:22">
      <c r="A673" s="3"/>
      <c r="B673" s="3"/>
      <c r="C673" s="3"/>
      <c r="D673" s="3"/>
      <c r="E673" s="3"/>
      <c r="F673" s="3"/>
      <c r="G673" s="3"/>
      <c r="H673" s="149">
        <v>3031</v>
      </c>
      <c r="I673" s="150" t="s">
        <v>189</v>
      </c>
      <c r="J673" s="151">
        <v>3</v>
      </c>
      <c r="K673" s="151">
        <v>1</v>
      </c>
      <c r="L673" s="152" t="s">
        <v>763</v>
      </c>
      <c r="M673" s="153"/>
      <c r="N673" s="190">
        <f>+N675</f>
        <v>0</v>
      </c>
      <c r="O673" s="190">
        <f>+O675</f>
        <v>0</v>
      </c>
      <c r="P673" s="190">
        <f>+P675</f>
        <v>0</v>
      </c>
      <c r="Q673" s="159"/>
      <c r="R673" s="159"/>
      <c r="S673" s="332"/>
      <c r="T673" s="159"/>
      <c r="U673" s="159"/>
      <c r="V673" s="159"/>
    </row>
    <row r="674" spans="1:22">
      <c r="A674" s="3"/>
      <c r="B674" s="3"/>
      <c r="C674" s="3"/>
      <c r="D674" s="3"/>
      <c r="E674" s="3"/>
      <c r="F674" s="3"/>
      <c r="G674" s="3"/>
      <c r="H674" s="289"/>
      <c r="I674" s="317"/>
      <c r="J674" s="321"/>
      <c r="K674" s="321"/>
      <c r="L674" s="28" t="s">
        <v>108</v>
      </c>
      <c r="M674" s="322"/>
      <c r="N674" s="188"/>
      <c r="O674" s="188"/>
      <c r="P674" s="188"/>
      <c r="Q674" s="159"/>
      <c r="R674" s="159"/>
      <c r="S674" s="332"/>
      <c r="T674" s="159"/>
      <c r="U674" s="159"/>
      <c r="V674" s="159"/>
    </row>
    <row r="675" spans="1:22" ht="27">
      <c r="H675" s="43"/>
      <c r="I675" s="145"/>
      <c r="J675" s="146"/>
      <c r="K675" s="146"/>
      <c r="L675" s="25" t="s">
        <v>764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32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15"/>
      <c r="I676" s="23"/>
      <c r="J676" s="24"/>
      <c r="K676" s="24"/>
      <c r="L676" s="27" t="s">
        <v>125</v>
      </c>
      <c r="M676" s="11">
        <v>4239</v>
      </c>
      <c r="N676" s="181">
        <f t="shared" ref="N676" si="137">O676+P676</f>
        <v>0</v>
      </c>
      <c r="O676" s="181"/>
      <c r="P676" s="181"/>
      <c r="Q676" s="159"/>
      <c r="R676" s="159"/>
      <c r="S676" s="332"/>
      <c r="T676" s="159"/>
      <c r="U676" s="159"/>
      <c r="V676" s="159"/>
    </row>
    <row r="677" spans="1:22">
      <c r="H677" s="163">
        <v>3040</v>
      </c>
      <c r="I677" s="164" t="s">
        <v>189</v>
      </c>
      <c r="J677" s="165">
        <v>4</v>
      </c>
      <c r="K677" s="165">
        <v>0</v>
      </c>
      <c r="L677" s="166" t="s">
        <v>765</v>
      </c>
      <c r="M677" s="174"/>
      <c r="N677" s="186">
        <f>+N679</f>
        <v>0</v>
      </c>
      <c r="O677" s="186">
        <f>+O679</f>
        <v>0</v>
      </c>
      <c r="P677" s="186">
        <f>+P679</f>
        <v>0</v>
      </c>
      <c r="Q677" s="159"/>
      <c r="R677" s="159"/>
      <c r="S677" s="332"/>
      <c r="T677" s="159"/>
      <c r="U677" s="159"/>
      <c r="V677" s="159"/>
    </row>
    <row r="678" spans="1:22">
      <c r="A678" s="3"/>
      <c r="B678" s="3"/>
      <c r="C678" s="3"/>
      <c r="D678" s="3"/>
      <c r="E678" s="3"/>
      <c r="F678" s="3"/>
      <c r="G678" s="3"/>
      <c r="H678" s="23"/>
      <c r="I678" s="16"/>
      <c r="J678" s="17"/>
      <c r="K678" s="17"/>
      <c r="L678" s="28" t="s">
        <v>110</v>
      </c>
      <c r="M678" s="29"/>
      <c r="N678" s="188"/>
      <c r="O678" s="188"/>
      <c r="P678" s="188"/>
      <c r="Q678" s="159"/>
      <c r="R678" s="159"/>
      <c r="S678" s="332"/>
      <c r="T678" s="159"/>
      <c r="U678" s="159"/>
      <c r="V678" s="159"/>
    </row>
    <row r="679" spans="1:22">
      <c r="H679" s="149">
        <v>3041</v>
      </c>
      <c r="I679" s="150" t="s">
        <v>189</v>
      </c>
      <c r="J679" s="151">
        <v>4</v>
      </c>
      <c r="K679" s="151">
        <v>1</v>
      </c>
      <c r="L679" s="152" t="s">
        <v>765</v>
      </c>
      <c r="M679" s="153"/>
      <c r="N679" s="190">
        <f>+N681+N689+N692+N695</f>
        <v>0</v>
      </c>
      <c r="O679" s="190">
        <f t="shared" ref="O679:P679" si="138">+O681+O689+O692+O695</f>
        <v>0</v>
      </c>
      <c r="P679" s="190">
        <f t="shared" si="138"/>
        <v>0</v>
      </c>
      <c r="Q679" s="159"/>
      <c r="R679" s="159"/>
      <c r="S679" s="332"/>
      <c r="T679" s="159"/>
      <c r="U679" s="159"/>
      <c r="V679" s="159"/>
    </row>
    <row r="680" spans="1:22">
      <c r="A680" s="3"/>
      <c r="B680" s="3"/>
      <c r="C680" s="3"/>
      <c r="D680" s="3"/>
      <c r="E680" s="3"/>
      <c r="F680" s="3"/>
      <c r="G680" s="3"/>
      <c r="H680" s="289"/>
      <c r="I680" s="317"/>
      <c r="J680" s="321"/>
      <c r="K680" s="321"/>
      <c r="L680" s="28" t="s">
        <v>108</v>
      </c>
      <c r="M680" s="322"/>
      <c r="N680" s="188"/>
      <c r="O680" s="188"/>
      <c r="P680" s="188"/>
      <c r="Q680" s="159"/>
      <c r="R680" s="159"/>
      <c r="S680" s="332"/>
      <c r="T680" s="159"/>
      <c r="U680" s="159"/>
      <c r="V680" s="159"/>
    </row>
    <row r="681" spans="1:22" ht="28.5" customHeight="1">
      <c r="H681" s="43"/>
      <c r="I681" s="145"/>
      <c r="J681" s="146"/>
      <c r="K681" s="146"/>
      <c r="L681" s="25" t="s">
        <v>766</v>
      </c>
      <c r="M681" s="26"/>
      <c r="N681" s="195">
        <f>O681+P681</f>
        <v>0</v>
      </c>
      <c r="O681" s="195">
        <f>SUM(O682:O688)</f>
        <v>0</v>
      </c>
      <c r="P681" s="195">
        <f>SUM(P682:P688)</f>
        <v>0</v>
      </c>
      <c r="Q681" s="159"/>
      <c r="R681" s="159"/>
      <c r="S681" s="332"/>
      <c r="T681" s="159"/>
      <c r="U681" s="159"/>
      <c r="V681" s="159"/>
    </row>
    <row r="682" spans="1:22">
      <c r="A682" s="3"/>
      <c r="B682" s="3"/>
      <c r="C682" s="3"/>
      <c r="D682" s="3"/>
      <c r="E682" s="3"/>
      <c r="F682" s="3"/>
      <c r="G682" s="3"/>
      <c r="H682" s="15"/>
      <c r="I682" s="23"/>
      <c r="J682" s="24"/>
      <c r="K682" s="24"/>
      <c r="L682" s="27" t="s">
        <v>118</v>
      </c>
      <c r="M682" s="11">
        <v>4216</v>
      </c>
      <c r="N682" s="181">
        <f t="shared" ref="N682:N691" si="139">O682+P682</f>
        <v>0</v>
      </c>
      <c r="O682" s="181"/>
      <c r="P682" s="181"/>
      <c r="Q682" s="159"/>
      <c r="R682" s="159"/>
      <c r="S682" s="332"/>
      <c r="T682" s="159"/>
      <c r="U682" s="159"/>
      <c r="V682" s="159"/>
    </row>
    <row r="683" spans="1:22" ht="25.5">
      <c r="A683" s="3"/>
      <c r="B683" s="3"/>
      <c r="C683" s="3"/>
      <c r="D683" s="3"/>
      <c r="E683" s="3"/>
      <c r="F683" s="3"/>
      <c r="G683" s="3"/>
      <c r="H683" s="15"/>
      <c r="I683" s="23"/>
      <c r="J683" s="24"/>
      <c r="K683" s="24"/>
      <c r="L683" s="34" t="s">
        <v>394</v>
      </c>
      <c r="M683" s="11">
        <v>4233</v>
      </c>
      <c r="N683" s="181">
        <f t="shared" si="139"/>
        <v>0</v>
      </c>
      <c r="O683" s="181"/>
      <c r="P683" s="181"/>
      <c r="Q683" s="159"/>
      <c r="R683" s="159"/>
      <c r="S683" s="332"/>
      <c r="T683" s="159"/>
      <c r="U683" s="159"/>
      <c r="V683" s="159"/>
    </row>
    <row r="684" spans="1:22">
      <c r="A684" s="3"/>
      <c r="B684" s="3"/>
      <c r="C684" s="3"/>
      <c r="D684" s="3"/>
      <c r="E684" s="3"/>
      <c r="F684" s="3"/>
      <c r="G684" s="3"/>
      <c r="H684" s="15"/>
      <c r="I684" s="23"/>
      <c r="J684" s="24"/>
      <c r="K684" s="24"/>
      <c r="L684" s="27" t="s">
        <v>122</v>
      </c>
      <c r="M684" s="10">
        <v>4234</v>
      </c>
      <c r="N684" s="181"/>
      <c r="O684" s="181"/>
      <c r="P684" s="181"/>
      <c r="Q684" s="159"/>
      <c r="R684" s="159"/>
      <c r="S684" s="332"/>
      <c r="T684" s="159"/>
      <c r="U684" s="159"/>
      <c r="V684" s="159"/>
    </row>
    <row r="685" spans="1:22">
      <c r="A685" s="3"/>
      <c r="B685" s="3"/>
      <c r="C685" s="3"/>
      <c r="D685" s="3"/>
      <c r="E685" s="3"/>
      <c r="F685" s="3"/>
      <c r="G685" s="3"/>
      <c r="H685" s="15"/>
      <c r="I685" s="23"/>
      <c r="J685" s="24"/>
      <c r="K685" s="24"/>
      <c r="L685" s="27" t="s">
        <v>125</v>
      </c>
      <c r="M685" s="42">
        <v>4239</v>
      </c>
      <c r="N685" s="181"/>
      <c r="O685" s="181"/>
      <c r="P685" s="181"/>
      <c r="Q685" s="159"/>
      <c r="R685" s="159"/>
      <c r="S685" s="332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5"/>
      <c r="I686" s="23"/>
      <c r="J686" s="24"/>
      <c r="K686" s="24"/>
      <c r="L686" s="27" t="s">
        <v>887</v>
      </c>
      <c r="M686" s="10" t="s">
        <v>888</v>
      </c>
      <c r="N686" s="181"/>
      <c r="O686" s="181"/>
      <c r="P686" s="181"/>
      <c r="Q686" s="159"/>
      <c r="R686" s="159"/>
      <c r="S686" s="332"/>
      <c r="T686" s="159"/>
      <c r="U686" s="159"/>
      <c r="V686" s="159"/>
    </row>
    <row r="687" spans="1:22">
      <c r="A687" s="3"/>
      <c r="B687" s="3"/>
      <c r="C687" s="3"/>
      <c r="D687" s="3"/>
      <c r="E687" s="3"/>
      <c r="F687" s="3"/>
      <c r="G687" s="3"/>
      <c r="H687" s="15"/>
      <c r="I687" s="23"/>
      <c r="J687" s="24"/>
      <c r="K687" s="24"/>
      <c r="L687" s="27" t="s">
        <v>130</v>
      </c>
      <c r="M687" s="11">
        <v>4267</v>
      </c>
      <c r="N687" s="181"/>
      <c r="O687" s="181"/>
      <c r="P687" s="181"/>
      <c r="Q687" s="159"/>
      <c r="R687" s="159"/>
      <c r="S687" s="332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5"/>
      <c r="I688" s="23"/>
      <c r="J688" s="24"/>
      <c r="K688" s="24"/>
      <c r="L688" s="326" t="s">
        <v>889</v>
      </c>
      <c r="M688" s="361" t="s">
        <v>890</v>
      </c>
      <c r="N688" s="181">
        <f t="shared" si="139"/>
        <v>0</v>
      </c>
      <c r="O688" s="181"/>
      <c r="P688" s="181"/>
      <c r="Q688" s="159"/>
      <c r="R688" s="159"/>
      <c r="S688" s="332"/>
      <c r="T688" s="159"/>
      <c r="U688" s="159"/>
      <c r="V688" s="159"/>
    </row>
    <row r="689" spans="1:22" ht="30.75" customHeight="1">
      <c r="H689" s="43"/>
      <c r="I689" s="145"/>
      <c r="J689" s="146"/>
      <c r="K689" s="146"/>
      <c r="L689" s="352" t="s">
        <v>834</v>
      </c>
      <c r="M689" s="354"/>
      <c r="N689" s="195">
        <f>O689+P689</f>
        <v>0</v>
      </c>
      <c r="O689" s="195">
        <f>SUM(O690:O691)</f>
        <v>0</v>
      </c>
      <c r="P689" s="195">
        <f>SUM(P690:P691)</f>
        <v>0</v>
      </c>
      <c r="Q689" s="159"/>
      <c r="R689" s="159"/>
      <c r="S689" s="332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5"/>
      <c r="I690" s="23"/>
      <c r="J690" s="24"/>
      <c r="K690" s="24"/>
      <c r="L690" s="27" t="s">
        <v>125</v>
      </c>
      <c r="M690" s="42">
        <v>4239</v>
      </c>
      <c r="N690" s="181">
        <f t="shared" si="139"/>
        <v>0</v>
      </c>
      <c r="O690" s="181"/>
      <c r="P690" s="181"/>
      <c r="Q690" s="159"/>
      <c r="R690" s="159"/>
      <c r="S690" s="332"/>
      <c r="T690" s="159"/>
      <c r="U690" s="159"/>
      <c r="V690" s="159"/>
    </row>
    <row r="691" spans="1:22">
      <c r="H691" s="15"/>
      <c r="I691" s="23"/>
      <c r="J691" s="24"/>
      <c r="K691" s="24"/>
      <c r="L691" s="28" t="s">
        <v>134</v>
      </c>
      <c r="M691" s="29">
        <v>4861</v>
      </c>
      <c r="N691" s="181">
        <f t="shared" si="139"/>
        <v>0</v>
      </c>
      <c r="O691" s="181"/>
      <c r="P691" s="181"/>
      <c r="Q691" s="159"/>
      <c r="R691" s="159"/>
      <c r="S691" s="332"/>
      <c r="T691" s="159"/>
      <c r="U691" s="159"/>
      <c r="V691" s="159"/>
    </row>
    <row r="692" spans="1:22" ht="54" customHeight="1">
      <c r="H692" s="43"/>
      <c r="I692" s="145"/>
      <c r="J692" s="146"/>
      <c r="K692" s="146"/>
      <c r="L692" s="352" t="s">
        <v>835</v>
      </c>
      <c r="M692" s="354"/>
      <c r="N692" s="195">
        <f>SUM(N693:N694)</f>
        <v>0</v>
      </c>
      <c r="O692" s="195">
        <f t="shared" ref="O692:P692" si="140">SUM(O693:O694)</f>
        <v>0</v>
      </c>
      <c r="P692" s="195">
        <f t="shared" si="140"/>
        <v>0</v>
      </c>
      <c r="Q692" s="159"/>
      <c r="R692" s="159"/>
      <c r="S692" s="332"/>
      <c r="T692" s="159"/>
      <c r="U692" s="159"/>
      <c r="V692" s="159"/>
    </row>
    <row r="693" spans="1:22">
      <c r="H693" s="15"/>
      <c r="I693" s="23"/>
      <c r="J693" s="24"/>
      <c r="K693" s="24"/>
      <c r="L693" s="27" t="s">
        <v>123</v>
      </c>
      <c r="M693" s="10">
        <v>4235</v>
      </c>
      <c r="N693" s="181">
        <f t="shared" ref="N693:N694" si="141">O693+P693</f>
        <v>0</v>
      </c>
      <c r="O693" s="181"/>
      <c r="P693" s="181"/>
      <c r="Q693" s="159"/>
      <c r="R693" s="159"/>
      <c r="S693" s="332"/>
      <c r="T693" s="159"/>
      <c r="U693" s="159"/>
      <c r="V693" s="159"/>
    </row>
    <row r="694" spans="1:22">
      <c r="H694" s="15"/>
      <c r="I694" s="23"/>
      <c r="J694" s="24"/>
      <c r="K694" s="24"/>
      <c r="L694" s="28" t="s">
        <v>134</v>
      </c>
      <c r="M694" s="29">
        <v>4861</v>
      </c>
      <c r="N694" s="181">
        <f t="shared" si="141"/>
        <v>0</v>
      </c>
      <c r="O694" s="181"/>
      <c r="P694" s="181"/>
      <c r="Q694" s="159"/>
      <c r="R694" s="159"/>
      <c r="S694" s="332"/>
      <c r="T694" s="159"/>
      <c r="U694" s="159"/>
      <c r="V694" s="159"/>
    </row>
    <row r="695" spans="1:22" ht="45" customHeight="1">
      <c r="H695" s="43"/>
      <c r="I695" s="145"/>
      <c r="J695" s="146"/>
      <c r="K695" s="146"/>
      <c r="L695" s="352" t="s">
        <v>836</v>
      </c>
      <c r="M695" s="354"/>
      <c r="N695" s="195">
        <f>SUM(N696:N697)</f>
        <v>0</v>
      </c>
      <c r="O695" s="195">
        <f t="shared" ref="O695:P695" si="142">SUM(O696:O697)</f>
        <v>0</v>
      </c>
      <c r="P695" s="195">
        <f t="shared" si="142"/>
        <v>0</v>
      </c>
      <c r="Q695" s="159"/>
      <c r="R695" s="159"/>
      <c r="S695" s="332"/>
      <c r="T695" s="159"/>
      <c r="U695" s="159"/>
      <c r="V695" s="159"/>
    </row>
    <row r="696" spans="1:22">
      <c r="H696" s="15"/>
      <c r="I696" s="23"/>
      <c r="J696" s="24"/>
      <c r="K696" s="24"/>
      <c r="L696" s="355" t="s">
        <v>123</v>
      </c>
      <c r="M696" s="356">
        <v>4235</v>
      </c>
      <c r="N696" s="181">
        <f t="shared" ref="N696:N697" si="143">O696+P696</f>
        <v>0</v>
      </c>
      <c r="O696" s="181"/>
      <c r="P696" s="181"/>
      <c r="Q696" s="159"/>
      <c r="R696" s="159"/>
      <c r="S696" s="332"/>
      <c r="T696" s="159"/>
      <c r="U696" s="159"/>
      <c r="V696" s="159"/>
    </row>
    <row r="697" spans="1:22">
      <c r="H697" s="15"/>
      <c r="I697" s="23"/>
      <c r="J697" s="24"/>
      <c r="K697" s="24"/>
      <c r="L697" s="326" t="s">
        <v>125</v>
      </c>
      <c r="M697" s="357">
        <v>4239</v>
      </c>
      <c r="N697" s="181">
        <f t="shared" si="143"/>
        <v>0</v>
      </c>
      <c r="O697" s="181"/>
      <c r="P697" s="181"/>
      <c r="Q697" s="159"/>
      <c r="R697" s="159"/>
      <c r="S697" s="332"/>
      <c r="T697" s="159"/>
      <c r="U697" s="159"/>
      <c r="V697" s="159"/>
    </row>
    <row r="698" spans="1:22" ht="27">
      <c r="A698" s="3"/>
      <c r="B698" s="3"/>
      <c r="C698" s="3"/>
      <c r="D698" s="3"/>
      <c r="E698" s="3"/>
      <c r="F698" s="3"/>
      <c r="G698" s="3"/>
      <c r="H698" s="163">
        <v>3070</v>
      </c>
      <c r="I698" s="164" t="s">
        <v>189</v>
      </c>
      <c r="J698" s="165">
        <v>7</v>
      </c>
      <c r="K698" s="165">
        <v>0</v>
      </c>
      <c r="L698" s="166" t="s">
        <v>344</v>
      </c>
      <c r="M698" s="174"/>
      <c r="N698" s="186">
        <f>+N700</f>
        <v>0</v>
      </c>
      <c r="O698" s="186">
        <f>+O700</f>
        <v>0</v>
      </c>
      <c r="P698" s="186">
        <f>+P700</f>
        <v>0</v>
      </c>
      <c r="Q698" s="159"/>
      <c r="R698" s="159"/>
      <c r="S698" s="332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23"/>
      <c r="I699" s="16"/>
      <c r="J699" s="17"/>
      <c r="K699" s="17"/>
      <c r="L699" s="28" t="s">
        <v>110</v>
      </c>
      <c r="M699" s="29"/>
      <c r="N699" s="188"/>
      <c r="O699" s="188"/>
      <c r="P699" s="188"/>
      <c r="Q699" s="159"/>
      <c r="R699" s="159"/>
      <c r="S699" s="332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49">
        <v>3071</v>
      </c>
      <c r="I700" s="150" t="s">
        <v>189</v>
      </c>
      <c r="J700" s="151">
        <v>7</v>
      </c>
      <c r="K700" s="151">
        <v>1</v>
      </c>
      <c r="L700" s="152" t="s">
        <v>344</v>
      </c>
      <c r="M700" s="153"/>
      <c r="N700" s="190">
        <f>+N702+N710+N716+N718+N724+N731+N735+N743+N749</f>
        <v>0</v>
      </c>
      <c r="O700" s="190">
        <f t="shared" ref="O700:P700" si="144">+O702+O710+O716+O718+O724+O731+O735+O743+O749</f>
        <v>0</v>
      </c>
      <c r="P700" s="190">
        <f t="shared" si="144"/>
        <v>0</v>
      </c>
      <c r="Q700" s="159"/>
      <c r="R700" s="159"/>
      <c r="S700" s="332"/>
      <c r="T700" s="159"/>
      <c r="U700" s="159"/>
      <c r="V700" s="159"/>
    </row>
    <row r="701" spans="1:22">
      <c r="H701" s="23"/>
      <c r="I701" s="23"/>
      <c r="J701" s="24"/>
      <c r="K701" s="24"/>
      <c r="L701" s="28" t="s">
        <v>108</v>
      </c>
      <c r="M701" s="29"/>
      <c r="N701" s="188"/>
      <c r="O701" s="188"/>
      <c r="P701" s="188"/>
      <c r="Q701" s="159"/>
      <c r="R701" s="159"/>
      <c r="S701" s="332"/>
      <c r="T701" s="159"/>
      <c r="U701" s="159"/>
      <c r="V701" s="159"/>
    </row>
    <row r="702" spans="1:22" ht="40.5">
      <c r="A702" s="3"/>
      <c r="B702" s="3"/>
      <c r="C702" s="3"/>
      <c r="D702" s="3"/>
      <c r="E702" s="3"/>
      <c r="F702" s="3"/>
      <c r="G702" s="3"/>
      <c r="H702" s="43"/>
      <c r="I702" s="145"/>
      <c r="J702" s="146"/>
      <c r="K702" s="146"/>
      <c r="L702" s="25" t="s">
        <v>891</v>
      </c>
      <c r="M702" s="26"/>
      <c r="N702" s="195">
        <f>O702+P702</f>
        <v>0</v>
      </c>
      <c r="O702" s="323">
        <f>SUM(O703:O709)</f>
        <v>0</v>
      </c>
      <c r="P702" s="323">
        <f>SUM(P703:P709)</f>
        <v>0</v>
      </c>
      <c r="Q702" s="159"/>
      <c r="R702" s="159"/>
      <c r="S702" s="332"/>
      <c r="T702" s="159"/>
      <c r="U702" s="159"/>
      <c r="V702" s="159"/>
    </row>
    <row r="703" spans="1:22" ht="16.5">
      <c r="H703" s="15"/>
      <c r="I703" s="23"/>
      <c r="J703" s="24"/>
      <c r="K703" s="24"/>
      <c r="L703" s="27" t="s">
        <v>116</v>
      </c>
      <c r="M703" s="11">
        <v>4214</v>
      </c>
      <c r="N703" s="181">
        <f t="shared" ref="N703:N744" si="145">O703+P703</f>
        <v>0</v>
      </c>
      <c r="O703" s="292">
        <v>0</v>
      </c>
      <c r="P703" s="292"/>
      <c r="Q703" s="159"/>
      <c r="R703" s="159"/>
      <c r="S703" s="332"/>
      <c r="T703" s="159"/>
      <c r="U703" s="159"/>
      <c r="V703" s="159"/>
    </row>
    <row r="704" spans="1:22" ht="25.5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8" t="s">
        <v>394</v>
      </c>
      <c r="M704" s="29">
        <v>4233</v>
      </c>
      <c r="N704" s="181">
        <f t="shared" si="145"/>
        <v>0</v>
      </c>
      <c r="O704" s="292"/>
      <c r="P704" s="292"/>
      <c r="Q704" s="159"/>
      <c r="R704" s="159"/>
      <c r="S704" s="332"/>
      <c r="T704" s="159"/>
      <c r="U704" s="159"/>
      <c r="V704" s="159"/>
    </row>
    <row r="705" spans="1:22" ht="16.5">
      <c r="H705" s="15"/>
      <c r="I705" s="23"/>
      <c r="J705" s="24"/>
      <c r="K705" s="24"/>
      <c r="L705" s="27" t="s">
        <v>123</v>
      </c>
      <c r="M705" s="10">
        <v>4235</v>
      </c>
      <c r="N705" s="181">
        <f t="shared" si="145"/>
        <v>0</v>
      </c>
      <c r="O705" s="292"/>
      <c r="P705" s="292"/>
      <c r="Q705" s="159"/>
      <c r="R705" s="159"/>
      <c r="S705" s="332"/>
      <c r="T705" s="159"/>
      <c r="U705" s="159"/>
      <c r="V705" s="159"/>
    </row>
    <row r="706" spans="1:22" ht="16.5">
      <c r="A706" s="3"/>
      <c r="B706" s="3"/>
      <c r="C706" s="3"/>
      <c r="D706" s="3"/>
      <c r="E706" s="3"/>
      <c r="F706" s="3"/>
      <c r="G706" s="3"/>
      <c r="H706" s="15"/>
      <c r="I706" s="23"/>
      <c r="J706" s="24"/>
      <c r="K706" s="24"/>
      <c r="L706" s="27" t="s">
        <v>125</v>
      </c>
      <c r="M706" s="42">
        <v>4239</v>
      </c>
      <c r="N706" s="181">
        <f t="shared" si="145"/>
        <v>0</v>
      </c>
      <c r="O706" s="292"/>
      <c r="P706" s="292"/>
      <c r="Q706" s="159"/>
      <c r="R706" s="159"/>
      <c r="S706" s="332"/>
      <c r="T706" s="159"/>
      <c r="U706" s="159"/>
      <c r="V706" s="159"/>
    </row>
    <row r="707" spans="1:22">
      <c r="H707" s="15"/>
      <c r="I707" s="23"/>
      <c r="J707" s="24"/>
      <c r="K707" s="24"/>
      <c r="L707" s="27" t="s">
        <v>396</v>
      </c>
      <c r="M707" s="42">
        <v>4241</v>
      </c>
      <c r="N707" s="181">
        <f t="shared" si="145"/>
        <v>0</v>
      </c>
      <c r="O707" s="181"/>
      <c r="P707" s="181"/>
      <c r="Q707" s="159"/>
      <c r="R707" s="159"/>
      <c r="S707" s="332"/>
      <c r="T707" s="159"/>
      <c r="U707" s="159"/>
      <c r="V707" s="159"/>
    </row>
    <row r="708" spans="1:22">
      <c r="A708" s="3"/>
      <c r="B708" s="3"/>
      <c r="C708" s="3"/>
      <c r="D708" s="3"/>
      <c r="E708" s="3"/>
      <c r="F708" s="3"/>
      <c r="G708" s="3"/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32"/>
      <c r="T708" s="159"/>
      <c r="U708" s="159"/>
      <c r="V708" s="159"/>
    </row>
    <row r="709" spans="1:22" ht="16.5">
      <c r="H709" s="15"/>
      <c r="I709" s="23"/>
      <c r="J709" s="24"/>
      <c r="K709" s="24"/>
      <c r="L709" s="27" t="s">
        <v>136</v>
      </c>
      <c r="M709" s="10">
        <v>5122</v>
      </c>
      <c r="N709" s="181">
        <f t="shared" si="145"/>
        <v>0</v>
      </c>
      <c r="O709" s="292"/>
      <c r="P709" s="292"/>
      <c r="Q709" s="159"/>
      <c r="R709" s="159"/>
      <c r="S709" s="332"/>
      <c r="T709" s="159"/>
      <c r="U709" s="159"/>
      <c r="V709" s="159"/>
    </row>
    <row r="710" spans="1:22" ht="54">
      <c r="A710" s="3"/>
      <c r="B710" s="3"/>
      <c r="C710" s="3"/>
      <c r="D710" s="3"/>
      <c r="E710" s="3"/>
      <c r="F710" s="3"/>
      <c r="G710" s="3"/>
      <c r="H710" s="43"/>
      <c r="I710" s="145"/>
      <c r="J710" s="146"/>
      <c r="K710" s="146"/>
      <c r="L710" s="25" t="s">
        <v>767</v>
      </c>
      <c r="M710" s="26"/>
      <c r="N710" s="195">
        <f>O710+P710</f>
        <v>0</v>
      </c>
      <c r="O710" s="195">
        <f>SUM(O711:O715)</f>
        <v>0</v>
      </c>
      <c r="P710" s="195">
        <f>SUM(P711:P715)</f>
        <v>0</v>
      </c>
      <c r="Q710" s="159"/>
      <c r="R710" s="159"/>
      <c r="S710" s="332"/>
      <c r="T710" s="159"/>
      <c r="U710" s="159"/>
      <c r="V710" s="159"/>
    </row>
    <row r="711" spans="1:22">
      <c r="H711" s="15"/>
      <c r="I711" s="23"/>
      <c r="J711" s="24"/>
      <c r="K711" s="24"/>
      <c r="L711" s="27" t="s">
        <v>125</v>
      </c>
      <c r="M711" s="42">
        <v>4239</v>
      </c>
      <c r="N711" s="181">
        <f t="shared" si="145"/>
        <v>0</v>
      </c>
      <c r="O711" s="181"/>
      <c r="P711" s="181"/>
      <c r="Q711" s="159"/>
      <c r="R711" s="159"/>
      <c r="S711" s="332"/>
      <c r="T711" s="159"/>
      <c r="U711" s="159"/>
      <c r="V711" s="159"/>
    </row>
    <row r="712" spans="1:22" ht="25.5">
      <c r="H712" s="15"/>
      <c r="I712" s="23"/>
      <c r="J712" s="24"/>
      <c r="K712" s="24"/>
      <c r="L712" s="28" t="s">
        <v>142</v>
      </c>
      <c r="M712" s="11">
        <v>4251</v>
      </c>
      <c r="N712" s="181">
        <f t="shared" si="145"/>
        <v>0</v>
      </c>
      <c r="O712" s="181"/>
      <c r="P712" s="181"/>
      <c r="Q712" s="159"/>
      <c r="R712" s="159"/>
      <c r="S712" s="332"/>
      <c r="T712" s="159"/>
      <c r="U712" s="159"/>
      <c r="V712" s="159"/>
    </row>
    <row r="713" spans="1:22">
      <c r="A713" s="3"/>
      <c r="B713" s="3"/>
      <c r="C713" s="3"/>
      <c r="D713" s="3"/>
      <c r="E713" s="3"/>
      <c r="F713" s="3"/>
      <c r="G713" s="3"/>
      <c r="H713" s="15"/>
      <c r="I713" s="23"/>
      <c r="J713" s="24"/>
      <c r="K713" s="24"/>
      <c r="L713" s="27" t="s">
        <v>130</v>
      </c>
      <c r="M713" s="11">
        <v>4267</v>
      </c>
      <c r="N713" s="181">
        <f t="shared" si="145"/>
        <v>0</v>
      </c>
      <c r="O713" s="181"/>
      <c r="P713" s="181"/>
      <c r="Q713" s="159"/>
      <c r="R713" s="159"/>
      <c r="S713" s="332"/>
      <c r="T713" s="159"/>
      <c r="U713" s="159"/>
      <c r="V713" s="159"/>
    </row>
    <row r="714" spans="1:22">
      <c r="A714" s="3"/>
      <c r="B714" s="3"/>
      <c r="C714" s="3"/>
      <c r="D714" s="3"/>
      <c r="E714" s="3"/>
      <c r="F714" s="3"/>
      <c r="G714" s="3"/>
      <c r="H714" s="15"/>
      <c r="I714" s="23"/>
      <c r="J714" s="24"/>
      <c r="K714" s="24"/>
      <c r="L714" s="30" t="s">
        <v>364</v>
      </c>
      <c r="M714" s="46">
        <v>4269</v>
      </c>
      <c r="N714" s="181">
        <f t="shared" ref="N714" si="146">O714+P714</f>
        <v>0</v>
      </c>
      <c r="O714" s="181"/>
      <c r="P714" s="181"/>
      <c r="Q714" s="159"/>
      <c r="R714" s="159"/>
      <c r="S714" s="332"/>
      <c r="T714" s="159"/>
      <c r="U714" s="159"/>
      <c r="V714" s="159"/>
    </row>
    <row r="715" spans="1:22">
      <c r="H715" s="15"/>
      <c r="I715" s="23"/>
      <c r="J715" s="24"/>
      <c r="K715" s="24"/>
      <c r="L715" s="28" t="s">
        <v>134</v>
      </c>
      <c r="M715" s="29">
        <v>4861</v>
      </c>
      <c r="N715" s="181">
        <f t="shared" si="145"/>
        <v>0</v>
      </c>
      <c r="O715" s="181"/>
      <c r="P715" s="181"/>
      <c r="Q715" s="159"/>
      <c r="R715" s="159"/>
      <c r="S715" s="332"/>
      <c r="T715" s="159"/>
      <c r="U715" s="159"/>
      <c r="V715" s="159"/>
    </row>
    <row r="716" spans="1:22" ht="27">
      <c r="A716" s="3"/>
      <c r="B716" s="3"/>
      <c r="C716" s="3"/>
      <c r="D716" s="3"/>
      <c r="E716" s="3"/>
      <c r="F716" s="3"/>
      <c r="G716" s="3"/>
      <c r="H716" s="43"/>
      <c r="I716" s="145"/>
      <c r="J716" s="146"/>
      <c r="K716" s="146"/>
      <c r="L716" s="25" t="s">
        <v>768</v>
      </c>
      <c r="M716" s="26"/>
      <c r="N716" s="195">
        <f>O716+P716</f>
        <v>0</v>
      </c>
      <c r="O716" s="195">
        <f>SUM(O717)</f>
        <v>0</v>
      </c>
      <c r="P716" s="195">
        <f>SUM(P717)</f>
        <v>0</v>
      </c>
      <c r="Q716" s="159"/>
      <c r="R716" s="159"/>
      <c r="S716" s="332"/>
      <c r="T716" s="159"/>
      <c r="U716" s="159"/>
      <c r="V716" s="159"/>
    </row>
    <row r="717" spans="1:22" ht="25.5">
      <c r="H717" s="23"/>
      <c r="I717" s="23"/>
      <c r="J717" s="24"/>
      <c r="K717" s="24"/>
      <c r="L717" s="27" t="s">
        <v>219</v>
      </c>
      <c r="M717" s="10">
        <v>4819</v>
      </c>
      <c r="N717" s="181">
        <f t="shared" si="145"/>
        <v>0</v>
      </c>
      <c r="O717" s="298"/>
      <c r="P717" s="298"/>
      <c r="Q717" s="159"/>
      <c r="R717" s="159"/>
      <c r="S717" s="332"/>
      <c r="T717" s="159"/>
      <c r="U717" s="159"/>
      <c r="V717" s="159"/>
    </row>
    <row r="718" spans="1:22" ht="40.5">
      <c r="A718" s="3"/>
      <c r="B718" s="3"/>
      <c r="C718" s="3"/>
      <c r="D718" s="3"/>
      <c r="E718" s="3"/>
      <c r="F718" s="3"/>
      <c r="G718" s="3"/>
      <c r="H718" s="43"/>
      <c r="I718" s="145"/>
      <c r="J718" s="146"/>
      <c r="K718" s="146"/>
      <c r="L718" s="25" t="s">
        <v>769</v>
      </c>
      <c r="M718" s="26"/>
      <c r="N718" s="195">
        <f>O718+P718</f>
        <v>0</v>
      </c>
      <c r="O718" s="195">
        <f>SUM(O719:O723)</f>
        <v>0</v>
      </c>
      <c r="P718" s="195">
        <f>SUM(P719:P723)</f>
        <v>0</v>
      </c>
      <c r="Q718" s="159"/>
      <c r="R718" s="159"/>
      <c r="S718" s="332"/>
      <c r="T718" s="159"/>
      <c r="U718" s="159"/>
      <c r="V718" s="159"/>
    </row>
    <row r="719" spans="1:22">
      <c r="H719" s="15"/>
      <c r="I719" s="23"/>
      <c r="J719" s="24"/>
      <c r="K719" s="24"/>
      <c r="L719" s="27" t="s">
        <v>118</v>
      </c>
      <c r="M719" s="11">
        <v>4216</v>
      </c>
      <c r="N719" s="181">
        <f t="shared" si="145"/>
        <v>0</v>
      </c>
      <c r="O719" s="181"/>
      <c r="P719" s="181"/>
      <c r="Q719" s="159"/>
      <c r="R719" s="159"/>
      <c r="S719" s="332"/>
      <c r="T719" s="159"/>
      <c r="U719" s="159"/>
      <c r="V719" s="159"/>
    </row>
    <row r="720" spans="1:22">
      <c r="A720" s="3"/>
      <c r="B720" s="3"/>
      <c r="C720" s="3"/>
      <c r="D720" s="3"/>
      <c r="E720" s="3"/>
      <c r="F720" s="3"/>
      <c r="G720" s="3"/>
      <c r="H720" s="15"/>
      <c r="I720" s="23"/>
      <c r="J720" s="24"/>
      <c r="K720" s="24"/>
      <c r="L720" s="27" t="s">
        <v>125</v>
      </c>
      <c r="M720" s="42">
        <v>4239</v>
      </c>
      <c r="N720" s="181">
        <f t="shared" si="145"/>
        <v>0</v>
      </c>
      <c r="O720" s="181"/>
      <c r="P720" s="181"/>
      <c r="Q720" s="159"/>
      <c r="R720" s="159"/>
      <c r="S720" s="332"/>
      <c r="T720" s="159"/>
      <c r="U720" s="159"/>
      <c r="V720" s="159"/>
    </row>
    <row r="721" spans="1:22">
      <c r="H721" s="15"/>
      <c r="I721" s="23"/>
      <c r="J721" s="24"/>
      <c r="K721" s="24"/>
      <c r="L721" s="27" t="s">
        <v>396</v>
      </c>
      <c r="M721" s="42">
        <v>4241</v>
      </c>
      <c r="N721" s="181">
        <f t="shared" si="145"/>
        <v>0</v>
      </c>
      <c r="O721" s="181"/>
      <c r="P721" s="181"/>
      <c r="Q721" s="159"/>
      <c r="R721" s="159"/>
      <c r="S721" s="332"/>
      <c r="T721" s="159"/>
      <c r="U721" s="159"/>
      <c r="V721" s="159"/>
    </row>
    <row r="722" spans="1:22" ht="25.5">
      <c r="H722" s="15"/>
      <c r="I722" s="23"/>
      <c r="J722" s="24"/>
      <c r="K722" s="24"/>
      <c r="L722" s="28" t="s">
        <v>142</v>
      </c>
      <c r="M722" s="11">
        <v>4251</v>
      </c>
      <c r="N722" s="181">
        <f t="shared" ref="N722" si="147">O722+P722</f>
        <v>0</v>
      </c>
      <c r="O722" s="181"/>
      <c r="P722" s="181"/>
      <c r="Q722" s="159"/>
      <c r="R722" s="159"/>
      <c r="S722" s="332"/>
      <c r="T722" s="159"/>
      <c r="U722" s="159"/>
      <c r="V722" s="159"/>
    </row>
    <row r="723" spans="1:22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8" t="s">
        <v>134</v>
      </c>
      <c r="M723" s="29">
        <v>4861</v>
      </c>
      <c r="N723" s="181">
        <f t="shared" si="145"/>
        <v>0</v>
      </c>
      <c r="O723" s="181"/>
      <c r="P723" s="181"/>
      <c r="Q723" s="159"/>
      <c r="R723" s="159"/>
      <c r="S723" s="332"/>
      <c r="T723" s="159"/>
      <c r="U723" s="159"/>
      <c r="V723" s="159"/>
    </row>
    <row r="724" spans="1:22" ht="36.75" customHeight="1">
      <c r="A724" s="3"/>
      <c r="B724" s="3"/>
      <c r="C724" s="3"/>
      <c r="D724" s="3"/>
      <c r="E724" s="3"/>
      <c r="F724" s="3"/>
      <c r="G724" s="3"/>
      <c r="H724" s="43"/>
      <c r="I724" s="145"/>
      <c r="J724" s="146"/>
      <c r="K724" s="146"/>
      <c r="L724" s="25" t="s">
        <v>770</v>
      </c>
      <c r="M724" s="26"/>
      <c r="N724" s="195">
        <f>O724+P724</f>
        <v>0</v>
      </c>
      <c r="O724" s="195">
        <f>SUM(O725:O730)</f>
        <v>0</v>
      </c>
      <c r="P724" s="195">
        <f>SUM(P725:P730)</f>
        <v>0</v>
      </c>
      <c r="Q724" s="159"/>
      <c r="R724" s="159"/>
      <c r="S724" s="332"/>
      <c r="T724" s="159"/>
      <c r="U724" s="159"/>
      <c r="V724" s="159"/>
    </row>
    <row r="725" spans="1:22">
      <c r="H725" s="15"/>
      <c r="I725" s="23"/>
      <c r="J725" s="24"/>
      <c r="K725" s="24"/>
      <c r="L725" s="27" t="s">
        <v>125</v>
      </c>
      <c r="M725" s="42">
        <v>4239</v>
      </c>
      <c r="N725" s="181">
        <f t="shared" si="145"/>
        <v>0</v>
      </c>
      <c r="O725" s="181"/>
      <c r="P725" s="181"/>
      <c r="Q725" s="159"/>
      <c r="R725" s="159"/>
      <c r="S725" s="332"/>
      <c r="T725" s="159"/>
      <c r="U725" s="159"/>
      <c r="V725" s="159"/>
    </row>
    <row r="726" spans="1:22">
      <c r="A726" s="3"/>
      <c r="B726" s="3"/>
      <c r="C726" s="3"/>
      <c r="D726" s="3"/>
      <c r="E726" s="3"/>
      <c r="F726" s="3"/>
      <c r="G726" s="3"/>
      <c r="H726" s="15"/>
      <c r="I726" s="23"/>
      <c r="J726" s="24"/>
      <c r="K726" s="24"/>
      <c r="L726" s="27" t="s">
        <v>130</v>
      </c>
      <c r="M726" s="11">
        <v>4267</v>
      </c>
      <c r="N726" s="181">
        <f t="shared" si="145"/>
        <v>0</v>
      </c>
      <c r="O726" s="181"/>
      <c r="P726" s="181"/>
      <c r="Q726" s="159"/>
      <c r="R726" s="159"/>
      <c r="S726" s="332"/>
      <c r="T726" s="159"/>
      <c r="U726" s="159"/>
      <c r="V726" s="159"/>
    </row>
    <row r="727" spans="1:22">
      <c r="A727" s="3"/>
      <c r="B727" s="3"/>
      <c r="C727" s="3"/>
      <c r="D727" s="3"/>
      <c r="E727" s="3"/>
      <c r="F727" s="3"/>
      <c r="G727" s="3"/>
      <c r="H727" s="15"/>
      <c r="I727" s="23"/>
      <c r="J727" s="24"/>
      <c r="K727" s="24"/>
      <c r="L727" s="30" t="s">
        <v>364</v>
      </c>
      <c r="M727" s="46">
        <v>4269</v>
      </c>
      <c r="N727" s="181">
        <f t="shared" si="145"/>
        <v>0</v>
      </c>
      <c r="O727" s="181"/>
      <c r="P727" s="181"/>
      <c r="Q727" s="159"/>
      <c r="R727" s="159"/>
      <c r="S727" s="332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348</v>
      </c>
      <c r="M728" s="10">
        <v>4729</v>
      </c>
      <c r="N728" s="181">
        <f t="shared" ref="N728" si="148">O728+P728</f>
        <v>0</v>
      </c>
      <c r="O728" s="181"/>
      <c r="P728" s="181"/>
      <c r="Q728" s="159"/>
      <c r="R728" s="159"/>
      <c r="S728" s="332"/>
      <c r="T728" s="159"/>
      <c r="U728" s="159"/>
      <c r="V728" s="159"/>
    </row>
    <row r="729" spans="1:22">
      <c r="H729" s="15"/>
      <c r="I729" s="23"/>
      <c r="J729" s="24"/>
      <c r="K729" s="24"/>
      <c r="L729" s="28" t="s">
        <v>134</v>
      </c>
      <c r="M729" s="29">
        <v>4861</v>
      </c>
      <c r="N729" s="181">
        <f t="shared" si="145"/>
        <v>0</v>
      </c>
      <c r="O729" s="181"/>
      <c r="P729" s="181"/>
      <c r="Q729" s="159"/>
      <c r="R729" s="159"/>
      <c r="S729" s="332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8" t="s">
        <v>268</v>
      </c>
      <c r="M730" s="42">
        <v>5129</v>
      </c>
      <c r="N730" s="181">
        <f t="shared" ref="N730" si="149">O730+P730</f>
        <v>0</v>
      </c>
      <c r="O730" s="181"/>
      <c r="P730" s="181"/>
      <c r="Q730" s="159"/>
      <c r="R730" s="159"/>
      <c r="S730" s="332"/>
      <c r="T730" s="159"/>
      <c r="U730" s="159"/>
      <c r="V730" s="159"/>
    </row>
    <row r="731" spans="1:22" ht="27">
      <c r="H731" s="43"/>
      <c r="I731" s="145"/>
      <c r="J731" s="146"/>
      <c r="K731" s="146"/>
      <c r="L731" s="352" t="s">
        <v>837</v>
      </c>
      <c r="M731" s="26"/>
      <c r="N731" s="195">
        <f>O731+P731</f>
        <v>0</v>
      </c>
      <c r="O731" s="195">
        <f>SUM(O732:O734)</f>
        <v>0</v>
      </c>
      <c r="P731" s="195">
        <f>SUM(P732:P734)</f>
        <v>0</v>
      </c>
      <c r="Q731" s="159"/>
      <c r="R731" s="159"/>
      <c r="S731" s="332"/>
      <c r="T731" s="159"/>
      <c r="U731" s="159"/>
      <c r="V731" s="159"/>
    </row>
    <row r="732" spans="1:22">
      <c r="A732" s="3"/>
      <c r="B732" s="3"/>
      <c r="C732" s="3"/>
      <c r="D732" s="3"/>
      <c r="E732" s="3"/>
      <c r="F732" s="3"/>
      <c r="G732" s="3"/>
      <c r="H732" s="15"/>
      <c r="I732" s="23"/>
      <c r="J732" s="24"/>
      <c r="K732" s="24"/>
      <c r="L732" s="27" t="s">
        <v>125</v>
      </c>
      <c r="M732" s="42">
        <v>4239</v>
      </c>
      <c r="N732" s="181">
        <f t="shared" si="145"/>
        <v>0</v>
      </c>
      <c r="O732" s="181"/>
      <c r="P732" s="181"/>
      <c r="Q732" s="159"/>
      <c r="R732" s="159"/>
      <c r="S732" s="332"/>
      <c r="T732" s="159"/>
      <c r="U732" s="159"/>
      <c r="V732" s="159"/>
    </row>
    <row r="733" spans="1:22">
      <c r="A733" s="3"/>
      <c r="B733" s="3"/>
      <c r="C733" s="3"/>
      <c r="D733" s="3"/>
      <c r="E733" s="3"/>
      <c r="F733" s="3"/>
      <c r="G733" s="3"/>
      <c r="H733" s="15"/>
      <c r="I733" s="23"/>
      <c r="J733" s="24"/>
      <c r="K733" s="24"/>
      <c r="L733" s="27" t="s">
        <v>753</v>
      </c>
      <c r="M733" s="42">
        <v>4728</v>
      </c>
      <c r="N733" s="181">
        <f t="shared" si="145"/>
        <v>0</v>
      </c>
      <c r="O733" s="181"/>
      <c r="P733" s="181"/>
      <c r="Q733" s="159"/>
      <c r="R733" s="159"/>
      <c r="S733" s="332"/>
      <c r="T733" s="159"/>
      <c r="U733" s="159"/>
      <c r="V733" s="159"/>
    </row>
    <row r="734" spans="1:22">
      <c r="H734" s="15"/>
      <c r="I734" s="23"/>
      <c r="J734" s="24"/>
      <c r="K734" s="24"/>
      <c r="L734" s="28" t="s">
        <v>134</v>
      </c>
      <c r="M734" s="29">
        <v>4861</v>
      </c>
      <c r="N734" s="181">
        <f t="shared" si="145"/>
        <v>0</v>
      </c>
      <c r="O734" s="181"/>
      <c r="P734" s="181"/>
      <c r="Q734" s="159"/>
      <c r="R734" s="159"/>
      <c r="S734" s="332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771</v>
      </c>
      <c r="M735" s="26"/>
      <c r="N735" s="195">
        <f>O735+P735</f>
        <v>0</v>
      </c>
      <c r="O735" s="195">
        <f>SUM(O736:O742)</f>
        <v>0</v>
      </c>
      <c r="P735" s="195">
        <f>SUM(P736:P742)</f>
        <v>0</v>
      </c>
      <c r="Q735" s="159"/>
      <c r="R735" s="159"/>
      <c r="S735" s="332"/>
      <c r="T735" s="159"/>
      <c r="U735" s="159"/>
      <c r="V735" s="159"/>
    </row>
    <row r="736" spans="1:22">
      <c r="A736" s="3"/>
      <c r="B736" s="3"/>
      <c r="C736" s="3"/>
      <c r="D736" s="3"/>
      <c r="E736" s="3"/>
      <c r="F736" s="3"/>
      <c r="G736" s="3"/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45"/>
        <v>0</v>
      </c>
      <c r="O736" s="181"/>
      <c r="P736" s="181"/>
      <c r="Q736" s="159"/>
      <c r="R736" s="159"/>
      <c r="S736" s="332"/>
      <c r="T736" s="159"/>
      <c r="U736" s="159"/>
      <c r="V736" s="159"/>
    </row>
    <row r="737" spans="1:22"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45"/>
        <v>0</v>
      </c>
      <c r="O737" s="181"/>
      <c r="P737" s="181"/>
      <c r="Q737" s="159"/>
      <c r="R737" s="159"/>
      <c r="S737" s="332"/>
      <c r="T737" s="159"/>
      <c r="U737" s="159"/>
      <c r="V737" s="159"/>
    </row>
    <row r="738" spans="1:22" ht="25.5">
      <c r="H738" s="15"/>
      <c r="I738" s="23"/>
      <c r="J738" s="24"/>
      <c r="K738" s="24"/>
      <c r="L738" s="28" t="s">
        <v>142</v>
      </c>
      <c r="M738" s="11">
        <v>4251</v>
      </c>
      <c r="N738" s="181">
        <f t="shared" si="145"/>
        <v>0</v>
      </c>
      <c r="O738" s="181"/>
      <c r="P738" s="181"/>
      <c r="Q738" s="159"/>
      <c r="R738" s="159"/>
      <c r="S738" s="332"/>
      <c r="T738" s="159"/>
      <c r="U738" s="159"/>
      <c r="V738" s="159"/>
    </row>
    <row r="739" spans="1:22">
      <c r="A739" s="3"/>
      <c r="B739" s="3"/>
      <c r="C739" s="3"/>
      <c r="D739" s="3"/>
      <c r="E739" s="3"/>
      <c r="F739" s="3"/>
      <c r="G739" s="3"/>
      <c r="H739" s="15"/>
      <c r="I739" s="23"/>
      <c r="J739" s="24"/>
      <c r="K739" s="24"/>
      <c r="L739" s="27" t="s">
        <v>130</v>
      </c>
      <c r="M739" s="11">
        <v>4267</v>
      </c>
      <c r="N739" s="181">
        <f t="shared" ref="N739" si="150">O739+P739</f>
        <v>0</v>
      </c>
      <c r="O739" s="181"/>
      <c r="P739" s="181"/>
      <c r="Q739" s="159"/>
      <c r="R739" s="159"/>
      <c r="S739" s="332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30" t="s">
        <v>364</v>
      </c>
      <c r="M740" s="46">
        <v>4269</v>
      </c>
      <c r="N740" s="181">
        <f t="shared" si="145"/>
        <v>0</v>
      </c>
      <c r="O740" s="181"/>
      <c r="P740" s="181"/>
      <c r="Q740" s="159"/>
      <c r="R740" s="159"/>
      <c r="S740" s="332"/>
      <c r="T740" s="159"/>
      <c r="U740" s="159"/>
      <c r="V740" s="159"/>
    </row>
    <row r="741" spans="1:22">
      <c r="H741" s="15"/>
      <c r="I741" s="23"/>
      <c r="J741" s="24"/>
      <c r="K741" s="24"/>
      <c r="L741" s="27" t="s">
        <v>348</v>
      </c>
      <c r="M741" s="10">
        <v>4729</v>
      </c>
      <c r="N741" s="181">
        <f t="shared" si="145"/>
        <v>0</v>
      </c>
      <c r="O741" s="181"/>
      <c r="P741" s="181"/>
      <c r="Q741" s="159"/>
      <c r="R741" s="159"/>
      <c r="S741" s="332"/>
      <c r="T741" s="159"/>
      <c r="U741" s="159"/>
      <c r="V741" s="159"/>
    </row>
    <row r="742" spans="1:22">
      <c r="A742" s="3"/>
      <c r="B742" s="3"/>
      <c r="C742" s="3"/>
      <c r="D742" s="3"/>
      <c r="E742" s="3"/>
      <c r="F742" s="3"/>
      <c r="G742" s="3"/>
      <c r="H742" s="15"/>
      <c r="I742" s="23"/>
      <c r="J742" s="24"/>
      <c r="K742" s="24"/>
      <c r="L742" s="28" t="s">
        <v>134</v>
      </c>
      <c r="M742" s="29">
        <v>4861</v>
      </c>
      <c r="N742" s="181">
        <f t="shared" si="145"/>
        <v>0</v>
      </c>
      <c r="O742" s="181"/>
      <c r="P742" s="181"/>
      <c r="Q742" s="159"/>
      <c r="R742" s="159"/>
      <c r="S742" s="332"/>
      <c r="T742" s="159"/>
      <c r="U742" s="159"/>
      <c r="V742" s="159"/>
    </row>
    <row r="743" spans="1:22" ht="46.5" customHeight="1">
      <c r="A743" s="3"/>
      <c r="B743" s="3"/>
      <c r="C743" s="3"/>
      <c r="D743" s="3"/>
      <c r="E743" s="3"/>
      <c r="F743" s="3"/>
      <c r="G743" s="3"/>
      <c r="H743" s="43"/>
      <c r="I743" s="145"/>
      <c r="J743" s="146"/>
      <c r="K743" s="146"/>
      <c r="L743" s="25" t="s">
        <v>782</v>
      </c>
      <c r="M743" s="26"/>
      <c r="N743" s="195">
        <f>SUM(N744:N748)</f>
        <v>0</v>
      </c>
      <c r="O743" s="195">
        <f>SUM(O744:O748)</f>
        <v>0</v>
      </c>
      <c r="P743" s="195">
        <f>SUM(P744:P748)</f>
        <v>0</v>
      </c>
      <c r="Q743" s="159"/>
      <c r="R743" s="159"/>
      <c r="S743" s="332"/>
      <c r="T743" s="159"/>
      <c r="U743" s="159"/>
      <c r="V743" s="159"/>
    </row>
    <row r="744" spans="1:22" ht="19.5" customHeight="1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28" t="s">
        <v>142</v>
      </c>
      <c r="M744" s="11">
        <v>4251</v>
      </c>
      <c r="N744" s="181">
        <f t="shared" si="145"/>
        <v>0</v>
      </c>
      <c r="O744" s="181"/>
      <c r="P744" s="181">
        <v>0</v>
      </c>
      <c r="Q744" s="159"/>
      <c r="R744" s="159"/>
      <c r="S744" s="332"/>
      <c r="T744" s="159"/>
      <c r="U744" s="159"/>
      <c r="V744" s="159"/>
    </row>
    <row r="745" spans="1:22">
      <c r="A745" s="3"/>
      <c r="B745" s="3"/>
      <c r="C745" s="3"/>
      <c r="D745" s="3"/>
      <c r="E745" s="3"/>
      <c r="F745" s="3"/>
      <c r="G745" s="3"/>
      <c r="H745" s="15"/>
      <c r="I745" s="23"/>
      <c r="J745" s="24"/>
      <c r="K745" s="24"/>
      <c r="L745" s="27" t="s">
        <v>130</v>
      </c>
      <c r="M745" s="11">
        <v>4267</v>
      </c>
      <c r="N745" s="181">
        <f t="shared" ref="N745" si="151">O745+P745</f>
        <v>0</v>
      </c>
      <c r="O745" s="181"/>
      <c r="P745" s="181"/>
      <c r="Q745" s="159"/>
      <c r="R745" s="159"/>
      <c r="S745" s="332"/>
      <c r="T745" s="159"/>
      <c r="U745" s="159"/>
      <c r="V745" s="159"/>
    </row>
    <row r="746" spans="1:22">
      <c r="A746" s="3"/>
      <c r="B746" s="3"/>
      <c r="C746" s="3"/>
      <c r="D746" s="3"/>
      <c r="E746" s="3"/>
      <c r="F746" s="3"/>
      <c r="G746" s="3"/>
      <c r="H746" s="15"/>
      <c r="I746" s="23"/>
      <c r="J746" s="24"/>
      <c r="K746" s="24"/>
      <c r="L746" s="27" t="s">
        <v>348</v>
      </c>
      <c r="M746" s="10">
        <v>4729</v>
      </c>
      <c r="N746" s="181">
        <f t="shared" ref="N746:N748" si="152">O746+P746</f>
        <v>0</v>
      </c>
      <c r="O746" s="181"/>
      <c r="P746" s="181"/>
      <c r="Q746" s="159"/>
      <c r="R746" s="159"/>
      <c r="S746" s="332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134</v>
      </c>
      <c r="M747" s="29">
        <v>4861</v>
      </c>
      <c r="N747" s="181">
        <f t="shared" si="152"/>
        <v>0</v>
      </c>
      <c r="O747" s="181"/>
      <c r="P747" s="181"/>
      <c r="Q747" s="159"/>
      <c r="R747" s="159"/>
      <c r="S747" s="332"/>
      <c r="T747" s="159"/>
      <c r="U747" s="159"/>
      <c r="V747" s="159"/>
    </row>
    <row r="748" spans="1:22">
      <c r="A748" s="3"/>
      <c r="B748" s="3"/>
      <c r="C748" s="3"/>
      <c r="D748" s="3"/>
      <c r="E748" s="3"/>
      <c r="F748" s="3"/>
      <c r="G748" s="3"/>
      <c r="H748" s="15"/>
      <c r="I748" s="23"/>
      <c r="J748" s="24"/>
      <c r="K748" s="24"/>
      <c r="L748" s="28" t="s">
        <v>268</v>
      </c>
      <c r="M748" s="42">
        <v>5129</v>
      </c>
      <c r="N748" s="181">
        <f t="shared" si="152"/>
        <v>0</v>
      </c>
      <c r="O748" s="181"/>
      <c r="P748" s="181"/>
      <c r="Q748" s="159"/>
      <c r="R748" s="159"/>
      <c r="S748" s="332"/>
      <c r="T748" s="159"/>
      <c r="U748" s="159"/>
      <c r="V748" s="159"/>
    </row>
    <row r="749" spans="1:22" ht="46.5" customHeight="1">
      <c r="A749" s="3"/>
      <c r="B749" s="3"/>
      <c r="C749" s="3"/>
      <c r="D749" s="3"/>
      <c r="E749" s="3"/>
      <c r="F749" s="3"/>
      <c r="G749" s="3"/>
      <c r="H749" s="43"/>
      <c r="I749" s="145"/>
      <c r="J749" s="146"/>
      <c r="K749" s="146"/>
      <c r="L749" s="352" t="s">
        <v>892</v>
      </c>
      <c r="M749" s="26"/>
      <c r="N749" s="195">
        <f>SUM(N750)</f>
        <v>0</v>
      </c>
      <c r="O749" s="195">
        <f t="shared" ref="O749:P749" si="153">SUM(O750)</f>
        <v>0</v>
      </c>
      <c r="P749" s="195">
        <f t="shared" si="153"/>
        <v>0</v>
      </c>
      <c r="Q749" s="159"/>
      <c r="R749" s="159"/>
      <c r="S749" s="332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8" t="s">
        <v>838</v>
      </c>
      <c r="M750" s="11">
        <v>4239</v>
      </c>
      <c r="N750" s="181">
        <f t="shared" ref="N750" si="154">O750+P750</f>
        <v>0</v>
      </c>
      <c r="O750" s="181"/>
      <c r="P750" s="181">
        <v>0</v>
      </c>
      <c r="Q750" s="159"/>
      <c r="R750" s="159"/>
      <c r="S750" s="332"/>
      <c r="T750" s="159"/>
      <c r="U750" s="159"/>
      <c r="V750" s="159"/>
    </row>
    <row r="751" spans="1:22" ht="27">
      <c r="H751" s="163">
        <v>3090</v>
      </c>
      <c r="I751" s="164" t="s">
        <v>189</v>
      </c>
      <c r="J751" s="165">
        <v>9</v>
      </c>
      <c r="K751" s="165">
        <v>0</v>
      </c>
      <c r="L751" s="166" t="s">
        <v>351</v>
      </c>
      <c r="M751" s="174"/>
      <c r="N751" s="186">
        <f>+N753</f>
        <v>0</v>
      </c>
      <c r="O751" s="186">
        <f>+O753</f>
        <v>0</v>
      </c>
      <c r="P751" s="186">
        <f>+P753</f>
        <v>0</v>
      </c>
      <c r="Q751" s="159"/>
      <c r="R751" s="159"/>
      <c r="S751" s="332"/>
      <c r="T751" s="159"/>
      <c r="U751" s="159"/>
      <c r="V751" s="159"/>
    </row>
    <row r="752" spans="1:22">
      <c r="A752" s="3"/>
      <c r="B752" s="3"/>
      <c r="C752" s="3"/>
      <c r="D752" s="3"/>
      <c r="E752" s="3"/>
      <c r="F752" s="3"/>
      <c r="G752" s="3"/>
      <c r="H752" s="23"/>
      <c r="I752" s="16"/>
      <c r="J752" s="17"/>
      <c r="K752" s="17"/>
      <c r="L752" s="28" t="s">
        <v>110</v>
      </c>
      <c r="M752" s="29"/>
      <c r="N752" s="188"/>
      <c r="O752" s="188"/>
      <c r="P752" s="188"/>
      <c r="Q752" s="159"/>
      <c r="R752" s="159"/>
      <c r="S752" s="332"/>
      <c r="T752" s="159"/>
      <c r="U752" s="159"/>
      <c r="V752" s="159"/>
    </row>
    <row r="753" spans="1:22" ht="25.5">
      <c r="H753" s="149" t="s">
        <v>354</v>
      </c>
      <c r="I753" s="150" t="s">
        <v>189</v>
      </c>
      <c r="J753" s="151">
        <v>9</v>
      </c>
      <c r="K753" s="151">
        <v>2</v>
      </c>
      <c r="L753" s="152" t="s">
        <v>355</v>
      </c>
      <c r="M753" s="153"/>
      <c r="N753" s="190">
        <f>+N755+N757</f>
        <v>0</v>
      </c>
      <c r="O753" s="190">
        <f>+O755+O757</f>
        <v>0</v>
      </c>
      <c r="P753" s="190">
        <f>+P755+P757</f>
        <v>0</v>
      </c>
      <c r="Q753" s="159"/>
      <c r="R753" s="159"/>
      <c r="S753" s="332"/>
      <c r="T753" s="159"/>
      <c r="U753" s="159"/>
      <c r="V753" s="159"/>
    </row>
    <row r="754" spans="1:22">
      <c r="A754" s="3"/>
      <c r="B754" s="3"/>
      <c r="C754" s="3"/>
      <c r="D754" s="3"/>
      <c r="E754" s="3"/>
      <c r="F754" s="3"/>
      <c r="G754" s="3"/>
      <c r="H754" s="23"/>
      <c r="I754" s="23"/>
      <c r="J754" s="24"/>
      <c r="K754" s="24"/>
      <c r="L754" s="28" t="s">
        <v>108</v>
      </c>
      <c r="M754" s="29"/>
      <c r="N754" s="188"/>
      <c r="O754" s="188"/>
      <c r="P754" s="188"/>
      <c r="Q754" s="159"/>
      <c r="R754" s="159"/>
      <c r="S754" s="332"/>
      <c r="T754" s="159"/>
      <c r="U754" s="159"/>
      <c r="V754" s="159"/>
    </row>
    <row r="755" spans="1:22" ht="40.5">
      <c r="H755" s="43"/>
      <c r="I755" s="145"/>
      <c r="J755" s="146"/>
      <c r="K755" s="146"/>
      <c r="L755" s="25" t="s">
        <v>356</v>
      </c>
      <c r="M755" s="26"/>
      <c r="N755" s="195">
        <f>O755+P755</f>
        <v>0</v>
      </c>
      <c r="O755" s="195">
        <f>SUM(O756)</f>
        <v>0</v>
      </c>
      <c r="P755" s="195">
        <f>SUM(P756)</f>
        <v>0</v>
      </c>
      <c r="Q755" s="159"/>
      <c r="R755" s="159"/>
      <c r="S755" s="332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23"/>
      <c r="I756" s="23"/>
      <c r="J756" s="24"/>
      <c r="K756" s="24"/>
      <c r="L756" s="27" t="s">
        <v>348</v>
      </c>
      <c r="M756" s="10">
        <v>4729</v>
      </c>
      <c r="N756" s="181">
        <f t="shared" ref="N756:N758" si="155">O756+P756</f>
        <v>0</v>
      </c>
      <c r="O756" s="295"/>
      <c r="P756" s="295"/>
      <c r="Q756" s="159"/>
      <c r="R756" s="159"/>
      <c r="S756" s="332"/>
      <c r="T756" s="159"/>
      <c r="U756" s="159"/>
      <c r="V756" s="159"/>
    </row>
    <row r="757" spans="1:22">
      <c r="H757" s="43"/>
      <c r="I757" s="145"/>
      <c r="J757" s="146"/>
      <c r="K757" s="146"/>
      <c r="L757" s="25" t="s">
        <v>357</v>
      </c>
      <c r="M757" s="26"/>
      <c r="N757" s="195">
        <f>O757+P757</f>
        <v>0</v>
      </c>
      <c r="O757" s="195">
        <f>SUM(O758)</f>
        <v>0</v>
      </c>
      <c r="P757" s="195">
        <f>SUM(P758)</f>
        <v>0</v>
      </c>
      <c r="Q757" s="159"/>
      <c r="R757" s="159"/>
      <c r="S757" s="332"/>
      <c r="T757" s="159"/>
      <c r="U757" s="159"/>
      <c r="V757" s="159"/>
    </row>
    <row r="758" spans="1:22" ht="16.5">
      <c r="A758" s="3"/>
      <c r="B758" s="3"/>
      <c r="C758" s="3"/>
      <c r="D758" s="3"/>
      <c r="E758" s="3"/>
      <c r="F758" s="3"/>
      <c r="G758" s="3"/>
      <c r="H758" s="23"/>
      <c r="I758" s="23"/>
      <c r="J758" s="24"/>
      <c r="K758" s="24"/>
      <c r="L758" s="27" t="s">
        <v>117</v>
      </c>
      <c r="M758" s="10">
        <v>4215</v>
      </c>
      <c r="N758" s="181">
        <f t="shared" si="155"/>
        <v>0</v>
      </c>
      <c r="O758" s="324"/>
      <c r="P758" s="324"/>
      <c r="Q758" s="159"/>
      <c r="R758" s="159"/>
      <c r="S758" s="332"/>
      <c r="T758" s="159"/>
      <c r="U758" s="159"/>
      <c r="V758" s="159"/>
    </row>
    <row r="759" spans="1:22" ht="28.5">
      <c r="H759" s="178">
        <v>3100</v>
      </c>
      <c r="I759" s="210" t="s">
        <v>104</v>
      </c>
      <c r="J759" s="211">
        <v>0</v>
      </c>
      <c r="K759" s="211">
        <v>0</v>
      </c>
      <c r="L759" s="160" t="s">
        <v>358</v>
      </c>
      <c r="M759" s="172"/>
      <c r="N759" s="161">
        <f>+N761</f>
        <v>0</v>
      </c>
      <c r="O759" s="161">
        <f>+O761</f>
        <v>0</v>
      </c>
      <c r="P759" s="161">
        <f>+P761</f>
        <v>0</v>
      </c>
      <c r="Q759" s="159"/>
      <c r="R759" s="159"/>
      <c r="S759" s="332"/>
      <c r="T759" s="159"/>
      <c r="U759" s="159"/>
      <c r="V759" s="159"/>
    </row>
    <row r="760" spans="1:22">
      <c r="A760" s="3"/>
      <c r="B760" s="3"/>
      <c r="C760" s="3"/>
      <c r="D760" s="3"/>
      <c r="E760" s="3"/>
      <c r="F760" s="3"/>
      <c r="G760" s="3"/>
      <c r="H760" s="23"/>
      <c r="I760" s="16"/>
      <c r="J760" s="17"/>
      <c r="K760" s="17"/>
      <c r="L760" s="28" t="s">
        <v>108</v>
      </c>
      <c r="M760" s="29"/>
      <c r="N760" s="148"/>
      <c r="O760" s="148"/>
      <c r="P760" s="148"/>
      <c r="Q760" s="159"/>
      <c r="R760" s="159"/>
      <c r="S760" s="332"/>
      <c r="T760" s="159"/>
      <c r="U760" s="159"/>
      <c r="V760" s="159"/>
    </row>
    <row r="761" spans="1:22">
      <c r="H761" s="163">
        <v>3110</v>
      </c>
      <c r="I761" s="164" t="s">
        <v>104</v>
      </c>
      <c r="J761" s="165">
        <v>1</v>
      </c>
      <c r="K761" s="165">
        <v>0</v>
      </c>
      <c r="L761" s="166" t="s">
        <v>365</v>
      </c>
      <c r="M761" s="174"/>
      <c r="N761" s="186">
        <f>+N763</f>
        <v>0</v>
      </c>
      <c r="O761" s="186">
        <f>+O763</f>
        <v>0</v>
      </c>
      <c r="P761" s="186">
        <f>+P763</f>
        <v>0</v>
      </c>
      <c r="Q761" s="159"/>
      <c r="R761" s="159"/>
      <c r="S761" s="332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23"/>
      <c r="I762" s="16"/>
      <c r="J762" s="17"/>
      <c r="K762" s="17"/>
      <c r="L762" s="28" t="s">
        <v>110</v>
      </c>
      <c r="M762" s="29"/>
      <c r="N762" s="188"/>
      <c r="O762" s="188"/>
      <c r="P762" s="188"/>
      <c r="Q762" s="159"/>
      <c r="R762" s="159"/>
      <c r="S762" s="332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49">
        <v>3112</v>
      </c>
      <c r="I763" s="150" t="s">
        <v>104</v>
      </c>
      <c r="J763" s="151">
        <v>1</v>
      </c>
      <c r="K763" s="151">
        <v>2</v>
      </c>
      <c r="L763" s="152" t="s">
        <v>359</v>
      </c>
      <c r="M763" s="153"/>
      <c r="N763" s="190">
        <f>O763+P763-O767</f>
        <v>0</v>
      </c>
      <c r="O763" s="190">
        <f>O765+O766+O767</f>
        <v>0</v>
      </c>
      <c r="P763" s="190">
        <f>P765+P766+P767</f>
        <v>0</v>
      </c>
      <c r="Q763" s="159"/>
      <c r="R763" s="159"/>
      <c r="S763" s="332"/>
      <c r="T763" s="159"/>
      <c r="U763" s="159"/>
      <c r="V763" s="159"/>
    </row>
    <row r="764" spans="1:22">
      <c r="H764" s="23"/>
      <c r="I764" s="23"/>
      <c r="J764" s="24"/>
      <c r="K764" s="24"/>
      <c r="L764" s="28" t="s">
        <v>108</v>
      </c>
      <c r="M764" s="29"/>
      <c r="N764" s="188"/>
      <c r="O764" s="188"/>
      <c r="P764" s="188"/>
      <c r="Q764" s="159"/>
      <c r="R764" s="159"/>
      <c r="S764" s="332"/>
      <c r="T764" s="159"/>
      <c r="U764" s="159"/>
      <c r="V764" s="159"/>
    </row>
    <row r="765" spans="1:22">
      <c r="H765" s="23"/>
      <c r="I765" s="23"/>
      <c r="J765" s="24"/>
      <c r="K765" s="24"/>
      <c r="L765" s="30" t="s">
        <v>167</v>
      </c>
      <c r="M765" s="31">
        <v>4639</v>
      </c>
      <c r="N765" s="181">
        <f t="shared" ref="N765:N766" si="156">O765+P765</f>
        <v>0</v>
      </c>
      <c r="O765" s="188"/>
      <c r="P765" s="188"/>
      <c r="Q765" s="159"/>
      <c r="R765" s="159"/>
      <c r="S765" s="332"/>
      <c r="T765" s="159"/>
      <c r="U765" s="159"/>
      <c r="V765" s="159"/>
    </row>
    <row r="766" spans="1:22">
      <c r="A766" s="3"/>
      <c r="B766" s="3"/>
      <c r="C766" s="3"/>
      <c r="D766" s="3"/>
      <c r="E766" s="3"/>
      <c r="F766" s="3"/>
      <c r="G766" s="3"/>
      <c r="H766" s="23"/>
      <c r="I766" s="23"/>
      <c r="J766" s="24"/>
      <c r="K766" s="24"/>
      <c r="L766" s="28" t="s">
        <v>360</v>
      </c>
      <c r="M766" s="29">
        <v>4891</v>
      </c>
      <c r="N766" s="181">
        <f t="shared" si="156"/>
        <v>0</v>
      </c>
      <c r="O766" s="298"/>
      <c r="P766" s="298">
        <v>0</v>
      </c>
      <c r="Q766" s="159"/>
      <c r="R766" s="159"/>
      <c r="S766" s="332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35"/>
      <c r="I767" s="192"/>
      <c r="J767" s="193"/>
      <c r="K767" s="194"/>
      <c r="L767" s="27" t="s">
        <v>362</v>
      </c>
      <c r="M767" s="10" t="s">
        <v>361</v>
      </c>
      <c r="N767" s="181"/>
      <c r="O767" s="181"/>
      <c r="P767" s="181"/>
      <c r="Q767" s="159"/>
      <c r="R767" s="159"/>
      <c r="S767" s="332"/>
      <c r="T767" s="159"/>
      <c r="U767" s="159"/>
      <c r="V767" s="159"/>
    </row>
    <row r="768" spans="1:22">
      <c r="N768" s="3"/>
      <c r="O768" s="3"/>
    </row>
    <row r="769" spans="1:15">
      <c r="A769" s="3"/>
      <c r="B769" s="3"/>
      <c r="C769" s="3"/>
      <c r="D769" s="3"/>
      <c r="E769" s="3"/>
      <c r="F769" s="3"/>
      <c r="G769" s="3"/>
      <c r="N769" s="3"/>
      <c r="O769" s="3"/>
    </row>
    <row r="770" spans="1:15">
      <c r="N770" s="3"/>
      <c r="O770" s="3"/>
    </row>
    <row r="771" spans="1:15">
      <c r="A771" s="3"/>
      <c r="B771" s="3"/>
      <c r="C771" s="3"/>
      <c r="D771" s="3"/>
      <c r="E771" s="3"/>
      <c r="F771" s="3"/>
      <c r="G771" s="3"/>
      <c r="N771" s="3"/>
      <c r="O771" s="3"/>
    </row>
    <row r="772" spans="1:15">
      <c r="N772" s="3"/>
      <c r="O772" s="3"/>
    </row>
    <row r="773" spans="1:1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M773" s="3"/>
      <c r="N773" s="3"/>
      <c r="O773" s="3"/>
    </row>
    <row r="774" spans="1: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M774" s="3"/>
      <c r="N774" s="3"/>
      <c r="O774" s="3"/>
    </row>
    <row r="775" spans="1:1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M775" s="3"/>
      <c r="N775" s="3"/>
      <c r="O775" s="3"/>
    </row>
    <row r="776" spans="1: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M776" s="3"/>
      <c r="N776" s="3"/>
      <c r="O776" s="3"/>
    </row>
    <row r="777" spans="1:1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M777" s="3"/>
      <c r="N777" s="3"/>
      <c r="O777" s="3"/>
    </row>
    <row r="778" spans="1: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M778" s="3"/>
      <c r="N778" s="3"/>
      <c r="O778" s="3"/>
    </row>
    <row r="779" spans="1:1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M779" s="3"/>
      <c r="N779" s="3"/>
      <c r="O779" s="3"/>
    </row>
    <row r="781" spans="1:1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M781" s="3"/>
      <c r="N781" s="3"/>
      <c r="O781" s="3"/>
    </row>
    <row r="783" spans="1:1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M783" s="3"/>
      <c r="N783" s="3"/>
      <c r="O783" s="3"/>
    </row>
    <row r="785" spans="12:12" s="3" customFormat="1">
      <c r="L785" s="36"/>
    </row>
    <row r="787" spans="12:12" s="3" customFormat="1">
      <c r="L787" s="36"/>
    </row>
    <row r="788" spans="12:12" s="3" customFormat="1">
      <c r="L788" s="36"/>
    </row>
    <row r="790" spans="12:12" s="3" customFormat="1">
      <c r="L790" s="36"/>
    </row>
    <row r="792" spans="12:12" s="3" customFormat="1">
      <c r="L792" s="36"/>
    </row>
    <row r="794" spans="12:12" s="3" customFormat="1">
      <c r="L794" s="36"/>
    </row>
    <row r="796" spans="12:12" s="3" customFormat="1">
      <c r="L796" s="36"/>
    </row>
    <row r="798" spans="12:12" s="3" customFormat="1">
      <c r="L798" s="36"/>
    </row>
    <row r="800" spans="12:12" s="3" customFormat="1">
      <c r="L800" s="36"/>
    </row>
    <row r="802" spans="12:12" s="3" customFormat="1">
      <c r="L802" s="36"/>
    </row>
    <row r="803" spans="12:12" s="3" customFormat="1">
      <c r="L803" s="36"/>
    </row>
    <row r="805" spans="12:12" s="3" customFormat="1">
      <c r="L805" s="36"/>
    </row>
    <row r="807" spans="12:12" s="3" customFormat="1">
      <c r="L807" s="36"/>
    </row>
    <row r="808" spans="12:12" s="3" customFormat="1">
      <c r="L808" s="36"/>
    </row>
    <row r="810" spans="12:12" s="3" customFormat="1">
      <c r="L810" s="36"/>
    </row>
    <row r="811" spans="12:12" s="3" customFormat="1">
      <c r="L811" s="36"/>
    </row>
    <row r="812" spans="12:12" s="3" customFormat="1">
      <c r="L812" s="36"/>
    </row>
    <row r="813" spans="12:12" s="3" customFormat="1">
      <c r="L813" s="36"/>
    </row>
    <row r="814" spans="12:12" s="3" customFormat="1">
      <c r="L814" s="36"/>
    </row>
    <row r="816" spans="12:12" s="3" customFormat="1">
      <c r="L816" s="36"/>
    </row>
    <row r="818" spans="12:12" s="3" customFormat="1">
      <c r="L818" s="36"/>
    </row>
    <row r="820" spans="12:12" s="3" customFormat="1">
      <c r="L820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8" spans="12:12" s="3" customFormat="1">
      <c r="L828" s="36"/>
    </row>
    <row r="830" spans="12:12" s="3" customFormat="1">
      <c r="L830" s="36"/>
    </row>
    <row r="832" spans="12:12" s="3" customFormat="1">
      <c r="L832" s="36"/>
    </row>
    <row r="834" spans="12:12" s="3" customFormat="1">
      <c r="L834" s="36"/>
    </row>
    <row r="836" spans="12:12" s="3" customFormat="1">
      <c r="L836" s="36"/>
    </row>
    <row r="838" spans="12:12" s="3" customFormat="1">
      <c r="L838" s="36"/>
    </row>
    <row r="840" spans="12:12" s="3" customFormat="1">
      <c r="L840" s="36"/>
    </row>
    <row r="842" spans="12:12" s="3" customFormat="1">
      <c r="L842" s="36"/>
    </row>
    <row r="843" spans="12:12" s="3" customFormat="1">
      <c r="L843" s="36"/>
    </row>
    <row r="845" spans="12:12" s="3" customFormat="1">
      <c r="L845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6" spans="12:12" s="3" customFormat="1">
      <c r="L856" s="36"/>
    </row>
    <row r="858" spans="12:12" s="3" customFormat="1">
      <c r="L858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6" spans="12:12" s="3" customFormat="1">
      <c r="L876" s="36"/>
    </row>
    <row r="878" spans="12:12" s="3" customFormat="1">
      <c r="L878" s="36"/>
    </row>
    <row r="880" spans="12:12" s="3" customFormat="1">
      <c r="L880" s="36"/>
    </row>
    <row r="882" spans="12:12" s="3" customFormat="1">
      <c r="L882" s="36"/>
    </row>
    <row r="884" spans="12:12" s="3" customFormat="1">
      <c r="L884" s="36"/>
    </row>
    <row r="886" spans="12:12" s="3" customFormat="1">
      <c r="L886" s="36"/>
    </row>
    <row r="888" spans="12:12" s="3" customFormat="1">
      <c r="L888" s="36"/>
    </row>
    <row r="890" spans="12:12" s="3" customFormat="1">
      <c r="L890" s="36"/>
    </row>
    <row r="891" spans="12:12" s="3" customFormat="1">
      <c r="L891" s="36"/>
    </row>
    <row r="892" spans="12:12" s="3" customFormat="1">
      <c r="L892" s="36"/>
    </row>
    <row r="894" spans="12:12" s="3" customFormat="1">
      <c r="L894" s="36"/>
    </row>
    <row r="896" spans="12:12" s="3" customFormat="1">
      <c r="L896" s="36"/>
    </row>
    <row r="898" spans="12:12" s="3" customFormat="1">
      <c r="L898" s="36"/>
    </row>
    <row r="900" spans="12:12" s="3" customFormat="1">
      <c r="L900" s="36"/>
    </row>
    <row r="901" spans="12:12" s="3" customFormat="1">
      <c r="L901" s="36"/>
    </row>
    <row r="902" spans="12:12" s="3" customFormat="1">
      <c r="L902" s="36"/>
    </row>
    <row r="904" spans="12:12" s="3" customFormat="1">
      <c r="L904" s="36"/>
    </row>
    <row r="906" spans="12:12" s="3" customFormat="1">
      <c r="L906" s="36"/>
    </row>
    <row r="908" spans="12:12" s="3" customFormat="1">
      <c r="L908" s="36"/>
    </row>
    <row r="910" spans="12:12" s="3" customFormat="1">
      <c r="L910" s="36"/>
    </row>
    <row r="911" spans="12:12" s="3" customFormat="1">
      <c r="L911" s="36"/>
    </row>
    <row r="912" spans="12:12" s="3" customFormat="1">
      <c r="L912" s="36"/>
    </row>
    <row r="913" spans="12:12" s="3" customFormat="1">
      <c r="L913" s="36"/>
    </row>
    <row r="914" spans="12:12" s="3" customFormat="1">
      <c r="L914" s="36"/>
    </row>
    <row r="915" spans="12:12" s="3" customFormat="1">
      <c r="L915" s="36"/>
    </row>
    <row r="916" spans="12:12" s="3" customFormat="1">
      <c r="L916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2" spans="12:12" s="3" customFormat="1">
      <c r="L922" s="36"/>
    </row>
    <row r="923" spans="12:12" s="3" customFormat="1">
      <c r="L923" s="36"/>
    </row>
    <row r="924" spans="12:12" s="3" customFormat="1">
      <c r="L924" s="36"/>
    </row>
    <row r="925" spans="12:12" s="3" customFormat="1">
      <c r="L925" s="36"/>
    </row>
    <row r="926" spans="12:12" s="3" customFormat="1">
      <c r="L926" s="36"/>
    </row>
    <row r="927" spans="12:12" s="3" customFormat="1">
      <c r="L927" s="36"/>
    </row>
    <row r="929" spans="12:12" s="3" customFormat="1">
      <c r="L929" s="36"/>
    </row>
    <row r="931" spans="12:12" s="3" customFormat="1">
      <c r="L931" s="36"/>
    </row>
    <row r="933" spans="12:12" s="3" customFormat="1">
      <c r="L933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7" spans="12:12" s="3" customFormat="1">
      <c r="L947" s="36"/>
    </row>
    <row r="948" spans="12:12" s="3" customFormat="1">
      <c r="L948" s="36"/>
    </row>
    <row r="949" spans="12:12" s="3" customFormat="1">
      <c r="L949" s="36"/>
    </row>
    <row r="950" spans="12:12" s="3" customFormat="1">
      <c r="L950" s="36"/>
    </row>
    <row r="951" spans="12:12" s="3" customFormat="1">
      <c r="L951" s="36"/>
    </row>
    <row r="952" spans="12:12" s="3" customFormat="1">
      <c r="L952" s="36"/>
    </row>
    <row r="954" spans="12:12" s="3" customFormat="1">
      <c r="L954" s="36"/>
    </row>
    <row r="956" spans="12:12" s="3" customFormat="1">
      <c r="L956" s="36"/>
    </row>
    <row r="958" spans="12:12" s="3" customFormat="1">
      <c r="L958" s="36"/>
    </row>
    <row r="959" spans="12:12" s="3" customFormat="1">
      <c r="L959" s="36"/>
    </row>
    <row r="961" spans="12:12" s="3" customFormat="1">
      <c r="L961" s="36"/>
    </row>
    <row r="963" spans="12:12" s="3" customFormat="1">
      <c r="L963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2" spans="12:12" s="3" customFormat="1">
      <c r="L972" s="36"/>
    </row>
    <row r="974" spans="12:12" s="3" customFormat="1">
      <c r="L974" s="36"/>
    </row>
    <row r="976" spans="12:12" s="3" customFormat="1">
      <c r="L976" s="36"/>
    </row>
    <row r="977" spans="12:12" s="3" customFormat="1">
      <c r="L977" s="36"/>
    </row>
    <row r="979" spans="12:12" s="3" customFormat="1">
      <c r="L979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90" spans="12:12" s="3" customFormat="1">
      <c r="L990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7" spans="12:12" s="3" customFormat="1">
      <c r="L997" s="36"/>
    </row>
    <row r="998" spans="12:12" s="3" customFormat="1">
      <c r="L998" s="36"/>
    </row>
    <row r="1000" spans="12:12" s="3" customFormat="1">
      <c r="L1000" s="36"/>
    </row>
    <row r="1002" spans="12:12" s="3" customFormat="1">
      <c r="L1002" s="36"/>
    </row>
    <row r="1004" spans="12:12" s="3" customFormat="1">
      <c r="L1004" s="36"/>
    </row>
    <row r="1006" spans="12:12" s="3" customFormat="1">
      <c r="L1006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3" spans="12:12" s="3" customFormat="1">
      <c r="L1013" s="36"/>
    </row>
    <row r="1014" spans="12:12" s="3" customFormat="1">
      <c r="L1014" s="36"/>
    </row>
    <row r="1016" spans="12:12" s="3" customFormat="1">
      <c r="L1016" s="36"/>
    </row>
    <row r="1018" spans="12:12" s="3" customFormat="1">
      <c r="L1018" s="36"/>
    </row>
    <row r="1020" spans="12:12" s="3" customFormat="1">
      <c r="L1020" s="36"/>
    </row>
    <row r="1022" spans="12:12" s="3" customFormat="1">
      <c r="L1022" s="36"/>
    </row>
    <row r="1024" spans="12:12" s="3" customFormat="1">
      <c r="L1024" s="36"/>
    </row>
    <row r="1026" spans="12:12" s="3" customFormat="1">
      <c r="L1026" s="36"/>
    </row>
    <row r="1028" spans="12:12" s="3" customFormat="1">
      <c r="L1028" s="36"/>
    </row>
    <row r="1030" spans="12:12" s="3" customFormat="1">
      <c r="L1030" s="36"/>
    </row>
    <row r="1032" spans="12:12" s="3" customFormat="1">
      <c r="L1032" s="36"/>
    </row>
    <row r="1034" spans="12:12" s="3" customFormat="1">
      <c r="L1034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2" spans="12:12" s="3" customFormat="1">
      <c r="L1042" s="36"/>
    </row>
    <row r="1044" spans="12:12" s="3" customFormat="1">
      <c r="L1044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3" spans="12:12" s="3" customFormat="1">
      <c r="L1053" s="36"/>
    </row>
    <row r="1055" spans="12:12" s="3" customFormat="1">
      <c r="L1055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0" spans="12:12" s="3" customFormat="1">
      <c r="L1060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6" spans="12:12" s="3" customFormat="1">
      <c r="L1076" s="36"/>
    </row>
    <row r="1078" spans="12:12" s="3" customFormat="1">
      <c r="L1078" s="36"/>
    </row>
    <row r="1079" spans="12:12" s="3" customFormat="1">
      <c r="L1079" s="36"/>
    </row>
    <row r="1080" spans="12:12" s="3" customFormat="1">
      <c r="L1080" s="36"/>
    </row>
    <row r="1082" spans="12:12" s="3" customFormat="1">
      <c r="L1082" s="36"/>
    </row>
    <row r="1084" spans="12:12" s="3" customFormat="1">
      <c r="L1084" s="36"/>
    </row>
    <row r="1086" spans="12:12" s="3" customFormat="1">
      <c r="L1086" s="36"/>
    </row>
    <row r="1088" spans="12:12" s="3" customFormat="1">
      <c r="L1088" s="36"/>
    </row>
    <row r="1090" spans="12:12" s="3" customFormat="1">
      <c r="L1090" s="36"/>
    </row>
    <row r="1092" spans="12:12" s="3" customFormat="1">
      <c r="L1092" s="36"/>
    </row>
    <row r="1094" spans="12:12" s="3" customFormat="1">
      <c r="L1094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0" spans="12:12" s="3" customFormat="1">
      <c r="L1100" s="36"/>
    </row>
    <row r="1102" spans="12:12" s="3" customFormat="1">
      <c r="L1102" s="36"/>
    </row>
    <row r="1104" spans="12:12" s="3" customFormat="1">
      <c r="L1104" s="36"/>
    </row>
    <row r="1106" spans="12:12" s="3" customFormat="1">
      <c r="L1106" s="36"/>
    </row>
    <row r="1108" spans="12:12" s="3" customFormat="1">
      <c r="L1108" s="36"/>
    </row>
    <row r="1109" spans="12:12" s="3" customFormat="1">
      <c r="L1109" s="36"/>
    </row>
    <row r="1110" spans="12:12" s="3" customFormat="1">
      <c r="L1110" s="36"/>
    </row>
    <row r="1111" spans="12:12" s="3" customFormat="1">
      <c r="L1111" s="36"/>
    </row>
    <row r="1112" spans="12:12" s="3" customFormat="1">
      <c r="L1112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8" spans="12:12" s="3" customFormat="1">
      <c r="L1118" s="36"/>
    </row>
    <row r="1120" spans="12:12" s="3" customFormat="1">
      <c r="L1120" s="36"/>
    </row>
    <row r="1122" spans="12:12" s="3" customFormat="1">
      <c r="L1122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9" spans="12:12" s="3" customFormat="1">
      <c r="L1129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8" spans="12:12" s="3" customFormat="1">
      <c r="L1138" s="36"/>
    </row>
    <row r="1140" spans="12:12" s="3" customFormat="1">
      <c r="L1140" s="36"/>
    </row>
    <row r="1142" spans="12:12" s="3" customFormat="1">
      <c r="L1142" s="36"/>
    </row>
    <row r="1143" spans="12:12" s="3" customFormat="1">
      <c r="L1143" s="36"/>
    </row>
    <row r="1145" spans="12:12" s="3" customFormat="1">
      <c r="L1145" s="36"/>
    </row>
    <row r="1146" spans="12:12" s="3" customFormat="1">
      <c r="L1146" s="36"/>
    </row>
    <row r="1147" spans="12:12" s="3" customFormat="1">
      <c r="L1147" s="36"/>
    </row>
    <row r="1148" spans="12:12" s="3" customFormat="1">
      <c r="L1148" s="36"/>
    </row>
    <row r="1149" spans="12:12" s="3" customFormat="1">
      <c r="L1149" s="36"/>
    </row>
    <row r="1151" spans="12:12" s="3" customFormat="1">
      <c r="L1151" s="36"/>
    </row>
    <row r="1153" spans="12:12" s="3" customFormat="1">
      <c r="L1153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3" spans="12:12" s="3" customFormat="1">
      <c r="L1163" s="36"/>
    </row>
    <row r="1165" spans="12:12" s="3" customFormat="1">
      <c r="L1165" s="36"/>
    </row>
    <row r="1167" spans="12:12" s="3" customFormat="1">
      <c r="L1167" s="36"/>
    </row>
    <row r="1169" spans="12:12" s="3" customFormat="1">
      <c r="L1169" s="36"/>
    </row>
    <row r="1171" spans="12:12" s="3" customFormat="1">
      <c r="L1171" s="36"/>
    </row>
    <row r="1173" spans="12:12" s="3" customFormat="1">
      <c r="L1173" s="36"/>
    </row>
    <row r="1175" spans="12:12" s="3" customFormat="1">
      <c r="L1175" s="36"/>
    </row>
    <row r="1177" spans="12:12" s="3" customFormat="1">
      <c r="L1177" s="36"/>
    </row>
    <row r="1178" spans="12:12" s="3" customFormat="1">
      <c r="L1178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1" spans="12:12" s="3" customFormat="1">
      <c r="L1191" s="36"/>
    </row>
    <row r="1193" spans="12:12" s="3" customFormat="1">
      <c r="L1193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1" spans="12:12" s="3" customFormat="1">
      <c r="L1211" s="36"/>
    </row>
    <row r="1213" spans="12:12" s="3" customFormat="1">
      <c r="L1213" s="36"/>
    </row>
    <row r="1215" spans="12:12" s="3" customFormat="1">
      <c r="L1215" s="36"/>
    </row>
    <row r="1217" spans="12:12" s="3" customFormat="1">
      <c r="L1217" s="36"/>
    </row>
    <row r="1219" spans="12:12" s="3" customFormat="1">
      <c r="L1219" s="36"/>
    </row>
    <row r="1221" spans="12:12" s="3" customFormat="1">
      <c r="L1221" s="36"/>
    </row>
    <row r="1223" spans="12:12" s="3" customFormat="1">
      <c r="L1223" s="36"/>
    </row>
    <row r="1225" spans="12:12" s="3" customFormat="1">
      <c r="L1225" s="36"/>
    </row>
    <row r="1226" spans="12:12" s="3" customFormat="1">
      <c r="L1226" s="36"/>
    </row>
    <row r="1227" spans="12:12" s="3" customFormat="1">
      <c r="L1227" s="36"/>
    </row>
    <row r="1229" spans="12:12" s="3" customFormat="1">
      <c r="L1229" s="36"/>
    </row>
    <row r="1231" spans="12:12" s="3" customFormat="1">
      <c r="L1231" s="36"/>
    </row>
    <row r="1233" spans="12:12" s="3" customFormat="1">
      <c r="L1233" s="36"/>
    </row>
    <row r="1235" spans="12:12" s="3" customFormat="1">
      <c r="L1235" s="36"/>
    </row>
    <row r="1236" spans="12:12" s="3" customFormat="1">
      <c r="L1236" s="36"/>
    </row>
    <row r="1237" spans="12:12" s="3" customFormat="1">
      <c r="L1237" s="36"/>
    </row>
    <row r="1239" spans="12:12" s="3" customFormat="1">
      <c r="L1239" s="36"/>
    </row>
    <row r="1241" spans="12:12" s="3" customFormat="1">
      <c r="L1241" s="36"/>
    </row>
    <row r="1243" spans="12:12" s="3" customFormat="1">
      <c r="L1243" s="36"/>
    </row>
    <row r="1245" spans="12:12" s="3" customFormat="1">
      <c r="L1245" s="36"/>
    </row>
    <row r="1246" spans="12:12" s="3" customFormat="1">
      <c r="L1246" s="36"/>
    </row>
    <row r="1247" spans="12:12" s="3" customFormat="1">
      <c r="L1247" s="36"/>
    </row>
    <row r="1248" spans="12:12" s="3" customFormat="1">
      <c r="L1248" s="36"/>
    </row>
    <row r="1249" spans="12:12" s="3" customFormat="1">
      <c r="L1249" s="36"/>
    </row>
    <row r="1250" spans="12:12" s="3" customFormat="1">
      <c r="L1250" s="36"/>
    </row>
    <row r="1251" spans="12:12" s="3" customFormat="1">
      <c r="L1251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7" spans="12:12" s="3" customFormat="1">
      <c r="L1257" s="36"/>
    </row>
    <row r="1258" spans="12:12" s="3" customFormat="1">
      <c r="L1258" s="36"/>
    </row>
    <row r="1259" spans="12:12" s="3" customFormat="1">
      <c r="L1259" s="36"/>
    </row>
    <row r="1260" spans="12:12" s="3" customFormat="1">
      <c r="L1260" s="36"/>
    </row>
    <row r="1261" spans="12:12" s="3" customFormat="1">
      <c r="L1261" s="36"/>
    </row>
    <row r="1262" spans="12:12" s="3" customFormat="1">
      <c r="L1262" s="36"/>
    </row>
    <row r="1264" spans="12:12" s="3" customFormat="1">
      <c r="L1264" s="36"/>
    </row>
    <row r="1266" spans="12:12" s="3" customFormat="1">
      <c r="L1266" s="36"/>
    </row>
    <row r="1268" spans="12:12" s="3" customFormat="1">
      <c r="L1268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33</vt:i4>
      </vt:variant>
    </vt:vector>
  </HeadingPairs>
  <TitlesOfParts>
    <vt:vector size="52" baseType="lpstr">
      <vt:lpstr>CP</vt:lpstr>
      <vt:lpstr>havelvac 3</vt:lpstr>
      <vt:lpstr>Hashvt</vt:lpstr>
      <vt:lpstr>havelvac 6 varchakan</vt:lpstr>
      <vt:lpstr>havelvac 1</vt:lpstr>
      <vt:lpstr>havelvac4</vt:lpstr>
      <vt:lpstr>havelvac5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havelvac4!Print_Area</vt:lpstr>
      <vt:lpstr>havelvac5!Print_Area</vt:lpstr>
      <vt:lpstr>'havelvac 1'!Print_Titles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2025-09-09T11:00:24Z</cp:lastPrinted>
  <dcterms:created xsi:type="dcterms:W3CDTF">2016-09-08T08:35:47Z</dcterms:created>
  <dcterms:modified xsi:type="dcterms:W3CDTF">2025-09-15T12:26:52Z</dcterms:modified>
</cp:coreProperties>
</file>