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0.0.233\homes\finance\Narek\BYUGE 2024_1\Կատարողական\Avagani VERJNAKAN\"/>
    </mc:Choice>
  </mc:AlternateContent>
  <bookViews>
    <workbookView xWindow="0" yWindow="0" windowWidth="23040" windowHeight="8808"/>
  </bookViews>
  <sheets>
    <sheet name="1" sheetId="1" r:id="rId1"/>
    <sheet name="Ekamutner" sheetId="2" r:id="rId2"/>
    <sheet name="Gorcarnakan caxs" sheetId="3" r:id="rId3"/>
    <sheet name="Tntesagitakan " sheetId="4" r:id="rId4"/>
    <sheet name="Dificit" sheetId="5" r:id="rId5"/>
    <sheet name="Dificiti caxs" sheetId="6" r:id="rId6"/>
  </sheets>
  <definedNames>
    <definedName name="_xlnm.Print_Area" localSheetId="0">'1'!$A$1:$E$20</definedName>
    <definedName name="_xlnm.Print_Area" localSheetId="4">Dificit!$A$1:$K$15</definedName>
    <definedName name="_xlnm.Print_Area" localSheetId="5">'Dificiti caxs'!$A$1:$L$94</definedName>
    <definedName name="_xlnm.Print_Area" localSheetId="1">Ekamutner!$A$1:$L$122</definedName>
    <definedName name="_xlnm.Print_Area" localSheetId="2">'Gorcarnakan caxs'!$A$1:$N$316</definedName>
    <definedName name="_xlnm.Print_Area" localSheetId="3">'Tntesagitakan '!$A$1:$L$230</definedName>
    <definedName name="Z_08C5F6A6_CD34_4ED6_A9F8_7D742FBE804B_.wvu.PrintArea" localSheetId="4" hidden="1">Dificit!$A$1:$L$19</definedName>
    <definedName name="Z_08C5F6A6_CD34_4ED6_A9F8_7D742FBE804B_.wvu.PrintArea" localSheetId="2" hidden="1">'Gorcarnakan caxs'!$A$1:$O$319</definedName>
    <definedName name="Z_08C5F6A6_CD34_4ED6_A9F8_7D742FBE804B_.wvu.Rows" localSheetId="0" hidden="1">'1'!#REF!</definedName>
    <definedName name="Z_42B5CD6D_C27A_421C_A8E6_09B5FCE180EE_.wvu.PrintArea" localSheetId="4" hidden="1">Dificit!$A$1:$L$19</definedName>
    <definedName name="Z_42B5CD6D_C27A_421C_A8E6_09B5FCE180EE_.wvu.PrintArea" localSheetId="2" hidden="1">'Gorcarnakan caxs'!$A$1:$O$319</definedName>
    <definedName name="Z_42B5CD6D_C27A_421C_A8E6_09B5FCE180EE_.wvu.Rows" localSheetId="0" hidden="1">'1'!#REF!</definedName>
    <definedName name="Z_5B469F79_8281_405C_8821_AEA35758BF11_.wvu.PrintArea" localSheetId="4" hidden="1">Dificit!$A$1:$L$19</definedName>
    <definedName name="Z_5B469F79_8281_405C_8821_AEA35758BF11_.wvu.PrintArea" localSheetId="2" hidden="1">'Gorcarnakan caxs'!$A$1:$O$319</definedName>
    <definedName name="Z_5B469F79_8281_405C_8821_AEA35758BF11_.wvu.Rows" localSheetId="0" hidden="1">'1'!#REF!</definedName>
    <definedName name="Z_B71C0383_93D0_42C8_B849_23E12DA1B02C_.wvu.PrintArea" localSheetId="4" hidden="1">Dificit!$A$1:$L$19</definedName>
    <definedName name="Z_B71C0383_93D0_42C8_B849_23E12DA1B02C_.wvu.PrintArea" localSheetId="2" hidden="1">'Gorcarnakan caxs'!$A$1:$O$319</definedName>
    <definedName name="Z_B71C0383_93D0_42C8_B849_23E12DA1B02C_.wvu.Rows" localSheetId="0" hidden="1">'1'!#REF!</definedName>
  </definedNames>
  <calcPr calcId="152511"/>
  <customWorkbookViews>
    <customWorkbookView name="Lilit Gevorgyan - Personal View" guid="{42B5CD6D-C27A-421C-A8E6-09B5FCE180EE}" mergeInterval="0" personalView="1" maximized="1" xWindow="-8" yWindow="-8" windowWidth="1936" windowHeight="1056" activeSheetId="7"/>
    <customWorkbookView name="finance 18 - Personal View" guid="{08C5F6A6-CD34-4ED6-A9F8-7D742FBE804B}" mergeInterval="0" personalView="1" maximized="1" xWindow="-8" yWindow="-8" windowWidth="1936" windowHeight="1048" activeSheetId="7"/>
    <customWorkbookView name="Diana Martirosyan - Personal View" guid="{5B469F79-8281-405C-8821-AEA35758BF11}" mergeInterval="0" personalView="1" maximized="1" xWindow="-9" yWindow="-9" windowWidth="1938" windowHeight="1048" activeSheetId="7"/>
    <customWorkbookView name="finance 38 - Personal View" guid="{B71C0383-93D0-42C8-B849-23E12DA1B02C}" mergeInterval="0" personalView="1" maximized="1" xWindow="-8" yWindow="-8" windowWidth="1936" windowHeight="1048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7" i="4" l="1"/>
  <c r="H165" i="4" l="1"/>
  <c r="G168" i="4"/>
  <c r="J167" i="4" l="1"/>
  <c r="J206" i="4" l="1"/>
  <c r="J204" i="4" s="1"/>
  <c r="G206" i="4"/>
  <c r="G204" i="4" s="1"/>
  <c r="D206" i="4"/>
  <c r="D204" i="4" s="1"/>
  <c r="L204" i="4"/>
  <c r="I204" i="4"/>
  <c r="F204" i="4"/>
  <c r="K18" i="2"/>
  <c r="H18" i="2"/>
  <c r="E18" i="2"/>
  <c r="J21" i="2"/>
  <c r="G21" i="2"/>
  <c r="D21" i="2"/>
  <c r="J165" i="4"/>
  <c r="G167" i="4"/>
  <c r="I314" i="3"/>
  <c r="I312" i="3" s="1"/>
  <c r="F314" i="3"/>
  <c r="F312" i="3" s="1"/>
  <c r="J94" i="6"/>
  <c r="G94" i="6"/>
  <c r="D94" i="6"/>
  <c r="J93" i="6"/>
  <c r="J91" i="6" s="1"/>
  <c r="G93" i="6"/>
  <c r="D93" i="6"/>
  <c r="L91" i="6"/>
  <c r="K91" i="6"/>
  <c r="K85" i="6" s="1"/>
  <c r="K79" i="6" s="1"/>
  <c r="K77" i="6" s="1"/>
  <c r="I91" i="6"/>
  <c r="H91" i="6"/>
  <c r="H85" i="6" s="1"/>
  <c r="H79" i="6" s="1"/>
  <c r="H77" i="6" s="1"/>
  <c r="F91" i="6"/>
  <c r="E91" i="6"/>
  <c r="E85" i="6" s="1"/>
  <c r="E79" i="6" s="1"/>
  <c r="E77" i="6" s="1"/>
  <c r="J90" i="6"/>
  <c r="G90" i="6"/>
  <c r="D90" i="6"/>
  <c r="J89" i="6"/>
  <c r="G89" i="6"/>
  <c r="D89" i="6"/>
  <c r="L87" i="6"/>
  <c r="I87" i="6"/>
  <c r="F87" i="6"/>
  <c r="F85" i="6" s="1"/>
  <c r="J84" i="6"/>
  <c r="G84" i="6"/>
  <c r="D84" i="6"/>
  <c r="J83" i="6"/>
  <c r="G83" i="6"/>
  <c r="D83" i="6"/>
  <c r="L81" i="6"/>
  <c r="I81" i="6"/>
  <c r="F81" i="6"/>
  <c r="J76" i="6"/>
  <c r="G76" i="6"/>
  <c r="D76" i="6"/>
  <c r="J75" i="6"/>
  <c r="G75" i="6"/>
  <c r="D75" i="6"/>
  <c r="J74" i="6"/>
  <c r="G74" i="6"/>
  <c r="D74" i="6"/>
  <c r="J73" i="6"/>
  <c r="J71" i="6"/>
  <c r="J68" i="6" s="1"/>
  <c r="G71" i="6"/>
  <c r="G68" i="6" s="1"/>
  <c r="D71" i="6"/>
  <c r="J70" i="6"/>
  <c r="G70" i="6"/>
  <c r="D70" i="6"/>
  <c r="L68" i="6"/>
  <c r="I68" i="6"/>
  <c r="F68" i="6"/>
  <c r="K66" i="6"/>
  <c r="H66" i="6"/>
  <c r="E66" i="6"/>
  <c r="J65" i="6"/>
  <c r="G65" i="6"/>
  <c r="D65" i="6"/>
  <c r="J64" i="6"/>
  <c r="G64" i="6"/>
  <c r="D64" i="6"/>
  <c r="J62" i="6"/>
  <c r="G62" i="6"/>
  <c r="D62" i="6"/>
  <c r="K60" i="6"/>
  <c r="K63" i="6" s="1"/>
  <c r="K58" i="6" s="1"/>
  <c r="H60" i="6"/>
  <c r="H63" i="6" s="1"/>
  <c r="I72" i="6" s="1"/>
  <c r="E60" i="6"/>
  <c r="J57" i="6"/>
  <c r="G57" i="6"/>
  <c r="D57" i="6"/>
  <c r="J56" i="6"/>
  <c r="J54" i="6" s="1"/>
  <c r="G56" i="6"/>
  <c r="D56" i="6"/>
  <c r="L54" i="6"/>
  <c r="K54" i="6"/>
  <c r="I54" i="6"/>
  <c r="H54" i="6"/>
  <c r="F54" i="6"/>
  <c r="E54" i="6"/>
  <c r="J53" i="6"/>
  <c r="G53" i="6"/>
  <c r="D53" i="6"/>
  <c r="J52" i="6"/>
  <c r="G52" i="6"/>
  <c r="D52" i="6"/>
  <c r="J51" i="6"/>
  <c r="G51" i="6"/>
  <c r="D51" i="6"/>
  <c r="L49" i="6"/>
  <c r="I49" i="6"/>
  <c r="F49" i="6"/>
  <c r="J46" i="6"/>
  <c r="G46" i="6"/>
  <c r="D46" i="6"/>
  <c r="J45" i="6"/>
  <c r="G45" i="6"/>
  <c r="D45" i="6"/>
  <c r="L43" i="6"/>
  <c r="K43" i="6"/>
  <c r="I43" i="6"/>
  <c r="H43" i="6"/>
  <c r="F43" i="6"/>
  <c r="E43" i="6"/>
  <c r="J42" i="6"/>
  <c r="G42" i="6"/>
  <c r="D42" i="6"/>
  <c r="D39" i="6" s="1"/>
  <c r="J41" i="6"/>
  <c r="J39" i="6" s="1"/>
  <c r="G41" i="6"/>
  <c r="D41" i="6"/>
  <c r="L39" i="6"/>
  <c r="K39" i="6"/>
  <c r="K37" i="6" s="1"/>
  <c r="K25" i="6" s="1"/>
  <c r="K19" i="6" s="1"/>
  <c r="I39" i="6"/>
  <c r="I37" i="6" s="1"/>
  <c r="H39" i="6"/>
  <c r="F39" i="6"/>
  <c r="E39" i="6"/>
  <c r="J36" i="6"/>
  <c r="G36" i="6"/>
  <c r="D36" i="6"/>
  <c r="D33" i="6" s="1"/>
  <c r="J35" i="6"/>
  <c r="G35" i="6"/>
  <c r="D35" i="6"/>
  <c r="L33" i="6"/>
  <c r="I33" i="6"/>
  <c r="F33" i="6"/>
  <c r="J32" i="6"/>
  <c r="G32" i="6"/>
  <c r="D32" i="6"/>
  <c r="J31" i="6"/>
  <c r="G31" i="6"/>
  <c r="D31" i="6"/>
  <c r="L29" i="6"/>
  <c r="I29" i="6"/>
  <c r="F29" i="6"/>
  <c r="J24" i="6"/>
  <c r="J21" i="6" s="1"/>
  <c r="G24" i="6"/>
  <c r="D24" i="6"/>
  <c r="J23" i="6"/>
  <c r="G23" i="6"/>
  <c r="D23" i="6"/>
  <c r="L21" i="6"/>
  <c r="I21" i="6"/>
  <c r="F21" i="6"/>
  <c r="J230" i="4"/>
  <c r="G230" i="4"/>
  <c r="D230" i="4"/>
  <c r="J229" i="4"/>
  <c r="G229" i="4"/>
  <c r="D229" i="4"/>
  <c r="J228" i="4"/>
  <c r="G228" i="4"/>
  <c r="D228" i="4"/>
  <c r="J227" i="4"/>
  <c r="G227" i="4"/>
  <c r="D227" i="4"/>
  <c r="L225" i="4"/>
  <c r="I225" i="4"/>
  <c r="F225" i="4"/>
  <c r="J224" i="4"/>
  <c r="J222" i="4" s="1"/>
  <c r="G224" i="4"/>
  <c r="G222" i="4" s="1"/>
  <c r="D224" i="4"/>
  <c r="D222" i="4" s="1"/>
  <c r="L222" i="4"/>
  <c r="I222" i="4"/>
  <c r="F222" i="4"/>
  <c r="J221" i="4"/>
  <c r="G221" i="4"/>
  <c r="D221" i="4"/>
  <c r="J220" i="4"/>
  <c r="G220" i="4"/>
  <c r="D220" i="4"/>
  <c r="J219" i="4"/>
  <c r="G219" i="4"/>
  <c r="D219" i="4"/>
  <c r="L217" i="4"/>
  <c r="L214" i="4" s="1"/>
  <c r="I217" i="4"/>
  <c r="I214" i="4" s="1"/>
  <c r="F217" i="4"/>
  <c r="F214" i="4" s="1"/>
  <c r="J216" i="4"/>
  <c r="G216" i="4"/>
  <c r="D216" i="4"/>
  <c r="J213" i="4"/>
  <c r="G213" i="4"/>
  <c r="D213" i="4"/>
  <c r="J212" i="4"/>
  <c r="G212" i="4"/>
  <c r="D212" i="4"/>
  <c r="J211" i="4"/>
  <c r="G211" i="4"/>
  <c r="D211" i="4"/>
  <c r="L209" i="4"/>
  <c r="I209" i="4"/>
  <c r="F209" i="4"/>
  <c r="J203" i="4"/>
  <c r="G203" i="4"/>
  <c r="D203" i="4"/>
  <c r="J202" i="4"/>
  <c r="G202" i="4"/>
  <c r="D202" i="4"/>
  <c r="J201" i="4"/>
  <c r="G201" i="4"/>
  <c r="D201" i="4"/>
  <c r="J200" i="4"/>
  <c r="G200" i="4"/>
  <c r="D200" i="4"/>
  <c r="L198" i="4"/>
  <c r="I198" i="4"/>
  <c r="F198" i="4"/>
  <c r="J197" i="4"/>
  <c r="J195" i="4" s="1"/>
  <c r="G197" i="4"/>
  <c r="G195" i="4" s="1"/>
  <c r="D197" i="4"/>
  <c r="D195" i="4" s="1"/>
  <c r="L195" i="4"/>
  <c r="I195" i="4"/>
  <c r="F195" i="4"/>
  <c r="J194" i="4"/>
  <c r="G194" i="4"/>
  <c r="D194" i="4"/>
  <c r="J193" i="4"/>
  <c r="G193" i="4"/>
  <c r="D193" i="4"/>
  <c r="J192" i="4"/>
  <c r="G192" i="4"/>
  <c r="D192" i="4"/>
  <c r="J191" i="4"/>
  <c r="G191" i="4"/>
  <c r="D191" i="4"/>
  <c r="L189" i="4"/>
  <c r="I189" i="4"/>
  <c r="F189" i="4"/>
  <c r="J188" i="4"/>
  <c r="G188" i="4"/>
  <c r="D188" i="4"/>
  <c r="J187" i="4"/>
  <c r="G187" i="4"/>
  <c r="D187" i="4"/>
  <c r="J186" i="4"/>
  <c r="G186" i="4"/>
  <c r="D186" i="4"/>
  <c r="J185" i="4"/>
  <c r="G185" i="4"/>
  <c r="D185" i="4"/>
  <c r="L183" i="4"/>
  <c r="I183" i="4"/>
  <c r="F183" i="4"/>
  <c r="J182" i="4"/>
  <c r="G182" i="4"/>
  <c r="D182" i="4"/>
  <c r="J181" i="4"/>
  <c r="G181" i="4"/>
  <c r="D181" i="4"/>
  <c r="J180" i="4"/>
  <c r="G180" i="4"/>
  <c r="D180" i="4"/>
  <c r="L178" i="4"/>
  <c r="I178" i="4"/>
  <c r="F178" i="4"/>
  <c r="J177" i="4"/>
  <c r="G177" i="4"/>
  <c r="D177" i="4"/>
  <c r="J176" i="4"/>
  <c r="G176" i="4"/>
  <c r="D176" i="4"/>
  <c r="J175" i="4"/>
  <c r="G175" i="4"/>
  <c r="D175" i="4"/>
  <c r="L173" i="4"/>
  <c r="I173" i="4"/>
  <c r="F173" i="4"/>
  <c r="J168" i="4"/>
  <c r="D168" i="4"/>
  <c r="L165" i="4"/>
  <c r="L140" i="4" s="1"/>
  <c r="L18" i="4" s="1"/>
  <c r="K165" i="4"/>
  <c r="I165" i="4"/>
  <c r="I140" i="4" s="1"/>
  <c r="I18" i="4" s="1"/>
  <c r="F165" i="4"/>
  <c r="F140" i="4" s="1"/>
  <c r="F18" i="4" s="1"/>
  <c r="E165" i="4"/>
  <c r="J164" i="4"/>
  <c r="J162" i="4" s="1"/>
  <c r="G164" i="4"/>
  <c r="G162" i="4" s="1"/>
  <c r="D164" i="4"/>
  <c r="D162" i="4" s="1"/>
  <c r="K162" i="4"/>
  <c r="H162" i="4"/>
  <c r="E162" i="4"/>
  <c r="J161" i="4"/>
  <c r="J159" i="4" s="1"/>
  <c r="G161" i="4"/>
  <c r="G159" i="4" s="1"/>
  <c r="D161" i="4"/>
  <c r="D159" i="4" s="1"/>
  <c r="K159" i="4"/>
  <c r="H159" i="4"/>
  <c r="E159" i="4"/>
  <c r="J158" i="4"/>
  <c r="G158" i="4"/>
  <c r="D158" i="4"/>
  <c r="J157" i="4"/>
  <c r="G157" i="4"/>
  <c r="D157" i="4"/>
  <c r="K155" i="4"/>
  <c r="H155" i="4"/>
  <c r="E155" i="4"/>
  <c r="J154" i="4"/>
  <c r="J152" i="4" s="1"/>
  <c r="G154" i="4"/>
  <c r="G152" i="4" s="1"/>
  <c r="D154" i="4"/>
  <c r="D152" i="4" s="1"/>
  <c r="K152" i="4"/>
  <c r="H152" i="4"/>
  <c r="E152" i="4"/>
  <c r="J151" i="4"/>
  <c r="G151" i="4"/>
  <c r="D151" i="4"/>
  <c r="J150" i="4"/>
  <c r="G150" i="4"/>
  <c r="D150" i="4"/>
  <c r="J149" i="4"/>
  <c r="G149" i="4"/>
  <c r="D149" i="4"/>
  <c r="J148" i="4"/>
  <c r="G148" i="4"/>
  <c r="D148" i="4"/>
  <c r="K146" i="4"/>
  <c r="H146" i="4"/>
  <c r="E146" i="4"/>
  <c r="J145" i="4"/>
  <c r="G145" i="4"/>
  <c r="D145" i="4"/>
  <c r="J144" i="4"/>
  <c r="G144" i="4"/>
  <c r="G142" i="4" s="1"/>
  <c r="D144" i="4"/>
  <c r="K142" i="4"/>
  <c r="H142" i="4"/>
  <c r="E142" i="4"/>
  <c r="J139" i="4"/>
  <c r="J137" i="4" s="1"/>
  <c r="G139" i="4"/>
  <c r="G137" i="4" s="1"/>
  <c r="D139" i="4"/>
  <c r="D137" i="4" s="1"/>
  <c r="K137" i="4"/>
  <c r="H137" i="4"/>
  <c r="E137" i="4"/>
  <c r="J136" i="4"/>
  <c r="G136" i="4"/>
  <c r="D136" i="4"/>
  <c r="J135" i="4"/>
  <c r="G135" i="4"/>
  <c r="D135" i="4"/>
  <c r="J134" i="4"/>
  <c r="G134" i="4"/>
  <c r="D134" i="4"/>
  <c r="J133" i="4"/>
  <c r="G133" i="4"/>
  <c r="D133" i="4"/>
  <c r="K131" i="4"/>
  <c r="H131" i="4"/>
  <c r="E131" i="4"/>
  <c r="J130" i="4"/>
  <c r="G130" i="4"/>
  <c r="D130" i="4"/>
  <c r="J129" i="4"/>
  <c r="G129" i="4"/>
  <c r="D129" i="4"/>
  <c r="K127" i="4"/>
  <c r="H127" i="4"/>
  <c r="E127" i="4"/>
  <c r="J124" i="4"/>
  <c r="G124" i="4"/>
  <c r="D124" i="4"/>
  <c r="J123" i="4"/>
  <c r="G123" i="4"/>
  <c r="D123" i="4"/>
  <c r="J122" i="4"/>
  <c r="G122" i="4"/>
  <c r="D122" i="4"/>
  <c r="K120" i="4"/>
  <c r="K116" i="4" s="1"/>
  <c r="H120" i="4"/>
  <c r="H116" i="4" s="1"/>
  <c r="E120" i="4"/>
  <c r="E116" i="4" s="1"/>
  <c r="J119" i="4"/>
  <c r="G119" i="4"/>
  <c r="D119" i="4"/>
  <c r="J118" i="4"/>
  <c r="G118" i="4"/>
  <c r="D118" i="4"/>
  <c r="J115" i="4"/>
  <c r="G115" i="4"/>
  <c r="D115" i="4"/>
  <c r="J114" i="4"/>
  <c r="G114" i="4"/>
  <c r="D114" i="4"/>
  <c r="J113" i="4"/>
  <c r="G113" i="4"/>
  <c r="D113" i="4"/>
  <c r="K112" i="4"/>
  <c r="K108" i="4" s="1"/>
  <c r="H112" i="4"/>
  <c r="H108" i="4" s="1"/>
  <c r="E112" i="4"/>
  <c r="E108" i="4" s="1"/>
  <c r="J111" i="4"/>
  <c r="G111" i="4"/>
  <c r="D111" i="4"/>
  <c r="J110" i="4"/>
  <c r="G110" i="4"/>
  <c r="D110" i="4"/>
  <c r="J107" i="4"/>
  <c r="G107" i="4"/>
  <c r="D107" i="4"/>
  <c r="J106" i="4"/>
  <c r="G106" i="4"/>
  <c r="D106" i="4"/>
  <c r="K104" i="4"/>
  <c r="H104" i="4"/>
  <c r="E104" i="4"/>
  <c r="J103" i="4"/>
  <c r="G103" i="4"/>
  <c r="D103" i="4"/>
  <c r="J102" i="4"/>
  <c r="G102" i="4"/>
  <c r="G100" i="4" s="1"/>
  <c r="D102" i="4"/>
  <c r="K100" i="4"/>
  <c r="H100" i="4"/>
  <c r="E100" i="4"/>
  <c r="J97" i="4"/>
  <c r="G97" i="4"/>
  <c r="D97" i="4"/>
  <c r="J96" i="4"/>
  <c r="G96" i="4"/>
  <c r="D96" i="4"/>
  <c r="K94" i="4"/>
  <c r="H94" i="4"/>
  <c r="E94" i="4"/>
  <c r="J93" i="4"/>
  <c r="G93" i="4"/>
  <c r="D93" i="4"/>
  <c r="J92" i="4"/>
  <c r="G92" i="4"/>
  <c r="D92" i="4"/>
  <c r="K90" i="4"/>
  <c r="H90" i="4"/>
  <c r="E90" i="4"/>
  <c r="E88" i="4" s="1"/>
  <c r="J87" i="4"/>
  <c r="G87" i="4"/>
  <c r="D87" i="4"/>
  <c r="J86" i="4"/>
  <c r="G86" i="4"/>
  <c r="D86" i="4"/>
  <c r="J85" i="4"/>
  <c r="G85" i="4"/>
  <c r="D85" i="4"/>
  <c r="K83" i="4"/>
  <c r="H83" i="4"/>
  <c r="E83" i="4"/>
  <c r="J82" i="4"/>
  <c r="G82" i="4"/>
  <c r="D82" i="4"/>
  <c r="J81" i="4"/>
  <c r="G81" i="4"/>
  <c r="D81" i="4"/>
  <c r="K79" i="4"/>
  <c r="H79" i="4"/>
  <c r="E79" i="4"/>
  <c r="J78" i="4"/>
  <c r="G78" i="4"/>
  <c r="D78" i="4"/>
  <c r="J77" i="4"/>
  <c r="J75" i="4" s="1"/>
  <c r="G77" i="4"/>
  <c r="D77" i="4"/>
  <c r="K75" i="4"/>
  <c r="H75" i="4"/>
  <c r="E75" i="4"/>
  <c r="J72" i="4"/>
  <c r="G72" i="4"/>
  <c r="D72" i="4"/>
  <c r="J71" i="4"/>
  <c r="G71" i="4"/>
  <c r="D71" i="4"/>
  <c r="J70" i="4"/>
  <c r="G70" i="4"/>
  <c r="D70" i="4"/>
  <c r="J69" i="4"/>
  <c r="G69" i="4"/>
  <c r="D69" i="4"/>
  <c r="J68" i="4"/>
  <c r="G68" i="4"/>
  <c r="D68" i="4"/>
  <c r="J67" i="4"/>
  <c r="G67" i="4"/>
  <c r="D67" i="4"/>
  <c r="J66" i="4"/>
  <c r="G66" i="4"/>
  <c r="D66" i="4"/>
  <c r="J65" i="4"/>
  <c r="G65" i="4"/>
  <c r="D65" i="4"/>
  <c r="K63" i="4"/>
  <c r="H63" i="4"/>
  <c r="E63" i="4"/>
  <c r="J62" i="4"/>
  <c r="G62" i="4"/>
  <c r="D62" i="4"/>
  <c r="J61" i="4"/>
  <c r="J59" i="4" s="1"/>
  <c r="G61" i="4"/>
  <c r="D61" i="4"/>
  <c r="K59" i="4"/>
  <c r="H59" i="4"/>
  <c r="E59" i="4"/>
  <c r="J58" i="4"/>
  <c r="J56" i="4" s="1"/>
  <c r="G58" i="4"/>
  <c r="G56" i="4" s="1"/>
  <c r="D58" i="4"/>
  <c r="D56" i="4" s="1"/>
  <c r="K56" i="4"/>
  <c r="H56" i="4"/>
  <c r="E56" i="4"/>
  <c r="J55" i="4"/>
  <c r="G55" i="4"/>
  <c r="D55" i="4"/>
  <c r="J54" i="4"/>
  <c r="G54" i="4"/>
  <c r="D54" i="4"/>
  <c r="J53" i="4"/>
  <c r="G53" i="4"/>
  <c r="D53" i="4"/>
  <c r="J52" i="4"/>
  <c r="G52" i="4"/>
  <c r="D52" i="4"/>
  <c r="J51" i="4"/>
  <c r="G51" i="4"/>
  <c r="D51" i="4"/>
  <c r="J50" i="4"/>
  <c r="G50" i="4"/>
  <c r="D50" i="4"/>
  <c r="J49" i="4"/>
  <c r="G49" i="4"/>
  <c r="D49" i="4"/>
  <c r="J48" i="4"/>
  <c r="G48" i="4"/>
  <c r="D48" i="4"/>
  <c r="K46" i="4"/>
  <c r="H46" i="4"/>
  <c r="E46" i="4"/>
  <c r="J45" i="4"/>
  <c r="G45" i="4"/>
  <c r="D45" i="4"/>
  <c r="J44" i="4"/>
  <c r="G44" i="4"/>
  <c r="D44" i="4"/>
  <c r="J43" i="4"/>
  <c r="G43" i="4"/>
  <c r="D43" i="4"/>
  <c r="K41" i="4"/>
  <c r="H41" i="4"/>
  <c r="E41" i="4"/>
  <c r="J40" i="4"/>
  <c r="G40" i="4"/>
  <c r="D40" i="4"/>
  <c r="J39" i="4"/>
  <c r="G39" i="4"/>
  <c r="D39" i="4"/>
  <c r="J38" i="4"/>
  <c r="G38" i="4"/>
  <c r="D38" i="4"/>
  <c r="J37" i="4"/>
  <c r="G37" i="4"/>
  <c r="D37" i="4"/>
  <c r="J36" i="4"/>
  <c r="G36" i="4"/>
  <c r="D36" i="4"/>
  <c r="J35" i="4"/>
  <c r="G35" i="4"/>
  <c r="D35" i="4"/>
  <c r="J34" i="4"/>
  <c r="G34" i="4"/>
  <c r="D34" i="4"/>
  <c r="K32" i="4"/>
  <c r="H32" i="4"/>
  <c r="E32" i="4"/>
  <c r="J29" i="4"/>
  <c r="J27" i="4" s="1"/>
  <c r="G29" i="4"/>
  <c r="G27" i="4" s="1"/>
  <c r="D29" i="4"/>
  <c r="D27" i="4" s="1"/>
  <c r="K27" i="4"/>
  <c r="H27" i="4"/>
  <c r="E27" i="4"/>
  <c r="J26" i="4"/>
  <c r="G26" i="4"/>
  <c r="D26" i="4"/>
  <c r="J25" i="4"/>
  <c r="G25" i="4"/>
  <c r="D25" i="4"/>
  <c r="J24" i="4"/>
  <c r="G24" i="4"/>
  <c r="D24" i="4"/>
  <c r="K22" i="4"/>
  <c r="K20" i="4" s="1"/>
  <c r="H22" i="4"/>
  <c r="H20" i="4" s="1"/>
  <c r="E22" i="4"/>
  <c r="E20" i="4" s="1"/>
  <c r="N314" i="3"/>
  <c r="N312" i="3" s="1"/>
  <c r="M314" i="3"/>
  <c r="M312" i="3" s="1"/>
  <c r="K314" i="3"/>
  <c r="K312" i="3"/>
  <c r="J314" i="3"/>
  <c r="J312" i="3" s="1"/>
  <c r="H314" i="3"/>
  <c r="H312" i="3" s="1"/>
  <c r="G314" i="3"/>
  <c r="G312" i="3"/>
  <c r="L311" i="3"/>
  <c r="I311" i="3"/>
  <c r="F311" i="3"/>
  <c r="L310" i="3"/>
  <c r="L308" i="3" s="1"/>
  <c r="I310" i="3"/>
  <c r="I308" i="3" s="1"/>
  <c r="F310" i="3"/>
  <c r="N308" i="3"/>
  <c r="M308" i="3"/>
  <c r="K308" i="3"/>
  <c r="J308" i="3"/>
  <c r="H308" i="3"/>
  <c r="G308" i="3"/>
  <c r="L306" i="3"/>
  <c r="L304" i="3" s="1"/>
  <c r="I306" i="3"/>
  <c r="I304" i="3" s="1"/>
  <c r="F306" i="3"/>
  <c r="F304" i="3" s="1"/>
  <c r="N304" i="3"/>
  <c r="M304" i="3"/>
  <c r="K304" i="3"/>
  <c r="J304" i="3"/>
  <c r="H304" i="3"/>
  <c r="G304" i="3"/>
  <c r="L303" i="3"/>
  <c r="L301" i="3" s="1"/>
  <c r="I303" i="3"/>
  <c r="I301" i="3" s="1"/>
  <c r="F303" i="3"/>
  <c r="F301" i="3" s="1"/>
  <c r="N301" i="3"/>
  <c r="M301" i="3"/>
  <c r="K301" i="3"/>
  <c r="J301" i="3"/>
  <c r="H301" i="3"/>
  <c r="G301" i="3"/>
  <c r="L300" i="3"/>
  <c r="L298" i="3" s="1"/>
  <c r="I300" i="3"/>
  <c r="I298" i="3" s="1"/>
  <c r="F300" i="3"/>
  <c r="F298" i="3" s="1"/>
  <c r="N298" i="3"/>
  <c r="M298" i="3"/>
  <c r="K298" i="3"/>
  <c r="J298" i="3"/>
  <c r="H298" i="3"/>
  <c r="G298" i="3"/>
  <c r="L297" i="3"/>
  <c r="L295" i="3" s="1"/>
  <c r="I297" i="3"/>
  <c r="I295" i="3" s="1"/>
  <c r="F297" i="3"/>
  <c r="F295" i="3" s="1"/>
  <c r="N295" i="3"/>
  <c r="M295" i="3"/>
  <c r="K295" i="3"/>
  <c r="J295" i="3"/>
  <c r="H295" i="3"/>
  <c r="G295" i="3"/>
  <c r="L294" i="3"/>
  <c r="L292" i="3" s="1"/>
  <c r="I294" i="3"/>
  <c r="I292" i="3" s="1"/>
  <c r="F294" i="3"/>
  <c r="F292" i="3" s="1"/>
  <c r="N292" i="3"/>
  <c r="M292" i="3"/>
  <c r="K292" i="3"/>
  <c r="J292" i="3"/>
  <c r="H292" i="3"/>
  <c r="G292" i="3"/>
  <c r="L291" i="3"/>
  <c r="L289" i="3" s="1"/>
  <c r="I291" i="3"/>
  <c r="I289" i="3" s="1"/>
  <c r="F291" i="3"/>
  <c r="F289" i="3" s="1"/>
  <c r="N289" i="3"/>
  <c r="M289" i="3"/>
  <c r="K289" i="3"/>
  <c r="J289" i="3"/>
  <c r="H289" i="3"/>
  <c r="G289" i="3"/>
  <c r="L288" i="3"/>
  <c r="L286" i="3" s="1"/>
  <c r="I288" i="3"/>
  <c r="I286" i="3" s="1"/>
  <c r="F288" i="3"/>
  <c r="F286" i="3" s="1"/>
  <c r="N286" i="3"/>
  <c r="M286" i="3"/>
  <c r="K286" i="3"/>
  <c r="J286" i="3"/>
  <c r="H286" i="3"/>
  <c r="G286" i="3"/>
  <c r="L285" i="3"/>
  <c r="I285" i="3"/>
  <c r="F285" i="3"/>
  <c r="L284" i="3"/>
  <c r="L282" i="3" s="1"/>
  <c r="I284" i="3"/>
  <c r="F284" i="3"/>
  <c r="N282" i="3"/>
  <c r="M282" i="3"/>
  <c r="K282" i="3"/>
  <c r="J282" i="3"/>
  <c r="H282" i="3"/>
  <c r="G282" i="3"/>
  <c r="L279" i="3"/>
  <c r="L277" i="3"/>
  <c r="I279" i="3"/>
  <c r="I277" i="3" s="1"/>
  <c r="F279" i="3"/>
  <c r="F277" i="3" s="1"/>
  <c r="N277" i="3"/>
  <c r="M277" i="3"/>
  <c r="K277" i="3"/>
  <c r="J277" i="3"/>
  <c r="H277" i="3"/>
  <c r="G277" i="3"/>
  <c r="L276" i="3"/>
  <c r="L274" i="3" s="1"/>
  <c r="I276" i="3"/>
  <c r="I274" i="3" s="1"/>
  <c r="F276" i="3"/>
  <c r="F274" i="3" s="1"/>
  <c r="N274" i="3"/>
  <c r="M274" i="3"/>
  <c r="K274" i="3"/>
  <c r="J274" i="3"/>
  <c r="H274" i="3"/>
  <c r="G274" i="3"/>
  <c r="L273" i="3"/>
  <c r="L271" i="3" s="1"/>
  <c r="I273" i="3"/>
  <c r="I271" i="3" s="1"/>
  <c r="F273" i="3"/>
  <c r="F271" i="3" s="1"/>
  <c r="N271" i="3"/>
  <c r="M271" i="3"/>
  <c r="K271" i="3"/>
  <c r="J271" i="3"/>
  <c r="H271" i="3"/>
  <c r="G271" i="3"/>
  <c r="L270" i="3"/>
  <c r="I270" i="3"/>
  <c r="F270" i="3"/>
  <c r="L269" i="3"/>
  <c r="I269" i="3"/>
  <c r="F269" i="3"/>
  <c r="N267" i="3"/>
  <c r="M267" i="3"/>
  <c r="K267" i="3"/>
  <c r="J267" i="3"/>
  <c r="H267" i="3"/>
  <c r="G267" i="3"/>
  <c r="L266" i="3"/>
  <c r="I266" i="3"/>
  <c r="F266" i="3"/>
  <c r="L265" i="3"/>
  <c r="I265" i="3"/>
  <c r="F265" i="3"/>
  <c r="N263" i="3"/>
  <c r="M263" i="3"/>
  <c r="K263" i="3"/>
  <c r="J263" i="3"/>
  <c r="H263" i="3"/>
  <c r="G263" i="3"/>
  <c r="L262" i="3"/>
  <c r="I262" i="3"/>
  <c r="F262" i="3"/>
  <c r="L261" i="3"/>
  <c r="I261" i="3"/>
  <c r="F261" i="3"/>
  <c r="N259" i="3"/>
  <c r="M259" i="3"/>
  <c r="K259" i="3"/>
  <c r="J259" i="3"/>
  <c r="H259" i="3"/>
  <c r="G259" i="3"/>
  <c r="L258" i="3"/>
  <c r="I258" i="3"/>
  <c r="F258" i="3"/>
  <c r="L257" i="3"/>
  <c r="L255" i="3" s="1"/>
  <c r="I257" i="3"/>
  <c r="F257" i="3"/>
  <c r="N255" i="3"/>
  <c r="M255" i="3"/>
  <c r="K255" i="3"/>
  <c r="J255" i="3"/>
  <c r="H255" i="3"/>
  <c r="G255" i="3"/>
  <c r="L254" i="3"/>
  <c r="I254" i="3"/>
  <c r="F254" i="3"/>
  <c r="L253" i="3"/>
  <c r="I253" i="3"/>
  <c r="F253" i="3"/>
  <c r="N251" i="3"/>
  <c r="M251" i="3"/>
  <c r="K251" i="3"/>
  <c r="J251" i="3"/>
  <c r="H251" i="3"/>
  <c r="G251" i="3"/>
  <c r="L248" i="3"/>
  <c r="L246" i="3" s="1"/>
  <c r="I248" i="3"/>
  <c r="I246" i="3" s="1"/>
  <c r="F248" i="3"/>
  <c r="F246" i="3" s="1"/>
  <c r="N246" i="3"/>
  <c r="M246" i="3"/>
  <c r="K246" i="3"/>
  <c r="J246" i="3"/>
  <c r="H246" i="3"/>
  <c r="G246" i="3"/>
  <c r="L245" i="3"/>
  <c r="L243" i="3" s="1"/>
  <c r="I245" i="3"/>
  <c r="I243" i="3" s="1"/>
  <c r="F245" i="3"/>
  <c r="F243" i="3" s="1"/>
  <c r="N243" i="3"/>
  <c r="M243" i="3"/>
  <c r="K243" i="3"/>
  <c r="J243" i="3"/>
  <c r="H243" i="3"/>
  <c r="G243" i="3"/>
  <c r="L242" i="3"/>
  <c r="I242" i="3"/>
  <c r="F242" i="3"/>
  <c r="L241" i="3"/>
  <c r="I241" i="3"/>
  <c r="F241" i="3"/>
  <c r="L240" i="3"/>
  <c r="I240" i="3"/>
  <c r="F240" i="3"/>
  <c r="N238" i="3"/>
  <c r="M238" i="3"/>
  <c r="K238" i="3"/>
  <c r="J238" i="3"/>
  <c r="H238" i="3"/>
  <c r="G238" i="3"/>
  <c r="L237" i="3"/>
  <c r="I237" i="3"/>
  <c r="F237" i="3"/>
  <c r="L236" i="3"/>
  <c r="I236" i="3"/>
  <c r="F236" i="3"/>
  <c r="L235" i="3"/>
  <c r="I235" i="3"/>
  <c r="F235" i="3"/>
  <c r="N233" i="3"/>
  <c r="M233" i="3"/>
  <c r="K233" i="3"/>
  <c r="J233" i="3"/>
  <c r="H233" i="3"/>
  <c r="G233" i="3"/>
  <c r="L232" i="3"/>
  <c r="I232" i="3"/>
  <c r="F232" i="3"/>
  <c r="L231" i="3"/>
  <c r="I231" i="3"/>
  <c r="F231" i="3"/>
  <c r="L230" i="3"/>
  <c r="I230" i="3"/>
  <c r="F230" i="3"/>
  <c r="L229" i="3"/>
  <c r="I229" i="3"/>
  <c r="F229" i="3"/>
  <c r="L228" i="3"/>
  <c r="I228" i="3"/>
  <c r="F228" i="3"/>
  <c r="L227" i="3"/>
  <c r="I227" i="3"/>
  <c r="F227" i="3"/>
  <c r="L226" i="3"/>
  <c r="I226" i="3"/>
  <c r="F226" i="3"/>
  <c r="N224" i="3"/>
  <c r="M224" i="3"/>
  <c r="K224" i="3"/>
  <c r="J224" i="3"/>
  <c r="H224" i="3"/>
  <c r="G224" i="3"/>
  <c r="L223" i="3"/>
  <c r="L221" i="3" s="1"/>
  <c r="I223" i="3"/>
  <c r="I221" i="3" s="1"/>
  <c r="F223" i="3"/>
  <c r="F221" i="3" s="1"/>
  <c r="N221" i="3"/>
  <c r="M221" i="3"/>
  <c r="K221" i="3"/>
  <c r="J221" i="3"/>
  <c r="H221" i="3"/>
  <c r="G221" i="3"/>
  <c r="L218" i="3"/>
  <c r="I218" i="3"/>
  <c r="F218" i="3"/>
  <c r="L217" i="3"/>
  <c r="L215" i="3" s="1"/>
  <c r="I217" i="3"/>
  <c r="F217" i="3"/>
  <c r="N215" i="3"/>
  <c r="M215" i="3"/>
  <c r="K215" i="3"/>
  <c r="J215" i="3"/>
  <c r="H215" i="3"/>
  <c r="G215" i="3"/>
  <c r="L214" i="3"/>
  <c r="L212" i="3" s="1"/>
  <c r="I214" i="3"/>
  <c r="I212" i="3" s="1"/>
  <c r="F214" i="3"/>
  <c r="F212" i="3" s="1"/>
  <c r="N212" i="3"/>
  <c r="M212" i="3"/>
  <c r="K212" i="3"/>
  <c r="J212" i="3"/>
  <c r="H212" i="3"/>
  <c r="G212" i="3"/>
  <c r="L211" i="3"/>
  <c r="L209" i="3" s="1"/>
  <c r="I211" i="3"/>
  <c r="I209" i="3" s="1"/>
  <c r="F211" i="3"/>
  <c r="F209" i="3" s="1"/>
  <c r="N209" i="3"/>
  <c r="M209" i="3"/>
  <c r="K209" i="3"/>
  <c r="J209" i="3"/>
  <c r="H209" i="3"/>
  <c r="G209" i="3"/>
  <c r="L208" i="3"/>
  <c r="I208" i="3"/>
  <c r="F208" i="3"/>
  <c r="L207" i="3"/>
  <c r="I207" i="3"/>
  <c r="F207" i="3"/>
  <c r="L206" i="3"/>
  <c r="I206" i="3"/>
  <c r="F206" i="3"/>
  <c r="L205" i="3"/>
  <c r="I205" i="3"/>
  <c r="F205" i="3"/>
  <c r="N203" i="3"/>
  <c r="M203" i="3"/>
  <c r="K203" i="3"/>
  <c r="J203" i="3"/>
  <c r="H203" i="3"/>
  <c r="G203" i="3"/>
  <c r="L202" i="3"/>
  <c r="I202" i="3"/>
  <c r="F202" i="3"/>
  <c r="L201" i="3"/>
  <c r="I201" i="3"/>
  <c r="F201" i="3"/>
  <c r="L200" i="3"/>
  <c r="I200" i="3"/>
  <c r="F200" i="3"/>
  <c r="L199" i="3"/>
  <c r="I199" i="3"/>
  <c r="F199" i="3"/>
  <c r="N197" i="3"/>
  <c r="M197" i="3"/>
  <c r="K197" i="3"/>
  <c r="J197" i="3"/>
  <c r="H197" i="3"/>
  <c r="G197" i="3"/>
  <c r="L196" i="3"/>
  <c r="I196" i="3"/>
  <c r="F196" i="3"/>
  <c r="L195" i="3"/>
  <c r="I195" i="3"/>
  <c r="F195" i="3"/>
  <c r="L194" i="3"/>
  <c r="I194" i="3"/>
  <c r="F194" i="3"/>
  <c r="N192" i="3"/>
  <c r="M192" i="3"/>
  <c r="K192" i="3"/>
  <c r="J192" i="3"/>
  <c r="H192" i="3"/>
  <c r="G192" i="3"/>
  <c r="L189" i="3"/>
  <c r="L187" i="3" s="1"/>
  <c r="I189" i="3"/>
  <c r="I187" i="3" s="1"/>
  <c r="F189" i="3"/>
  <c r="F187" i="3" s="1"/>
  <c r="N187" i="3"/>
  <c r="M187" i="3"/>
  <c r="K187" i="3"/>
  <c r="J187" i="3"/>
  <c r="H187" i="3"/>
  <c r="G187" i="3"/>
  <c r="L186" i="3"/>
  <c r="L184" i="3" s="1"/>
  <c r="I186" i="3"/>
  <c r="I184" i="3" s="1"/>
  <c r="F186" i="3"/>
  <c r="F184" i="3" s="1"/>
  <c r="N184" i="3"/>
  <c r="M184" i="3"/>
  <c r="K184" i="3"/>
  <c r="J184" i="3"/>
  <c r="H184" i="3"/>
  <c r="G184" i="3"/>
  <c r="L183" i="3"/>
  <c r="L181" i="3" s="1"/>
  <c r="I183" i="3"/>
  <c r="I181" i="3"/>
  <c r="F183" i="3"/>
  <c r="F181" i="3" s="1"/>
  <c r="N181" i="3"/>
  <c r="M181" i="3"/>
  <c r="K181" i="3"/>
  <c r="J181" i="3"/>
  <c r="H181" i="3"/>
  <c r="G181" i="3"/>
  <c r="L180" i="3"/>
  <c r="L178" i="3" s="1"/>
  <c r="I180" i="3"/>
  <c r="I178" i="3"/>
  <c r="F180" i="3"/>
  <c r="F178" i="3" s="1"/>
  <c r="N178" i="3"/>
  <c r="M178" i="3"/>
  <c r="K178" i="3"/>
  <c r="J178" i="3"/>
  <c r="H178" i="3"/>
  <c r="G178" i="3"/>
  <c r="L177" i="3"/>
  <c r="L175" i="3" s="1"/>
  <c r="I177" i="3"/>
  <c r="I175" i="3"/>
  <c r="F177" i="3"/>
  <c r="F175" i="3" s="1"/>
  <c r="N175" i="3"/>
  <c r="M175" i="3"/>
  <c r="K175" i="3"/>
  <c r="J175" i="3"/>
  <c r="H175" i="3"/>
  <c r="G175" i="3"/>
  <c r="L174" i="3"/>
  <c r="L172" i="3" s="1"/>
  <c r="I174" i="3"/>
  <c r="I172" i="3" s="1"/>
  <c r="F174" i="3"/>
  <c r="F172" i="3" s="1"/>
  <c r="N172" i="3"/>
  <c r="M172" i="3"/>
  <c r="K172" i="3"/>
  <c r="J172" i="3"/>
  <c r="H172" i="3"/>
  <c r="G172" i="3"/>
  <c r="L169" i="3"/>
  <c r="L167" i="3" s="1"/>
  <c r="I169" i="3"/>
  <c r="I167" i="3" s="1"/>
  <c r="F169" i="3"/>
  <c r="F167" i="3" s="1"/>
  <c r="N167" i="3"/>
  <c r="M167" i="3"/>
  <c r="K167" i="3"/>
  <c r="J167" i="3"/>
  <c r="H167" i="3"/>
  <c r="G167" i="3"/>
  <c r="L166" i="3"/>
  <c r="L164" i="3" s="1"/>
  <c r="I166" i="3"/>
  <c r="I164" i="3" s="1"/>
  <c r="F166" i="3"/>
  <c r="F164" i="3" s="1"/>
  <c r="N164" i="3"/>
  <c r="M164" i="3"/>
  <c r="K164" i="3"/>
  <c r="J164" i="3"/>
  <c r="H164" i="3"/>
  <c r="G164" i="3"/>
  <c r="L163" i="3"/>
  <c r="L161" i="3" s="1"/>
  <c r="I163" i="3"/>
  <c r="I161" i="3" s="1"/>
  <c r="F163" i="3"/>
  <c r="F161" i="3" s="1"/>
  <c r="N161" i="3"/>
  <c r="M161" i="3"/>
  <c r="K161" i="3"/>
  <c r="J161" i="3"/>
  <c r="H161" i="3"/>
  <c r="G161" i="3"/>
  <c r="L160" i="3"/>
  <c r="L158" i="3" s="1"/>
  <c r="I160" i="3"/>
  <c r="I158" i="3" s="1"/>
  <c r="F160" i="3"/>
  <c r="F158" i="3" s="1"/>
  <c r="N158" i="3"/>
  <c r="M158" i="3"/>
  <c r="K158" i="3"/>
  <c r="J158" i="3"/>
  <c r="H158" i="3"/>
  <c r="G158" i="3"/>
  <c r="L157" i="3"/>
  <c r="L155" i="3" s="1"/>
  <c r="I157" i="3"/>
  <c r="I155" i="3" s="1"/>
  <c r="F157" i="3"/>
  <c r="F155" i="3" s="1"/>
  <c r="N155" i="3"/>
  <c r="M155" i="3"/>
  <c r="K155" i="3"/>
  <c r="J155" i="3"/>
  <c r="H155" i="3"/>
  <c r="G155" i="3"/>
  <c r="L154" i="3"/>
  <c r="L152" i="3" s="1"/>
  <c r="I154" i="3"/>
  <c r="I152" i="3" s="1"/>
  <c r="F154" i="3"/>
  <c r="F152" i="3" s="1"/>
  <c r="N152" i="3"/>
  <c r="M152" i="3"/>
  <c r="K152" i="3"/>
  <c r="J152" i="3"/>
  <c r="H152" i="3"/>
  <c r="G152" i="3"/>
  <c r="L149" i="3"/>
  <c r="L147" i="3" s="1"/>
  <c r="I149" i="3"/>
  <c r="I147" i="3" s="1"/>
  <c r="F149" i="3"/>
  <c r="F147" i="3" s="1"/>
  <c r="N147" i="3"/>
  <c r="M147" i="3"/>
  <c r="K147" i="3"/>
  <c r="J147" i="3"/>
  <c r="H147" i="3"/>
  <c r="G147" i="3"/>
  <c r="L146" i="3"/>
  <c r="I146" i="3"/>
  <c r="F146" i="3"/>
  <c r="L145" i="3"/>
  <c r="I145" i="3"/>
  <c r="F145" i="3"/>
  <c r="L144" i="3"/>
  <c r="I144" i="3"/>
  <c r="F144" i="3"/>
  <c r="L143" i="3"/>
  <c r="I143" i="3"/>
  <c r="F143" i="3"/>
  <c r="L142" i="3"/>
  <c r="I142" i="3"/>
  <c r="F142" i="3"/>
  <c r="L141" i="3"/>
  <c r="I141" i="3"/>
  <c r="F141" i="3"/>
  <c r="L140" i="3"/>
  <c r="I140" i="3"/>
  <c r="F140" i="3"/>
  <c r="N138" i="3"/>
  <c r="M138" i="3"/>
  <c r="K138" i="3"/>
  <c r="J138" i="3"/>
  <c r="H138" i="3"/>
  <c r="G138" i="3"/>
  <c r="L137" i="3"/>
  <c r="I137" i="3"/>
  <c r="F137" i="3"/>
  <c r="L136" i="3"/>
  <c r="I136" i="3"/>
  <c r="F136" i="3"/>
  <c r="L135" i="3"/>
  <c r="I135" i="3"/>
  <c r="F135" i="3"/>
  <c r="L134" i="3"/>
  <c r="I134" i="3"/>
  <c r="F134" i="3"/>
  <c r="N132" i="3"/>
  <c r="M132" i="3"/>
  <c r="K132" i="3"/>
  <c r="J132" i="3"/>
  <c r="H132" i="3"/>
  <c r="G132" i="3"/>
  <c r="L131" i="3"/>
  <c r="L129" i="3" s="1"/>
  <c r="I131" i="3"/>
  <c r="I129" i="3" s="1"/>
  <c r="F131" i="3"/>
  <c r="F129" i="3" s="1"/>
  <c r="N129" i="3"/>
  <c r="M129" i="3"/>
  <c r="K129" i="3"/>
  <c r="J129" i="3"/>
  <c r="H129" i="3"/>
  <c r="G129" i="3"/>
  <c r="L128" i="3"/>
  <c r="I128" i="3"/>
  <c r="F128" i="3"/>
  <c r="L127" i="3"/>
  <c r="I127" i="3"/>
  <c r="F127" i="3"/>
  <c r="L126" i="3"/>
  <c r="I126" i="3"/>
  <c r="F126" i="3"/>
  <c r="L125" i="3"/>
  <c r="I125" i="3"/>
  <c r="F125" i="3"/>
  <c r="L124" i="3"/>
  <c r="I124" i="3"/>
  <c r="F124" i="3"/>
  <c r="N122" i="3"/>
  <c r="M122" i="3"/>
  <c r="K122" i="3"/>
  <c r="J122" i="3"/>
  <c r="H122" i="3"/>
  <c r="G122" i="3"/>
  <c r="L121" i="3"/>
  <c r="I121" i="3"/>
  <c r="F121" i="3"/>
  <c r="L120" i="3"/>
  <c r="I120" i="3"/>
  <c r="F120" i="3"/>
  <c r="L119" i="3"/>
  <c r="I119" i="3"/>
  <c r="F119" i="3"/>
  <c r="N117" i="3"/>
  <c r="M117" i="3"/>
  <c r="K117" i="3"/>
  <c r="J117" i="3"/>
  <c r="H117" i="3"/>
  <c r="G117" i="3"/>
  <c r="L116" i="3"/>
  <c r="I116" i="3"/>
  <c r="F116" i="3"/>
  <c r="L115" i="3"/>
  <c r="I115" i="3"/>
  <c r="F115" i="3"/>
  <c r="L114" i="3"/>
  <c r="I114" i="3"/>
  <c r="F114" i="3"/>
  <c r="L113" i="3"/>
  <c r="I113" i="3"/>
  <c r="F113" i="3"/>
  <c r="L112" i="3"/>
  <c r="I112" i="3"/>
  <c r="F112" i="3"/>
  <c r="L111" i="3"/>
  <c r="I111" i="3"/>
  <c r="F111" i="3"/>
  <c r="N109" i="3"/>
  <c r="M109" i="3"/>
  <c r="K109" i="3"/>
  <c r="J109" i="3"/>
  <c r="H109" i="3"/>
  <c r="G109" i="3"/>
  <c r="L108" i="3"/>
  <c r="I108" i="3"/>
  <c r="F108" i="3"/>
  <c r="L107" i="3"/>
  <c r="I107" i="3"/>
  <c r="F107" i="3"/>
  <c r="L106" i="3"/>
  <c r="I106" i="3"/>
  <c r="F106" i="3"/>
  <c r="L105" i="3"/>
  <c r="I105" i="3"/>
  <c r="F105" i="3"/>
  <c r="N103" i="3"/>
  <c r="M103" i="3"/>
  <c r="K103" i="3"/>
  <c r="J103" i="3"/>
  <c r="H103" i="3"/>
  <c r="G103" i="3"/>
  <c r="L102" i="3"/>
  <c r="I102" i="3"/>
  <c r="I99" i="3" s="1"/>
  <c r="F102" i="3"/>
  <c r="L101" i="3"/>
  <c r="I101" i="3"/>
  <c r="F101" i="3"/>
  <c r="N99" i="3"/>
  <c r="M99" i="3"/>
  <c r="K99" i="3"/>
  <c r="J99" i="3"/>
  <c r="H99" i="3"/>
  <c r="G99" i="3"/>
  <c r="L96" i="3"/>
  <c r="L94" i="3" s="1"/>
  <c r="I96" i="3"/>
  <c r="I94" i="3" s="1"/>
  <c r="F96" i="3"/>
  <c r="F94" i="3" s="1"/>
  <c r="N94" i="3"/>
  <c r="M94" i="3"/>
  <c r="K94" i="3"/>
  <c r="J94" i="3"/>
  <c r="H94" i="3"/>
  <c r="G94" i="3"/>
  <c r="L93" i="3"/>
  <c r="L91" i="3" s="1"/>
  <c r="I93" i="3"/>
  <c r="I91" i="3" s="1"/>
  <c r="F93" i="3"/>
  <c r="F91" i="3" s="1"/>
  <c r="N91" i="3"/>
  <c r="M91" i="3"/>
  <c r="K91" i="3"/>
  <c r="J91" i="3"/>
  <c r="H91" i="3"/>
  <c r="G91" i="3"/>
  <c r="L90" i="3"/>
  <c r="L88" i="3" s="1"/>
  <c r="I90" i="3"/>
  <c r="I88" i="3" s="1"/>
  <c r="F90" i="3"/>
  <c r="F88" i="3" s="1"/>
  <c r="N88" i="3"/>
  <c r="M88" i="3"/>
  <c r="K88" i="3"/>
  <c r="J88" i="3"/>
  <c r="H88" i="3"/>
  <c r="G88" i="3"/>
  <c r="L87" i="3"/>
  <c r="L85" i="3" s="1"/>
  <c r="I87" i="3"/>
  <c r="I85" i="3" s="1"/>
  <c r="F87" i="3"/>
  <c r="F85" i="3" s="1"/>
  <c r="N85" i="3"/>
  <c r="M85" i="3"/>
  <c r="K85" i="3"/>
  <c r="J85" i="3"/>
  <c r="H85" i="3"/>
  <c r="G85" i="3"/>
  <c r="L84" i="3"/>
  <c r="L82" i="3" s="1"/>
  <c r="I84" i="3"/>
  <c r="I82" i="3" s="1"/>
  <c r="F84" i="3"/>
  <c r="F82" i="3" s="1"/>
  <c r="N82" i="3"/>
  <c r="M82" i="3"/>
  <c r="K82" i="3"/>
  <c r="J82" i="3"/>
  <c r="H82" i="3"/>
  <c r="G82" i="3"/>
  <c r="L81" i="3"/>
  <c r="I81" i="3"/>
  <c r="F81" i="3"/>
  <c r="L80" i="3"/>
  <c r="I80" i="3"/>
  <c r="F80" i="3"/>
  <c r="N78" i="3"/>
  <c r="M78" i="3"/>
  <c r="K78" i="3"/>
  <c r="J78" i="3"/>
  <c r="H78" i="3"/>
  <c r="G78" i="3"/>
  <c r="L77" i="3"/>
  <c r="L75" i="3" s="1"/>
  <c r="I77" i="3"/>
  <c r="I75" i="3" s="1"/>
  <c r="F77" i="3"/>
  <c r="F75" i="3" s="1"/>
  <c r="N75" i="3"/>
  <c r="M75" i="3"/>
  <c r="K75" i="3"/>
  <c r="J75" i="3"/>
  <c r="H75" i="3"/>
  <c r="G75" i="3"/>
  <c r="L74" i="3"/>
  <c r="I74" i="3"/>
  <c r="F74" i="3"/>
  <c r="L73" i="3"/>
  <c r="I73" i="3"/>
  <c r="F73" i="3"/>
  <c r="L72" i="3"/>
  <c r="I72" i="3"/>
  <c r="F72" i="3"/>
  <c r="N70" i="3"/>
  <c r="M70" i="3"/>
  <c r="K70" i="3"/>
  <c r="J70" i="3"/>
  <c r="H70" i="3"/>
  <c r="G70" i="3"/>
  <c r="L67" i="3"/>
  <c r="L65" i="3" s="1"/>
  <c r="I67" i="3"/>
  <c r="I65" i="3" s="1"/>
  <c r="F67" i="3"/>
  <c r="F65" i="3" s="1"/>
  <c r="N65" i="3"/>
  <c r="M65" i="3"/>
  <c r="K65" i="3"/>
  <c r="J65" i="3"/>
  <c r="H65" i="3"/>
  <c r="G65" i="3"/>
  <c r="L64" i="3"/>
  <c r="L62" i="3" s="1"/>
  <c r="I64" i="3"/>
  <c r="I62" i="3" s="1"/>
  <c r="F64" i="3"/>
  <c r="F62" i="3" s="1"/>
  <c r="N62" i="3"/>
  <c r="M62" i="3"/>
  <c r="K62" i="3"/>
  <c r="J62" i="3"/>
  <c r="H62" i="3"/>
  <c r="G62" i="3"/>
  <c r="L61" i="3"/>
  <c r="L59" i="3" s="1"/>
  <c r="I61" i="3"/>
  <c r="I59" i="3" s="1"/>
  <c r="F61" i="3"/>
  <c r="F59" i="3" s="1"/>
  <c r="N59" i="3"/>
  <c r="M59" i="3"/>
  <c r="K59" i="3"/>
  <c r="J59" i="3"/>
  <c r="H59" i="3"/>
  <c r="G59" i="3"/>
  <c r="L58" i="3"/>
  <c r="L56" i="3" s="1"/>
  <c r="I58" i="3"/>
  <c r="I56" i="3" s="1"/>
  <c r="F58" i="3"/>
  <c r="F56" i="3" s="1"/>
  <c r="N56" i="3"/>
  <c r="M56" i="3"/>
  <c r="K56" i="3"/>
  <c r="J56" i="3"/>
  <c r="H56" i="3"/>
  <c r="G56" i="3"/>
  <c r="L55" i="3"/>
  <c r="L53" i="3" s="1"/>
  <c r="I55" i="3"/>
  <c r="I53" i="3" s="1"/>
  <c r="F55" i="3"/>
  <c r="F53" i="3" s="1"/>
  <c r="N53" i="3"/>
  <c r="M53" i="3"/>
  <c r="K53" i="3"/>
  <c r="J53" i="3"/>
  <c r="H53" i="3"/>
  <c r="G53" i="3"/>
  <c r="L50" i="3"/>
  <c r="I50" i="3"/>
  <c r="F50" i="3"/>
  <c r="L49" i="3"/>
  <c r="I49" i="3"/>
  <c r="F49" i="3"/>
  <c r="N47" i="3"/>
  <c r="N45" i="3" s="1"/>
  <c r="M47" i="3"/>
  <c r="M45" i="3" s="1"/>
  <c r="K47" i="3"/>
  <c r="K45" i="3" s="1"/>
  <c r="J47" i="3"/>
  <c r="J45" i="3" s="1"/>
  <c r="H47" i="3"/>
  <c r="H45" i="3" s="1"/>
  <c r="G47" i="3"/>
  <c r="G45" i="3" s="1"/>
  <c r="L44" i="3"/>
  <c r="L42" i="3" s="1"/>
  <c r="I44" i="3"/>
  <c r="I42" i="3"/>
  <c r="F44" i="3"/>
  <c r="F42" i="3" s="1"/>
  <c r="N42" i="3"/>
  <c r="M42" i="3"/>
  <c r="K42" i="3"/>
  <c r="J42" i="3"/>
  <c r="H42" i="3"/>
  <c r="G42" i="3"/>
  <c r="L41" i="3"/>
  <c r="L39" i="3" s="1"/>
  <c r="I41" i="3"/>
  <c r="I39" i="3" s="1"/>
  <c r="F41" i="3"/>
  <c r="F39" i="3" s="1"/>
  <c r="N39" i="3"/>
  <c r="M39" i="3"/>
  <c r="K39" i="3"/>
  <c r="J39" i="3"/>
  <c r="H39" i="3"/>
  <c r="G39" i="3"/>
  <c r="L38" i="3"/>
  <c r="L36" i="3" s="1"/>
  <c r="I38" i="3"/>
  <c r="I36" i="3" s="1"/>
  <c r="F38" i="3"/>
  <c r="F36" i="3" s="1"/>
  <c r="N36" i="3"/>
  <c r="M36" i="3"/>
  <c r="K36" i="3"/>
  <c r="J36" i="3"/>
  <c r="H36" i="3"/>
  <c r="G36" i="3"/>
  <c r="L35" i="3"/>
  <c r="L33" i="3" s="1"/>
  <c r="I35" i="3"/>
  <c r="I33" i="3" s="1"/>
  <c r="F35" i="3"/>
  <c r="F33" i="3" s="1"/>
  <c r="N33" i="3"/>
  <c r="M33" i="3"/>
  <c r="K33" i="3"/>
  <c r="J33" i="3"/>
  <c r="H33" i="3"/>
  <c r="G33" i="3"/>
  <c r="L32" i="3"/>
  <c r="I32" i="3"/>
  <c r="F32" i="3"/>
  <c r="L31" i="3"/>
  <c r="I31" i="3"/>
  <c r="F31" i="3"/>
  <c r="L30" i="3"/>
  <c r="I30" i="3"/>
  <c r="F30" i="3"/>
  <c r="N28" i="3"/>
  <c r="M28" i="3"/>
  <c r="K28" i="3"/>
  <c r="J28" i="3"/>
  <c r="H28" i="3"/>
  <c r="G28" i="3"/>
  <c r="L27" i="3"/>
  <c r="I27" i="3"/>
  <c r="F27" i="3"/>
  <c r="L26" i="3"/>
  <c r="I26" i="3"/>
  <c r="F26" i="3"/>
  <c r="N24" i="3"/>
  <c r="M24" i="3"/>
  <c r="K24" i="3"/>
  <c r="J24" i="3"/>
  <c r="H24" i="3"/>
  <c r="G24" i="3"/>
  <c r="L23" i="3"/>
  <c r="I23" i="3"/>
  <c r="F23" i="3"/>
  <c r="L22" i="3"/>
  <c r="I22" i="3"/>
  <c r="I19" i="3" s="1"/>
  <c r="F22" i="3"/>
  <c r="L21" i="3"/>
  <c r="I21" i="3"/>
  <c r="F21" i="3"/>
  <c r="N19" i="3"/>
  <c r="M19" i="3"/>
  <c r="K19" i="3"/>
  <c r="J19" i="3"/>
  <c r="H19" i="3"/>
  <c r="G19" i="3"/>
  <c r="J122" i="2"/>
  <c r="G122" i="2"/>
  <c r="D122" i="2"/>
  <c r="J121" i="2"/>
  <c r="G121" i="2"/>
  <c r="D121" i="2"/>
  <c r="J120" i="2"/>
  <c r="G120" i="2"/>
  <c r="D120" i="2"/>
  <c r="L119" i="2"/>
  <c r="K119" i="2"/>
  <c r="I119" i="2"/>
  <c r="H119" i="2"/>
  <c r="F119" i="2"/>
  <c r="E119" i="2"/>
  <c r="J118" i="2"/>
  <c r="G118" i="2"/>
  <c r="D118" i="2"/>
  <c r="J117" i="2"/>
  <c r="G117" i="2"/>
  <c r="D117" i="2"/>
  <c r="L116" i="2"/>
  <c r="I116" i="2"/>
  <c r="F116" i="2"/>
  <c r="J115" i="2"/>
  <c r="G115" i="2"/>
  <c r="D115" i="2"/>
  <c r="J114" i="2"/>
  <c r="J113" i="2" s="1"/>
  <c r="G114" i="2"/>
  <c r="D114" i="2"/>
  <c r="K113" i="2"/>
  <c r="H113" i="2"/>
  <c r="E113" i="2"/>
  <c r="J112" i="2"/>
  <c r="G112" i="2"/>
  <c r="D112" i="2"/>
  <c r="J111" i="2"/>
  <c r="G111" i="2"/>
  <c r="G110" i="2" s="1"/>
  <c r="D111" i="2"/>
  <c r="K110" i="2"/>
  <c r="H110" i="2"/>
  <c r="E110" i="2"/>
  <c r="J109" i="2"/>
  <c r="G109" i="2"/>
  <c r="D109" i="2"/>
  <c r="J108" i="2"/>
  <c r="G108" i="2"/>
  <c r="D108" i="2"/>
  <c r="J107" i="2"/>
  <c r="G107" i="2"/>
  <c r="D107" i="2"/>
  <c r="J106" i="2"/>
  <c r="G106" i="2"/>
  <c r="D106" i="2"/>
  <c r="J105" i="2"/>
  <c r="G105" i="2"/>
  <c r="D105" i="2"/>
  <c r="J104" i="2"/>
  <c r="G104" i="2"/>
  <c r="D104" i="2"/>
  <c r="J103" i="2"/>
  <c r="G103" i="2"/>
  <c r="D103" i="2"/>
  <c r="J102" i="2"/>
  <c r="G102" i="2"/>
  <c r="D102" i="2"/>
  <c r="J101" i="2"/>
  <c r="G101" i="2"/>
  <c r="D101" i="2"/>
  <c r="J100" i="2"/>
  <c r="G100" i="2"/>
  <c r="D100" i="2"/>
  <c r="J99" i="2"/>
  <c r="G99" i="2"/>
  <c r="D99" i="2"/>
  <c r="J98" i="2"/>
  <c r="G98" i="2"/>
  <c r="D98" i="2"/>
  <c r="J97" i="2"/>
  <c r="G97" i="2"/>
  <c r="D97" i="2"/>
  <c r="J96" i="2"/>
  <c r="G96" i="2"/>
  <c r="D96" i="2"/>
  <c r="J95" i="2"/>
  <c r="G95" i="2"/>
  <c r="D95" i="2"/>
  <c r="J94" i="2"/>
  <c r="G94" i="2"/>
  <c r="D94" i="2"/>
  <c r="J93" i="2"/>
  <c r="G93" i="2"/>
  <c r="D93" i="2"/>
  <c r="J92" i="2"/>
  <c r="G92" i="2"/>
  <c r="D92" i="2"/>
  <c r="J91" i="2"/>
  <c r="G91" i="2"/>
  <c r="D91" i="2"/>
  <c r="J90" i="2"/>
  <c r="G90" i="2"/>
  <c r="D90" i="2"/>
  <c r="J89" i="2"/>
  <c r="G89" i="2"/>
  <c r="D89" i="2"/>
  <c r="J88" i="2"/>
  <c r="G88" i="2"/>
  <c r="D88" i="2"/>
  <c r="K87" i="2"/>
  <c r="K86" i="2" s="1"/>
  <c r="H87" i="2"/>
  <c r="H86" i="2" s="1"/>
  <c r="E87" i="2"/>
  <c r="E86" i="2" s="1"/>
  <c r="J85" i="2"/>
  <c r="G85" i="2"/>
  <c r="D85" i="2"/>
  <c r="J84" i="2"/>
  <c r="G84" i="2"/>
  <c r="D84" i="2"/>
  <c r="J83" i="2"/>
  <c r="G83" i="2"/>
  <c r="D83" i="2"/>
  <c r="K82" i="2"/>
  <c r="H82" i="2"/>
  <c r="E82" i="2"/>
  <c r="J81" i="2"/>
  <c r="G81" i="2"/>
  <c r="D81" i="2"/>
  <c r="J80" i="2"/>
  <c r="G80" i="2"/>
  <c r="D80" i="2"/>
  <c r="J79" i="2"/>
  <c r="G79" i="2"/>
  <c r="D79" i="2"/>
  <c r="J78" i="2"/>
  <c r="G78" i="2"/>
  <c r="D78" i="2"/>
  <c r="K77" i="2"/>
  <c r="H77" i="2"/>
  <c r="E77" i="2"/>
  <c r="J76" i="2"/>
  <c r="J75" i="2" s="1"/>
  <c r="G76" i="2"/>
  <c r="G75" i="2" s="1"/>
  <c r="D76" i="2"/>
  <c r="D75" i="2" s="1"/>
  <c r="K75" i="2"/>
  <c r="H75" i="2"/>
  <c r="E75" i="2"/>
  <c r="J74" i="2"/>
  <c r="J73" i="2" s="1"/>
  <c r="G74" i="2"/>
  <c r="G73" i="2" s="1"/>
  <c r="D74" i="2"/>
  <c r="D73" i="2" s="1"/>
  <c r="L73" i="2"/>
  <c r="I73" i="2"/>
  <c r="F73" i="2"/>
  <c r="J71" i="2"/>
  <c r="G71" i="2"/>
  <c r="D71" i="2"/>
  <c r="J70" i="2"/>
  <c r="J69" i="2" s="1"/>
  <c r="G70" i="2"/>
  <c r="D70" i="2"/>
  <c r="L69" i="2"/>
  <c r="I69" i="2"/>
  <c r="F69" i="2"/>
  <c r="J68" i="2"/>
  <c r="G68" i="2"/>
  <c r="D68" i="2"/>
  <c r="J67" i="2"/>
  <c r="G67" i="2"/>
  <c r="D67" i="2"/>
  <c r="J66" i="2"/>
  <c r="G66" i="2"/>
  <c r="D66" i="2"/>
  <c r="J65" i="2"/>
  <c r="G65" i="2"/>
  <c r="G64" i="2" s="1"/>
  <c r="D65" i="2"/>
  <c r="K64" i="2"/>
  <c r="K62" i="2" s="1"/>
  <c r="H64" i="2"/>
  <c r="H62" i="2" s="1"/>
  <c r="E64" i="2"/>
  <c r="E62" i="2" s="1"/>
  <c r="E53" i="2" s="1"/>
  <c r="J63" i="2"/>
  <c r="G63" i="2"/>
  <c r="D63" i="2"/>
  <c r="J61" i="2"/>
  <c r="J60" i="2" s="1"/>
  <c r="G61" i="2"/>
  <c r="G60" i="2" s="1"/>
  <c r="D61" i="2"/>
  <c r="D60" i="2" s="1"/>
  <c r="L60" i="2"/>
  <c r="I60" i="2"/>
  <c r="F60" i="2"/>
  <c r="J59" i="2"/>
  <c r="J58" i="2" s="1"/>
  <c r="G59" i="2"/>
  <c r="G58" i="2" s="1"/>
  <c r="D59" i="2"/>
  <c r="D58" i="2" s="1"/>
  <c r="K58" i="2"/>
  <c r="H58" i="2"/>
  <c r="E58" i="2"/>
  <c r="J57" i="2"/>
  <c r="J56" i="2" s="1"/>
  <c r="G57" i="2"/>
  <c r="G56" i="2" s="1"/>
  <c r="D57" i="2"/>
  <c r="D56" i="2" s="1"/>
  <c r="L56" i="2"/>
  <c r="I56" i="2"/>
  <c r="F56" i="2"/>
  <c r="J55" i="2"/>
  <c r="J54" i="2" s="1"/>
  <c r="G55" i="2"/>
  <c r="G54" i="2" s="1"/>
  <c r="D55" i="2"/>
  <c r="D54" i="2" s="1"/>
  <c r="K54" i="2"/>
  <c r="H54" i="2"/>
  <c r="E54" i="2"/>
  <c r="J52" i="2"/>
  <c r="G52" i="2"/>
  <c r="D52" i="2"/>
  <c r="J51" i="2"/>
  <c r="G51" i="2"/>
  <c r="D51" i="2"/>
  <c r="J50" i="2"/>
  <c r="G50" i="2"/>
  <c r="D50" i="2"/>
  <c r="J49" i="2"/>
  <c r="G49" i="2"/>
  <c r="D49" i="2"/>
  <c r="K48" i="2"/>
  <c r="K47" i="2" s="1"/>
  <c r="H48" i="2"/>
  <c r="H47" i="2" s="1"/>
  <c r="E48" i="2"/>
  <c r="E47" i="2" s="1"/>
  <c r="J46" i="2"/>
  <c r="G46" i="2"/>
  <c r="D46" i="2"/>
  <c r="J45" i="2"/>
  <c r="G45" i="2"/>
  <c r="D45" i="2"/>
  <c r="D44" i="2" s="1"/>
  <c r="K44" i="2"/>
  <c r="H44" i="2"/>
  <c r="E44" i="2"/>
  <c r="J43" i="2"/>
  <c r="G43" i="2"/>
  <c r="D43" i="2"/>
  <c r="J42" i="2"/>
  <c r="G42" i="2"/>
  <c r="D42" i="2"/>
  <c r="J41" i="2"/>
  <c r="G41" i="2"/>
  <c r="D41" i="2"/>
  <c r="J40" i="2"/>
  <c r="G40" i="2"/>
  <c r="D40" i="2"/>
  <c r="J39" i="2"/>
  <c r="G39" i="2"/>
  <c r="D39" i="2"/>
  <c r="J38" i="2"/>
  <c r="G38" i="2"/>
  <c r="D38" i="2"/>
  <c r="J37" i="2"/>
  <c r="G37" i="2"/>
  <c r="D37" i="2"/>
  <c r="J36" i="2"/>
  <c r="G36" i="2"/>
  <c r="D36" i="2"/>
  <c r="J35" i="2"/>
  <c r="G35" i="2"/>
  <c r="D35" i="2"/>
  <c r="J34" i="2"/>
  <c r="G34" i="2"/>
  <c r="D34" i="2"/>
  <c r="J33" i="2"/>
  <c r="G33" i="2"/>
  <c r="D33" i="2"/>
  <c r="J32" i="2"/>
  <c r="G32" i="2"/>
  <c r="D32" i="2"/>
  <c r="J31" i="2"/>
  <c r="G31" i="2"/>
  <c r="D31" i="2"/>
  <c r="J30" i="2"/>
  <c r="G30" i="2"/>
  <c r="D30" i="2"/>
  <c r="J29" i="2"/>
  <c r="G29" i="2"/>
  <c r="D29" i="2"/>
  <c r="J28" i="2"/>
  <c r="G28" i="2"/>
  <c r="D28" i="2"/>
  <c r="J27" i="2"/>
  <c r="G27" i="2"/>
  <c r="D27" i="2"/>
  <c r="J26" i="2"/>
  <c r="G26" i="2"/>
  <c r="D26" i="2"/>
  <c r="J25" i="2"/>
  <c r="G25" i="2"/>
  <c r="D25" i="2"/>
  <c r="K24" i="2"/>
  <c r="H24" i="2"/>
  <c r="E24" i="2"/>
  <c r="J23" i="2"/>
  <c r="J22" i="2" s="1"/>
  <c r="G23" i="2"/>
  <c r="G22" i="2" s="1"/>
  <c r="D23" i="2"/>
  <c r="D22" i="2" s="1"/>
  <c r="K22" i="2"/>
  <c r="H22" i="2"/>
  <c r="E22" i="2"/>
  <c r="J20" i="2"/>
  <c r="G20" i="2"/>
  <c r="D20" i="2"/>
  <c r="J19" i="2"/>
  <c r="G19" i="2"/>
  <c r="D19" i="2"/>
  <c r="L314" i="3"/>
  <c r="L312" i="3" s="1"/>
  <c r="L37" i="6"/>
  <c r="L47" i="3"/>
  <c r="L45" i="3" s="1"/>
  <c r="D113" i="2"/>
  <c r="F263" i="3"/>
  <c r="I251" i="3"/>
  <c r="J119" i="2"/>
  <c r="D59" i="4" l="1"/>
  <c r="J90" i="4"/>
  <c r="K140" i="4"/>
  <c r="J32" i="4"/>
  <c r="J46" i="4"/>
  <c r="L85" i="6"/>
  <c r="I85" i="6"/>
  <c r="G91" i="6"/>
  <c r="L79" i="6"/>
  <c r="L77" i="6" s="1"/>
  <c r="G81" i="6"/>
  <c r="J43" i="6"/>
  <c r="F259" i="3"/>
  <c r="G18" i="2"/>
  <c r="G24" i="2"/>
  <c r="G44" i="2"/>
  <c r="D48" i="2"/>
  <c r="D47" i="2" s="1"/>
  <c r="G113" i="2"/>
  <c r="D119" i="2"/>
  <c r="F78" i="3"/>
  <c r="J79" i="4"/>
  <c r="G83" i="4"/>
  <c r="J127" i="4"/>
  <c r="D54" i="6"/>
  <c r="D68" i="6"/>
  <c r="J87" i="6"/>
  <c r="J85" i="6" s="1"/>
  <c r="G119" i="2"/>
  <c r="G43" i="6"/>
  <c r="D49" i="6"/>
  <c r="G60" i="6"/>
  <c r="G63" i="6" s="1"/>
  <c r="G72" i="6" s="1"/>
  <c r="G66" i="6" s="1"/>
  <c r="J60" i="6"/>
  <c r="L122" i="3"/>
  <c r="L132" i="3"/>
  <c r="M150" i="3"/>
  <c r="I215" i="3"/>
  <c r="I255" i="3"/>
  <c r="I259" i="3"/>
  <c r="I263" i="3"/>
  <c r="K88" i="4"/>
  <c r="G104" i="4"/>
  <c r="G98" i="4" s="1"/>
  <c r="D155" i="4"/>
  <c r="L27" i="6"/>
  <c r="D81" i="6"/>
  <c r="J18" i="2"/>
  <c r="J24" i="2"/>
  <c r="D110" i="2"/>
  <c r="F99" i="3"/>
  <c r="F103" i="3"/>
  <c r="I192" i="3"/>
  <c r="F255" i="3"/>
  <c r="F282" i="3"/>
  <c r="J41" i="4"/>
  <c r="G59" i="4"/>
  <c r="G94" i="4"/>
  <c r="D104" i="4"/>
  <c r="L171" i="4"/>
  <c r="L169" i="4" s="1"/>
  <c r="D29" i="6"/>
  <c r="G29" i="6"/>
  <c r="J81" i="6"/>
  <c r="G77" i="2"/>
  <c r="D116" i="2"/>
  <c r="I28" i="3"/>
  <c r="L99" i="3"/>
  <c r="D90" i="4"/>
  <c r="D88" i="4" s="1"/>
  <c r="D112" i="4"/>
  <c r="D108" i="4" s="1"/>
  <c r="J120" i="4"/>
  <c r="J116" i="4" s="1"/>
  <c r="J155" i="4"/>
  <c r="D173" i="4"/>
  <c r="D209" i="4"/>
  <c r="D217" i="4"/>
  <c r="D60" i="6"/>
  <c r="D63" i="6" s="1"/>
  <c r="D72" i="6" s="1"/>
  <c r="F53" i="2"/>
  <c r="N68" i="3"/>
  <c r="F109" i="3"/>
  <c r="I122" i="3"/>
  <c r="F197" i="3"/>
  <c r="D83" i="4"/>
  <c r="G90" i="4"/>
  <c r="J100" i="4"/>
  <c r="D120" i="4"/>
  <c r="D116" i="4" s="1"/>
  <c r="F171" i="4"/>
  <c r="J178" i="4"/>
  <c r="J49" i="6"/>
  <c r="G87" i="6"/>
  <c r="G85" i="6" s="1"/>
  <c r="G79" i="6" s="1"/>
  <c r="G77" i="6" s="1"/>
  <c r="D91" i="6"/>
  <c r="D87" i="6"/>
  <c r="D85" i="6" s="1"/>
  <c r="E63" i="6"/>
  <c r="F72" i="6" s="1"/>
  <c r="F66" i="6" s="1"/>
  <c r="F58" i="6" s="1"/>
  <c r="F47" i="6" s="1"/>
  <c r="L72" i="6"/>
  <c r="L66" i="6" s="1"/>
  <c r="L58" i="6" s="1"/>
  <c r="J58" i="6" s="1"/>
  <c r="J47" i="6" s="1"/>
  <c r="K47" i="6"/>
  <c r="K17" i="6" s="1"/>
  <c r="K15" i="6" s="1"/>
  <c r="J63" i="6"/>
  <c r="J72" i="6" s="1"/>
  <c r="J66" i="6" s="1"/>
  <c r="H58" i="6"/>
  <c r="H47" i="6" s="1"/>
  <c r="I66" i="6"/>
  <c r="I58" i="6" s="1"/>
  <c r="I47" i="6" s="1"/>
  <c r="G54" i="6"/>
  <c r="G49" i="6"/>
  <c r="D43" i="6"/>
  <c r="D37" i="6" s="1"/>
  <c r="J37" i="6"/>
  <c r="E37" i="6"/>
  <c r="E25" i="6" s="1"/>
  <c r="E19" i="6" s="1"/>
  <c r="G39" i="6"/>
  <c r="G37" i="6" s="1"/>
  <c r="G33" i="6"/>
  <c r="D27" i="6"/>
  <c r="J33" i="6"/>
  <c r="J29" i="6"/>
  <c r="F27" i="6"/>
  <c r="L25" i="6"/>
  <c r="L19" i="6" s="1"/>
  <c r="I27" i="6"/>
  <c r="I25" i="6" s="1"/>
  <c r="I19" i="6" s="1"/>
  <c r="D21" i="6"/>
  <c r="J225" i="4"/>
  <c r="G217" i="4"/>
  <c r="G214" i="4" s="1"/>
  <c r="J217" i="4"/>
  <c r="J214" i="4" s="1"/>
  <c r="F207" i="4"/>
  <c r="L207" i="4"/>
  <c r="D214" i="4"/>
  <c r="G209" i="4"/>
  <c r="J209" i="4"/>
  <c r="I207" i="4"/>
  <c r="J198" i="4"/>
  <c r="G198" i="4"/>
  <c r="D198" i="4"/>
  <c r="J189" i="4"/>
  <c r="F169" i="4"/>
  <c r="D189" i="4"/>
  <c r="J183" i="4"/>
  <c r="G183" i="4"/>
  <c r="D183" i="4"/>
  <c r="D178" i="4"/>
  <c r="G178" i="4"/>
  <c r="I171" i="4"/>
  <c r="I169" i="4" s="1"/>
  <c r="G173" i="4"/>
  <c r="J173" i="4"/>
  <c r="D165" i="4"/>
  <c r="G155" i="4"/>
  <c r="H140" i="4"/>
  <c r="E140" i="4"/>
  <c r="J146" i="4"/>
  <c r="G146" i="4"/>
  <c r="J142" i="4"/>
  <c r="D142" i="4"/>
  <c r="D131" i="4"/>
  <c r="J131" i="4"/>
  <c r="J125" i="4" s="1"/>
  <c r="K125" i="4"/>
  <c r="G127" i="4"/>
  <c r="E125" i="4"/>
  <c r="G120" i="4"/>
  <c r="G116" i="4" s="1"/>
  <c r="G112" i="4"/>
  <c r="G108" i="4" s="1"/>
  <c r="K98" i="4"/>
  <c r="J112" i="4"/>
  <c r="J108" i="4" s="1"/>
  <c r="J104" i="4"/>
  <c r="E98" i="4"/>
  <c r="D100" i="4"/>
  <c r="H98" i="4"/>
  <c r="J94" i="4"/>
  <c r="J88" i="4" s="1"/>
  <c r="D94" i="4"/>
  <c r="H88" i="4"/>
  <c r="J83" i="4"/>
  <c r="J73" i="4" s="1"/>
  <c r="G79" i="4"/>
  <c r="E73" i="4"/>
  <c r="H73" i="4"/>
  <c r="D79" i="4"/>
  <c r="J63" i="4"/>
  <c r="G63" i="4"/>
  <c r="H30" i="4"/>
  <c r="D46" i="4"/>
  <c r="G41" i="4"/>
  <c r="D41" i="4"/>
  <c r="E30" i="4"/>
  <c r="G32" i="4"/>
  <c r="K30" i="4"/>
  <c r="D32" i="4"/>
  <c r="J22" i="4"/>
  <c r="J20" i="4" s="1"/>
  <c r="G22" i="4"/>
  <c r="G20" i="4" s="1"/>
  <c r="D22" i="4"/>
  <c r="D20" i="4" s="1"/>
  <c r="G280" i="3"/>
  <c r="F308" i="3"/>
  <c r="N280" i="3"/>
  <c r="L280" i="3"/>
  <c r="K280" i="3"/>
  <c r="I282" i="3"/>
  <c r="I280" i="3" s="1"/>
  <c r="J280" i="3"/>
  <c r="H280" i="3"/>
  <c r="H249" i="3"/>
  <c r="L267" i="3"/>
  <c r="L263" i="3"/>
  <c r="L259" i="3"/>
  <c r="G249" i="3"/>
  <c r="L251" i="3"/>
  <c r="L249" i="3" s="1"/>
  <c r="F251" i="3"/>
  <c r="N249" i="3"/>
  <c r="K249" i="3"/>
  <c r="F238" i="3"/>
  <c r="L238" i="3"/>
  <c r="K219" i="3"/>
  <c r="I238" i="3"/>
  <c r="L233" i="3"/>
  <c r="I233" i="3"/>
  <c r="F233" i="3"/>
  <c r="I224" i="3"/>
  <c r="F224" i="3"/>
  <c r="M219" i="3"/>
  <c r="J219" i="3"/>
  <c r="F215" i="3"/>
  <c r="H190" i="3"/>
  <c r="J190" i="3"/>
  <c r="L203" i="3"/>
  <c r="I203" i="3"/>
  <c r="F203" i="3"/>
  <c r="M190" i="3"/>
  <c r="I197" i="3"/>
  <c r="N190" i="3"/>
  <c r="F192" i="3"/>
  <c r="L192" i="3"/>
  <c r="N170" i="3"/>
  <c r="K170" i="3"/>
  <c r="M170" i="3"/>
  <c r="K150" i="3"/>
  <c r="L150" i="3"/>
  <c r="J150" i="3"/>
  <c r="H150" i="3"/>
  <c r="F150" i="3"/>
  <c r="I138" i="3"/>
  <c r="I132" i="3"/>
  <c r="F132" i="3"/>
  <c r="F122" i="3"/>
  <c r="L117" i="3"/>
  <c r="I117" i="3"/>
  <c r="F117" i="3"/>
  <c r="N97" i="3"/>
  <c r="I109" i="3"/>
  <c r="L109" i="3"/>
  <c r="L103" i="3"/>
  <c r="I103" i="3"/>
  <c r="M97" i="3"/>
  <c r="K97" i="3"/>
  <c r="J97" i="3"/>
  <c r="K68" i="3"/>
  <c r="L78" i="3"/>
  <c r="I78" i="3"/>
  <c r="G68" i="3"/>
  <c r="F70" i="3"/>
  <c r="F68" i="3" s="1"/>
  <c r="H68" i="3"/>
  <c r="M68" i="3"/>
  <c r="J68" i="3"/>
  <c r="N51" i="3"/>
  <c r="L51" i="3"/>
  <c r="K51" i="3"/>
  <c r="J51" i="3"/>
  <c r="I47" i="3"/>
  <c r="I45" i="3" s="1"/>
  <c r="F47" i="3"/>
  <c r="F45" i="3" s="1"/>
  <c r="M17" i="3"/>
  <c r="N17" i="3"/>
  <c r="L28" i="3"/>
  <c r="F28" i="3"/>
  <c r="H17" i="3"/>
  <c r="L24" i="3"/>
  <c r="I24" i="3"/>
  <c r="F24" i="3"/>
  <c r="L19" i="3"/>
  <c r="F19" i="3"/>
  <c r="K17" i="3"/>
  <c r="J17" i="3"/>
  <c r="G17" i="3"/>
  <c r="G165" i="4"/>
  <c r="I72" i="2"/>
  <c r="J116" i="2"/>
  <c r="G116" i="2"/>
  <c r="F72" i="2"/>
  <c r="J110" i="2"/>
  <c r="D87" i="2"/>
  <c r="D86" i="2" s="1"/>
  <c r="G82" i="2"/>
  <c r="H72" i="2"/>
  <c r="K72" i="2"/>
  <c r="D82" i="2"/>
  <c r="E72" i="2"/>
  <c r="J77" i="2"/>
  <c r="L72" i="2"/>
  <c r="G69" i="2"/>
  <c r="D69" i="2"/>
  <c r="J64" i="2"/>
  <c r="J62" i="2" s="1"/>
  <c r="J53" i="2" s="1"/>
  <c r="K53" i="2"/>
  <c r="D64" i="2"/>
  <c r="D62" i="2" s="1"/>
  <c r="D53" i="2" s="1"/>
  <c r="H53" i="2"/>
  <c r="G48" i="2"/>
  <c r="G47" i="2" s="1"/>
  <c r="J48" i="2"/>
  <c r="J47" i="2" s="1"/>
  <c r="J44" i="2"/>
  <c r="K17" i="2"/>
  <c r="H17" i="2"/>
  <c r="D24" i="2"/>
  <c r="D18" i="2"/>
  <c r="I51" i="3"/>
  <c r="I150" i="3"/>
  <c r="K190" i="3"/>
  <c r="G46" i="4"/>
  <c r="G97" i="3"/>
  <c r="D63" i="4"/>
  <c r="H97" i="3"/>
  <c r="F170" i="3"/>
  <c r="I170" i="3"/>
  <c r="J249" i="3"/>
  <c r="M51" i="3"/>
  <c r="L197" i="3"/>
  <c r="G131" i="4"/>
  <c r="G125" i="4" s="1"/>
  <c r="H51" i="3"/>
  <c r="G87" i="2"/>
  <c r="G86" i="2" s="1"/>
  <c r="G72" i="2" s="1"/>
  <c r="M280" i="3"/>
  <c r="H125" i="4"/>
  <c r="F79" i="6"/>
  <c r="F77" i="6" s="1"/>
  <c r="D77" i="2"/>
  <c r="J87" i="2"/>
  <c r="J86" i="2" s="1"/>
  <c r="I70" i="3"/>
  <c r="I68" i="3" s="1"/>
  <c r="N150" i="3"/>
  <c r="L224" i="3"/>
  <c r="D146" i="4"/>
  <c r="I79" i="6"/>
  <c r="I77" i="6" s="1"/>
  <c r="F138" i="3"/>
  <c r="J82" i="2"/>
  <c r="L70" i="3"/>
  <c r="L138" i="3"/>
  <c r="N219" i="3"/>
  <c r="D127" i="4"/>
  <c r="L170" i="3"/>
  <c r="I53" i="2"/>
  <c r="F51" i="3"/>
  <c r="G170" i="3"/>
  <c r="K73" i="4"/>
  <c r="G225" i="4"/>
  <c r="G21" i="6"/>
  <c r="F37" i="6"/>
  <c r="M249" i="3"/>
  <c r="L53" i="2"/>
  <c r="H170" i="3"/>
  <c r="G219" i="3"/>
  <c r="F267" i="3"/>
  <c r="D75" i="4"/>
  <c r="G189" i="4"/>
  <c r="H37" i="6"/>
  <c r="H25" i="6" s="1"/>
  <c r="H19" i="6" s="1"/>
  <c r="G62" i="2"/>
  <c r="G51" i="3"/>
  <c r="E17" i="2"/>
  <c r="G150" i="3"/>
  <c r="J170" i="3"/>
  <c r="G190" i="3"/>
  <c r="H219" i="3"/>
  <c r="I267" i="3"/>
  <c r="G75" i="4"/>
  <c r="D225" i="4"/>
  <c r="G17" i="2" l="1"/>
  <c r="J98" i="4"/>
  <c r="J30" i="4"/>
  <c r="D79" i="6"/>
  <c r="D77" i="6" s="1"/>
  <c r="D66" i="6"/>
  <c r="J27" i="6"/>
  <c r="J25" i="6" s="1"/>
  <c r="J19" i="6" s="1"/>
  <c r="G73" i="4"/>
  <c r="F280" i="3"/>
  <c r="I17" i="3"/>
  <c r="F16" i="2"/>
  <c r="D171" i="4"/>
  <c r="J79" i="6"/>
  <c r="J77" i="6" s="1"/>
  <c r="G88" i="4"/>
  <c r="I249" i="3"/>
  <c r="D207" i="4"/>
  <c r="I16" i="2"/>
  <c r="L68" i="3"/>
  <c r="G53" i="2"/>
  <c r="G16" i="2" s="1"/>
  <c r="L190" i="3"/>
  <c r="F249" i="3"/>
  <c r="D25" i="6"/>
  <c r="D19" i="6" s="1"/>
  <c r="F25" i="6"/>
  <c r="F19" i="6" s="1"/>
  <c r="F17" i="6" s="1"/>
  <c r="F15" i="6" s="1"/>
  <c r="G27" i="6"/>
  <c r="J17" i="2"/>
  <c r="L17" i="3"/>
  <c r="G30" i="4"/>
  <c r="I190" i="3"/>
  <c r="E58" i="6"/>
  <c r="L47" i="6"/>
  <c r="L17" i="6" s="1"/>
  <c r="L15" i="6" s="1"/>
  <c r="I17" i="6"/>
  <c r="I15" i="6" s="1"/>
  <c r="G58" i="6"/>
  <c r="G47" i="6" s="1"/>
  <c r="H17" i="6"/>
  <c r="H15" i="6" s="1"/>
  <c r="J17" i="6"/>
  <c r="G25" i="6"/>
  <c r="G19" i="6" s="1"/>
  <c r="G207" i="4"/>
  <c r="I16" i="4"/>
  <c r="F16" i="4"/>
  <c r="J207" i="4"/>
  <c r="L16" i="4"/>
  <c r="D169" i="4"/>
  <c r="J171" i="4"/>
  <c r="J169" i="4" s="1"/>
  <c r="G171" i="4"/>
  <c r="G169" i="4" s="1"/>
  <c r="G140" i="4"/>
  <c r="J140" i="4"/>
  <c r="D140" i="4"/>
  <c r="D125" i="4"/>
  <c r="D98" i="4"/>
  <c r="E18" i="4"/>
  <c r="E16" i="4" s="1"/>
  <c r="D73" i="4"/>
  <c r="H18" i="4"/>
  <c r="H16" i="4" s="1"/>
  <c r="K18" i="4"/>
  <c r="K16" i="4" s="1"/>
  <c r="D30" i="4"/>
  <c r="F219" i="3"/>
  <c r="I219" i="3"/>
  <c r="L219" i="3"/>
  <c r="F190" i="3"/>
  <c r="I97" i="3"/>
  <c r="F97" i="3"/>
  <c r="L97" i="3"/>
  <c r="M16" i="3"/>
  <c r="N16" i="3"/>
  <c r="H16" i="3"/>
  <c r="F17" i="3"/>
  <c r="G16" i="3"/>
  <c r="J16" i="3"/>
  <c r="K16" i="3"/>
  <c r="L16" i="2"/>
  <c r="J72" i="2"/>
  <c r="D72" i="2"/>
  <c r="K16" i="2"/>
  <c r="E16" i="2"/>
  <c r="H16" i="2"/>
  <c r="D17" i="2"/>
  <c r="J15" i="6" l="1"/>
  <c r="I16" i="3"/>
  <c r="J16" i="2"/>
  <c r="G17" i="6"/>
  <c r="G15" i="6" s="1"/>
  <c r="E47" i="6"/>
  <c r="E17" i="6" s="1"/>
  <c r="E15" i="6" s="1"/>
  <c r="D58" i="6"/>
  <c r="D47" i="6" s="1"/>
  <c r="D17" i="6" s="1"/>
  <c r="D15" i="6" s="1"/>
  <c r="G18" i="4"/>
  <c r="G16" i="4" s="1"/>
  <c r="J18" i="4"/>
  <c r="J16" i="4" s="1"/>
  <c r="D18" i="4"/>
  <c r="D16" i="4" s="1"/>
  <c r="L16" i="3"/>
  <c r="F16" i="3"/>
  <c r="J15" i="5"/>
  <c r="E15" i="5"/>
  <c r="K15" i="5"/>
  <c r="D15" i="5"/>
  <c r="G15" i="5"/>
  <c r="H15" i="5"/>
  <c r="D16" i="2"/>
  <c r="C15" i="5" l="1"/>
  <c r="I15" i="5"/>
  <c r="F15" i="5"/>
</calcChain>
</file>

<file path=xl/sharedStrings.xml><?xml version="1.0" encoding="utf-8"?>
<sst xmlns="http://schemas.openxmlformats.org/spreadsheetml/2006/main" count="2282" uniqueCount="806">
  <si>
    <t>9121</t>
  </si>
  <si>
    <t>6121</t>
  </si>
  <si>
    <t>9122</t>
  </si>
  <si>
    <t>6122</t>
  </si>
  <si>
    <t>9111</t>
  </si>
  <si>
    <t>6111</t>
  </si>
  <si>
    <t>9112</t>
  </si>
  <si>
    <t>6112</t>
  </si>
  <si>
    <t>9213</t>
  </si>
  <si>
    <t>6213</t>
  </si>
  <si>
    <t>9212</t>
  </si>
  <si>
    <t>6212</t>
  </si>
  <si>
    <t>0</t>
  </si>
  <si>
    <t>1</t>
  </si>
  <si>
    <t>2</t>
  </si>
  <si>
    <t>4712</t>
  </si>
  <si>
    <t xml:space="preserve">     X</t>
  </si>
  <si>
    <t>8111</t>
  </si>
  <si>
    <t>8121</t>
  </si>
  <si>
    <t>8131</t>
  </si>
  <si>
    <t>1110</t>
  </si>
  <si>
    <t>1130</t>
  </si>
  <si>
    <t>8211</t>
  </si>
  <si>
    <t>8221</t>
  </si>
  <si>
    <t>8222</t>
  </si>
  <si>
    <t>8223</t>
  </si>
  <si>
    <t>1310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</si>
  <si>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</si>
  <si>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</si>
  <si>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</si>
  <si>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</si>
  <si>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</si>
  <si>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</si>
  <si>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</si>
  <si>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</si>
  <si>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</si>
  <si>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</si>
  <si>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</si>
  <si>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</si>
  <si>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</si>
  <si>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</si>
  <si>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7</t>
  </si>
  <si>
    <t>8</t>
  </si>
  <si>
    <t>4729</t>
  </si>
  <si>
    <t>10</t>
  </si>
  <si>
    <t>11</t>
  </si>
  <si>
    <t>4115</t>
  </si>
  <si>
    <t>4111</t>
  </si>
  <si>
    <t>4112</t>
  </si>
  <si>
    <t>4121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</si>
  <si>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</si>
  <si>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</si>
  <si>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</si>
  <si>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</si>
  <si>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</si>
  <si>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</si>
  <si>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</si>
  <si>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</si>
  <si>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</si>
  <si>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</si>
  <si>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</si>
  <si>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</si>
  <si>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</si>
  <si>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</si>
  <si>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</si>
  <si>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</si>
  <si>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</si>
  <si>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</si>
  <si>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</si>
  <si>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</si>
  <si>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</si>
  <si>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</si>
  <si>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</si>
  <si>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</si>
  <si>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</si>
  <si>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</si>
  <si>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</si>
  <si>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</si>
  <si>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</si>
  <si>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</si>
  <si>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</si>
  <si>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</si>
  <si>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</si>
  <si>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</si>
  <si>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</si>
  <si>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</si>
  <si>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</si>
  <si>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</si>
  <si>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</si>
  <si>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</si>
  <si>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</si>
  <si>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</si>
  <si>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</si>
  <si>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</si>
  <si>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</si>
  <si>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</si>
  <si>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</si>
  <si>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</si>
  <si>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</si>
  <si>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</si>
  <si>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</si>
  <si>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</si>
  <si>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</si>
  <si>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</si>
  <si>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</si>
  <si>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</si>
  <si>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</si>
  <si>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</si>
  <si>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</si>
  <si>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</si>
  <si>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</si>
  <si>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</si>
  <si>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</si>
  <si>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</si>
  <si>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</si>
  <si>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</si>
  <si>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</si>
  <si>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</si>
  <si>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</si>
  <si>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</si>
  <si>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</si>
  <si>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</si>
  <si>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</si>
  <si>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</si>
  <si>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</si>
  <si>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</si>
  <si>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</si>
  <si>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</si>
  <si>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</si>
  <si>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</si>
  <si>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</si>
  <si>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</si>
  <si>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</si>
  <si>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</si>
  <si>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</si>
  <si>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</si>
  <si>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</si>
  <si>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</si>
  <si>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</si>
  <si>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>1000</t>
  </si>
  <si>
    <t>1100</t>
  </si>
  <si>
    <t>1300</t>
  </si>
  <si>
    <t xml:space="preserve"> X</t>
  </si>
  <si>
    <t>X</t>
  </si>
  <si>
    <t>1334</t>
  </si>
  <si>
    <t>1340</t>
  </si>
  <si>
    <t>1341</t>
  </si>
  <si>
    <t>1111</t>
  </si>
  <si>
    <t>1121</t>
  </si>
  <si>
    <t>1140</t>
  </si>
  <si>
    <t>1141</t>
  </si>
  <si>
    <t>1142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</si>
  <si>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</si>
  <si>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</si>
  <si>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</si>
  <si>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</si>
  <si>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</si>
  <si>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</si>
  <si>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</si>
  <si>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</si>
  <si>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</si>
  <si>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</si>
  <si>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</si>
  <si>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1362</t>
  </si>
  <si>
    <t>1370</t>
  </si>
  <si>
    <t>1371</t>
  </si>
  <si>
    <t>1380</t>
  </si>
  <si>
    <t>1381</t>
  </si>
  <si>
    <t>1382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</si>
  <si>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</si>
  <si>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</si>
  <si>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</si>
  <si>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</si>
  <si>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</si>
  <si>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</si>
  <si>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</si>
  <si>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</si>
  <si>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</si>
  <si>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</si>
  <si>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</si>
  <si>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</si>
  <si>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</si>
  <si>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</si>
  <si>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</si>
  <si>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</si>
  <si>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</si>
  <si>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</si>
  <si>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</si>
  <si>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 xml:space="preserve"> NN </t>
  </si>
  <si>
    <t>3</t>
  </si>
  <si>
    <t>1343</t>
  </si>
  <si>
    <t>1372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</si>
  <si>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</si>
  <si>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</si>
  <si>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</si>
  <si>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</si>
  <si>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</si>
  <si>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</si>
  <si>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</si>
  <si>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</si>
  <si>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</si>
  <si>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</si>
  <si>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</si>
  <si>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</si>
  <si>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</si>
  <si>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</si>
  <si>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</si>
  <si>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</si>
  <si>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</si>
  <si>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</si>
  <si>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</si>
  <si>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13501</t>
  </si>
  <si>
    <t>13502</t>
  </si>
  <si>
    <t>13503</t>
  </si>
  <si>
    <t>13504</t>
  </si>
  <si>
    <t>13505</t>
  </si>
  <si>
    <t>13506</t>
  </si>
  <si>
    <t>13507</t>
  </si>
  <si>
    <t>13508</t>
  </si>
  <si>
    <t>13509</t>
  </si>
  <si>
    <t>13510</t>
  </si>
  <si>
    <t>13511</t>
  </si>
  <si>
    <t>13512</t>
  </si>
  <si>
    <t>13513</t>
  </si>
  <si>
    <t>13514</t>
  </si>
  <si>
    <t>13515</t>
  </si>
  <si>
    <t>13516</t>
  </si>
  <si>
    <t>13517</t>
  </si>
  <si>
    <t>13518</t>
  </si>
  <si>
    <t>13519</t>
  </si>
  <si>
    <t>13520</t>
  </si>
  <si>
    <t>1353</t>
  </si>
  <si>
    <t>1361</t>
  </si>
  <si>
    <t>ՀԱՇՎԵՏՎՈՒԹՅՈՒՆ</t>
  </si>
  <si>
    <t xml:space="preserve"> ՀԱՇՎԵՏՎՈՒԹՅՈՒՆ
</t>
  </si>
  <si>
    <t>ՀԱՄԱՅՆՔԻ ԲՅՈՒՋԵԻ ԵԿԱՄՈՒՏՆԵՐԻ ԿԱՏԱՐՄԱՆ ՎԵՐԱԲԵՐՅԱԼ</t>
  </si>
  <si>
    <t xml:space="preserve"> (հազար դրամ)</t>
  </si>
  <si>
    <t>Տարեկան հաստատված պլան</t>
  </si>
  <si>
    <t>Տարեկան ճշտված պլան</t>
  </si>
  <si>
    <t>Փաստացի</t>
  </si>
  <si>
    <t>Տողի
 NN</t>
  </si>
  <si>
    <t>Եկամտատեսակները</t>
  </si>
  <si>
    <t>Հոդվածի NN</t>
  </si>
  <si>
    <t>Ընդամենը (ս.5+ս.6)</t>
  </si>
  <si>
    <t>այդ թվում`</t>
  </si>
  <si>
    <t>Ընդամենը (ս.8+ս.9)</t>
  </si>
  <si>
    <t>Ընդամենը (ս.11+ս.12)</t>
  </si>
  <si>
    <t>վարչական մաս</t>
  </si>
  <si>
    <t>ֆոնդային մաս</t>
  </si>
  <si>
    <r>
      <t>ԸՆԴԱՄԵՆԸ ԵԿԱՄՈՒՏՆԵՐ
(տող 1100 + տող 1200+տող 1300)</t>
    </r>
    <r>
      <rPr>
        <sz val="12"/>
        <rFont val="GHEA Grapalat"/>
        <family val="3"/>
      </rPr>
      <t xml:space="preserve">
</t>
    </r>
    <r>
      <rPr>
        <b/>
        <sz val="12"/>
        <rFont val="GHEA Grapalat"/>
        <family val="3"/>
      </rPr>
      <t>այդ թվում՝</t>
    </r>
  </si>
  <si>
    <r>
      <t xml:space="preserve">1. ՀԱՐԿԵՐ ԵՎ ՏՈՒՐՔԵՐ
</t>
    </r>
    <r>
      <rPr>
        <sz val="10"/>
        <rFont val="GHEA Grapalat"/>
        <family val="3"/>
      </rPr>
      <t>(տող 1110 + տող 1120 + տող 1130 + տող 1140 + տող 1150),</t>
    </r>
    <r>
      <rPr>
        <b/>
        <sz val="10"/>
        <rFont val="GHEA Grapalat"/>
        <family val="3"/>
      </rPr>
      <t xml:space="preserve">
</t>
    </r>
    <r>
      <rPr>
        <sz val="10"/>
        <rFont val="GHEA Grapalat"/>
        <family val="3"/>
      </rPr>
      <t>այդ թվում</t>
    </r>
    <r>
      <rPr>
        <b/>
        <sz val="10"/>
        <rFont val="GHEA Grapalat"/>
        <family val="3"/>
      </rPr>
      <t>`</t>
    </r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</si>
  <si>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</si>
  <si>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</si>
  <si>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r>
      <t xml:space="preserve"> 1.2 Գույքային հարկեր այլ գույքից
</t>
    </r>
    <r>
      <rPr>
        <sz val="10"/>
        <rFont val="GHEA Grapalat"/>
        <family val="3"/>
      </rPr>
      <t>այդ թվում`</t>
    </r>
  </si>
  <si>
    <t>Գույքահարկ փոխադրամիջոցների համար</t>
  </si>
  <si>
    <r>
      <t xml:space="preserve">1.3 Տեղական տուրքեր
</t>
    </r>
    <r>
      <rPr>
        <sz val="10"/>
        <rFont val="GHEA Grapalat"/>
        <family val="3"/>
      </rPr>
      <t>(տող 11301 + տող 11302 + տող 11303 + տող 11304 + տող 11305 + տող 11306 + տող 11307 + տող 11308 + տող 11309 + տող 11310 + տող 11311+տող 11312+ տող 11313 + տող 11314+տող 11315+ տող 11316 + տող 11317+ տող 11318 + տող 11319)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այդ թվում`</t>
    </r>
  </si>
  <si>
    <t xml:space="preserve">Համայնքի վարչական տարածքում նոր շենքերի, շինությունների և ոչ հիմնական  շինությունների շինարարության (տեղադրման) թույլտվության համար 
                          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</si>
  <si>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
</t>
  </si>
  <si>
    <t xml:space="preserve">Համայնքի վարչական տարածքում շենքերի, շինությունների և քաղաքաշինական այլ օբյեկտների  քանդման թույլտվության համար </t>
  </si>
  <si>
    <t>Համայնքի վարչական տարածքում, սահմանամերձ և բարձրլեռնային համայնքների վարչական տարածքում, բացառությամբ միջպետական և հանրապետական նշանակության ավտոմոբիլային ճանապարհների կողեզրում, խանութներում և կրպակներում հեղուկ վառելիքի, սեղմված բնական կամ հեղուկացված նավթային գազերի վաճառքի   թույլտվության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</si>
  <si>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</si>
  <si>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իրերի՝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</si>
  <si>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</si>
  <si>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«Առևտրի և ծառայությունների մասին» Հայաստանի Հանրապետության օրենքով սահմանված՝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</si>
  <si>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</si>
  <si>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</si>
  <si>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</si>
  <si>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սահմանված կարգին ու պայմաններին համապատասխան՝ համայնքի վարչական տարածքում արտաքին գովազդ տեղադրելու թույլտվության համար, բացառությամբ միջպետական ու հանրապետական նշանակության ավտոմոբիլային ճանապարհների օտարման շերտերում և պաշտպանական գոտիներում տեղադրվող գովազդների թույլտվությունների (բացառությամբ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</si>
  <si>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 </t>
  </si>
  <si>
    <t xml:space="preserve">Համայնքի վարչական տարածքում մարդատար տաքսու (բացառությամբ երթուղային տաքսիների՝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</si>
  <si>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</si>
  <si>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</si>
  <si>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</si>
  <si>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</si>
  <si>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</si>
  <si>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r>
      <t xml:space="preserve">1.4 Համայնքի բյուջե վճարվող պետական տուրքեր
</t>
    </r>
    <r>
      <rPr>
        <sz val="10"/>
        <rFont val="GHEA Grapalat"/>
        <family val="3"/>
      </rPr>
      <t>(տող 1141 + տող 1142)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այդ թվում`</t>
    </r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</si>
  <si>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</si>
  <si>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</si>
  <si>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r>
      <t xml:space="preserve"> 1.5 Այլ հարկային եկամուտներ
</t>
    </r>
    <r>
      <rPr>
        <sz val="10"/>
        <rFont val="GHEA Grapalat"/>
        <family val="3"/>
      </rPr>
      <t>(տող 1151 + տող 1155)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այդ թվում`</t>
    </r>
  </si>
  <si>
    <t>Օրենքով պետական բյուջե ամրագրվող հարկերից և այլ պարտադիր վճարներից մասհանումներ համայնքների բյուջեներ
(տող 1152 + տող 1153 + տող 1154),
որից`</t>
  </si>
  <si>
    <t>Եկամտային հարկ</t>
  </si>
  <si>
    <t>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</si>
  <si>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</si>
  <si>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</si>
  <si>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r>
      <t xml:space="preserve">2. ՊԱՇՏՈՆԱԿԱՆ ԴՐԱՄԱՇՆՈՐՀՆԵՐ_x000D_
</t>
    </r>
    <r>
      <rPr>
        <sz val="10"/>
        <rFont val="GHEA Grapalat"/>
        <family val="3"/>
      </rPr>
      <t>(տող 1210 + տող 1220 + տող 1230 + տող 1240 + տող 1250 + տող 1260)</t>
    </r>
    <r>
      <rPr>
        <b/>
        <sz val="10"/>
        <rFont val="GHEA Grapalat"/>
        <family val="3"/>
      </rPr>
      <t>,</t>
    </r>
    <r>
      <rPr>
        <sz val="10"/>
        <rFont val="GHEA Grapalat"/>
        <family val="3"/>
      </rPr>
      <t xml:space="preserve"> այդ թվում`</t>
    </r>
  </si>
  <si>
    <r>
      <t xml:space="preserve"> 2.1  Ընթացիկ արտաքին պաշտոնական դրամաշնորհներ` ստացված այլ պետություններից, </t>
    </r>
    <r>
      <rPr>
        <sz val="10"/>
        <rFont val="GHEA Grapalat"/>
        <family val="3"/>
      </rPr>
      <t>այդ թվում`</t>
    </r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</si>
  <si>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</si>
  <si>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r>
      <t xml:space="preserve">2.2 Կապիտալ արտաքին պաշտոնական դրամաշնորհներ` ստացված այլ պետություններից, </t>
    </r>
    <r>
      <rPr>
        <sz val="10"/>
        <rFont val="GHEA Grapalat"/>
        <family val="3"/>
      </rPr>
      <t>այդ թվում`</t>
    </r>
  </si>
  <si>
    <t xml:space="preserve">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
</t>
  </si>
  <si>
    <r>
      <t xml:space="preserve">2.3 Ընթացիկ արտաքին պաշտոնական դրամաշնորհներ` ստացված միջազգային կազմակերպություններից,_x000D_
</t>
    </r>
    <r>
      <rPr>
        <sz val="10"/>
        <rFont val="GHEA Grapalat"/>
        <family val="3"/>
      </rPr>
      <t>այդ թվում`</t>
    </r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</si>
  <si>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</si>
  <si>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r>
      <t xml:space="preserve">2.4 Կապիտալ արտաքին պաշտոնական դրամաշնորհներ` ստացված միջազգային կազմակերպություններից,_x000D_
</t>
    </r>
    <r>
      <rPr>
        <sz val="10"/>
        <rFont val="GHEA Grapalat"/>
        <family val="3"/>
      </rPr>
      <t>այդ թվում`</t>
    </r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</si>
  <si>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</si>
  <si>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r>
      <t xml:space="preserve">2.5 Ընթացիկ ներքին պաշտոնական դրամաշնորհներ` ստացված կառավարման այլ մակարդակներից
</t>
    </r>
    <r>
      <rPr>
        <sz val="10"/>
        <rFont val="GHEA Grapalat"/>
        <family val="3"/>
      </rPr>
      <t>(տող 1251 + տող 1252 + տող 1255 + տող 1256)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որից`</t>
    </r>
  </si>
  <si>
    <t>Պետական բյուջեից ֆինանսական համահարթեցման սկզբունքով տրամադրվող դոտացիաներ</t>
  </si>
  <si>
    <t>Պետական բյուջեից տրամադրվող այլ դոտացիաներ (տող 1253 + տող 1254),  այդ թվում`</t>
  </si>
  <si>
    <t>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</si>
  <si>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</si>
  <si>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</si>
  <si>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>ՀՀ այլ համայնքների բյուջեներից ընթացիկ ծախսերի ֆինանսավորման նպատակով ստացվող պաշտոնական դրամաշնորհներ</t>
  </si>
  <si>
    <r>
      <t xml:space="preserve"> 2.6 Կապիտալ ներքին պաշտոնական դրամաշնորհներ` ստացված կառավարման այլ մակարդակներից</t>
    </r>
    <r>
      <rPr>
        <sz val="10"/>
        <rFont val="GHEA Grapalat"/>
        <family val="3"/>
      </rPr>
      <t xml:space="preserve"> (տող 1261 + տող 1262)</t>
    </r>
    <r>
      <rPr>
        <b/>
        <sz val="10"/>
        <rFont val="GHEA Grapalat"/>
        <family val="3"/>
      </rPr>
      <t xml:space="preserve">,_x000D_
</t>
    </r>
    <r>
      <rPr>
        <sz val="10"/>
        <rFont val="GHEA Grapalat"/>
        <family val="3"/>
      </rPr>
      <t>այդ թվում`</t>
    </r>
  </si>
  <si>
    <t>Պետական բյուջեից կապիտալ ծախսերի ֆինանսավորման նպատակային հատկացումներ (սուբվենցիաներ)</t>
  </si>
  <si>
    <t>ՀՀ այլ համայնքներից կապիտալ ծախսերի ֆինանսավորման նպատակով ստացվող պաշտոնական դրամաշնորհներ</t>
  </si>
  <si>
    <r>
      <t xml:space="preserve">3. ԱՅԼ ԵԿԱՄՈՒՏՆԵՐ </t>
    </r>
    <r>
      <rPr>
        <sz val="10"/>
        <rFont val="GHEA Grapalat"/>
        <family val="3"/>
      </rPr>
      <t>(տող 1310 + տող 1320 + տող 1330 + տող 1340 + տող 1350 + տող 1360 + տող 1370 + տող 1380 + տող 1390)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 xml:space="preserve"> այդ թվում`</t>
    </r>
  </si>
  <si>
    <r>
      <t xml:space="preserve">3.1 Տոկոսներ
</t>
    </r>
    <r>
      <rPr>
        <sz val="10"/>
        <rFont val="GHEA Grapalat"/>
        <family val="3"/>
      </rPr>
      <t>այդ թվում`</t>
    </r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</si>
  <si>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</si>
  <si>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3.2 Շահաբաժիններ
 այդ թվում`</t>
  </si>
  <si>
    <t>Բաժնետիրական ընկերություններում համայնքի մասնակցության դիմաց համայնքի բյուջե կատարվող մասհանումներ (շահաբաժիններ)</t>
  </si>
  <si>
    <r>
      <t xml:space="preserve">3.3 Գույքի վարձակալությունից եկամուտներ
</t>
    </r>
    <r>
      <rPr>
        <sz val="10"/>
        <rFont val="GHEA Grapalat"/>
        <family val="3"/>
      </rPr>
      <t>(տող 1331 + տող 1332 + տող 1333 +  տող 1334)
այդ թվում`</t>
    </r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</si>
  <si>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</si>
  <si>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</si>
  <si>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</si>
  <si>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</si>
  <si>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r>
      <t xml:space="preserve">3.4 Համայնքի բյուջեի եկամուտներ ապրանքների մատակարարումից և ծառայությունների մատուցումից
</t>
    </r>
    <r>
      <rPr>
        <sz val="10"/>
        <rFont val="GHEA Grapalat"/>
        <family val="3"/>
      </rPr>
      <t>(տող 1341 + տող 1342 + տող 1343)
այդ թվում`</t>
    </r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</si>
  <si>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</si>
  <si>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</si>
  <si>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r>
      <t xml:space="preserve">3.5 Վարչական գանձումներ_x000D_
</t>
    </r>
    <r>
      <rPr>
        <sz val="10"/>
        <rFont val="GHEA Grapalat"/>
        <family val="3"/>
      </rPr>
      <t>(տող 1351 + տող 1352 + տող 1353)</t>
    </r>
    <r>
      <rPr>
        <b/>
        <sz val="10"/>
        <rFont val="GHEA Grapalat"/>
        <family val="3"/>
      </rPr>
      <t xml:space="preserve">,_x000D_
</t>
    </r>
    <r>
      <rPr>
        <sz val="10"/>
        <rFont val="GHEA Grapalat"/>
        <family val="3"/>
      </rPr>
      <t>այդ թվում`</t>
    </r>
  </si>
  <si>
    <t>Տեղական վճարներ (տող 13501 + տող 13502 + տող 13503 + տող 13504 + տող 13505 + տող 13506 + տող 13507 + տող 13508 + տող 13509 + տող 13510 + տող 13511 + տող 13512 + տող 13513 + տող 13514 + տող 13515 + տող 13516 + տող 13517 + տող 13518 + տող 13519 + տող 13520), 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</si>
  <si>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</si>
  <si>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Ճարտարապետաշինարարական նախագծային փաստաթղթերով նախատեսված՝ շինարարության թույլտվություն պահանջող, բոլոր շինարարական աշխատանքներն իրականացնելուց հետո շենքերի և շինությունների (այդ թվում՝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</si>
  <si>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</si>
  <si>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</si>
  <si>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</si>
  <si>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</si>
  <si>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</si>
  <si>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</si>
  <si>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մառուցող կազմակերպությունների սպասարկման տարածքներում</t>
  </si>
  <si>
    <t>Ոռոգման ջրի մատակարարման համար այն համայնքներում, որոնք ներառված չեն «Ջրօգտագործողների ընկերությունների և  ջրօգտագործողների ընկերությունների միությունների մասին» Հայաստանի Հանրապետության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</si>
  <si>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</si>
  <si>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</si>
  <si>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</si>
  <si>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</si>
  <si>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Համայնքային սեփականություն հանդիսացող ընդհանուր օգտագործման փողոցներում և հրապարակներում (բացառությամբ բակային տարածքների, ուսումնական, կրթական, մշակութային և առողջապահական հաստատությունների, պետական կառավարման և տեղական ինքնակառավարման մարմինների վարչական շենքերի հարակից տարածքների) ավտոտրանսպորտային միջոցն ավտոկայանատեղում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</si>
  <si>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</si>
  <si>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</si>
  <si>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</si>
  <si>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>Համայնքի վարչական տարածքում ինքնակամ կառուցված շենքերի, շինությունների օրինականացման համար վճարներ</t>
  </si>
  <si>
    <t>Համայնքի բյուջե մուտքագրվող այլ վարչական գանձումներ</t>
  </si>
  <si>
    <r>
      <t xml:space="preserve">3.6 Մուտքեր տույժերից, տուգանքներից_x000D_
</t>
    </r>
    <r>
      <rPr>
        <sz val="10"/>
        <rFont val="GHEA Grapalat"/>
        <family val="3"/>
      </rPr>
      <t>(տող 1361 + տող 1362)</t>
    </r>
    <r>
      <rPr>
        <b/>
        <sz val="10"/>
        <rFont val="GHEA Grapalat"/>
        <family val="3"/>
      </rPr>
      <t xml:space="preserve">_x000D_
</t>
    </r>
    <r>
      <rPr>
        <sz val="10"/>
        <rFont val="GHEA Grapalat"/>
        <family val="3"/>
      </rPr>
      <t>այդ թվում`</t>
    </r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</si>
  <si>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</si>
  <si>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</si>
  <si>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r>
      <t xml:space="preserve">3.7 Ընթացիկ ոչ պաշտոնական դրամաշնորհներ
 </t>
    </r>
    <r>
      <rPr>
        <sz val="10"/>
        <rFont val="GHEA Grapalat"/>
        <family val="3"/>
      </rPr>
      <t>(տող 1371 + տող 1372)</t>
    </r>
    <r>
      <rPr>
        <b/>
        <sz val="10"/>
        <rFont val="GHEA Grapalat"/>
        <family val="3"/>
      </rPr>
      <t xml:space="preserve">   </t>
    </r>
    <r>
      <rPr>
        <sz val="10"/>
        <rFont val="GHEA Grapalat"/>
        <family val="3"/>
      </rPr>
      <t>այդ թվում`</t>
    </r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</si>
  <si>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</si>
  <si>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</si>
  <si>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r>
      <t xml:space="preserve">3.8 Կապիտալ ոչ պաշտոնական դրամաշնորհներ
</t>
    </r>
    <r>
      <rPr>
        <sz val="10"/>
        <rFont val="GHEA Grapalat"/>
        <family val="3"/>
      </rPr>
      <t>(տող 1381 + տող 1382)
այդ թվում`</t>
    </r>
  </si>
  <si>
    <t xml:space="preserve">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</si>
  <si>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</si>
  <si>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r>
      <t xml:space="preserve">3.9 Այլ եկամուտներ
</t>
    </r>
    <r>
      <rPr>
        <sz val="10"/>
        <rFont val="GHEA Grapalat"/>
        <family val="3"/>
      </rPr>
      <t>(տող 1391 + տող 1392 + տող 1393)</t>
    </r>
    <r>
      <rPr>
        <b/>
        <sz val="10"/>
        <rFont val="GHEA Grapalat"/>
        <family val="3"/>
      </rPr>
      <t xml:space="preserve">  </t>
    </r>
    <r>
      <rPr>
        <sz val="10"/>
        <rFont val="GHEA Grapalat"/>
        <family val="3"/>
      </rPr>
      <t>այդ թվում`</t>
    </r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</si>
  <si>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</si>
  <si>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</si>
  <si>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</si>
  <si>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ՀԱՄԱՅՆՔԻ ԲՅՈՒՋԵԻ ԾԱԽՍԵՐԻ ԿԱՏԱՐՄԱՆ ՎԵՐԱԲԵՐՅԱԼ </t>
  </si>
  <si>
    <t>(գործառական դասակարգմամբ)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</si>
  <si>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</si>
  <si>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</si>
  <si>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</si>
  <si>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</si>
  <si>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</si>
  <si>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Ընդամենը</t>
  </si>
  <si>
    <t xml:space="preserve">   այդ թվում</t>
  </si>
  <si>
    <t>այդ թվում</t>
  </si>
  <si>
    <t>(ս.7 + ս8)</t>
  </si>
  <si>
    <t>վարչական բյուջե</t>
  </si>
  <si>
    <t>ֆոնդային բյուջե</t>
  </si>
  <si>
    <t>(ս.10 + ս11)</t>
  </si>
  <si>
    <t>(ս.13 + ս14)</t>
  </si>
  <si>
    <t xml:space="preserve">ԸՆԴԱՄԵՆԸ ԾԱԽՍԵՐ  (տող2100+տող2200+տող2300+տող2400+տող2500+տող2600+ տող2700+տող2800+տող2900+տող3000+տող3100)
</t>
  </si>
  <si>
    <t xml:space="preserve">ԸՆԴՀԱՆՈՒՐ ԲՆՈՒՅԹԻ ՀԱՆՐԱՅԻՆ ԾԱՌԱՅՈՒԹՅՈՒՆՆԵՐ (տող2110+տող2120+տող2130+տող2140+տող2150+տող2160+տող2170+տող2180)         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</si>
  <si>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</si>
  <si>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</si>
  <si>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</si>
  <si>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</si>
  <si>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Արտաքին հարաբերություններ</t>
  </si>
  <si>
    <t>Արտաքին տնտեսական օգնություն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</si>
  <si>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</si>
  <si>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</si>
  <si>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</si>
  <si>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</si>
  <si>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</si>
  <si>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</si>
  <si>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</si>
  <si>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</si>
  <si>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</si>
  <si>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</si>
  <si>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</si>
  <si>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</si>
  <si>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</si>
  <si>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</si>
  <si>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</si>
  <si>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</si>
  <si>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>Քաղաքացիական պաշտպանություն</t>
  </si>
  <si>
    <t>Արտաքին ռազմական օգնություն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</si>
  <si>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</si>
  <si>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</si>
  <si>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</si>
  <si>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</si>
  <si>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</si>
  <si>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</si>
  <si>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</si>
  <si>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</si>
  <si>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>Դատական գործունեություն և իրավական պաշտպանություն</t>
  </si>
  <si>
    <t xml:space="preserve">Դատարաններ 
Դատարաններ 
</t>
  </si>
  <si>
    <t>Իրավական պաշտպանություն</t>
  </si>
  <si>
    <t>Դատախազություն</t>
  </si>
  <si>
    <t>Կալանավայրեր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</si>
  <si>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</si>
  <si>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</si>
  <si>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</si>
  <si>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</si>
  <si>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</si>
  <si>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</si>
  <si>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</si>
  <si>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</si>
  <si>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</si>
  <si>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</si>
  <si>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</si>
  <si>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</si>
  <si>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</si>
  <si>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</si>
  <si>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</si>
  <si>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</si>
  <si>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</si>
  <si>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</si>
  <si>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</si>
  <si>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</si>
  <si>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</si>
  <si>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</si>
  <si>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</si>
  <si>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</si>
  <si>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</si>
  <si>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</si>
  <si>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</si>
  <si>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</si>
  <si>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</si>
  <si>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</si>
  <si>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</si>
  <si>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</si>
  <si>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</si>
  <si>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</si>
  <si>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</si>
  <si>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</si>
  <si>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</si>
  <si>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</si>
  <si>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</si>
  <si>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</si>
  <si>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</si>
  <si>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</si>
  <si>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</si>
  <si>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</si>
  <si>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</si>
  <si>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</si>
  <si>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</si>
  <si>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</si>
  <si>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</si>
  <si>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</si>
  <si>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</si>
  <si>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</si>
  <si>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</si>
  <si>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(տող2610+տող2620+տող2630+տող2640+տող2650+տող2660)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</si>
  <si>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</si>
  <si>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</si>
  <si>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</si>
  <si>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</si>
  <si>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</si>
  <si>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</si>
  <si>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</si>
  <si>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</si>
  <si>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</si>
  <si>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 xml:space="preserve">Այլ բժշկական ապրանքներ
</t>
  </si>
  <si>
    <t xml:space="preserve">Բժշկական սարքեր և սարքավորումներ
</t>
  </si>
  <si>
    <t>Արտահիվանդանոցային ծառայություններ</t>
  </si>
  <si>
    <t>Ընդհանուր բնույթի բժշկական ծառայություններ</t>
  </si>
  <si>
    <t xml:space="preserve">Մասնագիտացված բժշկական ծառայություններ
</t>
  </si>
  <si>
    <t>Ստոմատոլոգիական ծառայություններ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</si>
  <si>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</si>
  <si>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</si>
  <si>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</si>
  <si>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</si>
  <si>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</si>
  <si>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</si>
  <si>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</si>
  <si>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</si>
  <si>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</si>
  <si>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</si>
  <si>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</si>
  <si>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</si>
  <si>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</si>
  <si>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</si>
  <si>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</si>
  <si>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</si>
  <si>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</si>
  <si>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</si>
  <si>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</si>
  <si>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</si>
  <si>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</si>
  <si>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</si>
  <si>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</si>
  <si>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</si>
  <si>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</si>
  <si>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</si>
  <si>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</si>
  <si>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</si>
  <si>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</si>
  <si>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</si>
  <si>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</si>
  <si>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</si>
  <si>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>Տարրական ընդհանուր կրթություն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</si>
  <si>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</si>
  <si>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</si>
  <si>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</si>
  <si>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</si>
  <si>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</si>
  <si>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</si>
  <si>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</si>
  <si>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</si>
  <si>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</si>
  <si>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</si>
  <si>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</si>
  <si>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</si>
  <si>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</si>
  <si>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</si>
  <si>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</si>
  <si>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ՍՈՑԻԱԼԱԿԱՆ ՊԱՇՏՊԱՆՈՒԹՅՈՒՆ (տող3010+տող3020+տող3030+տող3040+տող3050+տող3060+տող3070+տող3080+տող3090)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</si>
  <si>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</si>
  <si>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</si>
  <si>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</si>
  <si>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</si>
  <si>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</si>
  <si>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</si>
  <si>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</si>
  <si>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</si>
  <si>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</si>
  <si>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</si>
  <si>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</si>
  <si>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</si>
  <si>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</si>
  <si>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</si>
  <si>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</si>
  <si>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*Համայնքների բյուջեների կազմման ժամանակ վարչական բյուջեի պահուստային ֆոնդից ֆոնդային բյուջե հատկացումներ նախատեսելիս 2000-րդ, 3100-րդ, 3110-րդ և 3112-րդ տողերի 7-րդ և 8-րդ, 10-րդ և 11-րդ, 13-րդ և 14-րդ սյունյակներում ներառված ցուցանիշների հանրագումարները պետք է գերազանցեն համապատասխանաբար նշված տողերի 6-րդ, 9-րդ, 12-րդ սյունյակում ներառված ցուցանիշներին՝ վարչական բյուջեի պահուստային ֆոնդից ֆոնդային բյուջե հատկացվող գումարի չափով (տես Համայնքի բյուջեի եկամուտների կատարման վերաբերյալ հաշվետվության 1392-րդ տողի 6-րդ, 9-րդ, 12-րդ սյունակները):</t>
  </si>
  <si>
    <t>** Ներկայացվում է դրամարկղային ծախսը:</t>
  </si>
  <si>
    <t>(տնտեսագիտական դասակարգմամբ)</t>
  </si>
  <si>
    <t xml:space="preserve"> Տողի NN  </t>
  </si>
  <si>
    <t xml:space="preserve">Բյուջետային ծախսերի տնտեսագիտական դասակարգման հոդվածների  </t>
  </si>
  <si>
    <t>անվանումները</t>
  </si>
  <si>
    <r>
      <t xml:space="preserve"> ԸՆԴԱՄԵՆԸ ԾԱԽՍԵՐ
(</t>
    </r>
    <r>
      <rPr>
        <sz val="10"/>
        <rFont val="GHEA Grapalat"/>
        <family val="3"/>
      </rPr>
      <t>տող4050+տող5000+տող 6000</t>
    </r>
    <r>
      <rPr>
        <b/>
        <sz val="10"/>
        <rFont val="GHEA Grapalat"/>
        <family val="3"/>
      </rPr>
      <t>)</t>
    </r>
  </si>
  <si>
    <t xml:space="preserve">այդ թվում` </t>
  </si>
  <si>
    <r>
      <t>Ա.ԸՆԹԱՑԻԿ  ԾԱԽՍԵՐ՝ (</t>
    </r>
    <r>
      <rPr>
        <sz val="10"/>
        <rFont val="GHEA Grapalat"/>
        <family val="3"/>
      </rPr>
      <t>տող4100+տող4200+տող4300+տող4400+տող4500+ տող4600+տող4700</t>
    </r>
    <r>
      <rPr>
        <b/>
        <sz val="10"/>
        <rFont val="GHEA Grapalat"/>
        <family val="3"/>
      </rPr>
      <t>)</t>
    </r>
  </si>
  <si>
    <r>
      <t>1.1 ԱՇԽԱՏԱՆՔԻ ՎԱՐՁԱՏՐՈՒԹՅՈՒՆ (</t>
    </r>
    <r>
      <rPr>
        <sz val="10"/>
        <rFont val="GHEA Grapalat"/>
        <family val="3"/>
      </rPr>
      <t>տող4110+տող4120</t>
    </r>
    <r>
      <rPr>
        <b/>
        <sz val="10"/>
        <rFont val="GHEA Grapalat"/>
        <family val="3"/>
      </rPr>
      <t>)</t>
    </r>
  </si>
  <si>
    <r>
      <t>ԴՐԱՄՈՎ ՎՃԱՐՎՈՂ ԱՇԽԱՏԱՎԱՐՁԵՐ ԵՎ ՀԱՎԵԼԱՎՃԱՐՆԵՐ (</t>
    </r>
    <r>
      <rPr>
        <i/>
        <sz val="9"/>
        <rFont val="GHEA Grapalat"/>
        <family val="3"/>
      </rPr>
      <t>տող4111+տող4112+ տող4114</t>
    </r>
    <r>
      <rPr>
        <b/>
        <i/>
        <sz val="9"/>
        <rFont val="GHEA Grapalat"/>
        <family val="3"/>
      </rPr>
      <t>)</t>
    </r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</si>
  <si>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</si>
  <si>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</si>
  <si>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</si>
  <si>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r>
      <t xml:space="preserve">ԲՆԵՂԵՆ ԱՇԽԱՏԱՎԱՐՁԵՐ ԵՎ ՀԱՎԵԼԱՎՃԱՐՆԵՐ </t>
    </r>
    <r>
      <rPr>
        <i/>
        <sz val="9"/>
        <rFont val="GHEA Grapalat"/>
        <family val="3"/>
      </rPr>
      <t>(տող4121</t>
    </r>
    <r>
      <rPr>
        <b/>
        <i/>
        <sz val="9"/>
        <rFont val="GHEA Grapalat"/>
        <family val="3"/>
      </rPr>
      <t>)</t>
    </r>
  </si>
  <si>
    <t xml:space="preserve"> -Բնեղեն աշխատավարձեր և հավելավճարներ</t>
  </si>
  <si>
    <r>
      <t>1.2 ԾԱՌԱՅՈՒԹՅՈՒՆՆԵՐԻ ԵՎ ԱՊՐԱՆՔՆԵՐԻ ՁԵՌՔ ԲԵՐՈՒՄ (</t>
    </r>
    <r>
      <rPr>
        <sz val="9"/>
        <rFont val="GHEA Grapalat"/>
        <family val="3"/>
      </rPr>
      <t>տող4210+տող4220+տող4230+տող4240+տող4250+տող4260</t>
    </r>
    <r>
      <rPr>
        <b/>
        <sz val="9"/>
        <rFont val="GHEA Grapalat"/>
        <family val="3"/>
      </rPr>
      <t>)</t>
    </r>
  </si>
  <si>
    <r>
      <t>ՇԱՐՈՒՆԱԿԱԿԱՆ ԾԱԽՍԵՐ (</t>
    </r>
    <r>
      <rPr>
        <i/>
        <sz val="9"/>
        <rFont val="GHEA Grapalat"/>
        <family val="3"/>
      </rPr>
      <t>տող4211+տող4212+տող4213+տող4214+տող4215+տող4216+տող4217</t>
    </r>
    <r>
      <rPr>
        <b/>
        <i/>
        <sz val="9"/>
        <rFont val="GHEA Grapalat"/>
        <family val="3"/>
      </rPr>
      <t>)</t>
    </r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</si>
  <si>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</si>
  <si>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</si>
  <si>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</si>
  <si>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</si>
  <si>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</si>
  <si>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 </t>
  </si>
  <si>
    <t xml:space="preserve"> -Արտագերատեսչական ծախսեր</t>
  </si>
  <si>
    <t>ԾԱՌԱՅՈՂԱԿԱՆ ԳՈՐԾՈՒՂՈՒՄՆԵՐԻ ԳԾՈՎ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</si>
  <si>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</si>
  <si>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</si>
  <si>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 -Այլ տրանսպորտային ծախսեր</t>
  </si>
  <si>
    <r>
      <t>ՊԱՅՄԱՆԱԳՐԱՅԻՆ ԱՅԼ ԾԱՌԱՅՈՒԹՅՈՒՆՆԵՐԻ ՁԵՌՔ ԲԵՐՈՒՄ (</t>
    </r>
    <r>
      <rPr>
        <i/>
        <sz val="9"/>
        <rFont val="GHEA Grapalat"/>
        <family val="3"/>
      </rPr>
      <t>տող4231+տող4232+տող4233+տող4234+տող4235+տող4236+տող4237+տող4238</t>
    </r>
    <r>
      <rPr>
        <b/>
        <i/>
        <sz val="9"/>
        <rFont val="GHEA Grapalat"/>
        <family val="3"/>
      </rPr>
      <t>)</t>
    </r>
  </si>
  <si>
    <t xml:space="preserve"> -Վարչական ծառայություններ</t>
  </si>
  <si>
    <t xml:space="preserve"> -Համակարգչային ծառայություններ</t>
  </si>
  <si>
    <t xml:space="preserve"> 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</si>
  <si>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</si>
  <si>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</si>
  <si>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</si>
  <si>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 -Ներկայացուցչական ծախսեր</t>
  </si>
  <si>
    <t xml:space="preserve">  -Ընդհանուր բնույթի այլ ծառայություններ</t>
  </si>
  <si>
    <r>
      <t xml:space="preserve"> ԱՅԼ ՄԱՍՆԱԳԻՏԱԿԱՆ ԾԱՌԱՅՈՒԹՅՈՒՆՆԵՐԻ ՁԵՌՔ ԲԵՐՈՒՄ  </t>
    </r>
    <r>
      <rPr>
        <sz val="9"/>
        <rFont val="GHEA Grapalat"/>
        <family val="3"/>
      </rPr>
      <t>(տող 4241)</t>
    </r>
  </si>
  <si>
    <t xml:space="preserve"> -Մասնագիտական ծառայություններ</t>
  </si>
  <si>
    <r>
      <t xml:space="preserve">ԸՆԹԱՑԻԿ ՆՈՐՈԳՈՒՄ ԵՎ ՊԱՀՊԱՆՈՒՄ (ծառայություններ և նյութեր) </t>
    </r>
    <r>
      <rPr>
        <sz val="8"/>
        <rFont val="GHEA Grapalat"/>
        <family val="3"/>
      </rPr>
      <t>(տող4251+տող4252)</t>
    </r>
  </si>
  <si>
    <t xml:space="preserve"> -Շենքերի և կառույցների ընթացիկ նորոգում և պահպանում</t>
  </si>
  <si>
    <t xml:space="preserve">  -Մեքենաների և սարքավորումների ընթացիկ նորոգում և պահպանում</t>
  </si>
  <si>
    <r>
      <t xml:space="preserve"> ՆՅՈՒԹԵՐ </t>
    </r>
    <r>
      <rPr>
        <i/>
        <sz val="9"/>
        <rFont val="GHEA Grapalat"/>
        <family val="3"/>
      </rPr>
      <t>(տող4261+տող4262+տող4263+տող4264+տող4265+տող4266+տող4267+տող4268</t>
    </r>
    <r>
      <rPr>
        <b/>
        <i/>
        <sz val="9"/>
        <rFont val="GHEA Grapalat"/>
        <family val="3"/>
      </rPr>
      <t>)</t>
    </r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</si>
  <si>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</si>
  <si>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</si>
  <si>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</si>
  <si>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</si>
  <si>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</si>
  <si>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 -Առողջապահական  և լաբորատոր նյութեր</t>
  </si>
  <si>
    <t xml:space="preserve">  -Կենցաղային և հանրային սննդի նյութեր</t>
  </si>
  <si>
    <t xml:space="preserve"> -Հատուկ նպատակային այլ նյութեր</t>
  </si>
  <si>
    <r>
      <t xml:space="preserve"> 1.3 ՏՈԿՈՍԱՎՃԱՐՆԵՐ (</t>
    </r>
    <r>
      <rPr>
        <i/>
        <sz val="9"/>
        <rFont val="GHEA Grapalat"/>
        <family val="3"/>
      </rPr>
      <t>տող4310+տող 4320+տող4330</t>
    </r>
    <r>
      <rPr>
        <b/>
        <i/>
        <sz val="9"/>
        <rFont val="GHEA Grapalat"/>
        <family val="3"/>
      </rPr>
      <t>)</t>
    </r>
  </si>
  <si>
    <r>
      <t>ՆԵՐՔԻՆ ՏՈԿՈՍԱՎՃԱՐՆԵՐ (</t>
    </r>
    <r>
      <rPr>
        <i/>
        <sz val="9"/>
        <rFont val="GHEA Grapalat"/>
        <family val="3"/>
      </rPr>
      <t>տող4311+տող4312</t>
    </r>
    <r>
      <rPr>
        <b/>
        <i/>
        <sz val="9"/>
        <rFont val="GHEA Grapalat"/>
        <family val="3"/>
      </rPr>
      <t>)</t>
    </r>
  </si>
  <si>
    <t xml:space="preserve"> -Ներքին արժեթղթերի տոկոսավճարներ</t>
  </si>
  <si>
    <t xml:space="preserve"> -Ներքին վարկերի տոկոսավճարներ</t>
  </si>
  <si>
    <r>
      <t>ԱՐՏԱՔԻՆ ՏՈԿՈՍԱՎՃԱՐՆԵՐ (</t>
    </r>
    <r>
      <rPr>
        <i/>
        <sz val="9"/>
        <rFont val="GHEA Grapalat"/>
        <family val="3"/>
      </rPr>
      <t>տող4321+տող4322</t>
    </r>
    <r>
      <rPr>
        <b/>
        <i/>
        <sz val="9"/>
        <rFont val="GHEA Grapalat"/>
        <family val="3"/>
      </rPr>
      <t>)</t>
    </r>
  </si>
  <si>
    <t xml:space="preserve">  -Արտաքին արժեթղթերի գծով տոկոսավճարներ</t>
  </si>
  <si>
    <t xml:space="preserve"> -Արտաքին վարկերի գծով տոկոսավճարներ</t>
  </si>
  <si>
    <r>
      <t xml:space="preserve"> ՓՈԽԱՌՈՒԹՅՈՒՆՆԵՐԻ ՀԵՏ ԿԱՊՎԱԾ ՎՃԱՐՆԵՐ (</t>
    </r>
    <r>
      <rPr>
        <i/>
        <sz val="9"/>
        <rFont val="GHEA Grapalat"/>
        <family val="3"/>
      </rPr>
      <t>տող4331+տող4332+տող4333</t>
    </r>
    <r>
      <rPr>
        <b/>
        <i/>
        <sz val="9"/>
        <rFont val="GHEA Grapalat"/>
        <family val="3"/>
      </rPr>
      <t>)</t>
    </r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</si>
  <si>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</si>
  <si>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</si>
  <si>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</si>
  <si>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r>
      <t xml:space="preserve">1.4 ՍՈՒԲՍԻԴԻԱՆԵՐ  </t>
    </r>
    <r>
      <rPr>
        <sz val="9"/>
        <rFont val="GHEA Grapalat"/>
        <family val="3"/>
      </rPr>
      <t>(տող4410+տող4420</t>
    </r>
    <r>
      <rPr>
        <b/>
        <sz val="9"/>
        <rFont val="GHEA Grapalat"/>
        <family val="3"/>
      </rPr>
      <t>)</t>
    </r>
  </si>
  <si>
    <r>
      <t>ՍՈՒԲՍԻԴԻԱՆԵՐ ՊԵՏԱԿԱՆ (ՀԱՄԱՅՆՔԱՅԻՆ) ԿԱԶՄԱԿԵՐՊՈՒԹՅՈՒՆՆԵՐԻՆ (</t>
    </r>
    <r>
      <rPr>
        <i/>
        <sz val="9"/>
        <rFont val="GHEA Grapalat"/>
        <family val="3"/>
      </rPr>
      <t>տող4411+տող4412</t>
    </r>
    <r>
      <rPr>
        <b/>
        <i/>
        <sz val="9"/>
        <rFont val="GHEA Grapalat"/>
        <family val="3"/>
      </rPr>
      <t>)</t>
    </r>
  </si>
  <si>
    <t xml:space="preserve"> -Սուբսիդիաներ ոչ ֆինանսական պետական (hամայնքային) կազմակերպություններին</t>
  </si>
  <si>
    <t xml:space="preserve"> -Սուբսիդիաներ ֆինանսական պետական (hամայնքային) կազմակերպություններին </t>
  </si>
  <si>
    <r>
      <t>ՍՈՒԲՍԻԴԻԱՆԵՐ ՈՉ ՊԵՏԱԿԱՆ (ՈՉ ՀԱՄԱՅՆՔԱՅԻՆ) ԿԱԶՄԱԿԵՐՊՈՒԹՅՈՒՆՆԵՐԻՆ (</t>
    </r>
    <r>
      <rPr>
        <i/>
        <sz val="9"/>
        <rFont val="GHEA Grapalat"/>
        <family val="3"/>
      </rPr>
      <t>տող4421+տող4422</t>
    </r>
    <r>
      <rPr>
        <b/>
        <i/>
        <sz val="9"/>
        <rFont val="GHEA Grapalat"/>
        <family val="3"/>
      </rPr>
      <t>)</t>
    </r>
  </si>
  <si>
    <t xml:space="preserve"> -Սուբսիդիաներ ոչ պետական (ոչ hամայնքային) ոչ ֆինանսական կազմակերպություններին </t>
  </si>
  <si>
    <t xml:space="preserve">  -Սուբսիդիաներ ոչ պետական (ոչ hամայնքային) ֆինանսական  կազմակերպություններին </t>
  </si>
  <si>
    <r>
      <t>1.5 ԴՐԱՄԱՇՆՈՐՀՆԵՐ (</t>
    </r>
    <r>
      <rPr>
        <sz val="9"/>
        <rFont val="GHEA Grapalat"/>
        <family val="3"/>
      </rPr>
      <t>տող4510+տող4520+տող4530+տող4540</t>
    </r>
    <r>
      <rPr>
        <b/>
        <sz val="9"/>
        <rFont val="GHEA Grapalat"/>
        <family val="3"/>
      </rPr>
      <t>)</t>
    </r>
  </si>
  <si>
    <r>
      <t>ԴՐԱՄԱՇՆՈՐՀՆԵՐ ՕՏԱՐԵՐԿՐՅԱ ԿԱՌԱՎԱՐՈՒԹՅՈՒՆՆԵՐԻՆ (</t>
    </r>
    <r>
      <rPr>
        <i/>
        <sz val="9"/>
        <rFont val="GHEA Grapalat"/>
        <family val="3"/>
      </rPr>
      <t>տող4511+տող4512</t>
    </r>
    <r>
      <rPr>
        <b/>
        <i/>
        <sz val="9"/>
        <rFont val="GHEA Grapalat"/>
        <family val="3"/>
      </rPr>
      <t>)</t>
    </r>
  </si>
  <si>
    <t xml:space="preserve"> -Ընթացիկ դրամաշնորհներ օտարերկրյա կառավարություններին</t>
  </si>
  <si>
    <t>-Կապիտալ դրամաշնորհներ օտարերկրյա կառավարություններին</t>
  </si>
  <si>
    <r>
      <t xml:space="preserve">ԴՐԱՄԱՇՆՈՐՀՆԵՐ ՄԻՋԱԶԳԱՅԻՆ ԿԱԶՄԱԿԵՐՊՈՒԹՅՈՒՆՆԵՐԻՆ </t>
    </r>
    <r>
      <rPr>
        <i/>
        <sz val="9"/>
        <rFont val="GHEA Grapalat"/>
        <family val="3"/>
      </rPr>
      <t>(տող4521+տող4522</t>
    </r>
    <r>
      <rPr>
        <b/>
        <i/>
        <sz val="9"/>
        <rFont val="GHEA Grapalat"/>
        <family val="3"/>
      </rPr>
      <t>)</t>
    </r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</si>
  <si>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</si>
  <si>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</si>
  <si>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r>
      <t>ԸՆԹԱՑԻԿ ԴՐԱՄԱՇՆՈՐՀՆԵՐ ՊԵՏԱԿԱՆ ՀԱՏՎԱԾԻ ԱՅԼ ՄԱԿԱՐԴԱԿՆԵՐԻՆ (</t>
    </r>
    <r>
      <rPr>
        <i/>
        <sz val="9"/>
        <rFont val="GHEA Grapalat"/>
        <family val="3"/>
      </rPr>
      <t>տող4531+տող4532+տող4533</t>
    </r>
    <r>
      <rPr>
        <b/>
        <i/>
        <sz val="9"/>
        <rFont val="GHEA Grapalat"/>
        <family val="3"/>
      </rPr>
      <t>)</t>
    </r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</si>
  <si>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</si>
  <si>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</si>
  <si>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r>
      <t xml:space="preserve"> - Այլ ընթացիկ դրամաշնորհներ
(</t>
    </r>
    <r>
      <rPr>
        <sz val="9"/>
        <rFont val="GHEA Grapalat"/>
        <family val="3"/>
      </rPr>
      <t>տող 4534+տող 4535 +տող 4536</t>
    </r>
    <r>
      <rPr>
        <b/>
        <sz val="9"/>
        <rFont val="GHEA Grapalat"/>
        <family val="3"/>
      </rPr>
      <t>)</t>
    </r>
  </si>
  <si>
    <t xml:space="preserve">-ՀՀ այլ համայնքներին </t>
  </si>
  <si>
    <t xml:space="preserve"> - ՀՀ պետական բյուջեին</t>
  </si>
  <si>
    <t xml:space="preserve"> - այլ</t>
  </si>
  <si>
    <r>
      <t>ԿԱՊԻՏԱԼ ԴՐԱՄԱՇՆՈՐՀՆԵՐ ՊԵՏԱԿԱՆ ՀԱՏՎԱԾԻ ԱՅԼ ՄԱԿԱՐԴԱԿՆԵՐԻՆ (</t>
    </r>
    <r>
      <rPr>
        <i/>
        <sz val="9"/>
        <rFont val="GHEA Grapalat"/>
        <family val="3"/>
      </rPr>
      <t>տող4541+տող4542+տող4543</t>
    </r>
    <r>
      <rPr>
        <b/>
        <i/>
        <sz val="9"/>
        <rFont val="GHEA Grapalat"/>
        <family val="3"/>
      </rPr>
      <t>)</t>
    </r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</si>
  <si>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</si>
  <si>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</si>
  <si>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r>
      <t xml:space="preserve"> -Այլ կապիտալ դրամաշնորհներ
(</t>
    </r>
    <r>
      <rPr>
        <sz val="9"/>
        <rFont val="GHEA Grapalat"/>
        <family val="3"/>
      </rPr>
      <t>տող 4544+տող 4545 +տող 4546</t>
    </r>
    <r>
      <rPr>
        <b/>
        <sz val="9"/>
        <rFont val="GHEA Grapalat"/>
        <family val="3"/>
      </rPr>
      <t>)</t>
    </r>
  </si>
  <si>
    <r>
      <t xml:space="preserve">1.6 ՍՈՑԻԱԼԱԿԱՆ ՆՊԱՍՏՆԵՐ ԵՎ ԿԵՆՍԱԹՈՇԱԿՆԵՐ </t>
    </r>
    <r>
      <rPr>
        <i/>
        <sz val="9"/>
        <rFont val="GHEA Grapalat"/>
        <family val="3"/>
      </rPr>
      <t>(տող4610+տող4630+տող4640</t>
    </r>
    <r>
      <rPr>
        <b/>
        <i/>
        <sz val="9"/>
        <rFont val="GHEA Grapalat"/>
        <family val="3"/>
      </rPr>
      <t>)</t>
    </r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</si>
  <si>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</si>
  <si>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</si>
  <si>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</si>
  <si>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r>
      <t xml:space="preserve"> ՍՈՑԻԱԼԱԿԱՆ ՕԳՆՈՒԹՅԱՆ ԴՐԱՄԱԿԱՆ ԱՐՏԱՀԱՅՏՈՒԹՅԱՄԲ ՆՊԱՍՏՆԵՐ (ԲՅՈՒՋԵԻՑ) (</t>
    </r>
    <r>
      <rPr>
        <i/>
        <sz val="9"/>
        <rFont val="GHEA Grapalat"/>
        <family val="3"/>
      </rPr>
      <t>տող4631+տող4632+տող4633+տող4634</t>
    </r>
    <r>
      <rPr>
        <b/>
        <i/>
        <sz val="9"/>
        <rFont val="GHEA Grapalat"/>
        <family val="3"/>
      </rPr>
      <t>)</t>
    </r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</si>
  <si>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</si>
  <si>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</si>
  <si>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</si>
  <si>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</si>
  <si>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r>
      <t xml:space="preserve"> ԿԵՆՍԱԹՈՇԱԿՆԵՐ (</t>
    </r>
    <r>
      <rPr>
        <i/>
        <sz val="9"/>
        <rFont val="GHEA Grapalat"/>
        <family val="3"/>
      </rPr>
      <t>տող4641)</t>
    </r>
  </si>
  <si>
    <t xml:space="preserve"> -Կենսաթոշակներ</t>
  </si>
  <si>
    <r>
      <t>1.7 ԱՅԼ ԾԱԽՍԵՐ (</t>
    </r>
    <r>
      <rPr>
        <i/>
        <sz val="9"/>
        <rFont val="GHEA Grapalat"/>
        <family val="3"/>
      </rPr>
      <t>տող4710+տող4720+տող4730+տող4740+տող4750+տող4760+տող4770</t>
    </r>
    <r>
      <rPr>
        <b/>
        <i/>
        <sz val="9"/>
        <rFont val="GHEA Grapalat"/>
        <family val="3"/>
      </rPr>
      <t>)</t>
    </r>
  </si>
  <si>
    <r>
      <t>ՆՎԻՐԱՏՎՈՒԹՅՈՒՆՆԵՐ ՈՉ ԿԱՌԱՎԱՐԱԿԱՆ (ՀԱՍԱՐԱԿԱԿԱՆ) ԿԱԶՄԱԿԵՐՊՈՒԹՅՈՒՆՆԵՐԻՆ (</t>
    </r>
    <r>
      <rPr>
        <i/>
        <sz val="9"/>
        <rFont val="GHEA Grapalat"/>
        <family val="3"/>
      </rPr>
      <t>տող4711+տող4712</t>
    </r>
    <r>
      <rPr>
        <b/>
        <i/>
        <sz val="9"/>
        <rFont val="GHEA Grapalat"/>
        <family val="3"/>
      </rPr>
      <t>)</t>
    </r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</si>
  <si>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</si>
  <si>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</si>
  <si>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 (</t>
    </r>
    <r>
      <rPr>
        <i/>
        <sz val="9"/>
        <rFont val="GHEA Grapalat"/>
        <family val="3"/>
      </rPr>
      <t>տող4721+տող4722+տող4723+տող4724</t>
    </r>
    <r>
      <rPr>
        <b/>
        <i/>
        <sz val="9"/>
        <rFont val="GHEA Grapalat"/>
        <family val="3"/>
      </rPr>
      <t>)</t>
    </r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</si>
  <si>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</si>
  <si>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</si>
  <si>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</si>
  <si>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</si>
  <si>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r>
      <t>ԴԱՏԱՐԱՆՆԵՐԻ ԿՈՂՄԻՑ ՆՇԱՆԱԿՎԱԾ ՏՈՒՅԺԵՐ ԵՎ ՏՈՒԳԱՆՔՆԵՐ (</t>
    </r>
    <r>
      <rPr>
        <i/>
        <sz val="9"/>
        <rFont val="GHEA Grapalat"/>
        <family val="3"/>
      </rPr>
      <t>տող4731</t>
    </r>
    <r>
      <rPr>
        <b/>
        <i/>
        <sz val="9"/>
        <rFont val="GHEA Grapalat"/>
        <family val="3"/>
      </rPr>
      <t>)</t>
    </r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</si>
  <si>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</si>
  <si>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</si>
  <si>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</si>
  <si>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</si>
  <si>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 ՎԵՐԱԿԱՆԳՆՈՒՄ (</t>
    </r>
    <r>
      <rPr>
        <i/>
        <sz val="9"/>
        <rFont val="GHEA Grapalat"/>
        <family val="3"/>
      </rPr>
      <t>տող4751)</t>
    </r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</si>
  <si>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</si>
  <si>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</si>
  <si>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</si>
  <si>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r>
      <t xml:space="preserve">ՊԱՀՈՒՍՏԱՅԻՆ ՄԻՋՈՑՆԵՐ </t>
    </r>
    <r>
      <rPr>
        <i/>
        <sz val="9"/>
        <rFont val="GHEA Grapalat"/>
        <family val="3"/>
      </rPr>
      <t>(տող4771</t>
    </r>
    <r>
      <rPr>
        <b/>
        <i/>
        <sz val="9"/>
        <rFont val="GHEA Grapalat"/>
        <family val="3"/>
      </rPr>
      <t>)</t>
    </r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</si>
  <si>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</si>
  <si>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</si>
  <si>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r>
      <t>Բ. ՈՉ ՖԻՆԱՆՍԱԿԱՆ ԱԿՏԻՎՆԵՐԻ ԳԾՈՎ ԾԱԽՍԵՐ
(</t>
    </r>
    <r>
      <rPr>
        <sz val="10"/>
        <rFont val="GHEA Grapalat"/>
        <family val="3"/>
      </rPr>
      <t>տող5100+տող5200+տող5300+տող5400</t>
    </r>
    <r>
      <rPr>
        <b/>
        <sz val="10"/>
        <rFont val="GHEA Grapalat"/>
        <family val="3"/>
      </rPr>
      <t>)</t>
    </r>
  </si>
  <si>
    <r>
      <t>1.1. ՀԻՄՆԱԿԱՆ ՄԻՋՈՑՆԵՐ
(</t>
    </r>
    <r>
      <rPr>
        <sz val="9"/>
        <rFont val="GHEA Grapalat"/>
        <family val="3"/>
      </rPr>
      <t>տող5110+տող5120+տող5130</t>
    </r>
    <r>
      <rPr>
        <b/>
        <sz val="9"/>
        <rFont val="GHEA Grapalat"/>
        <family val="3"/>
      </rPr>
      <t>)</t>
    </r>
  </si>
  <si>
    <r>
      <t>ՇԵՆՔԵՐ ԵՎ ՇԻՆՈՒԹՅՈՒՆՆԵՐ
(</t>
    </r>
    <r>
      <rPr>
        <sz val="9"/>
        <rFont val="GHEA Grapalat"/>
        <family val="3"/>
      </rPr>
      <t>տող5111+տող5112+տող5113</t>
    </r>
    <r>
      <rPr>
        <b/>
        <sz val="9"/>
        <rFont val="GHEA Grapalat"/>
        <family val="3"/>
      </rPr>
      <t>)</t>
    </r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</si>
  <si>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</si>
  <si>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</si>
  <si>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</si>
  <si>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r>
      <t>ՄԵՔԵՆԱՆԵՐ ԵՎ ՍԱՐՔԱՎՈՐՈՒՄՆԵՐ
(</t>
    </r>
    <r>
      <rPr>
        <sz val="9"/>
        <rFont val="GHEA Grapalat"/>
        <family val="3"/>
      </rPr>
      <t>տող5121+ տող5122+տող5123</t>
    </r>
    <r>
      <rPr>
        <b/>
        <sz val="9"/>
        <rFont val="GHEA Grapalat"/>
        <family val="3"/>
      </rPr>
      <t>)</t>
    </r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</si>
  <si>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</si>
  <si>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</si>
  <si>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</si>
  <si>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r>
      <t xml:space="preserve"> ԱՅԼ ՀԻՄՆԱԿԱՆ ՄԻՋՈՑՆԵՐ
</t>
    </r>
    <r>
      <rPr>
        <sz val="9"/>
        <rFont val="GHEA Grapalat"/>
        <family val="3"/>
      </rPr>
      <t>(տող 5131+տող 5132+տող 5133+ տող5134)</t>
    </r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</si>
  <si>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</si>
  <si>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</si>
  <si>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</si>
  <si>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</si>
  <si>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r>
      <t xml:space="preserve">1.2 ՊԱՇԱՐՆԵՐ </t>
    </r>
    <r>
      <rPr>
        <sz val="9"/>
        <rFont val="GHEA Grapalat"/>
        <family val="3"/>
      </rPr>
      <t>(տող5211+տող5221+տող5231+տող5241</t>
    </r>
    <r>
      <rPr>
        <b/>
        <sz val="9"/>
        <rFont val="GHEA Grapalat"/>
        <family val="3"/>
      </rPr>
      <t>)</t>
    </r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</si>
  <si>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</si>
  <si>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</si>
  <si>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</si>
  <si>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</si>
  <si>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r>
      <t>1.3 ԲԱՐՁՐԱՐԺԵՔ ԱԿՏԻՎՆԵՐ (</t>
    </r>
    <r>
      <rPr>
        <sz val="9"/>
        <rFont val="GHEA Grapalat"/>
        <family val="3"/>
      </rPr>
      <t>տող 5311</t>
    </r>
    <r>
      <rPr>
        <b/>
        <sz val="9"/>
        <rFont val="GHEA Grapalat"/>
        <family val="3"/>
      </rPr>
      <t>)</t>
    </r>
  </si>
  <si>
    <t xml:space="preserve"> -Բարձրարժեք ակտիվներ</t>
  </si>
  <si>
    <r>
      <t>1.4 ՉԱՐՏԱԴՐՎԱԾ ԱԿՏԻՎՆԵՐ
(</t>
    </r>
    <r>
      <rPr>
        <sz val="9"/>
        <rFont val="GHEA Grapalat"/>
        <family val="3"/>
      </rPr>
      <t>տող 5411+տող 5421+տող 5431+տող5441</t>
    </r>
    <r>
      <rPr>
        <b/>
        <sz val="9"/>
        <rFont val="GHEA Grapalat"/>
        <family val="3"/>
      </rPr>
      <t>)</t>
    </r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</si>
  <si>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</si>
  <si>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</si>
  <si>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</si>
  <si>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</si>
  <si>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 Գ. ՈՉ ՖԻՆԱՆՍԱԿԱՆ ԱԿՏԻՎՆԵՐԻ ԻՐԱՑՈՒՄԻՑ ՄՈՒՏՔԵՐ (</t>
    </r>
    <r>
      <rPr>
        <sz val="10"/>
        <rFont val="GHEA Grapalat"/>
        <family val="3"/>
      </rPr>
      <t>տող6100+տող6200+տող6300+տող6400</t>
    </r>
    <r>
      <rPr>
        <b/>
        <sz val="10"/>
        <rFont val="GHEA Grapalat"/>
        <family val="3"/>
      </rPr>
      <t>)</t>
    </r>
  </si>
  <si>
    <r>
      <t>ՀԻՄՆԱԿԱՆ ՄԻՋՈՑՆԵՐԻ ԻՐԱՑՈՒՄԻՑ ՄՈՒՏՔԵՐ (</t>
    </r>
    <r>
      <rPr>
        <sz val="10"/>
        <rFont val="GHEA Grapalat"/>
        <family val="3"/>
      </rPr>
      <t>տող6110+տող6120+տող6130</t>
    </r>
    <r>
      <rPr>
        <b/>
        <sz val="10"/>
        <rFont val="GHEA Grapalat"/>
        <family val="3"/>
      </rPr>
      <t>)</t>
    </r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</si>
  <si>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</si>
  <si>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</si>
  <si>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</si>
  <si>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</si>
  <si>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</si>
  <si>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r>
      <t xml:space="preserve">ԱՅԼ ՊԱՇԱՐՆԵՐԻ ԻՐԱՑՈՒՄԻՑ ՄՈՒՏՔԵՐ </t>
    </r>
    <r>
      <rPr>
        <sz val="10"/>
        <rFont val="GHEA Grapalat"/>
        <family val="3"/>
      </rPr>
      <t>(տող6221+տող6222+տող6223</t>
    </r>
    <r>
      <rPr>
        <b/>
        <sz val="10"/>
        <rFont val="GHEA Grapalat"/>
        <family val="3"/>
      </rPr>
      <t>)</t>
    </r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</si>
  <si>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</si>
  <si>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</si>
  <si>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</si>
  <si>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r>
      <t>ԲԱՐՁՐԱՐԺԵՔ ԱԿՏԻՎՆԵՐԻ ԻՐԱՑՈՒՄԻՑ ՄՈՒՏՔԵՐ   (</t>
    </r>
    <r>
      <rPr>
        <sz val="10"/>
        <rFont val="GHEA Grapalat"/>
        <family val="3"/>
      </rPr>
      <t>տող 6310)</t>
    </r>
  </si>
  <si>
    <t>ԲԱՐՁՐԱՐԺԵՔ ԱԿՏԻՎՆԵՐԻ ԻՐԱՑՈՒՄԻՑ ՄՈՒՏՔԵՐ</t>
  </si>
  <si>
    <r>
      <t>ՉԱՐՏԱԴՐՎԱԾ ԱԿՏԻՎՆԵՐԻ ԻՐԱՑՈՒՄԻՑ ՄՈՒՏՔԵՐ`
(</t>
    </r>
    <r>
      <rPr>
        <sz val="10"/>
        <rFont val="GHEA Grapalat"/>
        <family val="3"/>
      </rPr>
      <t>տող6410+տող6420+տող6430+տող6440</t>
    </r>
    <r>
      <rPr>
        <b/>
        <sz val="10"/>
        <rFont val="GHEA Grapalat"/>
        <family val="3"/>
      </rPr>
      <t>)</t>
    </r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</si>
  <si>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</si>
  <si>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</si>
  <si>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</si>
  <si>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</si>
  <si>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*Համայնքների բյուջեների կազմման ժամանակ վարչական բյուջեի պահուստային ֆոնդից ֆոնդային բյուջե հատկացումներ նախատեսելու դեպքում աղյուսակի 4000-րդ, 4050-րդ, 4700-րդ, 4770-րդ և 4771-րդ տողերի 5-րդ և 6-րդ, 8-րդ և 9-րդ, 11-րդ և 12-րդ սյունյակներում ներառված ցուցանիշների հանրագումարները պետք է համապատասխանաբար գերազանցեն նշված տողերի 4-րդ, 7-րդ, 10-րդ սյունյակներում ներառված ցուցանիշներին` վարչական բյուջեի պահուստային ֆոնդից ֆոնդային բյուջե հատկացվող գումարի չափով (տես Համայնքի բյուջեի եկամուտների կատարման վերաբերյալ հաշվետվության 1392-րդ տողի 6-րդ, 9-րդ, 12-րդ սյունյակները):        </t>
  </si>
  <si>
    <t xml:space="preserve"> **Ոչ ֆինանսական ակտիվների իրացումից մուտքերին վերաբերող տողերում (6000-րդ տողից 6440-րդը) ցուցանիշները պետք է ներկայացվեն բացասական նշանով:</t>
  </si>
  <si>
    <t>ՀԱՄԱՅՆՔԻ ԲՅՈՒՋԵԻ  ՀԱՎԵԼՈՒՐԴԻ ԿԱՄ ՊԱԿԱՍՈՒՐԴԻ (ԴԵՖԻՑԻՏԻ)   ԿԱՏԱՐՄԱՆ ՎԵՐԱԲԵՐՅԱԼ</t>
  </si>
  <si>
    <t xml:space="preserve">Տողի NN  </t>
  </si>
  <si>
    <t xml:space="preserve">Տարեկան ճշտված պլան </t>
  </si>
  <si>
    <t xml:space="preserve">     այդ թվում</t>
  </si>
  <si>
    <t xml:space="preserve">    այդ թվում</t>
  </si>
  <si>
    <t>(ս.4 + ս5)</t>
  </si>
  <si>
    <t>ԸՆԴԱՄԵՆԸ ՀԱՎԵԼՈՒՐԴԸ ԿԱՄ ԴԵՖԻՑԻՏԸ (ՊԱԿԱՍՈՒՐԴԸ)</t>
  </si>
  <si>
    <t>ՀԱՄԱՅՆՔԻ ԲՅՈՒՋԵԻ ՀԱՎԵԼՈՒՐԴԻ ՕԳՏԱԳՈՐԾՄԱՆ ՈՒՂՂՈՒԹՅՈՒՆՆԵՐԻ ԿԱՄ ՊԱԿԱՍՈՒՐԴԻ (ԴԵՖԻՑԻՏԻ) ՖԻՆԱՆՍԱՎՈՐՄԱՆ  ԱՂԲՅՈՒՐՆԵՐԻ  ԿԱՏԱՐՄԱՆ ՎԵՐԱԲԵՐՅԱԼ</t>
  </si>
  <si>
    <t xml:space="preserve">Բյուջետային ծախսերի տնտեսագիտական դասակարգման հոդվածների </t>
  </si>
  <si>
    <t xml:space="preserve">Տարեկան հաստատված պլան </t>
  </si>
  <si>
    <t>Ընդամենը    (ս.8+ս9)</t>
  </si>
  <si>
    <r>
      <t>ԸՆԴԱՄԵՆԸ`
(</t>
    </r>
    <r>
      <rPr>
        <sz val="11"/>
        <rFont val="GHEA Grapalat"/>
        <family val="3"/>
      </rPr>
      <t>տող 8100+տող 8200), (տող 7000 հակառակ նշանով</t>
    </r>
    <r>
      <rPr>
        <b/>
        <sz val="11"/>
        <rFont val="GHEA Grapalat"/>
        <family val="3"/>
      </rPr>
      <t>)</t>
    </r>
  </si>
  <si>
    <r>
      <t>Ա. ՆԵՐՔԻՆ ԱՂԲՅՈՒՐՆԵՐ
(</t>
    </r>
    <r>
      <rPr>
        <sz val="11"/>
        <rFont val="GHEA Grapalat"/>
        <family val="3"/>
      </rPr>
      <t>տող 8110+տող 8160), (տող 8000-տող 8300</t>
    </r>
    <r>
      <rPr>
        <b/>
        <sz val="11"/>
        <rFont val="GHEA Grapalat"/>
        <family val="3"/>
      </rPr>
      <t>)</t>
    </r>
  </si>
  <si>
    <r>
      <t xml:space="preserve">1. ՓՈԽԱՌՈՒ ՄԻՋՈՑՆԵՐ
</t>
    </r>
    <r>
      <rPr>
        <i/>
        <sz val="11"/>
        <rFont val="GHEA Grapalat"/>
        <family val="3"/>
      </rPr>
      <t>(տող 8111+տող 8120</t>
    </r>
    <r>
      <rPr>
        <b/>
        <i/>
        <sz val="11"/>
        <rFont val="GHEA Grapalat"/>
        <family val="3"/>
      </rPr>
      <t>)</t>
    </r>
  </si>
  <si>
    <r>
      <t xml:space="preserve"> 1.1. Արժեթղթեր (բացառությամբ բաժնետոմսերի և կապիտալում այլ մասնակցության)
(</t>
    </r>
    <r>
      <rPr>
        <sz val="11"/>
        <rFont val="GHEA Grapalat"/>
        <family val="3"/>
      </rPr>
      <t>տող 8112+տող 8113</t>
    </r>
    <r>
      <rPr>
        <b/>
        <sz val="11"/>
        <rFont val="GHEA Grapalat"/>
        <family val="3"/>
      </rPr>
      <t>)</t>
    </r>
  </si>
  <si>
    <t xml:space="preserve">որից` </t>
  </si>
  <si>
    <t xml:space="preserve">  - թողարկումից և տեղաբաշխումից մուտքեր</t>
  </si>
  <si>
    <t xml:space="preserve">  - հիմնական գումարի մարում</t>
  </si>
  <si>
    <r>
      <t xml:space="preserve">1.2. Վարկեր և փոխատվություններ (ստացում և մարում)
</t>
    </r>
    <r>
      <rPr>
        <sz val="11"/>
        <rFont val="GHEA Grapalat"/>
        <family val="3"/>
      </rPr>
      <t>(տող 8121+տող8140)</t>
    </r>
  </si>
  <si>
    <r>
      <t xml:space="preserve">1.2.1. Վարկեր
</t>
    </r>
    <r>
      <rPr>
        <sz val="11"/>
        <rFont val="GHEA Grapalat"/>
        <family val="3"/>
      </rPr>
      <t>(տող 8122+տող 8130)</t>
    </r>
  </si>
  <si>
    <r>
      <t xml:space="preserve">  - վարկերի ստացում
</t>
    </r>
    <r>
      <rPr>
        <i/>
        <sz val="11"/>
        <rFont val="GHEA Grapalat"/>
        <family val="3"/>
      </rPr>
      <t>(տող 8123+տող 8124)</t>
    </r>
  </si>
  <si>
    <t>պետական բյուջեից</t>
  </si>
  <si>
    <t>այլ աղբյուրներից</t>
  </si>
  <si>
    <r>
      <t xml:space="preserve">  - ստացված վարկերի հիմնական  գումարի մարում
</t>
    </r>
    <r>
      <rPr>
        <i/>
        <sz val="11"/>
        <rFont val="GHEA Grapalat"/>
        <family val="3"/>
      </rPr>
      <t>(տող 8131+տող 8132)</t>
    </r>
  </si>
  <si>
    <t>ՀՀ պետական բյուջեին</t>
  </si>
  <si>
    <t>այլ աղբյուրներին</t>
  </si>
  <si>
    <r>
      <t xml:space="preserve">1.2.2. Փոխատվություններ
</t>
    </r>
    <r>
      <rPr>
        <i/>
        <sz val="11"/>
        <rFont val="GHEA Grapalat"/>
        <family val="3"/>
      </rPr>
      <t>(տող 8141+տող 8150)</t>
    </r>
  </si>
  <si>
    <r>
      <t xml:space="preserve">  - բյուջետային փոխատվությունների ստացում
</t>
    </r>
    <r>
      <rPr>
        <i/>
        <sz val="11"/>
        <rFont val="GHEA Grapalat"/>
        <family val="3"/>
      </rPr>
      <t>(տող 8142+տող 8143)</t>
    </r>
  </si>
  <si>
    <t>ՀՀ պետական բյուջեից</t>
  </si>
  <si>
    <t xml:space="preserve">ՀՀ այլ համայնքների բյուջեներից
</t>
  </si>
  <si>
    <r>
      <t xml:space="preserve">  - ստացված փոխատվությունների գումարի մարում
</t>
    </r>
    <r>
      <rPr>
        <i/>
        <sz val="11"/>
        <rFont val="GHEA Grapalat"/>
        <family val="3"/>
      </rPr>
      <t>(տող 8151+տող 8152)</t>
    </r>
  </si>
  <si>
    <t>ՀՀ այլ համայնքների բյուջեներին</t>
  </si>
  <si>
    <r>
      <t xml:space="preserve">2. ՖԻՆԱՆՍԱԿԱՆ ԱԿՏԻՎՆԵՐ
</t>
    </r>
    <r>
      <rPr>
        <i/>
        <sz val="11"/>
        <rFont val="GHEA Grapalat"/>
        <family val="3"/>
      </rPr>
      <t>(տող8161+տող8170+տող8190+տող8201+տող8202+տող8203)</t>
    </r>
  </si>
  <si>
    <r>
      <t xml:space="preserve">2.1. Բաժնետոմսեր և կապիտալում այլ մասնակցություն </t>
    </r>
    <r>
      <rPr>
        <sz val="11"/>
        <rFont val="GHEA Grapalat"/>
        <family val="3"/>
      </rPr>
      <t>(տող 8162+տող 8163 + տող 8164)</t>
    </r>
  </si>
  <si>
    <t xml:space="preserve"> - համայնքային սեփականության բաժնետոմսերի և կապիտալում համայնքի մասնակցության իրացումից մուտքեր</t>
  </si>
  <si>
    <t xml:space="preserve"> - իրավ. անձ. կանոնադր. կապիտալում պետ. մասնակց, պետ.  սեփակ. հանդիսացող անշարժ գույքի (բացառ. հողերի), այդ թվում՝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</si>
  <si>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մասնակցության ձեռքբերում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</si>
  <si>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</si>
  <si>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</si>
  <si>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 xml:space="preserve"> - փոխատվությունների տրամադրում</t>
  </si>
  <si>
    <r>
      <t xml:space="preserve">2.3. Համայնքի բյուջեի միջոցների տարեսկզբի ազատ  մնացորդը`
</t>
    </r>
    <r>
      <rPr>
        <sz val="11"/>
        <rFont val="GHEA Grapalat"/>
        <family val="3"/>
      </rPr>
      <t>(տող 8191+տող 8196-տող 8193)</t>
    </r>
  </si>
  <si>
    <t xml:space="preserve"> 2.3.1. Համայնքի բյուջեի վարչական մասի միջոցների տարեսկզբի ազատ մնացորդ
 (տող 8194+տող 8195)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</si>
  <si>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</si>
  <si>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
(տող 8191 - տող 8192)</t>
  </si>
  <si>
    <t>2.3.1.1  Համայնքի բյուջեի վարչական մասի տարեսկիզբի ազատ  մնացորդ` հաշվետվու տարվա հունվարի 1-ի դրությամբ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</si>
  <si>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</si>
  <si>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 xml:space="preserve"> 2.3.2. Համայնքի բյուջեի ֆոնդային մասի միջոցների տարեսկզբի մնացորդ
(տող 8197 + տող 8200)</t>
  </si>
  <si>
    <t xml:space="preserve">  - առանց վարչական մասի միջոցների տարեսկզբի ազատ մնացորդից ֆոնդային  մաս մուտքագրման ենթակա գումարի (տող 8198+ տող 8199)</t>
  </si>
  <si>
    <t xml:space="preserve"> Համայնքի բյուջեի ֆոնդային մասի տարեսկիզբի ազատ  մնացորդ` հաշվետվու տարվա հունվարի 1-ի դրությամբ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</si>
  <si>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</si>
  <si>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 xml:space="preserve"> - վարչական մասի միջոցների տարեսկզբի ազատ մնացորդից ֆոնդային  մաս մուտքագրման ենթակա գումարը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</si>
  <si>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</si>
  <si>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</si>
  <si>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r>
      <t xml:space="preserve">2.6. Համայնքի բյուջեի հաշվում միջոցների մնացորդները հաշվետու ժամանակահատվածում
</t>
    </r>
    <r>
      <rPr>
        <sz val="11"/>
        <rFont val="GHEA Grapalat"/>
        <family val="3"/>
      </rPr>
      <t>(տող8000- տող 8110 - տող 8161 - տող 8170- տող 8190- տող 8201- տող 8202 - տող 8310)</t>
    </r>
  </si>
  <si>
    <t>որից` ծախսերի ֆինանսավորմանը չուղղված համայնքի բյուջեի միջոցների տարեսկզբի ազատ մնացորդի գումարը</t>
  </si>
  <si>
    <r>
      <t xml:space="preserve">Բ. ԱՐՏԱՔԻՆ ԱՂԲՅՈՒՐՆԵՐ
</t>
    </r>
    <r>
      <rPr>
        <sz val="11"/>
        <rFont val="GHEA Grapalat"/>
        <family val="3"/>
      </rPr>
      <t>(տող 8310)</t>
    </r>
  </si>
  <si>
    <r>
      <t xml:space="preserve">1. ՓՈԽԱՌՈՒ ՄԻՋՈՑՆԵՐ
</t>
    </r>
    <r>
      <rPr>
        <i/>
        <sz val="11"/>
        <rFont val="GHEA Grapalat"/>
        <family val="3"/>
      </rPr>
      <t>(տող 8311+տող 8320)</t>
    </r>
  </si>
  <si>
    <r>
      <t xml:space="preserve"> 1.1. Արժեթղթեր (բացառությամբ բաժնետոմսերի և կապիտալում այլ մասնակցության)
</t>
    </r>
    <r>
      <rPr>
        <sz val="11"/>
        <rFont val="GHEA Grapalat"/>
        <family val="3"/>
      </rPr>
      <t>(տող 8312+տող 8313)</t>
    </r>
  </si>
  <si>
    <r>
      <t>1.2. Վարկեր և փոխատվություններ (ստացում և մարում)
(</t>
    </r>
    <r>
      <rPr>
        <sz val="11"/>
        <rFont val="GHEA Grapalat"/>
        <family val="3"/>
      </rPr>
      <t>տող 8321+տող 8340)</t>
    </r>
  </si>
  <si>
    <r>
      <t>1.2.1. Վարկեր
(</t>
    </r>
    <r>
      <rPr>
        <sz val="11"/>
        <rFont val="GHEA Grapalat"/>
        <family val="3"/>
      </rPr>
      <t>տող 8322+տող 8330</t>
    </r>
    <r>
      <rPr>
        <b/>
        <sz val="11"/>
        <rFont val="GHEA Grapalat"/>
        <family val="3"/>
      </rPr>
      <t>)</t>
    </r>
  </si>
  <si>
    <t xml:space="preserve">  - վարկերի ստացում</t>
  </si>
  <si>
    <t xml:space="preserve">  - ստացված վարկերի հիմնական  գումարի մարում</t>
  </si>
  <si>
    <r>
      <t>1.2.2. Փոխատվություններ
(</t>
    </r>
    <r>
      <rPr>
        <sz val="11"/>
        <rFont val="GHEA Grapalat"/>
        <family val="3"/>
      </rPr>
      <t>տող 8341+տող 8350</t>
    </r>
    <r>
      <rPr>
        <b/>
        <sz val="11"/>
        <rFont val="GHEA Grapalat"/>
        <family val="3"/>
      </rPr>
      <t>)</t>
    </r>
  </si>
  <si>
    <t xml:space="preserve">  - փոխատվությունների ստացում</t>
  </si>
  <si>
    <t xml:space="preserve">  - ստացված փոխատվությունների գումարի մարում</t>
  </si>
  <si>
    <t>*8000-րդ տողի սյունակներում լրացվող ցուցանիշները պետք է հավասար լինեն Համայնքի բյուջեի հավելուրդի կամ պակասուրդի (դեֆիցիտի) կատարման վերաբերյալ հաշվետվության 7000-րդ տողի համապատասխան սյունակներում արտացոլված ցուցանիշին` հակառակ նշանով.</t>
  </si>
  <si>
    <t>** 8199-րդ տողը ստացվում է, որպես 8010 տողի   և 8110, 8161, 8170, 8190, 8197, 8198 և 8210 տողերի համապատասխան սյունյակների ցուցանիշների հանրագումարի տարբերություն և պետք է ներկայացվի վերծանված ըստ հստակ ներկայացված բաղադրիչների:</t>
  </si>
  <si>
    <t>***8199-րդ տողում բյուջեի հաշվում դրամական միջոցների մնացորդների ավելացումը պետք է ներկայացվի բացասական նշանով, իսկ պակասեցումը (օգտագործումը)՝ դրական նշանով.</t>
  </si>
  <si>
    <t xml:space="preserve">****8113-րդ, 8130-րդ, 8131-րդ, 8132-րդ, 8150-րդ, 8151-րդ, 8152-րդ, 8164-րդ, 8172-րդ,8197-րդ  (12-րդ սյունակում) 8198-րդ  (11-րդ սյունակում), 8213-րդ, 8230-րդ և 8250-րդ տողերում ցուցանիշները ներկայացվում են բացասական նշանով: </t>
  </si>
  <si>
    <t xml:space="preserve">*1. Համայնքի բյուջեի եկամուտների կատարման վերաբերյալ հաշվետվության.
</t>
  </si>
  <si>
    <t xml:space="preserve">Համայնքների բյուջեների կազմման ժամանակ վարչական բյուջեի պահուստային ֆոնդից ֆոնդային բյուջե հատկացումներ նախատեսելու դեպքում 1000-րդ,    1300-րդ և 1390-րդ տողերի 5-րդ </t>
  </si>
  <si>
    <t>և 6-րդ, 8-րդ և 9-րդ, 11-րդ և 12-րդ սյունյակներում ներառված ցուցանիշների հանրագումարները պետք է համապատասխանաբար գերազանցեն նշված տողերի 4-րդ, 7-րդ, 10-րդ</t>
  </si>
  <si>
    <t>սյունյակներում ներառված ցուցանիշներին` 1392-րդ տողի 6-րդ, 9-րդ, 12-րդ սյունակներում նշված գումարների չափով:</t>
  </si>
  <si>
    <r>
      <t xml:space="preserve">1.1 Գույքային հարկեր անշարժ գույքից
</t>
    </r>
    <r>
      <rPr>
        <sz val="10"/>
        <rFont val="GHEA Grapalat"/>
        <family val="3"/>
      </rPr>
      <t>(տող 1111 + տող 1112 + տող 1113),
այդ թվում`</t>
    </r>
  </si>
  <si>
    <t>Համայնքի բյուջե մուտքագրվող անշարժ գույքի հարկ</t>
  </si>
  <si>
    <t xml:space="preserve"> 1.5 Համաֆինասնսավորմամբ իրականացվող ծրագրեր եւ /կամ/կապիտալ ակտիվի ձեռք բերում</t>
  </si>
  <si>
    <t>Համաֆինասնսավորմամբ իրականացվող ծրագրեր եւ /կամ/կապիտալ ակտիվի ձեռք բերում</t>
  </si>
  <si>
    <t>5511</t>
  </si>
  <si>
    <t>Հ Ա Շ Վ Ե Տ Վ ՈՒ Թ Յ ՈՒ Ն</t>
  </si>
  <si>
    <t> ՀԱՄԱՅՆՔԻ ԲՅՈՒՋԵԻ ԿԱՏԱՐՄԱՆ ՎԵՐԱԲԵՐՅԱԼ</t>
  </si>
  <si>
    <t>1. Համայնքի անվանումը՝</t>
  </si>
  <si>
    <t>2. Փոստային հասցեն՝</t>
  </si>
  <si>
    <t>3. Համայնքի տեղաբաշխման մարզի և համայնքի կոդը՝</t>
  </si>
  <si>
    <t>4. Ֆինանսական ցուցանիշների չափման միավորը՝</t>
  </si>
  <si>
    <t>(01.01.2024թ. -31.12.2024 թ. ժամանակահատվածի համար)</t>
  </si>
  <si>
    <t>Երևան</t>
  </si>
  <si>
    <t>Արգիշտի 1</t>
  </si>
  <si>
    <t>հազար դրամ</t>
  </si>
  <si>
    <t>01.01.2024 թ.  - 31.12.2024 թ.  ժամանակահատվածի համար</t>
  </si>
  <si>
    <t>Երևան քաղաքի ավագանու</t>
  </si>
  <si>
    <t xml:space="preserve"> 2025 թվականի մարտի 18-ի</t>
  </si>
  <si>
    <t xml:space="preserve"> N 317-Ն որոշման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</si>
  <si>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</si>
  <si>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</si>
  <si>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</si>
  <si>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 xml:space="preserve">             Հավելված N 1   
</t>
  </si>
  <si>
    <t xml:space="preserve">             Հավելված N 2
</t>
  </si>
  <si>
    <t xml:space="preserve">             Հավելված N 3
</t>
  </si>
  <si>
    <t xml:space="preserve">             Հավելված N 4
</t>
  </si>
  <si>
    <t xml:space="preserve">             Հավելված N 5
</t>
  </si>
  <si>
    <t xml:space="preserve">             Հավելված 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</si>
</sst>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$&quot;* #,##0_);_(&quot;$&quot;* \(#,##0\);_(&quot;$&quot;* &quot;-&quot;_);_(@_)"/>
    <numFmt numFmtId="165" formatCode="0000"/>
    <numFmt numFmtId="166" formatCode="00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Times Armenian"/>
      <family val="1"/>
    </font>
    <font>
      <sz val="11"/>
      <name val="GHEA Grapalat"/>
      <family val="3"/>
    </font>
    <font>
      <sz val="10"/>
      <name val="GHEA Grapalat"/>
      <family val="3"/>
    </font>
    <font>
      <u/>
      <sz val="11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sz val="10.5"/>
      <name val="GHEA Grapalat"/>
      <family val="3"/>
    </font>
    <font>
      <sz val="12"/>
      <name val="GHEA Grapalat"/>
      <family val="3"/>
    </font>
    <font>
      <b/>
      <sz val="16"/>
      <name val="GHEA Grapalat"/>
      <family val="3"/>
    </font>
    <font>
      <b/>
      <i/>
      <sz val="10"/>
      <name val="GHEA Grapalat"/>
      <family val="3"/>
    </font>
    <font>
      <b/>
      <sz val="8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9"/>
      <name val="GHEA Grapalat"/>
      <family val="3"/>
    </font>
    <font>
      <b/>
      <sz val="9"/>
      <name val="GHEA Grapalat"/>
      <family val="3"/>
    </font>
    <font>
      <b/>
      <sz val="14"/>
      <name val="GHEA Grapalat"/>
      <family val="3"/>
    </font>
    <font>
      <sz val="16"/>
      <name val="GHEA Grapalat"/>
      <family val="3"/>
    </font>
    <font>
      <b/>
      <sz val="11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sz val="11"/>
      <color indexed="10"/>
      <name val="GHEA Grapalat"/>
      <family val="3"/>
    </font>
    <font>
      <sz val="10"/>
      <color theme="0"/>
      <name val="GHEA Grapalat"/>
      <family val="3"/>
    </font>
    <font>
      <sz val="11"/>
      <color rgb="FF000000"/>
      <name val="Arial Unicode"/>
      <family val="2"/>
    </font>
    <font>
      <u/>
      <sz val="11"/>
      <color rgb="FF000000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i/>
      <sz val="11"/>
      <color rgb="FF000000"/>
      <name val="GHEA Grapalat"/>
      <family val="3"/>
    </font>
    <font>
      <sz val="12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D5D3D3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397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7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7" fontId="6" fillId="0" borderId="19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67" fontId="9" fillId="0" borderId="7" xfId="0" applyNumberFormat="1" applyFont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67" fontId="6" fillId="3" borderId="7" xfId="0" applyNumberFormat="1" applyFont="1" applyFill="1" applyBorder="1" applyAlignment="1">
      <alignment horizontal="center" vertical="center"/>
    </xf>
    <xf numFmtId="167" fontId="9" fillId="3" borderId="7" xfId="0" applyNumberFormat="1" applyFont="1" applyFill="1" applyBorder="1" applyAlignment="1">
      <alignment horizontal="center" vertical="center" wrapText="1"/>
    </xf>
    <xf numFmtId="167" fontId="9" fillId="3" borderId="7" xfId="0" applyNumberFormat="1" applyFont="1" applyFill="1" applyBorder="1" applyAlignment="1">
      <alignment horizontal="center" vertical="center"/>
    </xf>
    <xf numFmtId="167" fontId="9" fillId="3" borderId="19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167" fontId="6" fillId="0" borderId="22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wrapText="1"/>
    </xf>
    <xf numFmtId="49" fontId="8" fillId="0" borderId="0" xfId="0" applyNumberFormat="1" applyFont="1"/>
    <xf numFmtId="49" fontId="9" fillId="0" borderId="0" xfId="0" applyNumberFormat="1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0" fontId="13" fillId="0" borderId="0" xfId="0" applyFont="1"/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Continuous" wrapText="1"/>
    </xf>
    <xf numFmtId="0" fontId="13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49" fontId="16" fillId="0" borderId="28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49" fontId="17" fillId="0" borderId="30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49" fontId="16" fillId="0" borderId="30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 readingOrder="1"/>
    </xf>
    <xf numFmtId="0" fontId="19" fillId="0" borderId="0" xfId="0" applyFont="1"/>
    <xf numFmtId="0" fontId="20" fillId="0" borderId="7" xfId="0" applyFont="1" applyBorder="1" applyAlignment="1">
      <alignment horizontal="center" vertical="center" wrapText="1" readingOrder="1"/>
    </xf>
    <xf numFmtId="0" fontId="16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11" fillId="0" borderId="0" xfId="0" applyFont="1"/>
    <xf numFmtId="49" fontId="11" fillId="0" borderId="0" xfId="0" applyNumberFormat="1" applyFont="1" applyAlignment="1">
      <alignment horizontal="center" vertical="top"/>
    </xf>
    <xf numFmtId="166" fontId="17" fillId="0" borderId="0" xfId="0" applyNumberFormat="1" applyFont="1" applyAlignment="1">
      <alignment horizontal="center" vertical="top"/>
    </xf>
    <xf numFmtId="166" fontId="11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167" fontId="6" fillId="0" borderId="0" xfId="0" applyNumberFormat="1" applyFont="1"/>
    <xf numFmtId="167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wrapText="1"/>
    </xf>
    <xf numFmtId="165" fontId="11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165" fontId="10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9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6" fillId="3" borderId="0" xfId="0" applyFont="1" applyFill="1"/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Continuous" vertical="center" wrapText="1"/>
    </xf>
    <xf numFmtId="0" fontId="6" fillId="3" borderId="8" xfId="0" applyFont="1" applyFill="1" applyBorder="1" applyAlignment="1">
      <alignment horizontal="centerContinuous" vertical="center" wrapText="1"/>
    </xf>
    <xf numFmtId="0" fontId="6" fillId="3" borderId="9" xfId="0" applyFont="1" applyFill="1" applyBorder="1" applyAlignment="1">
      <alignment horizontal="centerContinuous" vertical="center" wrapText="1"/>
    </xf>
    <xf numFmtId="0" fontId="9" fillId="3" borderId="31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/>
    </xf>
    <xf numFmtId="167" fontId="9" fillId="3" borderId="15" xfId="0" applyNumberFormat="1" applyFont="1" applyFill="1" applyBorder="1" applyAlignment="1">
      <alignment horizontal="center" vertical="center"/>
    </xf>
    <xf numFmtId="167" fontId="9" fillId="3" borderId="16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 wrapText="1"/>
    </xf>
    <xf numFmtId="49" fontId="21" fillId="3" borderId="7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/>
    </xf>
    <xf numFmtId="167" fontId="6" fillId="3" borderId="19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 readingOrder="1"/>
    </xf>
    <xf numFmtId="49" fontId="10" fillId="3" borderId="7" xfId="0" applyNumberFormat="1" applyFont="1" applyFill="1" applyBorder="1" applyAlignment="1">
      <alignment vertical="center" wrapText="1"/>
    </xf>
    <xf numFmtId="49" fontId="18" fillId="3" borderId="7" xfId="0" applyNumberFormat="1" applyFont="1" applyFill="1" applyBorder="1" applyAlignment="1">
      <alignment vertical="center" wrapText="1"/>
    </xf>
    <xf numFmtId="49" fontId="21" fillId="3" borderId="7" xfId="0" applyNumberFormat="1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vertical="center" wrapText="1"/>
    </xf>
    <xf numFmtId="49" fontId="21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left" vertical="center" wrapText="1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22" xfId="0" applyNumberFormat="1" applyFont="1" applyFill="1" applyBorder="1" applyAlignment="1">
      <alignment vertical="center" wrapText="1"/>
    </xf>
    <xf numFmtId="49" fontId="6" fillId="3" borderId="22" xfId="0" applyNumberFormat="1" applyFont="1" applyFill="1" applyBorder="1" applyAlignment="1">
      <alignment horizontal="center" vertical="center" wrapText="1"/>
    </xf>
    <xf numFmtId="167" fontId="6" fillId="3" borderId="22" xfId="0" applyNumberFormat="1" applyFont="1" applyFill="1" applyBorder="1" applyAlignment="1">
      <alignment horizontal="center" vertical="center"/>
    </xf>
    <xf numFmtId="167" fontId="6" fillId="3" borderId="13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49" fontId="6" fillId="0" borderId="0" xfId="0" applyNumberFormat="1" applyFont="1" applyAlignment="1">
      <alignment horizontal="centerContinuous" vertical="center" wrapText="1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21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6" xfId="0" applyFont="1" applyBorder="1" applyAlignment="1">
      <alignment wrapText="1"/>
    </xf>
    <xf numFmtId="0" fontId="24" fillId="0" borderId="3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Continuous" vertical="center" wrapText="1"/>
    </xf>
    <xf numFmtId="0" fontId="5" fillId="0" borderId="8" xfId="0" applyFont="1" applyBorder="1" applyAlignment="1">
      <alignment horizontal="centerContinuous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/>
    </xf>
    <xf numFmtId="167" fontId="24" fillId="0" borderId="7" xfId="0" applyNumberFormat="1" applyFont="1" applyBorder="1" applyAlignment="1">
      <alignment horizontal="center" vertical="center"/>
    </xf>
    <xf numFmtId="167" fontId="24" fillId="0" borderId="19" xfId="0" applyNumberFormat="1" applyFont="1" applyBorder="1" applyAlignment="1">
      <alignment horizontal="center" vertical="center"/>
    </xf>
    <xf numFmtId="0" fontId="24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167" fontId="5" fillId="0" borderId="7" xfId="0" applyNumberFormat="1" applyFont="1" applyBorder="1" applyAlignment="1">
      <alignment horizontal="center" vertical="center"/>
    </xf>
    <xf numFmtId="167" fontId="5" fillId="0" borderId="19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167" fontId="5" fillId="0" borderId="19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7" fillId="0" borderId="0" xfId="0" applyFont="1"/>
    <xf numFmtId="49" fontId="24" fillId="0" borderId="7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6" fillId="0" borderId="22" xfId="0" applyFont="1" applyBorder="1" applyAlignment="1">
      <alignment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167" fontId="5" fillId="0" borderId="22" xfId="0" applyNumberFormat="1" applyFont="1" applyBorder="1" applyAlignment="1">
      <alignment horizontal="center" vertical="center"/>
    </xf>
    <xf numFmtId="167" fontId="5" fillId="0" borderId="22" xfId="0" applyNumberFormat="1" applyFont="1" applyBorder="1" applyAlignment="1">
      <alignment horizontal="center" vertical="center" wrapText="1"/>
    </xf>
    <xf numFmtId="167" fontId="5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top"/>
    </xf>
    <xf numFmtId="167" fontId="6" fillId="0" borderId="0" xfId="0" applyNumberFormat="1" applyFont="1" applyAlignment="1">
      <alignment horizontal="center" vertical="center"/>
    </xf>
    <xf numFmtId="0" fontId="21" fillId="3" borderId="7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/>
    <xf numFmtId="0" fontId="33" fillId="5" borderId="0" xfId="0" applyFont="1" applyFill="1" applyAlignment="1">
      <alignment vertical="center" wrapText="1"/>
    </xf>
    <xf numFmtId="0" fontId="33" fillId="5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1" xfId="0" applyFont="1" applyBorder="1"/>
    <xf numFmtId="0" fontId="6" fillId="0" borderId="52" xfId="0" applyFont="1" applyBorder="1"/>
    <xf numFmtId="0" fontId="6" fillId="0" borderId="54" xfId="0" applyFont="1" applyBorder="1"/>
    <xf numFmtId="0" fontId="6" fillId="0" borderId="55" xfId="0" applyFont="1" applyBorder="1"/>
    <xf numFmtId="0" fontId="6" fillId="0" borderId="56" xfId="0" applyFont="1" applyBorder="1"/>
    <xf numFmtId="0" fontId="6" fillId="0" borderId="57" xfId="0" applyFont="1" applyBorder="1"/>
    <xf numFmtId="0" fontId="6" fillId="0" borderId="58" xfId="0" applyFont="1" applyBorder="1"/>
    <xf numFmtId="14" fontId="4" fillId="0" borderId="0" xfId="0" applyNumberFormat="1" applyFont="1" applyAlignment="1" applyProtection="1">
      <alignment horizontal="right" vertical="center"/>
      <protection locked="0"/>
    </xf>
    <xf numFmtId="14" fontId="4" fillId="0" borderId="50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Continuous" vertical="center"/>
    </xf>
    <xf numFmtId="167" fontId="9" fillId="0" borderId="36" xfId="0" applyNumberFormat="1" applyFont="1" applyBorder="1" applyAlignment="1">
      <alignment horizontal="center" vertical="center" wrapText="1"/>
    </xf>
    <xf numFmtId="167" fontId="9" fillId="0" borderId="6" xfId="0" applyNumberFormat="1" applyFont="1" applyBorder="1" applyAlignment="1">
      <alignment horizontal="center" vertical="center" wrapText="1"/>
    </xf>
    <xf numFmtId="167" fontId="9" fillId="0" borderId="34" xfId="0" applyNumberFormat="1" applyFont="1" applyBorder="1" applyAlignment="1">
      <alignment horizontal="center" vertical="center" wrapText="1"/>
    </xf>
    <xf numFmtId="167" fontId="9" fillId="0" borderId="35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6" fillId="0" borderId="6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167" fontId="6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right"/>
    </xf>
    <xf numFmtId="0" fontId="34" fillId="5" borderId="0" xfId="0" applyFont="1" applyFill="1" applyAlignment="1">
      <alignment horizontal="right" vertical="center" wrapText="1"/>
    </xf>
    <xf numFmtId="0" fontId="11" fillId="0" borderId="53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5" fillId="2" borderId="0" xfId="0" applyNumberFormat="1" applyFont="1" applyFill="1" applyAlignment="1">
      <alignment vertical="center" wrapText="1"/>
    </xf>
    <xf numFmtId="0" fontId="5" fillId="2" borderId="0" xfId="0" applyFont="1" applyFill="1" applyAlignment="1"/>
    <xf numFmtId="0" fontId="30" fillId="0" borderId="0" xfId="0" applyFont="1" applyAlignment="1">
      <alignment vertical="center" wrapText="1"/>
    </xf>
    <xf numFmtId="0" fontId="9" fillId="0" borderId="7" xfId="0" quotePrefix="1" applyFont="1" applyBorder="1" applyAlignment="1">
      <alignment horizontal="center" vertical="center"/>
    </xf>
    <xf numFmtId="0" fontId="6" fillId="0" borderId="7" xfId="0" applyFont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6" fillId="0" borderId="7" xfId="0" quotePrefix="1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49" fontId="9" fillId="0" borderId="7" xfId="0" quotePrefix="1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 wrapText="1"/>
    </xf>
    <xf numFmtId="49" fontId="6" fillId="0" borderId="7" xfId="0" quotePrefix="1" applyNumberFormat="1" applyFont="1" applyBorder="1" applyAlignment="1">
      <alignment vertical="center"/>
    </xf>
    <xf numFmtId="167" fontId="6" fillId="0" borderId="7" xfId="2" applyNumberFormat="1" applyFont="1" applyFill="1" applyBorder="1" applyAlignment="1">
      <alignment horizontal="center" vertical="center"/>
    </xf>
    <xf numFmtId="0" fontId="34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1" fillId="5" borderId="42" xfId="0" applyFont="1" applyFill="1" applyBorder="1" applyAlignment="1">
      <alignment horizontal="center" vertical="center" wrapText="1"/>
    </xf>
    <xf numFmtId="0" fontId="31" fillId="5" borderId="4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49" fontId="5" fillId="2" borderId="0" xfId="0" applyNumberFormat="1" applyFont="1" applyFill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1" fillId="6" borderId="41" xfId="0" applyFont="1" applyFill="1" applyBorder="1" applyAlignment="1">
      <alignment horizontal="center" vertical="center" wrapText="1"/>
    </xf>
    <xf numFmtId="0" fontId="31" fillId="6" borderId="4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9" fillId="0" borderId="0" xfId="0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left" vertical="center" wrapText="1"/>
    </xf>
    <xf numFmtId="167" fontId="22" fillId="0" borderId="0" xfId="0" applyNumberFormat="1" applyFont="1" applyAlignment="1">
      <alignment horizontal="left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6" fontId="15" fillId="0" borderId="25" xfId="0" applyNumberFormat="1" applyFont="1" applyBorder="1" applyAlignment="1">
      <alignment horizontal="center" vertical="center" wrapText="1"/>
    </xf>
    <xf numFmtId="166" fontId="15" fillId="0" borderId="7" xfId="0" applyNumberFormat="1" applyFont="1" applyBorder="1" applyAlignment="1">
      <alignment horizontal="center" vertical="center" wrapText="1"/>
    </xf>
    <xf numFmtId="166" fontId="15" fillId="0" borderId="2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 readingOrder="1"/>
    </xf>
    <xf numFmtId="0" fontId="9" fillId="0" borderId="19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2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4" fontId="9" fillId="0" borderId="0" xfId="0" applyNumberFormat="1" applyFont="1" applyAlignment="1" applyProtection="1">
      <alignment horizontal="left" vertical="center"/>
      <protection locked="0"/>
    </xf>
    <xf numFmtId="0" fontId="9" fillId="0" borderId="62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5">
    <cellStyle name="Comma 2" xfId="1"/>
    <cellStyle name="Currency [0]" xfId="2" builtinId="7"/>
    <cellStyle name="Currency [0] 2" xfId="3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BreakPreview" zoomScaleNormal="100" zoomScaleSheetLayoutView="100" workbookViewId="0">
      <selection activeCell="C3" sqref="C3:E3"/>
    </sheetView>
  </sheetViews>
  <sheetFormatPr defaultColWidth="9.109375" defaultRowHeight="15" x14ac:dyDescent="0.35"/>
  <cols>
    <col min="1" max="1" width="29.88671875" style="2" customWidth="1"/>
    <col min="2" max="2" width="13.44140625" style="2" customWidth="1"/>
    <col min="3" max="3" width="11" style="2" customWidth="1"/>
    <col min="4" max="4" width="13.21875" style="2" customWidth="1"/>
    <col min="5" max="5" width="20.109375" style="2" customWidth="1"/>
    <col min="6" max="16384" width="9.109375" style="2"/>
  </cols>
  <sheetData>
    <row r="1" spans="1:12" s="1" customFormat="1" ht="16.5" customHeight="1" x14ac:dyDescent="0.35">
      <c r="A1" s="305" t="s">
        <v>800</v>
      </c>
      <c r="B1" s="305"/>
      <c r="C1" s="305"/>
      <c r="D1" s="305"/>
      <c r="E1" s="305"/>
      <c r="F1" s="2"/>
      <c r="L1" s="3"/>
    </row>
    <row r="2" spans="1:12" s="1" customFormat="1" ht="15.6" x14ac:dyDescent="0.35">
      <c r="A2" s="304" t="s">
        <v>794</v>
      </c>
      <c r="B2" s="304"/>
      <c r="C2" s="304"/>
      <c r="D2" s="304"/>
      <c r="E2" s="304"/>
      <c r="F2" s="4"/>
      <c r="L2" s="4"/>
    </row>
    <row r="3" spans="1:12" s="1" customFormat="1" ht="15.75" customHeight="1" x14ac:dyDescent="0.35">
      <c r="C3" s="301" t="s">
        <v>795</v>
      </c>
      <c r="D3" s="301"/>
      <c r="E3" s="301"/>
      <c r="F3" s="5"/>
      <c r="G3" s="6"/>
      <c r="L3" s="5"/>
    </row>
    <row r="4" spans="1:12" ht="19.2" customHeight="1" x14ac:dyDescent="0.35">
      <c r="A4" s="307" t="s">
        <v>796</v>
      </c>
      <c r="B4" s="307"/>
      <c r="C4" s="307"/>
      <c r="D4" s="307"/>
      <c r="E4" s="307"/>
      <c r="F4"/>
      <c r="G4"/>
    </row>
    <row r="5" spans="1:12" x14ac:dyDescent="0.35">
      <c r="A5" s="248"/>
      <c r="B5"/>
      <c r="C5"/>
      <c r="D5"/>
      <c r="E5"/>
      <c r="F5"/>
      <c r="G5"/>
    </row>
    <row r="6" spans="1:12" ht="26.25" customHeight="1" x14ac:dyDescent="0.35">
      <c r="A6" s="306" t="s">
        <v>783</v>
      </c>
      <c r="B6" s="306"/>
      <c r="C6" s="306"/>
      <c r="D6" s="306"/>
      <c r="E6" s="306"/>
    </row>
    <row r="7" spans="1:12" ht="28.5" customHeight="1" x14ac:dyDescent="0.35">
      <c r="A7" s="306" t="s">
        <v>784</v>
      </c>
      <c r="B7" s="306"/>
      <c r="C7" s="306"/>
      <c r="D7" s="306"/>
      <c r="E7" s="306"/>
    </row>
    <row r="8" spans="1:12" ht="20.25" customHeight="1" x14ac:dyDescent="0.35">
      <c r="A8" s="308" t="s">
        <v>789</v>
      </c>
      <c r="B8" s="308"/>
      <c r="C8" s="308"/>
      <c r="D8" s="308"/>
      <c r="E8" s="308"/>
    </row>
    <row r="9" spans="1:12" ht="15.6" x14ac:dyDescent="0.35">
      <c r="A9" s="249"/>
    </row>
    <row r="10" spans="1:12" ht="16.2" thickBot="1" x14ac:dyDescent="0.4">
      <c r="A10" s="250"/>
    </row>
    <row r="11" spans="1:12" ht="30" customHeight="1" thickBot="1" x14ac:dyDescent="0.4">
      <c r="A11" s="309" t="s">
        <v>785</v>
      </c>
      <c r="B11" s="310"/>
      <c r="C11" s="310"/>
      <c r="D11" s="302" t="s">
        <v>790</v>
      </c>
      <c r="E11" s="303"/>
    </row>
    <row r="12" spans="1:12" ht="12.75" customHeight="1" thickBot="1" x14ac:dyDescent="0.4">
      <c r="B12" s="254"/>
      <c r="C12" s="254"/>
      <c r="D12" s="256"/>
    </row>
    <row r="13" spans="1:12" ht="26.25" customHeight="1" thickBot="1" x14ac:dyDescent="0.4">
      <c r="A13" s="309" t="s">
        <v>786</v>
      </c>
      <c r="B13" s="310"/>
      <c r="C13" s="310"/>
      <c r="D13" s="302" t="s">
        <v>791</v>
      </c>
      <c r="E13" s="303"/>
    </row>
    <row r="14" spans="1:12" ht="17.25" customHeight="1" thickBot="1" x14ac:dyDescent="0.4">
      <c r="B14" s="255"/>
      <c r="D14" s="256"/>
    </row>
    <row r="15" spans="1:12" ht="37.5" customHeight="1" thickBot="1" x14ac:dyDescent="0.4">
      <c r="A15" s="309" t="s">
        <v>787</v>
      </c>
      <c r="B15" s="310"/>
      <c r="C15" s="310"/>
      <c r="D15" s="302">
        <v>106001</v>
      </c>
      <c r="E15" s="303"/>
    </row>
    <row r="16" spans="1:12" ht="12.75" customHeight="1" thickBot="1" x14ac:dyDescent="0.4">
      <c r="B16" s="254"/>
      <c r="C16" s="255"/>
      <c r="E16" s="254"/>
    </row>
    <row r="17" spans="1:7" ht="30.75" customHeight="1" thickBot="1" x14ac:dyDescent="0.4">
      <c r="A17" s="309" t="s">
        <v>788</v>
      </c>
      <c r="B17" s="310"/>
      <c r="C17" s="310"/>
      <c r="D17" s="302" t="s">
        <v>792</v>
      </c>
      <c r="E17" s="303"/>
    </row>
    <row r="18" spans="1:7" x14ac:dyDescent="0.35">
      <c r="B18" s="258"/>
      <c r="C18" s="259"/>
      <c r="D18" s="257"/>
      <c r="E18" s="259"/>
    </row>
    <row r="19" spans="1:7" x14ac:dyDescent="0.35">
      <c r="A19" s="266"/>
      <c r="B19" s="264"/>
      <c r="C19" s="260"/>
      <c r="D19" s="260"/>
    </row>
    <row r="20" spans="1:7" ht="17.399999999999999" customHeight="1" x14ac:dyDescent="0.35">
      <c r="A20" s="251"/>
      <c r="C20" s="300"/>
      <c r="D20" s="300"/>
      <c r="E20" s="282"/>
      <c r="F20" s="253"/>
      <c r="G20" s="252"/>
    </row>
    <row r="21" spans="1:7" ht="10.8" customHeight="1" x14ac:dyDescent="0.35">
      <c r="A21" s="263"/>
      <c r="B21" s="262"/>
      <c r="C21" s="261"/>
      <c r="D21" s="283"/>
    </row>
    <row r="22" spans="1:7" x14ac:dyDescent="0.35">
      <c r="B22" s="265"/>
    </row>
    <row r="23" spans="1:7" x14ac:dyDescent="0.35">
      <c r="D23" s="284"/>
    </row>
  </sheetData>
  <customSheetViews>
    <customSheetView guid="{42B5CD6D-C27A-421C-A8E6-09B5FCE180EE}" hiddenRows="1">
      <selection activeCell="M12" sqref="M12"/>
      <pageMargins left="0.75" right="0.23" top="1" bottom="1" header="0.5" footer="0.5"/>
      <pageSetup paperSize="9" orientation="portrait" r:id="rId1"/>
      <headerFooter alignWithMargins="0"/>
    </customSheetView>
    <customSheetView guid="{08C5F6A6-CD34-4ED6-A9F8-7D742FBE804B}" hiddenRows="1" topLeftCell="A22">
      <selection activeCell="M12" sqref="M12"/>
      <pageMargins left="0.75" right="0.23" top="1" bottom="1" header="0.5" footer="0.5"/>
      <pageSetup paperSize="9" orientation="portrait" r:id="rId2"/>
      <headerFooter alignWithMargins="0"/>
    </customSheetView>
    <customSheetView guid="{5B469F79-8281-405C-8821-AEA35758BF11}" hiddenRows="1" topLeftCell="A22">
      <selection activeCell="M12" sqref="M12"/>
      <pageMargins left="0.75" right="0.23" top="1" bottom="1" header="0.5" footer="0.5"/>
      <pageSetup paperSize="9" orientation="portrait" r:id="rId3"/>
      <headerFooter alignWithMargins="0"/>
    </customSheetView>
    <customSheetView guid="{B71C0383-93D0-42C8-B849-23E12DA1B02C}" hiddenRows="1" topLeftCell="A22">
      <selection activeCell="M12" sqref="M12"/>
      <pageMargins left="0.75" right="0.23" top="1" bottom="1" header="0.5" footer="0.5"/>
      <pageSetup paperSize="9" orientation="portrait" r:id="rId4"/>
      <headerFooter alignWithMargins="0"/>
    </customSheetView>
  </customSheetViews>
  <mergeCells count="16">
    <mergeCell ref="C20:D20"/>
    <mergeCell ref="C3:E3"/>
    <mergeCell ref="D17:E17"/>
    <mergeCell ref="A2:E2"/>
    <mergeCell ref="A1:E1"/>
    <mergeCell ref="A6:E6"/>
    <mergeCell ref="A7:E7"/>
    <mergeCell ref="A4:E4"/>
    <mergeCell ref="A8:E8"/>
    <mergeCell ref="A15:C15"/>
    <mergeCell ref="A13:C13"/>
    <mergeCell ref="A11:C11"/>
    <mergeCell ref="D13:E13"/>
    <mergeCell ref="D15:E15"/>
    <mergeCell ref="D11:E11"/>
    <mergeCell ref="A17:C17"/>
  </mergeCells>
  <phoneticPr fontId="2" type="noConversion"/>
  <pageMargins left="0.75" right="0.23" top="1" bottom="1" header="0.5" footer="0.5"/>
  <pageSetup paperSize="9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view="pageBreakPreview" zoomScale="99" zoomScaleNormal="100" zoomScaleSheetLayoutView="99" workbookViewId="0">
      <selection activeCell="K2" sqref="K2"/>
    </sheetView>
  </sheetViews>
  <sheetFormatPr defaultColWidth="9.109375" defaultRowHeight="15" x14ac:dyDescent="0.25"/>
  <cols>
    <col min="1" max="1" width="7.6640625" style="13" bestFit="1" customWidth="1"/>
    <col min="2" max="2" width="48.109375" style="8" customWidth="1"/>
    <col min="3" max="3" width="8.6640625" style="13" customWidth="1"/>
    <col min="4" max="4" width="14.109375" style="9" customWidth="1"/>
    <col min="5" max="5" width="15.33203125" style="40" customWidth="1"/>
    <col min="6" max="6" width="15.44140625" style="40" customWidth="1"/>
    <col min="7" max="7" width="14.109375" style="9" customWidth="1"/>
    <col min="8" max="9" width="14.109375" style="40" customWidth="1"/>
    <col min="10" max="10" width="14.109375" style="9" customWidth="1"/>
    <col min="11" max="12" width="14.109375" style="40" customWidth="1"/>
    <col min="13" max="16384" width="9.109375" style="7"/>
  </cols>
  <sheetData>
    <row r="1" spans="1:16" ht="15.6" customHeight="1" x14ac:dyDescent="0.25">
      <c r="A1" s="7"/>
      <c r="C1" s="7"/>
      <c r="E1" s="10"/>
      <c r="F1" s="9"/>
      <c r="H1" s="9"/>
      <c r="I1" s="9"/>
      <c r="K1" s="305" t="s">
        <v>801</v>
      </c>
      <c r="L1" s="305"/>
      <c r="M1" s="285"/>
      <c r="N1" s="285"/>
      <c r="O1" s="285"/>
      <c r="P1" s="285"/>
    </row>
    <row r="2" spans="1:16" ht="15.6" x14ac:dyDescent="0.35">
      <c r="A2" s="7"/>
      <c r="C2" s="7"/>
      <c r="E2" s="10"/>
      <c r="F2" s="9"/>
      <c r="H2" s="9"/>
      <c r="I2" s="9"/>
      <c r="K2" s="7"/>
      <c r="L2" s="281" t="s">
        <v>794</v>
      </c>
      <c r="M2" s="286"/>
      <c r="N2" s="286"/>
      <c r="O2" s="286"/>
      <c r="P2" s="286"/>
    </row>
    <row r="3" spans="1:16" ht="15.6" customHeight="1" x14ac:dyDescent="0.35">
      <c r="A3" s="7"/>
      <c r="C3" s="7"/>
      <c r="E3" s="10"/>
      <c r="F3" s="9"/>
      <c r="H3" s="9"/>
      <c r="I3" s="9"/>
      <c r="J3" s="301" t="s">
        <v>795</v>
      </c>
      <c r="K3" s="301"/>
      <c r="L3" s="301"/>
      <c r="M3" s="1"/>
      <c r="O3" s="183"/>
      <c r="P3" s="183"/>
    </row>
    <row r="4" spans="1:16" ht="15.6" customHeight="1" x14ac:dyDescent="0.25">
      <c r="A4" s="7"/>
      <c r="C4" s="7"/>
      <c r="E4" s="10"/>
      <c r="F4" s="9"/>
      <c r="H4" s="9"/>
      <c r="I4" s="9"/>
      <c r="K4" s="307" t="s">
        <v>796</v>
      </c>
      <c r="L4" s="307"/>
      <c r="M4" s="287"/>
      <c r="N4" s="287"/>
      <c r="O4" s="287"/>
      <c r="P4" s="287"/>
    </row>
    <row r="5" spans="1:16" x14ac:dyDescent="0.25">
      <c r="A5" s="7"/>
      <c r="C5" s="7"/>
      <c r="E5" s="10"/>
      <c r="F5" s="9"/>
      <c r="H5" s="9"/>
      <c r="I5" s="9"/>
      <c r="K5" s="9"/>
      <c r="L5" s="9"/>
    </row>
    <row r="6" spans="1:16" ht="24.75" customHeight="1" x14ac:dyDescent="0.25">
      <c r="A6" s="313" t="s">
        <v>234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</row>
    <row r="7" spans="1:16" s="9" customFormat="1" ht="21" customHeight="1" x14ac:dyDescent="0.25">
      <c r="A7" s="314" t="s">
        <v>235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</row>
    <row r="8" spans="1:16" s="9" customFormat="1" ht="21" customHeight="1" x14ac:dyDescent="0.25">
      <c r="A8" s="234"/>
      <c r="B8" s="234"/>
      <c r="C8" s="317" t="s">
        <v>793</v>
      </c>
      <c r="D8" s="317"/>
      <c r="E8" s="317"/>
      <c r="F8" s="317"/>
      <c r="G8" s="317"/>
      <c r="H8" s="234"/>
      <c r="I8" s="234"/>
      <c r="J8" s="234"/>
      <c r="K8" s="234"/>
      <c r="L8" s="234"/>
    </row>
    <row r="9" spans="1:16" s="10" customFormat="1" ht="18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6" x14ac:dyDescent="0.25">
      <c r="A10" s="12"/>
      <c r="B10" s="7"/>
      <c r="C10" s="12"/>
      <c r="D10" s="7"/>
      <c r="E10" s="7"/>
      <c r="F10" s="7"/>
      <c r="G10" s="7"/>
      <c r="H10" s="7"/>
      <c r="I10" s="7"/>
      <c r="J10" s="7"/>
      <c r="K10" s="7"/>
      <c r="L10" s="7"/>
    </row>
    <row r="11" spans="1:16" x14ac:dyDescent="0.35">
      <c r="B11" s="13"/>
      <c r="D11" s="7"/>
      <c r="E11" s="7"/>
      <c r="F11" s="14"/>
      <c r="G11" s="7"/>
      <c r="H11" s="7"/>
      <c r="I11" s="14"/>
      <c r="J11" s="7"/>
      <c r="K11" s="2" t="s">
        <v>236</v>
      </c>
      <c r="L11" s="14"/>
    </row>
    <row r="12" spans="1:16" ht="21" customHeight="1" x14ac:dyDescent="0.25">
      <c r="A12" s="23"/>
      <c r="B12" s="23"/>
      <c r="C12" s="23"/>
      <c r="D12" s="316" t="s">
        <v>237</v>
      </c>
      <c r="E12" s="316"/>
      <c r="F12" s="316"/>
      <c r="G12" s="316" t="s">
        <v>238</v>
      </c>
      <c r="H12" s="316"/>
      <c r="I12" s="316"/>
      <c r="J12" s="316" t="s">
        <v>239</v>
      </c>
      <c r="K12" s="316"/>
      <c r="L12" s="316"/>
    </row>
    <row r="13" spans="1:16" ht="12.75" customHeight="1" x14ac:dyDescent="0.25">
      <c r="A13" s="315" t="s">
        <v>240</v>
      </c>
      <c r="B13" s="315" t="s">
        <v>241</v>
      </c>
      <c r="C13" s="315" t="s">
        <v>242</v>
      </c>
      <c r="D13" s="315" t="s">
        <v>243</v>
      </c>
      <c r="E13" s="289" t="s">
        <v>244</v>
      </c>
      <c r="F13" s="289"/>
      <c r="G13" s="315" t="s">
        <v>245</v>
      </c>
      <c r="H13" s="289" t="s">
        <v>244</v>
      </c>
      <c r="I13" s="289"/>
      <c r="J13" s="315" t="s">
        <v>246</v>
      </c>
      <c r="K13" s="289" t="s">
        <v>244</v>
      </c>
      <c r="L13" s="289"/>
    </row>
    <row r="14" spans="1:16" ht="30" x14ac:dyDescent="0.25">
      <c r="A14" s="315"/>
      <c r="B14" s="315"/>
      <c r="C14" s="315"/>
      <c r="D14" s="315"/>
      <c r="E14" s="290" t="s">
        <v>247</v>
      </c>
      <c r="F14" s="290" t="s">
        <v>248</v>
      </c>
      <c r="G14" s="315"/>
      <c r="H14" s="290" t="s">
        <v>247</v>
      </c>
      <c r="I14" s="290" t="s">
        <v>248</v>
      </c>
      <c r="J14" s="315"/>
      <c r="K14" s="290" t="s">
        <v>247</v>
      </c>
      <c r="L14" s="290" t="s">
        <v>248</v>
      </c>
    </row>
    <row r="15" spans="1:16" s="13" customFormat="1" x14ac:dyDescent="0.25">
      <c r="A15" s="291">
        <v>1</v>
      </c>
      <c r="B15" s="290">
        <v>2</v>
      </c>
      <c r="C15" s="23">
        <v>3</v>
      </c>
      <c r="D15" s="23">
        <v>4</v>
      </c>
      <c r="E15" s="23">
        <v>5</v>
      </c>
      <c r="F15" s="290">
        <v>6</v>
      </c>
      <c r="G15" s="23">
        <v>7</v>
      </c>
      <c r="H15" s="23">
        <v>8</v>
      </c>
      <c r="I15" s="290">
        <v>9</v>
      </c>
      <c r="J15" s="23">
        <v>10</v>
      </c>
      <c r="K15" s="23">
        <v>11</v>
      </c>
      <c r="L15" s="290">
        <v>12</v>
      </c>
    </row>
    <row r="16" spans="1:16" ht="56.25" customHeight="1" x14ac:dyDescent="0.25">
      <c r="A16" s="292" t="s">
        <v>139</v>
      </c>
      <c r="B16" s="293" t="s">
        <v>249</v>
      </c>
      <c r="C16" s="290"/>
      <c r="D16" s="18">
        <f t="shared" ref="D16:L16" si="0">SUM(D17,D53,D72)</f>
        <v>124639373.40000001</v>
      </c>
      <c r="E16" s="18">
        <f t="shared" si="0"/>
        <v>123770151.09999999</v>
      </c>
      <c r="F16" s="18">
        <f t="shared" si="0"/>
        <v>17805394.100000001</v>
      </c>
      <c r="G16" s="18">
        <f t="shared" si="0"/>
        <v>113198866.2</v>
      </c>
      <c r="H16" s="18">
        <f t="shared" si="0"/>
        <v>112827473.59999999</v>
      </c>
      <c r="I16" s="18">
        <f t="shared" si="0"/>
        <v>15863575.1</v>
      </c>
      <c r="J16" s="18">
        <f t="shared" si="0"/>
        <v>116715550.2723</v>
      </c>
      <c r="K16" s="18">
        <f t="shared" si="0"/>
        <v>116348987.2315</v>
      </c>
      <c r="L16" s="18">
        <f t="shared" si="0"/>
        <v>15279563.0408</v>
      </c>
    </row>
    <row r="17" spans="1:18" s="20" customFormat="1" ht="61.5" customHeight="1" x14ac:dyDescent="0.25">
      <c r="A17" s="288" t="s">
        <v>140</v>
      </c>
      <c r="B17" s="27" t="s">
        <v>250</v>
      </c>
      <c r="C17" s="19">
        <v>7100</v>
      </c>
      <c r="D17" s="18">
        <f>SUM(D18,D22,D24,D44,D47)</f>
        <v>38898843.600000001</v>
      </c>
      <c r="E17" s="18">
        <f>SUM(E18,E22,E24,E44,E47)</f>
        <v>38898843.600000001</v>
      </c>
      <c r="F17" s="28" t="s">
        <v>143</v>
      </c>
      <c r="G17" s="18">
        <f>SUM(G18,G22,G24,G44,G47)</f>
        <v>38898843.600000001</v>
      </c>
      <c r="H17" s="18">
        <f>SUM(H18,H22,H24,H44,H47)</f>
        <v>38898843.600000001</v>
      </c>
      <c r="I17" s="28" t="s">
        <v>143</v>
      </c>
      <c r="J17" s="18">
        <f>SUM(J18,J22,J24,J44,J47)</f>
        <v>46843683.350399993</v>
      </c>
      <c r="K17" s="18">
        <f>SUM(K18,K22,K24,K44,K47)</f>
        <v>46843683.350399993</v>
      </c>
      <c r="L17" s="28" t="s">
        <v>143</v>
      </c>
    </row>
    <row r="18" spans="1:18" s="20" customFormat="1" ht="49.8" customHeight="1" x14ac:dyDescent="0.25">
      <c r="A18" s="288" t="s">
        <v>20</v>
      </c>
      <c r="B18" s="27" t="s">
        <v>778</v>
      </c>
      <c r="C18" s="19">
        <v>7131</v>
      </c>
      <c r="D18" s="18">
        <f>SUM(D19:D21)</f>
        <v>13449309.6</v>
      </c>
      <c r="E18" s="18">
        <f>SUM(E19:E21)</f>
        <v>13449309.6</v>
      </c>
      <c r="F18" s="28" t="s">
        <v>143</v>
      </c>
      <c r="G18" s="18">
        <f>SUM(G19:G21)</f>
        <v>13449309.6</v>
      </c>
      <c r="H18" s="18">
        <f>SUM(H19:H21)</f>
        <v>13449309.6</v>
      </c>
      <c r="I18" s="28" t="s">
        <v>143</v>
      </c>
      <c r="J18" s="18">
        <f>SUM(J19:J21)</f>
        <v>13800592.5515</v>
      </c>
      <c r="K18" s="18">
        <f>SUM(K19:K21)</f>
        <v>13800592.5515</v>
      </c>
      <c r="L18" s="28" t="s">
        <v>143</v>
      </c>
      <c r="O18" s="267"/>
      <c r="P18" s="268"/>
    </row>
    <row r="19" spans="1:18" ht="48" customHeight="1" x14ac:dyDescent="0.25">
      <c r="A19" s="294" t="s">
        <v>147</v>
      </c>
      <c r="B19" s="22" t="s">
        <v>251</v>
      </c>
      <c r="C19" s="23"/>
      <c r="D19" s="24">
        <f>SUM(E19:F19)</f>
        <v>462798.7</v>
      </c>
      <c r="E19" s="24">
        <v>462798.7</v>
      </c>
      <c r="F19" s="24" t="s">
        <v>143</v>
      </c>
      <c r="G19" s="24">
        <f>SUM(H19:I19)</f>
        <v>462798.7</v>
      </c>
      <c r="H19" s="24">
        <v>462798.7</v>
      </c>
      <c r="I19" s="24" t="s">
        <v>143</v>
      </c>
      <c r="J19" s="24">
        <f>SUM(K19:L19)</f>
        <v>220887.3137</v>
      </c>
      <c r="K19" s="24">
        <v>220887.3137</v>
      </c>
      <c r="L19" s="24" t="s">
        <v>143</v>
      </c>
      <c r="P19" s="239"/>
    </row>
    <row r="20" spans="1:18" ht="39.6" customHeight="1" x14ac:dyDescent="0.25">
      <c r="A20" s="295">
        <v>1112</v>
      </c>
      <c r="B20" s="22" t="s">
        <v>252</v>
      </c>
      <c r="C20" s="23"/>
      <c r="D20" s="24">
        <f>SUM(E20:F20)</f>
        <v>116932.8</v>
      </c>
      <c r="E20" s="24">
        <v>116932.8</v>
      </c>
      <c r="F20" s="24" t="s">
        <v>143</v>
      </c>
      <c r="G20" s="24">
        <f>SUM(H20:I20)</f>
        <v>116932.8</v>
      </c>
      <c r="H20" s="24">
        <v>116932.8</v>
      </c>
      <c r="I20" s="24" t="s">
        <v>143</v>
      </c>
      <c r="J20" s="24">
        <f>SUM(K20:L20)</f>
        <v>44504.260900000001</v>
      </c>
      <c r="K20" s="24">
        <v>44504.260900000001</v>
      </c>
      <c r="L20" s="24" t="s">
        <v>143</v>
      </c>
    </row>
    <row r="21" spans="1:18" ht="27" customHeight="1" x14ac:dyDescent="0.25">
      <c r="A21" s="295">
        <v>1113</v>
      </c>
      <c r="B21" s="22" t="s">
        <v>779</v>
      </c>
      <c r="C21" s="23"/>
      <c r="D21" s="24">
        <f>SUM(E21:F21)</f>
        <v>12869578.1</v>
      </c>
      <c r="E21" s="24">
        <v>12869578.1</v>
      </c>
      <c r="F21" s="24" t="s">
        <v>143</v>
      </c>
      <c r="G21" s="24">
        <f>SUM(H21:I21)</f>
        <v>12869578.1</v>
      </c>
      <c r="H21" s="24">
        <v>12869578.1</v>
      </c>
      <c r="I21" s="24" t="s">
        <v>143</v>
      </c>
      <c r="J21" s="24">
        <f>SUM(K21:L21)</f>
        <v>13535200.9769</v>
      </c>
      <c r="K21" s="24">
        <v>13535200.9769</v>
      </c>
      <c r="L21" s="24" t="s">
        <v>143</v>
      </c>
      <c r="M21" s="240"/>
      <c r="N21" s="240"/>
      <c r="O21" s="240"/>
      <c r="P21" s="240"/>
      <c r="Q21" s="240"/>
      <c r="R21" s="240"/>
    </row>
    <row r="22" spans="1:18" s="20" customFormat="1" ht="33.6" customHeight="1" x14ac:dyDescent="0.25">
      <c r="A22" s="288">
        <v>1120</v>
      </c>
      <c r="B22" s="27" t="s">
        <v>253</v>
      </c>
      <c r="C22" s="19">
        <v>7136</v>
      </c>
      <c r="D22" s="18">
        <f>SUM(D23)</f>
        <v>13295706.4</v>
      </c>
      <c r="E22" s="18">
        <f>SUM(E23)</f>
        <v>13295706.4</v>
      </c>
      <c r="F22" s="28" t="s">
        <v>143</v>
      </c>
      <c r="G22" s="18">
        <f>SUM(G23)</f>
        <v>13295706.4</v>
      </c>
      <c r="H22" s="18">
        <f>SUM(H23)</f>
        <v>13295706.4</v>
      </c>
      <c r="I22" s="28" t="s">
        <v>143</v>
      </c>
      <c r="J22" s="18">
        <f>SUM(J23)</f>
        <v>12766638.149499999</v>
      </c>
      <c r="K22" s="18">
        <f>SUM(K23)</f>
        <v>12766638.149499999</v>
      </c>
      <c r="L22" s="28" t="s">
        <v>143</v>
      </c>
    </row>
    <row r="23" spans="1:18" ht="33.6" customHeight="1" x14ac:dyDescent="0.25">
      <c r="A23" s="294" t="s">
        <v>148</v>
      </c>
      <c r="B23" s="22" t="s">
        <v>254</v>
      </c>
      <c r="C23" s="23"/>
      <c r="D23" s="24">
        <f>SUM(E23:F23)</f>
        <v>13295706.4</v>
      </c>
      <c r="E23" s="24">
        <v>13295706.4</v>
      </c>
      <c r="F23" s="24" t="s">
        <v>143</v>
      </c>
      <c r="G23" s="24">
        <f>SUM(H23:I23)</f>
        <v>13295706.4</v>
      </c>
      <c r="H23" s="24">
        <v>13295706.4</v>
      </c>
      <c r="I23" s="24" t="s">
        <v>143</v>
      </c>
      <c r="J23" s="24">
        <f>SUM(K23:L23)</f>
        <v>12766638.149499999</v>
      </c>
      <c r="K23" s="24">
        <v>12766638.149499999</v>
      </c>
      <c r="L23" s="24" t="s">
        <v>143</v>
      </c>
    </row>
    <row r="24" spans="1:18" s="20" customFormat="1" ht="108.6" customHeight="1" x14ac:dyDescent="0.25">
      <c r="A24" s="288" t="s">
        <v>21</v>
      </c>
      <c r="B24" s="27" t="s">
        <v>255</v>
      </c>
      <c r="C24" s="19">
        <v>7145</v>
      </c>
      <c r="D24" s="18">
        <f>SUM(D25:D43)</f>
        <v>11569618.999999998</v>
      </c>
      <c r="E24" s="18">
        <f>SUM(E25:E43)</f>
        <v>11569618.999999998</v>
      </c>
      <c r="F24" s="28" t="s">
        <v>143</v>
      </c>
      <c r="G24" s="18">
        <f>SUM(G25:G43)</f>
        <v>11569618.999999998</v>
      </c>
      <c r="H24" s="18">
        <f>SUM(H25:H43)</f>
        <v>11569618.999999998</v>
      </c>
      <c r="I24" s="28" t="s">
        <v>143</v>
      </c>
      <c r="J24" s="18">
        <f>SUM(J25:J43)</f>
        <v>19515448.690400001</v>
      </c>
      <c r="K24" s="18">
        <f>SUM(K25:K43)</f>
        <v>19515448.690400001</v>
      </c>
      <c r="L24" s="28" t="s">
        <v>143</v>
      </c>
    </row>
    <row r="25" spans="1:18" ht="57" customHeight="1" x14ac:dyDescent="0.25">
      <c r="A25" s="294" t="s">
        <v>192</v>
      </c>
      <c r="B25" s="22" t="s">
        <v>256</v>
      </c>
      <c r="C25" s="23"/>
      <c r="D25" s="24">
        <f t="shared" ref="D25:D43" si="1">SUM(E25:F25)</f>
        <v>7953879.2999999998</v>
      </c>
      <c r="E25" s="24">
        <v>7953879.2999999998</v>
      </c>
      <c r="F25" s="24" t="s">
        <v>143</v>
      </c>
      <c r="G25" s="24">
        <f>SUM(H25:I25)</f>
        <v>7953879.2999999998</v>
      </c>
      <c r="H25" s="24">
        <v>7953879.2999999998</v>
      </c>
      <c r="I25" s="24" t="s">
        <v>143</v>
      </c>
      <c r="J25" s="24">
        <f>SUM(K25:L25)</f>
        <v>16123415.199999999</v>
      </c>
      <c r="K25" s="24">
        <v>16123415.199999999</v>
      </c>
      <c r="L25" s="24" t="s">
        <v>143</v>
      </c>
    </row>
    <row r="26" spans="1:18" ht="89.4" customHeight="1" x14ac:dyDescent="0.25">
      <c r="A26" s="294" t="s">
        <v>193</v>
      </c>
      <c r="B26" s="22" t="s">
        <v>257</v>
      </c>
      <c r="C26" s="23"/>
      <c r="D26" s="24">
        <f t="shared" si="1"/>
        <v>54424</v>
      </c>
      <c r="E26" s="24">
        <v>54424</v>
      </c>
      <c r="F26" s="24" t="s">
        <v>143</v>
      </c>
      <c r="G26" s="24">
        <f>SUM(H26:I26)</f>
        <v>54424</v>
      </c>
      <c r="H26" s="24">
        <v>54424</v>
      </c>
      <c r="I26" s="24" t="s">
        <v>143</v>
      </c>
      <c r="J26" s="24">
        <f>SUM(K26:L26)</f>
        <v>49866.6</v>
      </c>
      <c r="K26" s="24">
        <v>49866.6</v>
      </c>
      <c r="L26" s="24" t="s">
        <v>143</v>
      </c>
    </row>
    <row r="27" spans="1:18" ht="55.8" customHeight="1" x14ac:dyDescent="0.25">
      <c r="A27" s="294" t="s">
        <v>194</v>
      </c>
      <c r="B27" s="22" t="s">
        <v>258</v>
      </c>
      <c r="C27" s="23"/>
      <c r="D27" s="24">
        <f t="shared" si="1"/>
        <v>16850</v>
      </c>
      <c r="E27" s="24">
        <v>16850</v>
      </c>
      <c r="F27" s="24" t="s">
        <v>143</v>
      </c>
      <c r="G27" s="24">
        <f t="shared" ref="G27:G46" si="2">SUM(H27:I27)</f>
        <v>16850</v>
      </c>
      <c r="H27" s="24">
        <v>16850</v>
      </c>
      <c r="I27" s="24" t="s">
        <v>143</v>
      </c>
      <c r="J27" s="24">
        <f t="shared" ref="J27:J46" si="3">SUM(K27:L27)</f>
        <v>15324.4</v>
      </c>
      <c r="K27" s="24">
        <v>15324.4</v>
      </c>
      <c r="L27" s="24" t="s">
        <v>143</v>
      </c>
    </row>
    <row r="28" spans="1:18" ht="129.6" customHeight="1" x14ac:dyDescent="0.25">
      <c r="A28" s="294" t="s">
        <v>195</v>
      </c>
      <c r="B28" s="22" t="s">
        <v>259</v>
      </c>
      <c r="C28" s="23"/>
      <c r="D28" s="24">
        <f t="shared" si="1"/>
        <v>202100</v>
      </c>
      <c r="E28" s="24">
        <v>202100</v>
      </c>
      <c r="F28" s="24" t="s">
        <v>143</v>
      </c>
      <c r="G28" s="24">
        <f t="shared" si="2"/>
        <v>202100</v>
      </c>
      <c r="H28" s="24">
        <v>202100</v>
      </c>
      <c r="I28" s="24" t="s">
        <v>143</v>
      </c>
      <c r="J28" s="24">
        <f t="shared" si="3"/>
        <v>209030.484</v>
      </c>
      <c r="K28" s="24">
        <v>209030.484</v>
      </c>
      <c r="L28" s="24" t="s">
        <v>143</v>
      </c>
    </row>
    <row r="29" spans="1:18" ht="97.2" customHeight="1" x14ac:dyDescent="0.25">
      <c r="A29" s="294" t="s">
        <v>196</v>
      </c>
      <c r="B29" s="22" t="s">
        <v>260</v>
      </c>
      <c r="C29" s="23"/>
      <c r="D29" s="24">
        <f t="shared" si="1"/>
        <v>48469.1</v>
      </c>
      <c r="E29" s="24">
        <v>48469.1</v>
      </c>
      <c r="F29" s="24" t="s">
        <v>143</v>
      </c>
      <c r="G29" s="24">
        <f t="shared" si="2"/>
        <v>48469.1</v>
      </c>
      <c r="H29" s="24">
        <v>48469.1</v>
      </c>
      <c r="I29" s="24" t="s">
        <v>143</v>
      </c>
      <c r="J29" s="24">
        <f t="shared" si="3"/>
        <v>85807.737999999998</v>
      </c>
      <c r="K29" s="24">
        <v>85807.737999999998</v>
      </c>
      <c r="L29" s="24" t="s">
        <v>143</v>
      </c>
    </row>
    <row r="30" spans="1:18" ht="69.599999999999994" customHeight="1" x14ac:dyDescent="0.25">
      <c r="A30" s="291" t="s">
        <v>197</v>
      </c>
      <c r="B30" s="22" t="s">
        <v>261</v>
      </c>
      <c r="C30" s="23"/>
      <c r="D30" s="24">
        <f t="shared" si="1"/>
        <v>48250</v>
      </c>
      <c r="E30" s="24">
        <v>48250</v>
      </c>
      <c r="F30" s="24" t="s">
        <v>143</v>
      </c>
      <c r="G30" s="24">
        <f t="shared" si="2"/>
        <v>48250</v>
      </c>
      <c r="H30" s="24">
        <v>48250</v>
      </c>
      <c r="I30" s="24" t="s">
        <v>143</v>
      </c>
      <c r="J30" s="24">
        <f t="shared" si="3"/>
        <v>54188.614000000001</v>
      </c>
      <c r="K30" s="24">
        <v>54188.614000000001</v>
      </c>
      <c r="L30" s="24" t="s">
        <v>143</v>
      </c>
    </row>
    <row r="31" spans="1:18" ht="49.8" customHeight="1" x14ac:dyDescent="0.25">
      <c r="A31" s="294" t="s">
        <v>198</v>
      </c>
      <c r="B31" s="22" t="s">
        <v>262</v>
      </c>
      <c r="C31" s="23"/>
      <c r="D31" s="24">
        <f t="shared" si="1"/>
        <v>585450</v>
      </c>
      <c r="E31" s="24">
        <v>585450</v>
      </c>
      <c r="F31" s="24" t="s">
        <v>143</v>
      </c>
      <c r="G31" s="24">
        <f t="shared" si="2"/>
        <v>585450</v>
      </c>
      <c r="H31" s="24">
        <v>585450</v>
      </c>
      <c r="I31" s="24" t="s">
        <v>143</v>
      </c>
      <c r="J31" s="24">
        <f t="shared" si="3"/>
        <v>645421.71</v>
      </c>
      <c r="K31" s="24">
        <v>645421.71</v>
      </c>
      <c r="L31" s="24" t="s">
        <v>143</v>
      </c>
    </row>
    <row r="32" spans="1:18" ht="100.2" customHeight="1" x14ac:dyDescent="0.25">
      <c r="A32" s="294" t="s">
        <v>199</v>
      </c>
      <c r="B32" s="26" t="s">
        <v>263</v>
      </c>
      <c r="C32" s="23"/>
      <c r="D32" s="24">
        <f t="shared" si="1"/>
        <v>154550</v>
      </c>
      <c r="E32" s="24">
        <v>154550</v>
      </c>
      <c r="F32" s="24" t="s">
        <v>143</v>
      </c>
      <c r="G32" s="24">
        <f t="shared" si="2"/>
        <v>154550</v>
      </c>
      <c r="H32" s="24">
        <v>154550</v>
      </c>
      <c r="I32" s="24" t="s">
        <v>143</v>
      </c>
      <c r="J32" s="24">
        <f t="shared" si="3"/>
        <v>213989.995</v>
      </c>
      <c r="K32" s="24">
        <v>213989.995</v>
      </c>
      <c r="L32" s="24" t="s">
        <v>143</v>
      </c>
    </row>
    <row r="33" spans="1:12" ht="84.6" customHeight="1" x14ac:dyDescent="0.25">
      <c r="A33" s="294" t="s">
        <v>200</v>
      </c>
      <c r="B33" s="22" t="s">
        <v>264</v>
      </c>
      <c r="C33" s="23"/>
      <c r="D33" s="24">
        <f t="shared" si="1"/>
        <v>165341.6</v>
      </c>
      <c r="E33" s="24">
        <v>165341.6</v>
      </c>
      <c r="F33" s="24" t="s">
        <v>143</v>
      </c>
      <c r="G33" s="24">
        <f t="shared" si="2"/>
        <v>165341.6</v>
      </c>
      <c r="H33" s="24">
        <v>165341.6</v>
      </c>
      <c r="I33" s="24" t="s">
        <v>143</v>
      </c>
      <c r="J33" s="24">
        <f t="shared" si="3"/>
        <v>378914.17</v>
      </c>
      <c r="K33" s="24">
        <v>378914.17</v>
      </c>
      <c r="L33" s="24" t="s">
        <v>143</v>
      </c>
    </row>
    <row r="34" spans="1:12" ht="60" customHeight="1" x14ac:dyDescent="0.25">
      <c r="A34" s="294" t="s">
        <v>201</v>
      </c>
      <c r="B34" s="22" t="s">
        <v>265</v>
      </c>
      <c r="C34" s="23"/>
      <c r="D34" s="24">
        <f t="shared" si="1"/>
        <v>233760</v>
      </c>
      <c r="E34" s="24">
        <v>233760</v>
      </c>
      <c r="F34" s="24" t="s">
        <v>143</v>
      </c>
      <c r="G34" s="24">
        <f t="shared" si="2"/>
        <v>233760</v>
      </c>
      <c r="H34" s="24">
        <v>233760</v>
      </c>
      <c r="I34" s="24" t="s">
        <v>143</v>
      </c>
      <c r="J34" s="24">
        <f t="shared" si="3"/>
        <v>288704.38530000002</v>
      </c>
      <c r="K34" s="24">
        <v>288704.38530000002</v>
      </c>
      <c r="L34" s="24" t="s">
        <v>143</v>
      </c>
    </row>
    <row r="35" spans="1:12" ht="21.6" hidden="1" customHeight="1" x14ac:dyDescent="0.25">
      <c r="A35" s="294" t="s">
        <v>202</v>
      </c>
      <c r="B35" s="22" t="s">
        <v>266</v>
      </c>
      <c r="C35" s="23"/>
      <c r="D35" s="24">
        <f t="shared" si="1"/>
        <v>0</v>
      </c>
      <c r="E35" s="24">
        <v>0</v>
      </c>
      <c r="F35" s="24" t="s">
        <v>143</v>
      </c>
      <c r="G35" s="24">
        <f>SUM(H35:I35)</f>
        <v>0</v>
      </c>
      <c r="H35" s="24">
        <v>0</v>
      </c>
      <c r="I35" s="24" t="s">
        <v>143</v>
      </c>
      <c r="J35" s="24">
        <f>SUM(K35:L35)</f>
        <v>0</v>
      </c>
      <c r="K35" s="24">
        <v>0</v>
      </c>
      <c r="L35" s="24" t="s">
        <v>143</v>
      </c>
    </row>
    <row r="36" spans="1:12" ht="144.6" customHeight="1" x14ac:dyDescent="0.25">
      <c r="A36" s="294" t="s">
        <v>203</v>
      </c>
      <c r="B36" s="22" t="s">
        <v>267</v>
      </c>
      <c r="C36" s="23"/>
      <c r="D36" s="24">
        <f t="shared" si="1"/>
        <v>1752800</v>
      </c>
      <c r="E36" s="24">
        <v>1752800</v>
      </c>
      <c r="F36" s="24" t="s">
        <v>143</v>
      </c>
      <c r="G36" s="24">
        <f t="shared" ref="G36:G43" si="4">SUM(H36:I36)</f>
        <v>1752800</v>
      </c>
      <c r="H36" s="24">
        <v>1752800</v>
      </c>
      <c r="I36" s="24" t="s">
        <v>143</v>
      </c>
      <c r="J36" s="24">
        <f t="shared" ref="J36:J43" si="5">SUM(K36:L36)</f>
        <v>1159170.0781</v>
      </c>
      <c r="K36" s="24">
        <v>1159170.0781</v>
      </c>
      <c r="L36" s="24" t="s">
        <v>143</v>
      </c>
    </row>
    <row r="37" spans="1:12" ht="112.8" customHeight="1" x14ac:dyDescent="0.25">
      <c r="A37" s="294" t="s">
        <v>204</v>
      </c>
      <c r="B37" s="22" t="s">
        <v>268</v>
      </c>
      <c r="C37" s="23"/>
      <c r="D37" s="24">
        <f t="shared" si="1"/>
        <v>15000</v>
      </c>
      <c r="E37" s="24">
        <v>15000</v>
      </c>
      <c r="F37" s="24" t="s">
        <v>143</v>
      </c>
      <c r="G37" s="24">
        <f t="shared" si="4"/>
        <v>15000</v>
      </c>
      <c r="H37" s="24">
        <v>15000</v>
      </c>
      <c r="I37" s="24" t="s">
        <v>143</v>
      </c>
      <c r="J37" s="24">
        <f t="shared" si="5"/>
        <v>19200</v>
      </c>
      <c r="K37" s="24">
        <v>19200</v>
      </c>
      <c r="L37" s="24" t="s">
        <v>143</v>
      </c>
    </row>
    <row r="38" spans="1:12" ht="67.8" customHeight="1" x14ac:dyDescent="0.25">
      <c r="A38" s="294" t="s">
        <v>205</v>
      </c>
      <c r="B38" s="22" t="s">
        <v>269</v>
      </c>
      <c r="C38" s="23"/>
      <c r="D38" s="24">
        <f t="shared" si="1"/>
        <v>50</v>
      </c>
      <c r="E38" s="24">
        <v>50</v>
      </c>
      <c r="F38" s="24" t="s">
        <v>143</v>
      </c>
      <c r="G38" s="24">
        <f t="shared" si="4"/>
        <v>50</v>
      </c>
      <c r="H38" s="24">
        <v>50</v>
      </c>
      <c r="I38" s="24" t="s">
        <v>143</v>
      </c>
      <c r="J38" s="24">
        <f t="shared" si="5"/>
        <v>0</v>
      </c>
      <c r="K38" s="24">
        <v>0</v>
      </c>
      <c r="L38" s="24" t="s">
        <v>143</v>
      </c>
    </row>
    <row r="39" spans="1:12" ht="67.2" customHeight="1" x14ac:dyDescent="0.25">
      <c r="A39" s="294" t="s">
        <v>206</v>
      </c>
      <c r="B39" s="22" t="s">
        <v>270</v>
      </c>
      <c r="C39" s="23"/>
      <c r="D39" s="24">
        <f t="shared" si="1"/>
        <v>33000</v>
      </c>
      <c r="E39" s="24">
        <v>33000</v>
      </c>
      <c r="F39" s="24" t="s">
        <v>143</v>
      </c>
      <c r="G39" s="24">
        <f t="shared" si="4"/>
        <v>33000</v>
      </c>
      <c r="H39" s="24">
        <v>33000</v>
      </c>
      <c r="I39" s="24" t="s">
        <v>143</v>
      </c>
      <c r="J39" s="24">
        <f t="shared" si="5"/>
        <v>30000</v>
      </c>
      <c r="K39" s="24">
        <v>30000</v>
      </c>
      <c r="L39" s="24" t="s">
        <v>143</v>
      </c>
    </row>
    <row r="40" spans="1:12" ht="45" hidden="1" x14ac:dyDescent="0.25">
      <c r="A40" s="294" t="s">
        <v>207</v>
      </c>
      <c r="B40" s="22" t="s">
        <v>271</v>
      </c>
      <c r="C40" s="23"/>
      <c r="D40" s="24">
        <f t="shared" si="1"/>
        <v>0</v>
      </c>
      <c r="E40" s="24">
        <v>0</v>
      </c>
      <c r="F40" s="24" t="s">
        <v>143</v>
      </c>
      <c r="G40" s="24">
        <f t="shared" si="4"/>
        <v>0</v>
      </c>
      <c r="H40" s="24">
        <v>0</v>
      </c>
      <c r="I40" s="24" t="s">
        <v>143</v>
      </c>
      <c r="J40" s="24">
        <f t="shared" si="5"/>
        <v>0</v>
      </c>
      <c r="K40" s="24">
        <v>0</v>
      </c>
      <c r="L40" s="24" t="s">
        <v>143</v>
      </c>
    </row>
    <row r="41" spans="1:12" ht="45" hidden="1" x14ac:dyDescent="0.25">
      <c r="A41" s="294" t="s">
        <v>208</v>
      </c>
      <c r="B41" s="22" t="s">
        <v>272</v>
      </c>
      <c r="C41" s="23"/>
      <c r="D41" s="24">
        <f t="shared" si="1"/>
        <v>0</v>
      </c>
      <c r="E41" s="24">
        <v>0</v>
      </c>
      <c r="F41" s="24" t="s">
        <v>143</v>
      </c>
      <c r="G41" s="24">
        <f t="shared" si="4"/>
        <v>0</v>
      </c>
      <c r="H41" s="24">
        <v>0</v>
      </c>
      <c r="I41" s="24" t="s">
        <v>143</v>
      </c>
      <c r="J41" s="24">
        <f t="shared" si="5"/>
        <v>0</v>
      </c>
      <c r="K41" s="24">
        <v>0</v>
      </c>
      <c r="L41" s="24" t="s">
        <v>143</v>
      </c>
    </row>
    <row r="42" spans="1:12" ht="50.4" customHeight="1" x14ac:dyDescent="0.25">
      <c r="A42" s="294" t="s">
        <v>209</v>
      </c>
      <c r="B42" s="22" t="s">
        <v>273</v>
      </c>
      <c r="C42" s="23"/>
      <c r="D42" s="24">
        <f t="shared" si="1"/>
        <v>3000</v>
      </c>
      <c r="E42" s="24">
        <v>3000</v>
      </c>
      <c r="F42" s="24" t="s">
        <v>143</v>
      </c>
      <c r="G42" s="24">
        <f t="shared" si="4"/>
        <v>3000</v>
      </c>
      <c r="H42" s="24">
        <v>3000</v>
      </c>
      <c r="I42" s="24" t="s">
        <v>143</v>
      </c>
      <c r="J42" s="24">
        <f t="shared" si="5"/>
        <v>3150</v>
      </c>
      <c r="K42" s="24">
        <v>3150</v>
      </c>
      <c r="L42" s="24" t="s">
        <v>143</v>
      </c>
    </row>
    <row r="43" spans="1:12" ht="19.2" customHeight="1" x14ac:dyDescent="0.25">
      <c r="A43" s="294" t="s">
        <v>210</v>
      </c>
      <c r="B43" s="22" t="s">
        <v>274</v>
      </c>
      <c r="C43" s="23"/>
      <c r="D43" s="24">
        <f t="shared" si="1"/>
        <v>302695</v>
      </c>
      <c r="E43" s="24">
        <v>302695</v>
      </c>
      <c r="F43" s="24" t="s">
        <v>143</v>
      </c>
      <c r="G43" s="24">
        <f t="shared" si="4"/>
        <v>302695</v>
      </c>
      <c r="H43" s="24">
        <v>302695</v>
      </c>
      <c r="I43" s="24" t="s">
        <v>143</v>
      </c>
      <c r="J43" s="24">
        <f t="shared" si="5"/>
        <v>239265.31599999999</v>
      </c>
      <c r="K43" s="24">
        <v>239265.31599999999</v>
      </c>
      <c r="L43" s="24" t="s">
        <v>143</v>
      </c>
    </row>
    <row r="44" spans="1:12" ht="51.6" customHeight="1" x14ac:dyDescent="0.25">
      <c r="A44" s="296" t="s">
        <v>149</v>
      </c>
      <c r="B44" s="27" t="s">
        <v>275</v>
      </c>
      <c r="C44" s="19">
        <v>7146</v>
      </c>
      <c r="D44" s="28">
        <f>SUM(D45:D46)</f>
        <v>584208.6</v>
      </c>
      <c r="E44" s="28">
        <f>SUM(E45:E46)</f>
        <v>584208.6</v>
      </c>
      <c r="F44" s="28" t="s">
        <v>143</v>
      </c>
      <c r="G44" s="28">
        <f>SUM(G45:G46)</f>
        <v>584208.6</v>
      </c>
      <c r="H44" s="28">
        <f>SUM(H45:H46)</f>
        <v>584208.6</v>
      </c>
      <c r="I44" s="28" t="s">
        <v>143</v>
      </c>
      <c r="J44" s="28">
        <f>SUM(J45:J46)</f>
        <v>761003.95900000003</v>
      </c>
      <c r="K44" s="28">
        <f>SUM(K45:K46)</f>
        <v>761003.95900000003</v>
      </c>
      <c r="L44" s="28" t="s">
        <v>143</v>
      </c>
    </row>
    <row r="45" spans="1:12" ht="111" customHeight="1" x14ac:dyDescent="0.25">
      <c r="A45" s="294" t="s">
        <v>150</v>
      </c>
      <c r="B45" s="22" t="s">
        <v>276</v>
      </c>
      <c r="C45" s="23"/>
      <c r="D45" s="24">
        <f>SUM(E45:F45)</f>
        <v>100000</v>
      </c>
      <c r="E45" s="24">
        <v>100000</v>
      </c>
      <c r="F45" s="24" t="s">
        <v>143</v>
      </c>
      <c r="G45" s="24">
        <f t="shared" si="2"/>
        <v>100000</v>
      </c>
      <c r="H45" s="24">
        <v>100000</v>
      </c>
      <c r="I45" s="24" t="s">
        <v>143</v>
      </c>
      <c r="J45" s="24">
        <f t="shared" si="3"/>
        <v>144242.74</v>
      </c>
      <c r="K45" s="24">
        <v>144242.74</v>
      </c>
      <c r="L45" s="24" t="s">
        <v>143</v>
      </c>
    </row>
    <row r="46" spans="1:12" ht="111.6" customHeight="1" x14ac:dyDescent="0.25">
      <c r="A46" s="294" t="s">
        <v>151</v>
      </c>
      <c r="B46" s="22" t="s">
        <v>277</v>
      </c>
      <c r="C46" s="23"/>
      <c r="D46" s="24">
        <f>SUM(E46:F46)</f>
        <v>484208.6</v>
      </c>
      <c r="E46" s="24">
        <v>484208.6</v>
      </c>
      <c r="F46" s="24" t="s">
        <v>143</v>
      </c>
      <c r="G46" s="24">
        <f t="shared" si="2"/>
        <v>484208.6</v>
      </c>
      <c r="H46" s="24">
        <v>484208.6</v>
      </c>
      <c r="I46" s="24" t="s">
        <v>143</v>
      </c>
      <c r="J46" s="24">
        <f t="shared" si="3"/>
        <v>616761.21900000004</v>
      </c>
      <c r="K46" s="24">
        <v>616761.21900000004</v>
      </c>
      <c r="L46" s="24" t="s">
        <v>143</v>
      </c>
    </row>
    <row r="47" spans="1:12" ht="42.75" hidden="1" customHeight="1" x14ac:dyDescent="0.25">
      <c r="A47" s="288">
        <v>1150</v>
      </c>
      <c r="B47" s="27" t="s">
        <v>278</v>
      </c>
      <c r="C47" s="19">
        <v>7161</v>
      </c>
      <c r="D47" s="18">
        <f>SUM(D48,D52)</f>
        <v>0</v>
      </c>
      <c r="E47" s="18">
        <f>SUM(E48,E52)</f>
        <v>0</v>
      </c>
      <c r="F47" s="24" t="s">
        <v>143</v>
      </c>
      <c r="G47" s="18">
        <f>SUM(G48,G52)</f>
        <v>0</v>
      </c>
      <c r="H47" s="18">
        <f>SUM(H48,H52)</f>
        <v>0</v>
      </c>
      <c r="I47" s="24" t="s">
        <v>143</v>
      </c>
      <c r="J47" s="18">
        <f>SUM(J48,J52)</f>
        <v>0</v>
      </c>
      <c r="K47" s="18">
        <f>SUM(K48,K52)</f>
        <v>0</v>
      </c>
      <c r="L47" s="24" t="s">
        <v>143</v>
      </c>
    </row>
    <row r="48" spans="1:12" ht="69" hidden="1" customHeight="1" x14ac:dyDescent="0.25">
      <c r="A48" s="295">
        <v>1151</v>
      </c>
      <c r="B48" s="22" t="s">
        <v>279</v>
      </c>
      <c r="C48" s="23"/>
      <c r="D48" s="24">
        <f>SUM(D49:D51)</f>
        <v>0</v>
      </c>
      <c r="E48" s="24">
        <f>SUM(E49:E51)</f>
        <v>0</v>
      </c>
      <c r="F48" s="24" t="s">
        <v>143</v>
      </c>
      <c r="G48" s="24">
        <f>SUM(G49:G51)</f>
        <v>0</v>
      </c>
      <c r="H48" s="24">
        <f>SUM(H49:H51)</f>
        <v>0</v>
      </c>
      <c r="I48" s="24" t="s">
        <v>143</v>
      </c>
      <c r="J48" s="24">
        <f>SUM(J49:J51)</f>
        <v>0</v>
      </c>
      <c r="K48" s="24">
        <f>SUM(K49:K51)</f>
        <v>0</v>
      </c>
      <c r="L48" s="24" t="s">
        <v>143</v>
      </c>
    </row>
    <row r="49" spans="1:12" ht="30.75" hidden="1" customHeight="1" x14ac:dyDescent="0.25">
      <c r="A49" s="295">
        <v>1152</v>
      </c>
      <c r="B49" s="22" t="s">
        <v>280</v>
      </c>
      <c r="C49" s="23"/>
      <c r="D49" s="24">
        <f>SUM(E49:F49)</f>
        <v>0</v>
      </c>
      <c r="E49" s="297">
        <v>0</v>
      </c>
      <c r="F49" s="24" t="s">
        <v>143</v>
      </c>
      <c r="G49" s="24">
        <f>SUM(H49:I49)</f>
        <v>0</v>
      </c>
      <c r="H49" s="297">
        <v>0</v>
      </c>
      <c r="I49" s="24" t="s">
        <v>143</v>
      </c>
      <c r="J49" s="24">
        <f>SUM(K49:L49)</f>
        <v>0</v>
      </c>
      <c r="K49" s="297">
        <v>0</v>
      </c>
      <c r="L49" s="24" t="s">
        <v>143</v>
      </c>
    </row>
    <row r="50" spans="1:12" ht="30.75" hidden="1" customHeight="1" x14ac:dyDescent="0.25">
      <c r="A50" s="295">
        <v>1153</v>
      </c>
      <c r="B50" s="26" t="s">
        <v>281</v>
      </c>
      <c r="C50" s="23"/>
      <c r="D50" s="24">
        <f>SUM(E50:F50)</f>
        <v>0</v>
      </c>
      <c r="E50" s="297">
        <v>0</v>
      </c>
      <c r="F50" s="24" t="s">
        <v>143</v>
      </c>
      <c r="G50" s="24">
        <f>SUM(H50:I50)</f>
        <v>0</v>
      </c>
      <c r="H50" s="297">
        <v>0</v>
      </c>
      <c r="I50" s="24" t="s">
        <v>143</v>
      </c>
      <c r="J50" s="24">
        <f>SUM(K50:L50)</f>
        <v>0</v>
      </c>
      <c r="K50" s="297">
        <v>0</v>
      </c>
      <c r="L50" s="24" t="s">
        <v>143</v>
      </c>
    </row>
    <row r="51" spans="1:12" ht="30.75" hidden="1" customHeight="1" x14ac:dyDescent="0.25">
      <c r="A51" s="295">
        <v>1154</v>
      </c>
      <c r="B51" s="22" t="s">
        <v>282</v>
      </c>
      <c r="C51" s="23"/>
      <c r="D51" s="24">
        <f>SUM(E51:F51)</f>
        <v>0</v>
      </c>
      <c r="E51" s="297">
        <v>0</v>
      </c>
      <c r="F51" s="24" t="s">
        <v>143</v>
      </c>
      <c r="G51" s="24">
        <f>SUM(H51:I51)</f>
        <v>0</v>
      </c>
      <c r="H51" s="297">
        <v>0</v>
      </c>
      <c r="I51" s="24" t="s">
        <v>143</v>
      </c>
      <c r="J51" s="24">
        <f>SUM(K51:L51)</f>
        <v>0</v>
      </c>
      <c r="K51" s="297">
        <v>0</v>
      </c>
      <c r="L51" s="24" t="s">
        <v>143</v>
      </c>
    </row>
    <row r="52" spans="1:12" ht="80.25" hidden="1" customHeight="1" x14ac:dyDescent="0.25">
      <c r="A52" s="295">
        <v>1155</v>
      </c>
      <c r="B52" s="22" t="s">
        <v>283</v>
      </c>
      <c r="C52" s="23"/>
      <c r="D52" s="24">
        <f>SUM(E52:F52)</f>
        <v>0</v>
      </c>
      <c r="E52" s="297">
        <v>0</v>
      </c>
      <c r="F52" s="24" t="s">
        <v>143</v>
      </c>
      <c r="G52" s="24">
        <f>SUM(H52:I52)</f>
        <v>0</v>
      </c>
      <c r="H52" s="297">
        <v>0</v>
      </c>
      <c r="I52" s="24" t="s">
        <v>143</v>
      </c>
      <c r="J52" s="24">
        <f>SUM(K52:L52)</f>
        <v>0</v>
      </c>
      <c r="K52" s="297">
        <v>0</v>
      </c>
      <c r="L52" s="24" t="s">
        <v>143</v>
      </c>
    </row>
    <row r="53" spans="1:12" s="20" customFormat="1" ht="54" customHeight="1" x14ac:dyDescent="0.25">
      <c r="A53" s="288">
        <v>1200</v>
      </c>
      <c r="B53" s="27" t="s">
        <v>284</v>
      </c>
      <c r="C53" s="19">
        <v>7300</v>
      </c>
      <c r="D53" s="18">
        <f t="shared" ref="D53:L53" si="6">SUM(D54,D56,D58,D60,D62,D69)</f>
        <v>15825186.700000001</v>
      </c>
      <c r="E53" s="18">
        <f t="shared" si="6"/>
        <v>14970964.4</v>
      </c>
      <c r="F53" s="18">
        <f t="shared" si="6"/>
        <v>854222.3</v>
      </c>
      <c r="G53" s="18">
        <f t="shared" si="6"/>
        <v>15286986.800000001</v>
      </c>
      <c r="H53" s="18">
        <f t="shared" si="6"/>
        <v>14930594.200000001</v>
      </c>
      <c r="I53" s="18">
        <f t="shared" si="6"/>
        <v>356392.6</v>
      </c>
      <c r="J53" s="18">
        <f t="shared" si="6"/>
        <v>14571690.874100002</v>
      </c>
      <c r="K53" s="18">
        <f t="shared" si="6"/>
        <v>14238305.233300002</v>
      </c>
      <c r="L53" s="18">
        <f t="shared" si="6"/>
        <v>333385.64079999999</v>
      </c>
    </row>
    <row r="54" spans="1:12" s="20" customFormat="1" ht="45.75" hidden="1" customHeight="1" x14ac:dyDescent="0.25">
      <c r="A54" s="288">
        <v>1210</v>
      </c>
      <c r="B54" s="27" t="s">
        <v>285</v>
      </c>
      <c r="C54" s="19">
        <v>7311</v>
      </c>
      <c r="D54" s="28">
        <f>SUM(D55)</f>
        <v>0</v>
      </c>
      <c r="E54" s="28">
        <f>SUM(E55)</f>
        <v>0</v>
      </c>
      <c r="F54" s="28" t="s">
        <v>143</v>
      </c>
      <c r="G54" s="28">
        <f>SUM(G55)</f>
        <v>0</v>
      </c>
      <c r="H54" s="28">
        <f>SUM(H55)</f>
        <v>0</v>
      </c>
      <c r="I54" s="28" t="s">
        <v>143</v>
      </c>
      <c r="J54" s="28">
        <f>SUM(J55)</f>
        <v>0</v>
      </c>
      <c r="K54" s="28">
        <f>SUM(K55)</f>
        <v>0</v>
      </c>
      <c r="L54" s="28" t="s">
        <v>143</v>
      </c>
    </row>
    <row r="55" spans="1:12" ht="74.25" hidden="1" customHeight="1" x14ac:dyDescent="0.25">
      <c r="A55" s="295">
        <v>1211</v>
      </c>
      <c r="B55" s="22" t="s">
        <v>286</v>
      </c>
      <c r="C55" s="30"/>
      <c r="D55" s="24">
        <f>SUM(E55:F55)</f>
        <v>0</v>
      </c>
      <c r="E55" s="24">
        <v>0</v>
      </c>
      <c r="F55" s="24" t="s">
        <v>143</v>
      </c>
      <c r="G55" s="24">
        <f>SUM(H55:I55)</f>
        <v>0</v>
      </c>
      <c r="H55" s="24">
        <v>0</v>
      </c>
      <c r="I55" s="24" t="s">
        <v>143</v>
      </c>
      <c r="J55" s="24">
        <f>SUM(K55:L55)</f>
        <v>0</v>
      </c>
      <c r="K55" s="24">
        <v>0</v>
      </c>
      <c r="L55" s="24" t="s">
        <v>143</v>
      </c>
    </row>
    <row r="56" spans="1:12" s="20" customFormat="1" ht="47.25" hidden="1" customHeight="1" x14ac:dyDescent="0.25">
      <c r="A56" s="288">
        <v>1220</v>
      </c>
      <c r="B56" s="27" t="s">
        <v>287</v>
      </c>
      <c r="C56" s="32">
        <v>7312</v>
      </c>
      <c r="D56" s="28">
        <f>SUM(D57)</f>
        <v>0</v>
      </c>
      <c r="E56" s="28" t="s">
        <v>143</v>
      </c>
      <c r="F56" s="28">
        <f>SUM(F57)</f>
        <v>0</v>
      </c>
      <c r="G56" s="28">
        <f>SUM(G57)</f>
        <v>0</v>
      </c>
      <c r="H56" s="28" t="s">
        <v>143</v>
      </c>
      <c r="I56" s="28">
        <f>SUM(I57)</f>
        <v>0</v>
      </c>
      <c r="J56" s="28">
        <f>SUM(J57)</f>
        <v>0</v>
      </c>
      <c r="K56" s="28" t="s">
        <v>143</v>
      </c>
      <c r="L56" s="28">
        <f>SUM(L57)</f>
        <v>0</v>
      </c>
    </row>
    <row r="57" spans="1:12" ht="75" hidden="1" x14ac:dyDescent="0.25">
      <c r="A57" s="23">
        <v>1221</v>
      </c>
      <c r="B57" s="22" t="s">
        <v>288</v>
      </c>
      <c r="C57" s="30"/>
      <c r="D57" s="24">
        <f>SUM(E57:F57)</f>
        <v>0</v>
      </c>
      <c r="E57" s="24" t="s">
        <v>143</v>
      </c>
      <c r="F57" s="24">
        <v>0</v>
      </c>
      <c r="G57" s="24">
        <f>SUM(H57:I57)</f>
        <v>0</v>
      </c>
      <c r="H57" s="24" t="s">
        <v>143</v>
      </c>
      <c r="I57" s="24">
        <v>0</v>
      </c>
      <c r="J57" s="24">
        <f>SUM(K57:L57)</f>
        <v>0</v>
      </c>
      <c r="K57" s="24" t="s">
        <v>143</v>
      </c>
      <c r="L57" s="24">
        <v>0</v>
      </c>
    </row>
    <row r="58" spans="1:12" s="20" customFormat="1" ht="75" customHeight="1" x14ac:dyDescent="0.25">
      <c r="A58" s="288">
        <v>1230</v>
      </c>
      <c r="B58" s="27" t="s">
        <v>289</v>
      </c>
      <c r="C58" s="32">
        <v>7321</v>
      </c>
      <c r="D58" s="28">
        <f>SUM(D59)</f>
        <v>0</v>
      </c>
      <c r="E58" s="28">
        <f>SUM(E59)</f>
        <v>0</v>
      </c>
      <c r="F58" s="28" t="s">
        <v>143</v>
      </c>
      <c r="G58" s="28">
        <f>SUM(G59)</f>
        <v>778409.1</v>
      </c>
      <c r="H58" s="28">
        <f>SUM(H59)</f>
        <v>778409.1</v>
      </c>
      <c r="I58" s="28" t="s">
        <v>143</v>
      </c>
      <c r="J58" s="28">
        <f>SUM(J59)</f>
        <v>778409.08070000005</v>
      </c>
      <c r="K58" s="28">
        <f>SUM(K59)</f>
        <v>778409.08070000005</v>
      </c>
      <c r="L58" s="28" t="s">
        <v>143</v>
      </c>
    </row>
    <row r="59" spans="1:12" ht="67.2" customHeight="1" x14ac:dyDescent="0.25">
      <c r="A59" s="295">
        <v>1231</v>
      </c>
      <c r="B59" s="22" t="s">
        <v>290</v>
      </c>
      <c r="C59" s="30"/>
      <c r="D59" s="24">
        <f>SUM(E59:F59)</f>
        <v>0</v>
      </c>
      <c r="E59" s="24">
        <v>0</v>
      </c>
      <c r="F59" s="24" t="s">
        <v>143</v>
      </c>
      <c r="G59" s="24">
        <f>SUM(H59:I59)</f>
        <v>778409.1</v>
      </c>
      <c r="H59" s="24">
        <v>778409.1</v>
      </c>
      <c r="I59" s="24" t="s">
        <v>143</v>
      </c>
      <c r="J59" s="24">
        <f>SUM(K59:L59)</f>
        <v>778409.08070000005</v>
      </c>
      <c r="K59" s="24">
        <v>778409.08070000005</v>
      </c>
      <c r="L59" s="24" t="s">
        <v>143</v>
      </c>
    </row>
    <row r="60" spans="1:12" s="20" customFormat="1" ht="66.599999999999994" customHeight="1" x14ac:dyDescent="0.25">
      <c r="A60" s="288">
        <v>1240</v>
      </c>
      <c r="B60" s="31" t="s">
        <v>291</v>
      </c>
      <c r="C60" s="32">
        <v>7322</v>
      </c>
      <c r="D60" s="28">
        <f>SUM(D61)</f>
        <v>454222.3</v>
      </c>
      <c r="E60" s="28" t="s">
        <v>143</v>
      </c>
      <c r="F60" s="28">
        <f>SUM(F61)</f>
        <v>454222.3</v>
      </c>
      <c r="G60" s="28">
        <f>SUM(G61)</f>
        <v>211000</v>
      </c>
      <c r="H60" s="28" t="s">
        <v>143</v>
      </c>
      <c r="I60" s="28">
        <f>SUM(I61)</f>
        <v>211000</v>
      </c>
      <c r="J60" s="28">
        <f>SUM(J61)</f>
        <v>210927.95379999999</v>
      </c>
      <c r="K60" s="28" t="s">
        <v>143</v>
      </c>
      <c r="L60" s="28">
        <f>SUM(L61)</f>
        <v>210927.95379999999</v>
      </c>
    </row>
    <row r="61" spans="1:12" ht="70.8" customHeight="1" x14ac:dyDescent="0.25">
      <c r="A61" s="295">
        <v>1241</v>
      </c>
      <c r="B61" s="22" t="s">
        <v>292</v>
      </c>
      <c r="C61" s="30"/>
      <c r="D61" s="24">
        <f>SUM(E61:F61)</f>
        <v>454222.3</v>
      </c>
      <c r="E61" s="24" t="s">
        <v>143</v>
      </c>
      <c r="F61" s="24">
        <v>454222.3</v>
      </c>
      <c r="G61" s="24">
        <f>SUM(H61:I61)</f>
        <v>211000</v>
      </c>
      <c r="H61" s="24" t="s">
        <v>143</v>
      </c>
      <c r="I61" s="24">
        <v>211000</v>
      </c>
      <c r="J61" s="24">
        <f>SUM(K61:L61)</f>
        <v>210927.95379999999</v>
      </c>
      <c r="K61" s="24" t="s">
        <v>143</v>
      </c>
      <c r="L61" s="24">
        <v>210927.95379999999</v>
      </c>
    </row>
    <row r="62" spans="1:12" s="20" customFormat="1" ht="82.2" customHeight="1" x14ac:dyDescent="0.25">
      <c r="A62" s="288">
        <v>1250</v>
      </c>
      <c r="B62" s="27" t="s">
        <v>293</v>
      </c>
      <c r="C62" s="19">
        <v>7331</v>
      </c>
      <c r="D62" s="18">
        <f>SUM(D63,D64,D67,D68)</f>
        <v>14970964.4</v>
      </c>
      <c r="E62" s="18">
        <f>SUM(E63,E64,E67,E68)</f>
        <v>14970964.4</v>
      </c>
      <c r="F62" s="28" t="s">
        <v>143</v>
      </c>
      <c r="G62" s="18">
        <f>SUM(G63,G64,G67,G68)</f>
        <v>14152185.100000001</v>
      </c>
      <c r="H62" s="18">
        <f>SUM(H63,H64,H67,H68)</f>
        <v>14152185.100000001</v>
      </c>
      <c r="I62" s="28" t="s">
        <v>143</v>
      </c>
      <c r="J62" s="18">
        <f>SUM(J63,J64,J67,J68)</f>
        <v>13459896.152600002</v>
      </c>
      <c r="K62" s="18">
        <f>SUM(K63,K64,K67,K68)</f>
        <v>13459896.152600002</v>
      </c>
      <c r="L62" s="28" t="s">
        <v>143</v>
      </c>
    </row>
    <row r="63" spans="1:12" ht="37.200000000000003" customHeight="1" x14ac:dyDescent="0.25">
      <c r="A63" s="295">
        <v>1251</v>
      </c>
      <c r="B63" s="22" t="s">
        <v>294</v>
      </c>
      <c r="C63" s="23"/>
      <c r="D63" s="24">
        <f>SUM(E63:F63)</f>
        <v>8436821.9000000004</v>
      </c>
      <c r="E63" s="24">
        <v>8436821.9000000004</v>
      </c>
      <c r="F63" s="24" t="s">
        <v>143</v>
      </c>
      <c r="G63" s="24">
        <f t="shared" ref="G63:G68" si="7">SUM(H63:I63)</f>
        <v>8436821.9000000004</v>
      </c>
      <c r="H63" s="24">
        <v>8436821.9000000004</v>
      </c>
      <c r="I63" s="24" t="s">
        <v>143</v>
      </c>
      <c r="J63" s="24">
        <f t="shared" ref="J63:J68" si="8">SUM(K63:L63)</f>
        <v>8436821.9000000004</v>
      </c>
      <c r="K63" s="24">
        <v>8436821.9000000004</v>
      </c>
      <c r="L63" s="24" t="s">
        <v>143</v>
      </c>
    </row>
    <row r="64" spans="1:12" ht="44.4" customHeight="1" x14ac:dyDescent="0.25">
      <c r="A64" s="295">
        <v>1252</v>
      </c>
      <c r="B64" s="22" t="s">
        <v>295</v>
      </c>
      <c r="C64" s="23"/>
      <c r="D64" s="24">
        <f>SUM(D65:D66)</f>
        <v>5700000</v>
      </c>
      <c r="E64" s="24">
        <f>SUM(E65:E66)</f>
        <v>5700000</v>
      </c>
      <c r="F64" s="24" t="s">
        <v>143</v>
      </c>
      <c r="G64" s="24">
        <f>SUM(G65:G66)</f>
        <v>4880130.7</v>
      </c>
      <c r="H64" s="24">
        <f>SUM(H65:H66)</f>
        <v>4880130.7</v>
      </c>
      <c r="I64" s="24" t="s">
        <v>143</v>
      </c>
      <c r="J64" s="24">
        <f>SUM(J65:J66)</f>
        <v>4880130.7</v>
      </c>
      <c r="K64" s="24">
        <f>SUM(K65:K66)</f>
        <v>4880130.7</v>
      </c>
      <c r="L64" s="24" t="s">
        <v>143</v>
      </c>
    </row>
    <row r="65" spans="1:12" ht="57" hidden="1" customHeight="1" x14ac:dyDescent="0.25">
      <c r="A65" s="295">
        <v>1253</v>
      </c>
      <c r="B65" s="22" t="s">
        <v>296</v>
      </c>
      <c r="C65" s="23"/>
      <c r="D65" s="24">
        <f>SUM(E65:F65)</f>
        <v>0</v>
      </c>
      <c r="E65" s="24">
        <v>0</v>
      </c>
      <c r="F65" s="24" t="s">
        <v>143</v>
      </c>
      <c r="G65" s="24">
        <f>SUM(H65:I65)</f>
        <v>0</v>
      </c>
      <c r="H65" s="24">
        <v>0</v>
      </c>
      <c r="I65" s="24" t="s">
        <v>143</v>
      </c>
      <c r="J65" s="24">
        <f>SUM(K65:L65)</f>
        <v>0</v>
      </c>
      <c r="K65" s="24">
        <v>0</v>
      </c>
      <c r="L65" s="24" t="s">
        <v>143</v>
      </c>
    </row>
    <row r="66" spans="1:12" ht="28.2" customHeight="1" x14ac:dyDescent="0.25">
      <c r="A66" s="295">
        <v>1254</v>
      </c>
      <c r="B66" s="22" t="s">
        <v>297</v>
      </c>
      <c r="C66" s="30"/>
      <c r="D66" s="24">
        <f>SUM(E66:F66)</f>
        <v>5700000</v>
      </c>
      <c r="E66" s="24">
        <v>5700000</v>
      </c>
      <c r="F66" s="24" t="s">
        <v>143</v>
      </c>
      <c r="G66" s="24">
        <f>SUM(H66:I66)</f>
        <v>4880130.7</v>
      </c>
      <c r="H66" s="24">
        <v>4880130.7</v>
      </c>
      <c r="I66" s="24" t="s">
        <v>143</v>
      </c>
      <c r="J66" s="24">
        <f>SUM(K66:L66)</f>
        <v>4880130.7</v>
      </c>
      <c r="K66" s="24">
        <v>4880130.7</v>
      </c>
      <c r="L66" s="24" t="s">
        <v>143</v>
      </c>
    </row>
    <row r="67" spans="1:12" ht="40.200000000000003" customHeight="1" x14ac:dyDescent="0.25">
      <c r="A67" s="295">
        <v>1255</v>
      </c>
      <c r="B67" s="22" t="s">
        <v>298</v>
      </c>
      <c r="C67" s="23"/>
      <c r="D67" s="24">
        <f>SUM(E67:F67)</f>
        <v>834142.5</v>
      </c>
      <c r="E67" s="24">
        <v>834142.5</v>
      </c>
      <c r="F67" s="24" t="s">
        <v>143</v>
      </c>
      <c r="G67" s="24">
        <f t="shared" si="7"/>
        <v>835232.5</v>
      </c>
      <c r="H67" s="24">
        <v>835232.5</v>
      </c>
      <c r="I67" s="24" t="s">
        <v>143</v>
      </c>
      <c r="J67" s="24">
        <f t="shared" si="8"/>
        <v>142943.5526</v>
      </c>
      <c r="K67" s="24">
        <v>142943.5526</v>
      </c>
      <c r="L67" s="24" t="s">
        <v>143</v>
      </c>
    </row>
    <row r="68" spans="1:12" ht="40.5" hidden="1" customHeight="1" x14ac:dyDescent="0.25">
      <c r="A68" s="295">
        <v>1256</v>
      </c>
      <c r="B68" s="22" t="s">
        <v>299</v>
      </c>
      <c r="C68" s="23"/>
      <c r="D68" s="24">
        <f>SUM(E68:F68)</f>
        <v>0</v>
      </c>
      <c r="E68" s="24">
        <v>0</v>
      </c>
      <c r="F68" s="24" t="s">
        <v>143</v>
      </c>
      <c r="G68" s="24">
        <f t="shared" si="7"/>
        <v>0</v>
      </c>
      <c r="H68" s="24">
        <v>0</v>
      </c>
      <c r="I68" s="24" t="s">
        <v>143</v>
      </c>
      <c r="J68" s="24">
        <f t="shared" si="8"/>
        <v>0</v>
      </c>
      <c r="K68" s="24">
        <v>0</v>
      </c>
      <c r="L68" s="24" t="s">
        <v>143</v>
      </c>
    </row>
    <row r="69" spans="1:12" s="20" customFormat="1" ht="66" customHeight="1" x14ac:dyDescent="0.25">
      <c r="A69" s="288">
        <v>1260</v>
      </c>
      <c r="B69" s="27" t="s">
        <v>300</v>
      </c>
      <c r="C69" s="19">
        <v>7332</v>
      </c>
      <c r="D69" s="18">
        <f>SUM(D70:D71)</f>
        <v>400000</v>
      </c>
      <c r="E69" s="28" t="s">
        <v>143</v>
      </c>
      <c r="F69" s="18">
        <f>SUM(F70:F71)</f>
        <v>400000</v>
      </c>
      <c r="G69" s="18">
        <f>SUM(G70:G71)</f>
        <v>145392.6</v>
      </c>
      <c r="H69" s="28" t="s">
        <v>143</v>
      </c>
      <c r="I69" s="18">
        <f>SUM(I70:I71)</f>
        <v>145392.6</v>
      </c>
      <c r="J69" s="18">
        <f>SUM(J70:J71)</f>
        <v>122457.68700000001</v>
      </c>
      <c r="K69" s="28" t="s">
        <v>143</v>
      </c>
      <c r="L69" s="18">
        <f>SUM(L70:L71)</f>
        <v>122457.68700000001</v>
      </c>
    </row>
    <row r="70" spans="1:12" ht="51" customHeight="1" x14ac:dyDescent="0.25">
      <c r="A70" s="295">
        <v>1261</v>
      </c>
      <c r="B70" s="22" t="s">
        <v>301</v>
      </c>
      <c r="C70" s="30"/>
      <c r="D70" s="24">
        <f>SUM(E70:F70)</f>
        <v>400000</v>
      </c>
      <c r="E70" s="24" t="s">
        <v>143</v>
      </c>
      <c r="F70" s="24">
        <v>400000</v>
      </c>
      <c r="G70" s="24">
        <f>SUM(H70:I70)</f>
        <v>145392.6</v>
      </c>
      <c r="H70" s="24" t="s">
        <v>143</v>
      </c>
      <c r="I70" s="24">
        <v>145392.6</v>
      </c>
      <c r="J70" s="24">
        <f>SUM(K70:L70)</f>
        <v>122457.68700000001</v>
      </c>
      <c r="K70" s="24" t="s">
        <v>143</v>
      </c>
      <c r="L70" s="24">
        <v>122457.68700000001</v>
      </c>
    </row>
    <row r="71" spans="1:12" ht="42" hidden="1" customHeight="1" x14ac:dyDescent="0.25">
      <c r="A71" s="295">
        <v>1262</v>
      </c>
      <c r="B71" s="22" t="s">
        <v>302</v>
      </c>
      <c r="C71" s="30"/>
      <c r="D71" s="24">
        <f>SUM(E71:F71)</f>
        <v>0</v>
      </c>
      <c r="E71" s="24" t="s">
        <v>143</v>
      </c>
      <c r="F71" s="24">
        <v>0</v>
      </c>
      <c r="G71" s="24">
        <f>SUM(H71:I71)</f>
        <v>0</v>
      </c>
      <c r="H71" s="24" t="s">
        <v>143</v>
      </c>
      <c r="I71" s="24">
        <v>0</v>
      </c>
      <c r="J71" s="24">
        <f>SUM(K71:L71)</f>
        <v>0</v>
      </c>
      <c r="K71" s="24" t="s">
        <v>143</v>
      </c>
      <c r="L71" s="24">
        <v>0</v>
      </c>
    </row>
    <row r="72" spans="1:12" s="20" customFormat="1" ht="65.400000000000006" customHeight="1" x14ac:dyDescent="0.25">
      <c r="A72" s="288" t="s">
        <v>141</v>
      </c>
      <c r="B72" s="31" t="s">
        <v>303</v>
      </c>
      <c r="C72" s="19">
        <v>7400</v>
      </c>
      <c r="D72" s="18">
        <f t="shared" ref="D72:L72" si="9">SUM(D73,D75,D77,D82,D86,D110,D113,D116,D119)</f>
        <v>69915343.099999994</v>
      </c>
      <c r="E72" s="18">
        <f t="shared" si="9"/>
        <v>69900343.099999994</v>
      </c>
      <c r="F72" s="18">
        <f t="shared" si="9"/>
        <v>16951171.800000001</v>
      </c>
      <c r="G72" s="18">
        <f t="shared" si="9"/>
        <v>59013035.799999997</v>
      </c>
      <c r="H72" s="18">
        <f t="shared" si="9"/>
        <v>58998035.799999997</v>
      </c>
      <c r="I72" s="18">
        <f t="shared" si="9"/>
        <v>15507182.5</v>
      </c>
      <c r="J72" s="18">
        <f t="shared" si="9"/>
        <v>55300176.047800004</v>
      </c>
      <c r="K72" s="18">
        <f t="shared" si="9"/>
        <v>55266998.647800006</v>
      </c>
      <c r="L72" s="18">
        <f t="shared" si="9"/>
        <v>14946177.4</v>
      </c>
    </row>
    <row r="73" spans="1:12" s="20" customFormat="1" ht="32.25" hidden="1" customHeight="1" x14ac:dyDescent="0.25">
      <c r="A73" s="288" t="s">
        <v>26</v>
      </c>
      <c r="B73" s="27" t="s">
        <v>304</v>
      </c>
      <c r="C73" s="19">
        <v>7411</v>
      </c>
      <c r="D73" s="18">
        <f>SUM(D74)</f>
        <v>0</v>
      </c>
      <c r="E73" s="28" t="s">
        <v>143</v>
      </c>
      <c r="F73" s="18">
        <f>SUM(F74)</f>
        <v>0</v>
      </c>
      <c r="G73" s="18">
        <f>SUM(G74)</f>
        <v>0</v>
      </c>
      <c r="H73" s="28" t="s">
        <v>143</v>
      </c>
      <c r="I73" s="18">
        <f>SUM(I74)</f>
        <v>0</v>
      </c>
      <c r="J73" s="18">
        <f>SUM(J74)</f>
        <v>0</v>
      </c>
      <c r="K73" s="28" t="s">
        <v>143</v>
      </c>
      <c r="L73" s="18">
        <f>SUM(L74)</f>
        <v>0</v>
      </c>
    </row>
    <row r="74" spans="1:12" ht="65.25" hidden="1" customHeight="1" x14ac:dyDescent="0.25">
      <c r="A74" s="294" t="s">
        <v>152</v>
      </c>
      <c r="B74" s="22" t="s">
        <v>305</v>
      </c>
      <c r="C74" s="30"/>
      <c r="D74" s="24">
        <f t="shared" ref="D74:D81" si="10">SUM(E74:F74)</f>
        <v>0</v>
      </c>
      <c r="E74" s="24" t="s">
        <v>143</v>
      </c>
      <c r="F74" s="24">
        <v>0</v>
      </c>
      <c r="G74" s="24">
        <f>SUM(H74:I74)</f>
        <v>0</v>
      </c>
      <c r="H74" s="24" t="s">
        <v>143</v>
      </c>
      <c r="I74" s="24">
        <v>0</v>
      </c>
      <c r="J74" s="24">
        <f>SUM(K74:L74)</f>
        <v>0</v>
      </c>
      <c r="K74" s="24" t="s">
        <v>143</v>
      </c>
      <c r="L74" s="24">
        <v>0</v>
      </c>
    </row>
    <row r="75" spans="1:12" s="20" customFormat="1" ht="31.5" customHeight="1" x14ac:dyDescent="0.25">
      <c r="A75" s="288" t="s">
        <v>153</v>
      </c>
      <c r="B75" s="27" t="s">
        <v>306</v>
      </c>
      <c r="C75" s="19">
        <v>7412</v>
      </c>
      <c r="D75" s="18">
        <f>SUM(D76)</f>
        <v>135405.9</v>
      </c>
      <c r="E75" s="18">
        <f>SUM(E76)</f>
        <v>135405.9</v>
      </c>
      <c r="F75" s="28" t="s">
        <v>143</v>
      </c>
      <c r="G75" s="18">
        <f>SUM(G76)</f>
        <v>135405.9</v>
      </c>
      <c r="H75" s="18">
        <f>SUM(H76)</f>
        <v>135405.9</v>
      </c>
      <c r="I75" s="28" t="s">
        <v>143</v>
      </c>
      <c r="J75" s="18">
        <f>SUM(J76)</f>
        <v>234776.351</v>
      </c>
      <c r="K75" s="18">
        <f>SUM(K76)</f>
        <v>234776.351</v>
      </c>
      <c r="L75" s="28" t="s">
        <v>143</v>
      </c>
    </row>
    <row r="76" spans="1:12" ht="50.25" customHeight="1" x14ac:dyDescent="0.25">
      <c r="A76" s="294" t="s">
        <v>154</v>
      </c>
      <c r="B76" s="22" t="s">
        <v>307</v>
      </c>
      <c r="C76" s="30"/>
      <c r="D76" s="24">
        <f t="shared" si="10"/>
        <v>135405.9</v>
      </c>
      <c r="E76" s="24">
        <v>135405.9</v>
      </c>
      <c r="F76" s="24" t="s">
        <v>143</v>
      </c>
      <c r="G76" s="24">
        <f>SUM(H76:I76)</f>
        <v>135405.9</v>
      </c>
      <c r="H76" s="24">
        <v>135405.9</v>
      </c>
      <c r="I76" s="24" t="s">
        <v>143</v>
      </c>
      <c r="J76" s="24">
        <f>SUM(K76:L76)</f>
        <v>234776.351</v>
      </c>
      <c r="K76" s="24">
        <v>234776.351</v>
      </c>
      <c r="L76" s="24" t="s">
        <v>143</v>
      </c>
    </row>
    <row r="77" spans="1:12" s="20" customFormat="1" ht="48" customHeight="1" x14ac:dyDescent="0.25">
      <c r="A77" s="288" t="s">
        <v>155</v>
      </c>
      <c r="B77" s="27" t="s">
        <v>308</v>
      </c>
      <c r="C77" s="19">
        <v>7415</v>
      </c>
      <c r="D77" s="18">
        <f>SUM(D78:D81)</f>
        <v>2192433.1</v>
      </c>
      <c r="E77" s="18">
        <f>SUM(E78:E81)</f>
        <v>2192433.1</v>
      </c>
      <c r="F77" s="28" t="s">
        <v>143</v>
      </c>
      <c r="G77" s="18">
        <f>SUM(G78:G81)</f>
        <v>2192433.1</v>
      </c>
      <c r="H77" s="18">
        <f>SUM(H78:H81)</f>
        <v>2192433.1</v>
      </c>
      <c r="I77" s="28" t="s">
        <v>143</v>
      </c>
      <c r="J77" s="18">
        <f>SUM(J78:J81)</f>
        <v>1876460.4949</v>
      </c>
      <c r="K77" s="18">
        <f>SUM(K78:K81)</f>
        <v>1876460.4949</v>
      </c>
      <c r="L77" s="28" t="s">
        <v>143</v>
      </c>
    </row>
    <row r="78" spans="1:12" ht="37.799999999999997" customHeight="1" x14ac:dyDescent="0.25">
      <c r="A78" s="294" t="s">
        <v>156</v>
      </c>
      <c r="B78" s="22" t="s">
        <v>309</v>
      </c>
      <c r="C78" s="30"/>
      <c r="D78" s="24">
        <f t="shared" si="10"/>
        <v>1732571.1</v>
      </c>
      <c r="E78" s="24">
        <v>1732571.1</v>
      </c>
      <c r="F78" s="24" t="s">
        <v>143</v>
      </c>
      <c r="G78" s="24">
        <f>SUM(H78:I78)</f>
        <v>1732571.1</v>
      </c>
      <c r="H78" s="24">
        <v>1732571.1</v>
      </c>
      <c r="I78" s="24" t="s">
        <v>143</v>
      </c>
      <c r="J78" s="24">
        <f>SUM(K78:L78)</f>
        <v>1439993.3461</v>
      </c>
      <c r="K78" s="24">
        <v>1439993.3461</v>
      </c>
      <c r="L78" s="24" t="s">
        <v>143</v>
      </c>
    </row>
    <row r="79" spans="1:12" ht="49.5" hidden="1" customHeight="1" x14ac:dyDescent="0.25">
      <c r="A79" s="294" t="s">
        <v>157</v>
      </c>
      <c r="B79" s="22" t="s">
        <v>310</v>
      </c>
      <c r="C79" s="30"/>
      <c r="D79" s="24">
        <f t="shared" si="10"/>
        <v>0</v>
      </c>
      <c r="E79" s="24">
        <v>0</v>
      </c>
      <c r="F79" s="24" t="s">
        <v>143</v>
      </c>
      <c r="G79" s="24">
        <f>SUM(H79:I79)</f>
        <v>0</v>
      </c>
      <c r="H79" s="24">
        <v>0</v>
      </c>
      <c r="I79" s="24" t="s">
        <v>143</v>
      </c>
      <c r="J79" s="24">
        <f>SUM(K79:L79)</f>
        <v>0</v>
      </c>
      <c r="K79" s="24">
        <v>0</v>
      </c>
      <c r="L79" s="24" t="s">
        <v>143</v>
      </c>
    </row>
    <row r="80" spans="1:12" ht="63.75" customHeight="1" x14ac:dyDescent="0.25">
      <c r="A80" s="294" t="s">
        <v>158</v>
      </c>
      <c r="B80" s="22" t="s">
        <v>311</v>
      </c>
      <c r="C80" s="30"/>
      <c r="D80" s="24">
        <f t="shared" si="10"/>
        <v>137662</v>
      </c>
      <c r="E80" s="24">
        <v>137662</v>
      </c>
      <c r="F80" s="24" t="s">
        <v>143</v>
      </c>
      <c r="G80" s="24">
        <f>SUM(H80:I80)</f>
        <v>137662</v>
      </c>
      <c r="H80" s="24">
        <v>137662</v>
      </c>
      <c r="I80" s="24" t="s">
        <v>143</v>
      </c>
      <c r="J80" s="24">
        <f>SUM(K80:L80)</f>
        <v>142303.79860000001</v>
      </c>
      <c r="K80" s="24">
        <v>142303.79860000001</v>
      </c>
      <c r="L80" s="24" t="s">
        <v>143</v>
      </c>
    </row>
    <row r="81" spans="1:12" ht="29.25" customHeight="1" x14ac:dyDescent="0.25">
      <c r="A81" s="291" t="s">
        <v>144</v>
      </c>
      <c r="B81" s="22" t="s">
        <v>312</v>
      </c>
      <c r="C81" s="30"/>
      <c r="D81" s="24">
        <f t="shared" si="10"/>
        <v>322200</v>
      </c>
      <c r="E81" s="24">
        <v>322200</v>
      </c>
      <c r="F81" s="24" t="s">
        <v>143</v>
      </c>
      <c r="G81" s="24">
        <f>SUM(H81:I81)</f>
        <v>322200</v>
      </c>
      <c r="H81" s="24">
        <v>322200</v>
      </c>
      <c r="I81" s="24" t="s">
        <v>143</v>
      </c>
      <c r="J81" s="24">
        <f>SUM(K81:L81)</f>
        <v>294163.35019999999</v>
      </c>
      <c r="K81" s="24">
        <v>294163.35019999999</v>
      </c>
      <c r="L81" s="24" t="s">
        <v>143</v>
      </c>
    </row>
    <row r="82" spans="1:12" s="20" customFormat="1" ht="74.25" customHeight="1" x14ac:dyDescent="0.25">
      <c r="A82" s="288" t="s">
        <v>145</v>
      </c>
      <c r="B82" s="27" t="s">
        <v>313</v>
      </c>
      <c r="C82" s="19">
        <v>7421</v>
      </c>
      <c r="D82" s="18">
        <f>SUM(D83:D85)</f>
        <v>47299851.600000001</v>
      </c>
      <c r="E82" s="18">
        <f>SUM(E83:E85)</f>
        <v>47299851.600000001</v>
      </c>
      <c r="F82" s="28" t="s">
        <v>143</v>
      </c>
      <c r="G82" s="18">
        <f>SUM(G83:G85)</f>
        <v>34979564.5</v>
      </c>
      <c r="H82" s="18">
        <f>SUM(H83:H85)</f>
        <v>34979564.5</v>
      </c>
      <c r="I82" s="28" t="s">
        <v>143</v>
      </c>
      <c r="J82" s="18">
        <f>SUM(J83:J85)</f>
        <v>30980312.019700002</v>
      </c>
      <c r="K82" s="18">
        <f>SUM(K83:K85)</f>
        <v>30980312.019700002</v>
      </c>
      <c r="L82" s="28" t="s">
        <v>143</v>
      </c>
    </row>
    <row r="83" spans="1:12" ht="120" hidden="1" x14ac:dyDescent="0.25">
      <c r="A83" s="294" t="s">
        <v>146</v>
      </c>
      <c r="B83" s="22" t="s">
        <v>314</v>
      </c>
      <c r="C83" s="30"/>
      <c r="D83" s="24">
        <f>SUM(E83:F83)</f>
        <v>0</v>
      </c>
      <c r="E83" s="24">
        <v>0</v>
      </c>
      <c r="F83" s="24" t="s">
        <v>143</v>
      </c>
      <c r="G83" s="24">
        <f>SUM(H83:I83)</f>
        <v>0</v>
      </c>
      <c r="H83" s="24">
        <v>0</v>
      </c>
      <c r="I83" s="24" t="s">
        <v>143</v>
      </c>
      <c r="J83" s="24">
        <f>SUM(K83:L83)</f>
        <v>0</v>
      </c>
      <c r="K83" s="24">
        <v>0</v>
      </c>
      <c r="L83" s="24" t="s">
        <v>143</v>
      </c>
    </row>
    <row r="84" spans="1:12" s="20" customFormat="1" ht="68.400000000000006" customHeight="1" x14ac:dyDescent="0.25">
      <c r="A84" s="294" t="s">
        <v>69</v>
      </c>
      <c r="B84" s="22" t="s">
        <v>797</v>
      </c>
      <c r="C84" s="23"/>
      <c r="D84" s="24">
        <f>SUM(E84:F84)</f>
        <v>47299851.600000001</v>
      </c>
      <c r="E84" s="24">
        <v>47299851.600000001</v>
      </c>
      <c r="F84" s="24" t="s">
        <v>143</v>
      </c>
      <c r="G84" s="24">
        <f>SUM(H84:I84)</f>
        <v>34979564.5</v>
      </c>
      <c r="H84" s="24">
        <v>34979564.5</v>
      </c>
      <c r="I84" s="24" t="s">
        <v>143</v>
      </c>
      <c r="J84" s="24">
        <f>SUM(K84:L84)</f>
        <v>30944220.535700001</v>
      </c>
      <c r="K84" s="24">
        <v>30944220.535700001</v>
      </c>
      <c r="L84" s="24" t="s">
        <v>143</v>
      </c>
    </row>
    <row r="85" spans="1:12" s="20" customFormat="1" ht="83.4" customHeight="1" x14ac:dyDescent="0.25">
      <c r="A85" s="291" t="s">
        <v>190</v>
      </c>
      <c r="B85" s="22" t="s">
        <v>315</v>
      </c>
      <c r="C85" s="23"/>
      <c r="D85" s="24">
        <f>SUM(E85:F85)</f>
        <v>0</v>
      </c>
      <c r="E85" s="24">
        <v>0</v>
      </c>
      <c r="F85" s="24" t="s">
        <v>143</v>
      </c>
      <c r="G85" s="24">
        <f>SUM(H85:I85)</f>
        <v>0</v>
      </c>
      <c r="H85" s="24">
        <v>0</v>
      </c>
      <c r="I85" s="24" t="s">
        <v>143</v>
      </c>
      <c r="J85" s="24">
        <f>SUM(K85:L85)</f>
        <v>36091.483999999997</v>
      </c>
      <c r="K85" s="24">
        <v>36091.483999999997</v>
      </c>
      <c r="L85" s="24" t="s">
        <v>143</v>
      </c>
    </row>
    <row r="86" spans="1:12" s="20" customFormat="1" ht="47.25" customHeight="1" x14ac:dyDescent="0.25">
      <c r="A86" s="288" t="s">
        <v>159</v>
      </c>
      <c r="B86" s="27" t="s">
        <v>316</v>
      </c>
      <c r="C86" s="19">
        <v>7422</v>
      </c>
      <c r="D86" s="18">
        <f>SUM(D87,D108,D109)</f>
        <v>18790182.5</v>
      </c>
      <c r="E86" s="18">
        <f>SUM(E87,E108,E109)</f>
        <v>18790182.5</v>
      </c>
      <c r="F86" s="28" t="s">
        <v>143</v>
      </c>
      <c r="G86" s="18">
        <f>SUM(G87,G108,G109)</f>
        <v>18790182.5</v>
      </c>
      <c r="H86" s="18">
        <f>SUM(H87,H108,H109)</f>
        <v>18790182.5</v>
      </c>
      <c r="I86" s="28" t="s">
        <v>143</v>
      </c>
      <c r="J86" s="18">
        <f>SUM(J87,J108,J109)</f>
        <v>18361804.355499998</v>
      </c>
      <c r="K86" s="18">
        <f>SUM(K87,K108,K109)</f>
        <v>18361804.355499998</v>
      </c>
      <c r="L86" s="28" t="s">
        <v>143</v>
      </c>
    </row>
    <row r="87" spans="1:12" s="20" customFormat="1" ht="93.6" customHeight="1" x14ac:dyDescent="0.25">
      <c r="A87" s="294" t="s">
        <v>160</v>
      </c>
      <c r="B87" s="26" t="s">
        <v>317</v>
      </c>
      <c r="C87" s="27"/>
      <c r="D87" s="33">
        <f>SUM(D88:D107)</f>
        <v>18190182.5</v>
      </c>
      <c r="E87" s="33">
        <f>SUM(E88:E107)</f>
        <v>18190182.5</v>
      </c>
      <c r="F87" s="24" t="s">
        <v>143</v>
      </c>
      <c r="G87" s="33">
        <f>SUM(G88:G107)</f>
        <v>18190182.5</v>
      </c>
      <c r="H87" s="33">
        <f>SUM(H88:H107)</f>
        <v>18190182.5</v>
      </c>
      <c r="I87" s="24" t="s">
        <v>143</v>
      </c>
      <c r="J87" s="33">
        <f>SUM(J88:J107)</f>
        <v>17920362.572899997</v>
      </c>
      <c r="K87" s="33">
        <f>SUM(K88:K107)</f>
        <v>17920362.572899997</v>
      </c>
      <c r="L87" s="24" t="s">
        <v>143</v>
      </c>
    </row>
    <row r="88" spans="1:12" s="20" customFormat="1" ht="82.5" customHeight="1" x14ac:dyDescent="0.25">
      <c r="A88" s="294" t="s">
        <v>211</v>
      </c>
      <c r="B88" s="22" t="s">
        <v>318</v>
      </c>
      <c r="C88" s="27"/>
      <c r="D88" s="24">
        <f>SUM(E88:F88)</f>
        <v>0</v>
      </c>
      <c r="E88" s="33">
        <v>0</v>
      </c>
      <c r="F88" s="24" t="s">
        <v>143</v>
      </c>
      <c r="G88" s="24">
        <f t="shared" ref="G88:G109" si="11">SUM(H88:I88)</f>
        <v>0</v>
      </c>
      <c r="H88" s="33">
        <v>0</v>
      </c>
      <c r="I88" s="24" t="s">
        <v>143</v>
      </c>
      <c r="J88" s="24">
        <f>SUM(K88:L88)</f>
        <v>21</v>
      </c>
      <c r="K88" s="33">
        <v>21</v>
      </c>
      <c r="L88" s="24" t="s">
        <v>143</v>
      </c>
    </row>
    <row r="89" spans="1:12" s="20" customFormat="1" ht="142.80000000000001" customHeight="1" x14ac:dyDescent="0.25">
      <c r="A89" s="294" t="s">
        <v>212</v>
      </c>
      <c r="B89" s="22" t="s">
        <v>319</v>
      </c>
      <c r="C89" s="27"/>
      <c r="D89" s="24">
        <f>SUM(E89:F89)</f>
        <v>95000</v>
      </c>
      <c r="E89" s="33">
        <v>95000</v>
      </c>
      <c r="F89" s="24" t="s">
        <v>143</v>
      </c>
      <c r="G89" s="24">
        <f t="shared" si="11"/>
        <v>95000</v>
      </c>
      <c r="H89" s="33">
        <v>95000</v>
      </c>
      <c r="I89" s="24" t="s">
        <v>143</v>
      </c>
      <c r="J89" s="24">
        <f t="shared" ref="J89:J107" si="12">SUM(K89:L89)</f>
        <v>177684.5</v>
      </c>
      <c r="K89" s="33">
        <v>177684.5</v>
      </c>
      <c r="L89" s="24" t="s">
        <v>143</v>
      </c>
    </row>
    <row r="90" spans="1:12" s="20" customFormat="1" ht="66.599999999999994" customHeight="1" x14ac:dyDescent="0.25">
      <c r="A90" s="294" t="s">
        <v>213</v>
      </c>
      <c r="B90" s="22" t="s">
        <v>320</v>
      </c>
      <c r="C90" s="27"/>
      <c r="D90" s="24">
        <f>SUM(E90:F90)</f>
        <v>50000</v>
      </c>
      <c r="E90" s="33">
        <v>50000</v>
      </c>
      <c r="F90" s="24" t="s">
        <v>143</v>
      </c>
      <c r="G90" s="24">
        <f t="shared" si="11"/>
        <v>50000</v>
      </c>
      <c r="H90" s="33">
        <v>50000</v>
      </c>
      <c r="I90" s="24" t="s">
        <v>143</v>
      </c>
      <c r="J90" s="24">
        <f t="shared" si="12"/>
        <v>85129.4</v>
      </c>
      <c r="K90" s="33">
        <v>85129.4</v>
      </c>
      <c r="L90" s="24" t="s">
        <v>143</v>
      </c>
    </row>
    <row r="91" spans="1:12" s="20" customFormat="1" ht="85.8" customHeight="1" x14ac:dyDescent="0.25">
      <c r="A91" s="294" t="s">
        <v>214</v>
      </c>
      <c r="B91" s="22" t="s">
        <v>321</v>
      </c>
      <c r="C91" s="27"/>
      <c r="D91" s="24">
        <f>SUM(E91:F91)</f>
        <v>13650</v>
      </c>
      <c r="E91" s="33">
        <v>13650</v>
      </c>
      <c r="F91" s="24" t="s">
        <v>143</v>
      </c>
      <c r="G91" s="24">
        <f t="shared" si="11"/>
        <v>13650</v>
      </c>
      <c r="H91" s="33">
        <v>13650</v>
      </c>
      <c r="I91" s="24" t="s">
        <v>143</v>
      </c>
      <c r="J91" s="24">
        <f t="shared" si="12"/>
        <v>1106606.6140999999</v>
      </c>
      <c r="K91" s="33">
        <v>1106606.6140999999</v>
      </c>
      <c r="L91" s="24" t="s">
        <v>143</v>
      </c>
    </row>
    <row r="92" spans="1:12" s="20" customFormat="1" ht="34.5" customHeight="1" x14ac:dyDescent="0.25">
      <c r="A92" s="294" t="s">
        <v>215</v>
      </c>
      <c r="B92" s="22" t="s">
        <v>322</v>
      </c>
      <c r="C92" s="27"/>
      <c r="D92" s="24">
        <f t="shared" ref="D92:D109" si="13">SUM(E92:F92)</f>
        <v>700</v>
      </c>
      <c r="E92" s="33">
        <v>700</v>
      </c>
      <c r="F92" s="24" t="s">
        <v>143</v>
      </c>
      <c r="G92" s="24">
        <f t="shared" si="11"/>
        <v>700</v>
      </c>
      <c r="H92" s="33">
        <v>700</v>
      </c>
      <c r="I92" s="24" t="s">
        <v>143</v>
      </c>
      <c r="J92" s="24">
        <f t="shared" si="12"/>
        <v>610.077</v>
      </c>
      <c r="K92" s="33">
        <v>610.077</v>
      </c>
      <c r="L92" s="24" t="s">
        <v>143</v>
      </c>
    </row>
    <row r="93" spans="1:12" s="20" customFormat="1" ht="33.75" hidden="1" customHeight="1" x14ac:dyDescent="0.25">
      <c r="A93" s="294" t="s">
        <v>216</v>
      </c>
      <c r="B93" s="22" t="s">
        <v>323</v>
      </c>
      <c r="C93" s="27"/>
      <c r="D93" s="24">
        <f t="shared" si="13"/>
        <v>0</v>
      </c>
      <c r="E93" s="33">
        <v>0</v>
      </c>
      <c r="F93" s="24" t="s">
        <v>143</v>
      </c>
      <c r="G93" s="24">
        <f t="shared" si="11"/>
        <v>0</v>
      </c>
      <c r="H93" s="33">
        <v>0</v>
      </c>
      <c r="I93" s="24" t="s">
        <v>143</v>
      </c>
      <c r="J93" s="24">
        <f t="shared" si="12"/>
        <v>0</v>
      </c>
      <c r="K93" s="33">
        <v>0</v>
      </c>
      <c r="L93" s="24" t="s">
        <v>143</v>
      </c>
    </row>
    <row r="94" spans="1:12" s="20" customFormat="1" ht="54" customHeight="1" x14ac:dyDescent="0.25">
      <c r="A94" s="294" t="s">
        <v>217</v>
      </c>
      <c r="B94" s="22" t="s">
        <v>324</v>
      </c>
      <c r="C94" s="27"/>
      <c r="D94" s="24">
        <f t="shared" si="13"/>
        <v>4189339.6</v>
      </c>
      <c r="E94" s="33">
        <v>4189339.6</v>
      </c>
      <c r="F94" s="24" t="s">
        <v>143</v>
      </c>
      <c r="G94" s="24">
        <f t="shared" si="11"/>
        <v>4189339.6</v>
      </c>
      <c r="H94" s="33">
        <v>4189339.6</v>
      </c>
      <c r="I94" s="24" t="s">
        <v>143</v>
      </c>
      <c r="J94" s="24">
        <f t="shared" si="12"/>
        <v>4067517.5389999999</v>
      </c>
      <c r="K94" s="33">
        <v>4067517.5389999999</v>
      </c>
      <c r="L94" s="24" t="s">
        <v>143</v>
      </c>
    </row>
    <row r="95" spans="1:12" s="20" customFormat="1" ht="121.8" customHeight="1" x14ac:dyDescent="0.25">
      <c r="A95" s="294" t="s">
        <v>218</v>
      </c>
      <c r="B95" s="22" t="s">
        <v>798</v>
      </c>
      <c r="C95" s="27"/>
      <c r="D95" s="24">
        <f t="shared" si="13"/>
        <v>1000</v>
      </c>
      <c r="E95" s="33">
        <v>1000</v>
      </c>
      <c r="F95" s="24" t="s">
        <v>143</v>
      </c>
      <c r="G95" s="24">
        <f t="shared" si="11"/>
        <v>1000</v>
      </c>
      <c r="H95" s="33">
        <v>1000</v>
      </c>
      <c r="I95" s="24" t="s">
        <v>143</v>
      </c>
      <c r="J95" s="24">
        <f t="shared" si="12"/>
        <v>0</v>
      </c>
      <c r="K95" s="33">
        <v>0</v>
      </c>
      <c r="L95" s="24" t="s">
        <v>143</v>
      </c>
    </row>
    <row r="96" spans="1:12" s="20" customFormat="1" ht="18.75" hidden="1" customHeight="1" x14ac:dyDescent="0.25">
      <c r="A96" s="294" t="s">
        <v>219</v>
      </c>
      <c r="B96" s="22" t="s">
        <v>325</v>
      </c>
      <c r="C96" s="27"/>
      <c r="D96" s="24">
        <f t="shared" si="13"/>
        <v>0</v>
      </c>
      <c r="E96" s="33">
        <v>0</v>
      </c>
      <c r="F96" s="24" t="s">
        <v>143</v>
      </c>
      <c r="G96" s="24">
        <f t="shared" si="11"/>
        <v>0</v>
      </c>
      <c r="H96" s="33">
        <v>0</v>
      </c>
      <c r="I96" s="24" t="s">
        <v>143</v>
      </c>
      <c r="J96" s="24">
        <f t="shared" si="12"/>
        <v>0</v>
      </c>
      <c r="K96" s="33">
        <v>0</v>
      </c>
      <c r="L96" s="24" t="s">
        <v>143</v>
      </c>
    </row>
    <row r="97" spans="1:12" s="20" customFormat="1" ht="60" hidden="1" x14ac:dyDescent="0.25">
      <c r="A97" s="294" t="s">
        <v>220</v>
      </c>
      <c r="B97" s="22" t="s">
        <v>326</v>
      </c>
      <c r="C97" s="27"/>
      <c r="D97" s="24">
        <f t="shared" si="13"/>
        <v>0</v>
      </c>
      <c r="E97" s="33">
        <v>0</v>
      </c>
      <c r="F97" s="24" t="s">
        <v>143</v>
      </c>
      <c r="G97" s="24">
        <f t="shared" si="11"/>
        <v>0</v>
      </c>
      <c r="H97" s="33">
        <v>0</v>
      </c>
      <c r="I97" s="24" t="s">
        <v>143</v>
      </c>
      <c r="J97" s="24">
        <f t="shared" si="12"/>
        <v>0</v>
      </c>
      <c r="K97" s="33">
        <v>0</v>
      </c>
      <c r="L97" s="24" t="s">
        <v>143</v>
      </c>
    </row>
    <row r="98" spans="1:12" s="20" customFormat="1" ht="105" hidden="1" x14ac:dyDescent="0.25">
      <c r="A98" s="294" t="s">
        <v>221</v>
      </c>
      <c r="B98" s="22" t="s">
        <v>327</v>
      </c>
      <c r="C98" s="27"/>
      <c r="D98" s="24">
        <f t="shared" si="13"/>
        <v>0</v>
      </c>
      <c r="E98" s="33">
        <v>0</v>
      </c>
      <c r="F98" s="24" t="s">
        <v>143</v>
      </c>
      <c r="G98" s="24">
        <f t="shared" si="11"/>
        <v>0</v>
      </c>
      <c r="H98" s="33">
        <v>0</v>
      </c>
      <c r="I98" s="24" t="s">
        <v>143</v>
      </c>
      <c r="J98" s="24">
        <f t="shared" si="12"/>
        <v>0</v>
      </c>
      <c r="K98" s="33">
        <v>0</v>
      </c>
      <c r="L98" s="24" t="s">
        <v>143</v>
      </c>
    </row>
    <row r="99" spans="1:12" s="20" customFormat="1" ht="62.4" customHeight="1" x14ac:dyDescent="0.25">
      <c r="A99" s="294" t="s">
        <v>222</v>
      </c>
      <c r="B99" s="22" t="s">
        <v>328</v>
      </c>
      <c r="C99" s="27"/>
      <c r="D99" s="24">
        <f t="shared" si="13"/>
        <v>0</v>
      </c>
      <c r="E99" s="33">
        <v>0</v>
      </c>
      <c r="F99" s="24" t="s">
        <v>143</v>
      </c>
      <c r="G99" s="24">
        <f t="shared" si="11"/>
        <v>0</v>
      </c>
      <c r="H99" s="33">
        <v>0</v>
      </c>
      <c r="I99" s="24" t="s">
        <v>143</v>
      </c>
      <c r="J99" s="24">
        <f t="shared" si="12"/>
        <v>-25</v>
      </c>
      <c r="K99" s="33">
        <v>-25</v>
      </c>
      <c r="L99" s="24" t="s">
        <v>143</v>
      </c>
    </row>
    <row r="100" spans="1:12" s="20" customFormat="1" ht="41.4" customHeight="1" x14ac:dyDescent="0.25">
      <c r="A100" s="294" t="s">
        <v>223</v>
      </c>
      <c r="B100" s="22" t="s">
        <v>329</v>
      </c>
      <c r="C100" s="27"/>
      <c r="D100" s="24">
        <f t="shared" si="13"/>
        <v>50000</v>
      </c>
      <c r="E100" s="33">
        <v>50000</v>
      </c>
      <c r="F100" s="24" t="s">
        <v>143</v>
      </c>
      <c r="G100" s="24">
        <f t="shared" si="11"/>
        <v>50000</v>
      </c>
      <c r="H100" s="33">
        <v>50000</v>
      </c>
      <c r="I100" s="24" t="s">
        <v>143</v>
      </c>
      <c r="J100" s="24">
        <f t="shared" si="12"/>
        <v>130419.189</v>
      </c>
      <c r="K100" s="33">
        <v>130419.189</v>
      </c>
      <c r="L100" s="24" t="s">
        <v>143</v>
      </c>
    </row>
    <row r="101" spans="1:12" s="20" customFormat="1" ht="60" x14ac:dyDescent="0.25">
      <c r="A101" s="294" t="s">
        <v>224</v>
      </c>
      <c r="B101" s="22" t="s">
        <v>799</v>
      </c>
      <c r="C101" s="27"/>
      <c r="D101" s="24">
        <f t="shared" si="13"/>
        <v>622558</v>
      </c>
      <c r="E101" s="33">
        <v>622558</v>
      </c>
      <c r="F101" s="24" t="s">
        <v>143</v>
      </c>
      <c r="G101" s="24">
        <f t="shared" si="11"/>
        <v>622558</v>
      </c>
      <c r="H101" s="33">
        <v>622558</v>
      </c>
      <c r="I101" s="24" t="s">
        <v>143</v>
      </c>
      <c r="J101" s="24">
        <f t="shared" si="12"/>
        <v>686271.28559999994</v>
      </c>
      <c r="K101" s="33">
        <v>686271.28559999994</v>
      </c>
      <c r="L101" s="24" t="s">
        <v>143</v>
      </c>
    </row>
    <row r="102" spans="1:12" s="20" customFormat="1" ht="96" hidden="1" customHeight="1" x14ac:dyDescent="0.25">
      <c r="A102" s="294" t="s">
        <v>225</v>
      </c>
      <c r="B102" s="22" t="s">
        <v>330</v>
      </c>
      <c r="C102" s="27"/>
      <c r="D102" s="24">
        <f t="shared" si="13"/>
        <v>0</v>
      </c>
      <c r="E102" s="33">
        <v>0</v>
      </c>
      <c r="F102" s="24" t="s">
        <v>143</v>
      </c>
      <c r="G102" s="24">
        <f t="shared" si="11"/>
        <v>0</v>
      </c>
      <c r="H102" s="33">
        <v>0</v>
      </c>
      <c r="I102" s="24" t="s">
        <v>143</v>
      </c>
      <c r="J102" s="24">
        <f t="shared" si="12"/>
        <v>0</v>
      </c>
      <c r="K102" s="33">
        <v>0</v>
      </c>
      <c r="L102" s="24" t="s">
        <v>143</v>
      </c>
    </row>
    <row r="103" spans="1:12" s="20" customFormat="1" ht="67.8" customHeight="1" x14ac:dyDescent="0.25">
      <c r="A103" s="294" t="s">
        <v>226</v>
      </c>
      <c r="B103" s="22" t="s">
        <v>331</v>
      </c>
      <c r="C103" s="27"/>
      <c r="D103" s="24">
        <f t="shared" si="13"/>
        <v>45500</v>
      </c>
      <c r="E103" s="33">
        <v>45500</v>
      </c>
      <c r="F103" s="24" t="s">
        <v>143</v>
      </c>
      <c r="G103" s="24">
        <f t="shared" si="11"/>
        <v>45500</v>
      </c>
      <c r="H103" s="33">
        <v>45500</v>
      </c>
      <c r="I103" s="24" t="s">
        <v>143</v>
      </c>
      <c r="J103" s="24">
        <f t="shared" si="12"/>
        <v>29974.6</v>
      </c>
      <c r="K103" s="33">
        <v>29974.6</v>
      </c>
      <c r="L103" s="24" t="s">
        <v>143</v>
      </c>
    </row>
    <row r="104" spans="1:12" s="20" customFormat="1" ht="160.19999999999999" customHeight="1" x14ac:dyDescent="0.25">
      <c r="A104" s="294" t="s">
        <v>227</v>
      </c>
      <c r="B104" s="22" t="s">
        <v>332</v>
      </c>
      <c r="C104" s="27"/>
      <c r="D104" s="24">
        <f t="shared" si="13"/>
        <v>1360000</v>
      </c>
      <c r="E104" s="33">
        <v>1360000</v>
      </c>
      <c r="F104" s="24" t="s">
        <v>143</v>
      </c>
      <c r="G104" s="24">
        <f t="shared" si="11"/>
        <v>1360000</v>
      </c>
      <c r="H104" s="33">
        <v>1360000</v>
      </c>
      <c r="I104" s="24" t="s">
        <v>143</v>
      </c>
      <c r="J104" s="24">
        <f t="shared" si="12"/>
        <v>2296574.9811999998</v>
      </c>
      <c r="K104" s="33">
        <v>2296574.9811999998</v>
      </c>
      <c r="L104" s="24" t="s">
        <v>143</v>
      </c>
    </row>
    <row r="105" spans="1:12" s="20" customFormat="1" ht="39" customHeight="1" x14ac:dyDescent="0.25">
      <c r="A105" s="294" t="s">
        <v>228</v>
      </c>
      <c r="B105" s="22" t="s">
        <v>333</v>
      </c>
      <c r="C105" s="27"/>
      <c r="D105" s="24">
        <f t="shared" si="13"/>
        <v>1779.7</v>
      </c>
      <c r="E105" s="33">
        <v>1779.7</v>
      </c>
      <c r="F105" s="24" t="s">
        <v>143</v>
      </c>
      <c r="G105" s="24">
        <f t="shared" si="11"/>
        <v>1779.7</v>
      </c>
      <c r="H105" s="33">
        <v>1779.7</v>
      </c>
      <c r="I105" s="24" t="s">
        <v>143</v>
      </c>
      <c r="J105" s="24">
        <f t="shared" si="12"/>
        <v>1611.81</v>
      </c>
      <c r="K105" s="33">
        <v>1611.81</v>
      </c>
      <c r="L105" s="24" t="s">
        <v>143</v>
      </c>
    </row>
    <row r="106" spans="1:12" s="20" customFormat="1" ht="34.5" customHeight="1" x14ac:dyDescent="0.25">
      <c r="A106" s="294" t="s">
        <v>229</v>
      </c>
      <c r="B106" s="22" t="s">
        <v>334</v>
      </c>
      <c r="C106" s="27"/>
      <c r="D106" s="24">
        <f t="shared" si="13"/>
        <v>1000</v>
      </c>
      <c r="E106" s="33">
        <v>1000</v>
      </c>
      <c r="F106" s="24" t="s">
        <v>143</v>
      </c>
      <c r="G106" s="24">
        <f t="shared" si="11"/>
        <v>1000</v>
      </c>
      <c r="H106" s="33">
        <v>1000</v>
      </c>
      <c r="I106" s="24" t="s">
        <v>143</v>
      </c>
      <c r="J106" s="24">
        <f t="shared" si="12"/>
        <v>0</v>
      </c>
      <c r="K106" s="33">
        <v>0</v>
      </c>
      <c r="L106" s="24" t="s">
        <v>143</v>
      </c>
    </row>
    <row r="107" spans="1:12" s="20" customFormat="1" ht="24" customHeight="1" x14ac:dyDescent="0.25">
      <c r="A107" s="294" t="s">
        <v>230</v>
      </c>
      <c r="B107" s="22" t="s">
        <v>335</v>
      </c>
      <c r="C107" s="27"/>
      <c r="D107" s="24">
        <f t="shared" si="13"/>
        <v>11759655.199999999</v>
      </c>
      <c r="E107" s="33">
        <v>11759655.199999999</v>
      </c>
      <c r="F107" s="24" t="s">
        <v>143</v>
      </c>
      <c r="G107" s="24">
        <f t="shared" si="11"/>
        <v>11759655.199999999</v>
      </c>
      <c r="H107" s="33">
        <v>11759655.199999999</v>
      </c>
      <c r="I107" s="24" t="s">
        <v>143</v>
      </c>
      <c r="J107" s="24">
        <f t="shared" si="12"/>
        <v>9337966.5769999996</v>
      </c>
      <c r="K107" s="33">
        <v>9337966.5769999996</v>
      </c>
      <c r="L107" s="24" t="s">
        <v>143</v>
      </c>
    </row>
    <row r="108" spans="1:12" ht="52.2" customHeight="1" x14ac:dyDescent="0.25">
      <c r="A108" s="294" t="s">
        <v>161</v>
      </c>
      <c r="B108" s="22" t="s">
        <v>336</v>
      </c>
      <c r="C108" s="23"/>
      <c r="D108" s="24">
        <f t="shared" si="13"/>
        <v>600000</v>
      </c>
      <c r="E108" s="33">
        <v>600000</v>
      </c>
      <c r="F108" s="24" t="s">
        <v>143</v>
      </c>
      <c r="G108" s="24">
        <f t="shared" si="11"/>
        <v>600000</v>
      </c>
      <c r="H108" s="33">
        <v>600000</v>
      </c>
      <c r="I108" s="24" t="s">
        <v>143</v>
      </c>
      <c r="J108" s="24">
        <f>SUM(K108:L108)</f>
        <v>441441.78259999998</v>
      </c>
      <c r="K108" s="33">
        <v>441441.78259999998</v>
      </c>
      <c r="L108" s="24" t="s">
        <v>143</v>
      </c>
    </row>
    <row r="109" spans="1:12" ht="33" hidden="1" customHeight="1" x14ac:dyDescent="0.25">
      <c r="A109" s="294" t="s">
        <v>231</v>
      </c>
      <c r="B109" s="22" t="s">
        <v>337</v>
      </c>
      <c r="C109" s="23"/>
      <c r="D109" s="24">
        <f t="shared" si="13"/>
        <v>0</v>
      </c>
      <c r="E109" s="33">
        <v>0</v>
      </c>
      <c r="F109" s="24" t="s">
        <v>143</v>
      </c>
      <c r="G109" s="24">
        <f t="shared" si="11"/>
        <v>0</v>
      </c>
      <c r="H109" s="33">
        <v>0</v>
      </c>
      <c r="I109" s="24" t="s">
        <v>143</v>
      </c>
      <c r="J109" s="24">
        <f>SUM(K109:L109)</f>
        <v>0</v>
      </c>
      <c r="K109" s="33">
        <v>0</v>
      </c>
      <c r="L109" s="24" t="s">
        <v>143</v>
      </c>
    </row>
    <row r="110" spans="1:12" ht="46.5" customHeight="1" x14ac:dyDescent="0.25">
      <c r="A110" s="296" t="s">
        <v>162</v>
      </c>
      <c r="B110" s="31" t="s">
        <v>338</v>
      </c>
      <c r="C110" s="19">
        <v>7431</v>
      </c>
      <c r="D110" s="34">
        <f>SUM(D111:D112)</f>
        <v>582900</v>
      </c>
      <c r="E110" s="34">
        <f>SUM(E111:E112)</f>
        <v>582900</v>
      </c>
      <c r="F110" s="35" t="s">
        <v>143</v>
      </c>
      <c r="G110" s="34">
        <f>SUM(G111:G112)</f>
        <v>582900</v>
      </c>
      <c r="H110" s="34">
        <f>SUM(H111:H112)</f>
        <v>582900</v>
      </c>
      <c r="I110" s="35" t="s">
        <v>143</v>
      </c>
      <c r="J110" s="34">
        <f>SUM(J111:J112)</f>
        <v>1620297.8953</v>
      </c>
      <c r="K110" s="34">
        <f>SUM(K111:K112)</f>
        <v>1620297.8953</v>
      </c>
      <c r="L110" s="35" t="s">
        <v>143</v>
      </c>
    </row>
    <row r="111" spans="1:12" s="20" customFormat="1" ht="66" customHeight="1" x14ac:dyDescent="0.25">
      <c r="A111" s="294" t="s">
        <v>232</v>
      </c>
      <c r="B111" s="22" t="s">
        <v>339</v>
      </c>
      <c r="C111" s="30"/>
      <c r="D111" s="24">
        <f>SUM(E111:F111)</f>
        <v>569900</v>
      </c>
      <c r="E111" s="24">
        <v>569900</v>
      </c>
      <c r="F111" s="24" t="s">
        <v>143</v>
      </c>
      <c r="G111" s="24">
        <f>SUM(H111:I111)</f>
        <v>569900</v>
      </c>
      <c r="H111" s="24">
        <v>569900</v>
      </c>
      <c r="I111" s="24" t="s">
        <v>143</v>
      </c>
      <c r="J111" s="24">
        <f>SUM(K111:L111)</f>
        <v>1518514.8043</v>
      </c>
      <c r="K111" s="24">
        <v>1518514.8043</v>
      </c>
      <c r="L111" s="24" t="s">
        <v>143</v>
      </c>
    </row>
    <row r="112" spans="1:12" s="20" customFormat="1" ht="49.5" customHeight="1" x14ac:dyDescent="0.25">
      <c r="A112" s="291" t="s">
        <v>163</v>
      </c>
      <c r="B112" s="22" t="s">
        <v>340</v>
      </c>
      <c r="C112" s="30"/>
      <c r="D112" s="24">
        <f>SUM(E112:F112)</f>
        <v>13000</v>
      </c>
      <c r="E112" s="24">
        <v>13000</v>
      </c>
      <c r="F112" s="24" t="s">
        <v>143</v>
      </c>
      <c r="G112" s="24">
        <f>SUM(H112:I112)</f>
        <v>13000</v>
      </c>
      <c r="H112" s="24">
        <v>13000</v>
      </c>
      <c r="I112" s="24" t="s">
        <v>143</v>
      </c>
      <c r="J112" s="24">
        <f>SUM(K112:L112)</f>
        <v>101783.091</v>
      </c>
      <c r="K112" s="24">
        <v>101783.091</v>
      </c>
      <c r="L112" s="24" t="s">
        <v>143</v>
      </c>
    </row>
    <row r="113" spans="1:13" s="20" customFormat="1" ht="41.25" customHeight="1" x14ac:dyDescent="0.25">
      <c r="A113" s="288" t="s">
        <v>164</v>
      </c>
      <c r="B113" s="27" t="s">
        <v>341</v>
      </c>
      <c r="C113" s="19">
        <v>7441</v>
      </c>
      <c r="D113" s="18">
        <f>SUM(D114:D115)</f>
        <v>4550</v>
      </c>
      <c r="E113" s="18">
        <f>SUM(E114:E115)</f>
        <v>4550</v>
      </c>
      <c r="F113" s="28" t="s">
        <v>143</v>
      </c>
      <c r="G113" s="18">
        <f>SUM(G114:G115)</f>
        <v>4550</v>
      </c>
      <c r="H113" s="18">
        <f>SUM(H114:H115)</f>
        <v>4550</v>
      </c>
      <c r="I113" s="28" t="s">
        <v>143</v>
      </c>
      <c r="J113" s="18">
        <f>SUM(J114:J115)</f>
        <v>16600</v>
      </c>
      <c r="K113" s="18">
        <f>SUM(K114:K115)</f>
        <v>16600</v>
      </c>
      <c r="L113" s="28" t="s">
        <v>143</v>
      </c>
    </row>
    <row r="114" spans="1:13" s="20" customFormat="1" ht="127.2" customHeight="1" x14ac:dyDescent="0.25">
      <c r="A114" s="291" t="s">
        <v>165</v>
      </c>
      <c r="B114" s="22" t="s">
        <v>342</v>
      </c>
      <c r="C114" s="30"/>
      <c r="D114" s="24">
        <f>SUM(E114:F114)</f>
        <v>0</v>
      </c>
      <c r="E114" s="24">
        <v>0</v>
      </c>
      <c r="F114" s="24" t="s">
        <v>143</v>
      </c>
      <c r="G114" s="24">
        <f>SUM(H114:I114)</f>
        <v>0</v>
      </c>
      <c r="H114" s="24">
        <v>0</v>
      </c>
      <c r="I114" s="24" t="s">
        <v>143</v>
      </c>
      <c r="J114" s="24">
        <f>SUM(K114:L114)</f>
        <v>3950</v>
      </c>
      <c r="K114" s="24">
        <v>3950</v>
      </c>
      <c r="L114" s="24" t="s">
        <v>143</v>
      </c>
    </row>
    <row r="115" spans="1:13" s="20" customFormat="1" ht="130.19999999999999" customHeight="1" x14ac:dyDescent="0.25">
      <c r="A115" s="291" t="s">
        <v>191</v>
      </c>
      <c r="B115" s="22" t="s">
        <v>343</v>
      </c>
      <c r="C115" s="30"/>
      <c r="D115" s="24">
        <f>SUM(E115:F115)</f>
        <v>4550</v>
      </c>
      <c r="E115" s="24">
        <v>4550</v>
      </c>
      <c r="F115" s="24" t="s">
        <v>143</v>
      </c>
      <c r="G115" s="24">
        <f>SUM(H115:I115)</f>
        <v>4550</v>
      </c>
      <c r="H115" s="24">
        <v>4550</v>
      </c>
      <c r="I115" s="24" t="s">
        <v>143</v>
      </c>
      <c r="J115" s="24">
        <f>SUM(K115:L115)</f>
        <v>12650</v>
      </c>
      <c r="K115" s="24">
        <v>12650</v>
      </c>
      <c r="L115" s="24" t="s">
        <v>143</v>
      </c>
    </row>
    <row r="116" spans="1:13" s="20" customFormat="1" ht="49.5" hidden="1" customHeight="1" x14ac:dyDescent="0.25">
      <c r="A116" s="288" t="s">
        <v>166</v>
      </c>
      <c r="B116" s="27" t="s">
        <v>344</v>
      </c>
      <c r="C116" s="19">
        <v>7442</v>
      </c>
      <c r="D116" s="18">
        <f>SUM(D117:D118)</f>
        <v>0</v>
      </c>
      <c r="E116" s="28" t="s">
        <v>143</v>
      </c>
      <c r="F116" s="18">
        <f>SUM(F117:F118)</f>
        <v>0</v>
      </c>
      <c r="G116" s="18">
        <f>SUM(G117:G118)</f>
        <v>0</v>
      </c>
      <c r="H116" s="28" t="s">
        <v>143</v>
      </c>
      <c r="I116" s="18">
        <f>SUM(I117:I118)</f>
        <v>0</v>
      </c>
      <c r="J116" s="18">
        <f>SUM(J117:J118)</f>
        <v>0</v>
      </c>
      <c r="K116" s="28" t="s">
        <v>143</v>
      </c>
      <c r="L116" s="18">
        <f>SUM(L117:L118)</f>
        <v>0</v>
      </c>
    </row>
    <row r="117" spans="1:13" ht="125.25" hidden="1" customHeight="1" x14ac:dyDescent="0.25">
      <c r="A117" s="294" t="s">
        <v>167</v>
      </c>
      <c r="B117" s="37" t="s">
        <v>345</v>
      </c>
      <c r="C117" s="30"/>
      <c r="D117" s="24">
        <f>SUM(E117:F117)</f>
        <v>0</v>
      </c>
      <c r="E117" s="24" t="s">
        <v>143</v>
      </c>
      <c r="F117" s="24">
        <v>0</v>
      </c>
      <c r="G117" s="24">
        <f>SUM(H117:I117)</f>
        <v>0</v>
      </c>
      <c r="H117" s="24" t="s">
        <v>143</v>
      </c>
      <c r="I117" s="24">
        <v>0</v>
      </c>
      <c r="J117" s="24">
        <f>SUM(K117:L117)</f>
        <v>0</v>
      </c>
      <c r="K117" s="24" t="s">
        <v>143</v>
      </c>
      <c r="L117" s="24">
        <v>0</v>
      </c>
    </row>
    <row r="118" spans="1:13" s="20" customFormat="1" ht="132.75" hidden="1" customHeight="1" x14ac:dyDescent="0.25">
      <c r="A118" s="294" t="s">
        <v>168</v>
      </c>
      <c r="B118" s="22" t="s">
        <v>346</v>
      </c>
      <c r="C118" s="30"/>
      <c r="D118" s="24">
        <f>SUM(E118:F118)</f>
        <v>0</v>
      </c>
      <c r="E118" s="24" t="s">
        <v>143</v>
      </c>
      <c r="F118" s="24">
        <v>0</v>
      </c>
      <c r="G118" s="24">
        <f>SUM(H118:I118)</f>
        <v>0</v>
      </c>
      <c r="H118" s="24" t="s">
        <v>143</v>
      </c>
      <c r="I118" s="24">
        <v>0</v>
      </c>
      <c r="J118" s="24">
        <f>SUM(K118:L118)</f>
        <v>0</v>
      </c>
      <c r="K118" s="24" t="s">
        <v>143</v>
      </c>
      <c r="L118" s="24">
        <v>0</v>
      </c>
    </row>
    <row r="119" spans="1:13" s="20" customFormat="1" ht="42" customHeight="1" x14ac:dyDescent="0.25">
      <c r="A119" s="298" t="s">
        <v>70</v>
      </c>
      <c r="B119" s="27" t="s">
        <v>347</v>
      </c>
      <c r="C119" s="19">
        <v>7452</v>
      </c>
      <c r="D119" s="18">
        <f>SUM(D120,D122)</f>
        <v>910020</v>
      </c>
      <c r="E119" s="18">
        <f>SUM(E120:E122)</f>
        <v>895020</v>
      </c>
      <c r="F119" s="18">
        <f t="shared" ref="F119:L119" si="14">SUM(F120:F122)</f>
        <v>16951171.800000001</v>
      </c>
      <c r="G119" s="18">
        <f>SUM(G120,G122)</f>
        <v>2327999.7999999998</v>
      </c>
      <c r="H119" s="18">
        <f t="shared" si="14"/>
        <v>2312999.7999999998</v>
      </c>
      <c r="I119" s="18">
        <f t="shared" si="14"/>
        <v>15507182.5</v>
      </c>
      <c r="J119" s="18">
        <f>SUM(J120,J122)</f>
        <v>2209924.9314000001</v>
      </c>
      <c r="K119" s="18">
        <f t="shared" si="14"/>
        <v>2176747.5314000002</v>
      </c>
      <c r="L119" s="18">
        <f t="shared" si="14"/>
        <v>14946177.4</v>
      </c>
    </row>
    <row r="120" spans="1:13" ht="39.6" customHeight="1" x14ac:dyDescent="0.25">
      <c r="A120" s="294" t="s">
        <v>71</v>
      </c>
      <c r="B120" s="22" t="s">
        <v>348</v>
      </c>
      <c r="C120" s="30"/>
      <c r="D120" s="24">
        <f>SUM(E120:F120)</f>
        <v>15000</v>
      </c>
      <c r="E120" s="24" t="s">
        <v>143</v>
      </c>
      <c r="F120" s="24">
        <v>15000</v>
      </c>
      <c r="G120" s="24">
        <f>SUM(H120:I120)</f>
        <v>15000</v>
      </c>
      <c r="H120" s="24" t="s">
        <v>143</v>
      </c>
      <c r="I120" s="24">
        <v>15000</v>
      </c>
      <c r="J120" s="24">
        <f>SUM(K120:L120)</f>
        <v>33177.4</v>
      </c>
      <c r="K120" s="24" t="s">
        <v>143</v>
      </c>
      <c r="L120" s="24">
        <v>33177.4</v>
      </c>
    </row>
    <row r="121" spans="1:13" ht="42" customHeight="1" x14ac:dyDescent="0.25">
      <c r="A121" s="294" t="s">
        <v>72</v>
      </c>
      <c r="B121" s="22" t="s">
        <v>349</v>
      </c>
      <c r="C121" s="30"/>
      <c r="D121" s="24">
        <f>SUM(E121:F121)</f>
        <v>16936171.800000001</v>
      </c>
      <c r="E121" s="24" t="s">
        <v>143</v>
      </c>
      <c r="F121" s="24">
        <v>16936171.800000001</v>
      </c>
      <c r="G121" s="24">
        <f>SUM(H121:I121)</f>
        <v>15492182.5</v>
      </c>
      <c r="H121" s="24" t="s">
        <v>143</v>
      </c>
      <c r="I121" s="24">
        <v>15492182.5</v>
      </c>
      <c r="J121" s="24">
        <f>SUM(K121:L121)</f>
        <v>14913000</v>
      </c>
      <c r="K121" s="24" t="s">
        <v>143</v>
      </c>
      <c r="L121" s="24">
        <v>14913000</v>
      </c>
    </row>
    <row r="122" spans="1:13" ht="54" customHeight="1" x14ac:dyDescent="0.25">
      <c r="A122" s="294" t="s">
        <v>73</v>
      </c>
      <c r="B122" s="22" t="s">
        <v>350</v>
      </c>
      <c r="C122" s="30"/>
      <c r="D122" s="24">
        <f>SUM(E122:F122)</f>
        <v>895020</v>
      </c>
      <c r="E122" s="299">
        <v>895020</v>
      </c>
      <c r="F122" s="299">
        <v>0</v>
      </c>
      <c r="G122" s="24">
        <f>SUM(H122:I122)</f>
        <v>2312999.7999999998</v>
      </c>
      <c r="H122" s="24">
        <v>2312999.7999999998</v>
      </c>
      <c r="I122" s="24">
        <v>0</v>
      </c>
      <c r="J122" s="24">
        <f>SUM(K122:L122)</f>
        <v>2176747.5314000002</v>
      </c>
      <c r="K122" s="24">
        <v>2176747.5314000002</v>
      </c>
      <c r="L122" s="24">
        <v>0</v>
      </c>
    </row>
    <row r="123" spans="1:13" x14ac:dyDescent="0.25">
      <c r="B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s="9" customFormat="1" ht="21" customHeight="1" x14ac:dyDescent="0.25">
      <c r="A124" s="311" t="s">
        <v>774</v>
      </c>
      <c r="B124" s="312"/>
      <c r="C124" s="312"/>
      <c r="D124" s="312"/>
      <c r="E124" s="312"/>
      <c r="F124" s="312"/>
      <c r="G124" s="312"/>
      <c r="H124" s="312"/>
      <c r="I124" s="312"/>
      <c r="J124" s="312"/>
      <c r="K124" s="312"/>
      <c r="L124" s="7"/>
    </row>
    <row r="125" spans="1:13" ht="21.75" customHeight="1" x14ac:dyDescent="0.25">
      <c r="A125" s="236" t="s">
        <v>775</v>
      </c>
      <c r="B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237" t="s">
        <v>776</v>
      </c>
    </row>
    <row r="127" spans="1:13" x14ac:dyDescent="0.25">
      <c r="A127" s="238" t="s">
        <v>777</v>
      </c>
      <c r="B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B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2:13" x14ac:dyDescent="0.25">
      <c r="B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2:13" x14ac:dyDescent="0.25">
      <c r="B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2:13" x14ac:dyDescent="0.25">
      <c r="B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2:13" x14ac:dyDescent="0.25">
      <c r="B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2:13" x14ac:dyDescent="0.25">
      <c r="B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2:13" x14ac:dyDescent="0.25">
      <c r="B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2:13" x14ac:dyDescent="0.25">
      <c r="B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2:13" x14ac:dyDescent="0.25">
      <c r="B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2:13" x14ac:dyDescent="0.25">
      <c r="B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2:13" x14ac:dyDescent="0.25">
      <c r="B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2:13" x14ac:dyDescent="0.25">
      <c r="B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2:13" x14ac:dyDescent="0.25">
      <c r="B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2:13" x14ac:dyDescent="0.25">
      <c r="B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2:13" x14ac:dyDescent="0.25">
      <c r="B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2:13" x14ac:dyDescent="0.25">
      <c r="B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2:13" x14ac:dyDescent="0.25">
      <c r="B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2:13" x14ac:dyDescent="0.25">
      <c r="B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2:13" x14ac:dyDescent="0.25">
      <c r="B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2:13" x14ac:dyDescent="0.25">
      <c r="B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2:13" x14ac:dyDescent="0.25">
      <c r="B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2:13" x14ac:dyDescent="0.25">
      <c r="B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2:13" x14ac:dyDescent="0.25">
      <c r="B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2:13" x14ac:dyDescent="0.25">
      <c r="B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2:13" x14ac:dyDescent="0.25">
      <c r="B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2:13" x14ac:dyDescent="0.25">
      <c r="B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2:13" x14ac:dyDescent="0.25">
      <c r="B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2:13" x14ac:dyDescent="0.25">
      <c r="B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2:13" x14ac:dyDescent="0.25">
      <c r="B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2:13" x14ac:dyDescent="0.25">
      <c r="B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2:13" x14ac:dyDescent="0.25">
      <c r="B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2:13" x14ac:dyDescent="0.25">
      <c r="B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2:13" x14ac:dyDescent="0.25">
      <c r="B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2:13" x14ac:dyDescent="0.25">
      <c r="B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</sheetData>
  <protectedRanges>
    <protectedRange sqref="E21 H21 K21" name="Range14"/>
    <protectedRange sqref="E1:E5" name="Range12_1"/>
    <protectedRange sqref="E99 H99 K99" name="Range10_1"/>
    <protectedRange sqref="F121 I121 L121 E122:F122 H122:I122 K122:L122" name="Range8"/>
    <protectedRange sqref="O21 R21 E20:E21 H20:H21 K20:K21" name="Range6_1"/>
    <protectedRange sqref="E78:E81 H78:H81 K78:K81 E83:E85 H83:H85 K83:K85 K88:K90 E88:E97 H88:H95" name="Range4"/>
    <protectedRange sqref="E37:E43 H37:H43 K37:K43 E45:E46 H45:H46 K45:K46 E49:E52 H49:H52 K49:K52" name="Range2"/>
    <protectedRange sqref="E19 H19 K19 E23 H23 K23 E25:E36 H25:H36 K25:K36" name="Range1"/>
    <protectedRange sqref="E55 H55 K55 F57 I57 L57 E59 H59 K59 F61 I61 L61 E63 H63 K63 E65:E68 H65:H68 K65:K68 F70:F71 I70:I71 L70:L71 F74 I74 L74 E76 H76 K76" name="Range3"/>
    <protectedRange sqref="E102:E106 E108:E109 H102:H109 K101:K109 E111:E112 H111:H112 K111:K112 E114:E115 H114:H115 K114:K115 F117 I117" name="Range5_1"/>
    <protectedRange sqref="K91:K94 K100 E100:E101 H100:H101" name="Range7"/>
    <protectedRange sqref="E107" name="Range9"/>
    <protectedRange sqref="E98 H96:H98 K95:K98 F118 I118 L117:L118 F120 I120 L120" name="Range11_1"/>
    <protectedRange sqref="E21 H21 K21" name="Range13"/>
  </protectedRanges>
  <customSheetViews>
    <customSheetView guid="{42B5CD6D-C27A-421C-A8E6-09B5FCE180EE}" showPageBreaks="1" topLeftCell="A106">
      <selection activeCell="B110" sqref="B110"/>
      <pageMargins left="0.6" right="0.25" top="0.2" bottom="0.21" header="0.17" footer="0.16"/>
      <pageSetup paperSize="9" scale="70" orientation="landscape" r:id="rId1"/>
      <headerFooter alignWithMargins="0"/>
    </customSheetView>
    <customSheetView guid="{08C5F6A6-CD34-4ED6-A9F8-7D742FBE804B}" topLeftCell="C1">
      <selection activeCell="J13" sqref="J13"/>
      <pageMargins left="0.6" right="0.25" top="0.2" bottom="0.21" header="0.17" footer="0.16"/>
      <pageSetup paperSize="9" scale="70" orientation="landscape" r:id="rId2"/>
      <headerFooter alignWithMargins="0"/>
    </customSheetView>
    <customSheetView guid="{5B469F79-8281-405C-8821-AEA35758BF11}" topLeftCell="C1">
      <selection activeCell="J13" sqref="J13"/>
      <pageMargins left="0.6" right="0.25" top="0.2" bottom="0.21" header="0.17" footer="0.16"/>
      <pageSetup paperSize="9" scale="70" orientation="landscape" r:id="rId3"/>
      <headerFooter alignWithMargins="0"/>
    </customSheetView>
    <customSheetView guid="{B71C0383-93D0-42C8-B849-23E12DA1B02C}" topLeftCell="C1">
      <selection activeCell="J13" sqref="J13"/>
      <pageMargins left="0.6" right="0.25" top="0.2" bottom="0.21" header="0.17" footer="0.16"/>
      <pageSetup paperSize="9" scale="70" orientation="landscape" r:id="rId4"/>
      <headerFooter alignWithMargins="0"/>
    </customSheetView>
  </customSheetViews>
  <mergeCells count="16">
    <mergeCell ref="K1:L1"/>
    <mergeCell ref="J3:L3"/>
    <mergeCell ref="K4:L4"/>
    <mergeCell ref="A124:K124"/>
    <mergeCell ref="A6:L6"/>
    <mergeCell ref="A7:L7"/>
    <mergeCell ref="G13:G14"/>
    <mergeCell ref="J13:J14"/>
    <mergeCell ref="A13:A14"/>
    <mergeCell ref="B13:B14"/>
    <mergeCell ref="C13:C14"/>
    <mergeCell ref="D13:D14"/>
    <mergeCell ref="D12:F12"/>
    <mergeCell ref="G12:I12"/>
    <mergeCell ref="J12:L12"/>
    <mergeCell ref="C8:G8"/>
  </mergeCells>
  <phoneticPr fontId="2" type="noConversion"/>
  <pageMargins left="0.6" right="0.25" top="0.2" bottom="0.21" header="0.17" footer="0.16"/>
  <pageSetup paperSize="9" scale="70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2"/>
  <sheetViews>
    <sheetView view="pageBreakPreview" zoomScale="98" zoomScaleNormal="100" zoomScaleSheetLayoutView="98" workbookViewId="0">
      <selection activeCell="M2" sqref="M2:N2"/>
    </sheetView>
  </sheetViews>
  <sheetFormatPr defaultColWidth="9.109375" defaultRowHeight="17.399999999999999" x14ac:dyDescent="0.4"/>
  <cols>
    <col min="1" max="1" width="5.109375" style="93" customWidth="1"/>
    <col min="2" max="2" width="5.44140625" style="104" customWidth="1"/>
    <col min="3" max="3" width="5.6640625" style="105" customWidth="1"/>
    <col min="4" max="4" width="5.6640625" style="106" customWidth="1"/>
    <col min="5" max="5" width="58" style="97" customWidth="1"/>
    <col min="6" max="6" width="14.88671875" style="50" customWidth="1"/>
    <col min="7" max="7" width="14" style="50" customWidth="1"/>
    <col min="8" max="8" width="14.88671875" style="50" customWidth="1"/>
    <col min="9" max="9" width="14.33203125" style="50" customWidth="1"/>
    <col min="10" max="11" width="14.44140625" style="50" customWidth="1"/>
    <col min="12" max="12" width="13.6640625" style="50" customWidth="1"/>
    <col min="13" max="13" width="16.5546875" style="50" customWidth="1"/>
    <col min="14" max="14" width="13.6640625" style="50" customWidth="1"/>
    <col min="15" max="16384" width="9.109375" style="50"/>
  </cols>
  <sheetData>
    <row r="1" spans="1:15" s="2" customFormat="1" ht="15.6" customHeight="1" x14ac:dyDescent="0.35">
      <c r="F1" s="41"/>
      <c r="M1" s="305" t="s">
        <v>802</v>
      </c>
      <c r="N1" s="305"/>
      <c r="O1" s="285"/>
    </row>
    <row r="2" spans="1:15" s="2" customFormat="1" ht="15" customHeight="1" x14ac:dyDescent="0.35">
      <c r="F2" s="41"/>
      <c r="M2" s="304" t="s">
        <v>794</v>
      </c>
      <c r="N2" s="304"/>
    </row>
    <row r="3" spans="1:15" s="2" customFormat="1" ht="15.6" customHeight="1" x14ac:dyDescent="0.35">
      <c r="F3" s="41"/>
      <c r="L3" s="301" t="s">
        <v>795</v>
      </c>
      <c r="M3" s="301"/>
      <c r="N3" s="301"/>
      <c r="O3" s="183"/>
    </row>
    <row r="4" spans="1:15" s="2" customFormat="1" ht="15.6" customHeight="1" x14ac:dyDescent="0.35">
      <c r="F4" s="41"/>
      <c r="M4" s="307" t="s">
        <v>796</v>
      </c>
      <c r="N4" s="307"/>
      <c r="O4" s="287"/>
    </row>
    <row r="5" spans="1:15" s="2" customFormat="1" ht="18" x14ac:dyDescent="0.4">
      <c r="A5" s="42"/>
      <c r="B5" s="338" t="s">
        <v>233</v>
      </c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</row>
    <row r="6" spans="1:15" s="2" customFormat="1" ht="18" x14ac:dyDescent="0.4">
      <c r="A6" s="43"/>
      <c r="B6" s="318" t="s">
        <v>351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</row>
    <row r="7" spans="1:15" s="2" customFormat="1" ht="15" x14ac:dyDescent="0.35">
      <c r="A7" s="44"/>
      <c r="B7" s="319" t="s">
        <v>352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</row>
    <row r="8" spans="1:15" s="2" customFormat="1" ht="15" x14ac:dyDescent="0.35">
      <c r="A8" s="44"/>
      <c r="B8" s="13"/>
      <c r="C8" s="13"/>
      <c r="D8" s="13"/>
      <c r="E8" s="13"/>
      <c r="F8" s="337" t="s">
        <v>793</v>
      </c>
      <c r="G8" s="337"/>
      <c r="H8" s="337"/>
      <c r="I8" s="337"/>
      <c r="J8" s="337"/>
      <c r="K8" s="13"/>
      <c r="L8" s="13"/>
      <c r="M8" s="13"/>
      <c r="N8" s="13"/>
    </row>
    <row r="9" spans="1:15" s="2" customFormat="1" ht="15" x14ac:dyDescent="0.3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6"/>
    </row>
    <row r="10" spans="1:15" s="2" customFormat="1" ht="15" x14ac:dyDescent="0.3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</row>
    <row r="11" spans="1:15" ht="15.75" customHeight="1" thickBot="1" x14ac:dyDescent="0.45">
      <c r="A11" s="2"/>
      <c r="B11" s="47"/>
      <c r="C11" s="48"/>
      <c r="D11" s="48"/>
      <c r="E11" s="49"/>
      <c r="F11" s="2"/>
      <c r="L11" s="7"/>
      <c r="M11" s="2" t="s">
        <v>236</v>
      </c>
    </row>
    <row r="12" spans="1:15" ht="33.75" customHeight="1" thickBot="1" x14ac:dyDescent="0.45">
      <c r="A12" s="334" t="s">
        <v>353</v>
      </c>
      <c r="B12" s="322" t="s">
        <v>354</v>
      </c>
      <c r="C12" s="325" t="s">
        <v>355</v>
      </c>
      <c r="D12" s="325" t="s">
        <v>356</v>
      </c>
      <c r="E12" s="331" t="s">
        <v>357</v>
      </c>
      <c r="F12" s="328" t="s">
        <v>237</v>
      </c>
      <c r="G12" s="328"/>
      <c r="H12" s="329"/>
      <c r="I12" s="330" t="s">
        <v>238</v>
      </c>
      <c r="J12" s="328"/>
      <c r="K12" s="329"/>
      <c r="L12" s="330" t="s">
        <v>239</v>
      </c>
      <c r="M12" s="328"/>
      <c r="N12" s="329"/>
    </row>
    <row r="13" spans="1:15" s="55" customFormat="1" ht="26.25" customHeight="1" x14ac:dyDescent="0.35">
      <c r="A13" s="335"/>
      <c r="B13" s="323"/>
      <c r="C13" s="326"/>
      <c r="D13" s="326"/>
      <c r="E13" s="332"/>
      <c r="F13" s="52" t="s">
        <v>358</v>
      </c>
      <c r="G13" s="53" t="s">
        <v>359</v>
      </c>
      <c r="H13" s="54"/>
      <c r="I13" s="51" t="s">
        <v>358</v>
      </c>
      <c r="J13" s="53" t="s">
        <v>360</v>
      </c>
      <c r="K13" s="54"/>
      <c r="L13" s="51" t="s">
        <v>358</v>
      </c>
      <c r="M13" s="53" t="s">
        <v>360</v>
      </c>
      <c r="N13" s="54"/>
    </row>
    <row r="14" spans="1:15" s="58" customFormat="1" ht="43.5" customHeight="1" thickBot="1" x14ac:dyDescent="0.3">
      <c r="A14" s="336"/>
      <c r="B14" s="324"/>
      <c r="C14" s="327"/>
      <c r="D14" s="327"/>
      <c r="E14" s="333"/>
      <c r="F14" s="16" t="s">
        <v>361</v>
      </c>
      <c r="G14" s="56" t="s">
        <v>362</v>
      </c>
      <c r="H14" s="57" t="s">
        <v>363</v>
      </c>
      <c r="I14" s="17" t="s">
        <v>364</v>
      </c>
      <c r="J14" s="56" t="s">
        <v>362</v>
      </c>
      <c r="K14" s="57" t="s">
        <v>363</v>
      </c>
      <c r="L14" s="17" t="s">
        <v>365</v>
      </c>
      <c r="M14" s="56" t="s">
        <v>362</v>
      </c>
      <c r="N14" s="57" t="s">
        <v>363</v>
      </c>
    </row>
    <row r="15" spans="1:15" s="67" customFormat="1" ht="18" x14ac:dyDescent="0.35">
      <c r="A15" s="59">
        <v>1</v>
      </c>
      <c r="B15" s="60">
        <v>2</v>
      </c>
      <c r="C15" s="61">
        <v>3</v>
      </c>
      <c r="D15" s="62">
        <v>4</v>
      </c>
      <c r="E15" s="63">
        <v>5</v>
      </c>
      <c r="F15" s="64">
        <v>6</v>
      </c>
      <c r="G15" s="65">
        <v>7</v>
      </c>
      <c r="H15" s="66">
        <v>8</v>
      </c>
      <c r="I15" s="64">
        <v>9</v>
      </c>
      <c r="J15" s="65">
        <v>10</v>
      </c>
      <c r="K15" s="66">
        <v>11</v>
      </c>
      <c r="L15" s="64">
        <v>12</v>
      </c>
      <c r="M15" s="65">
        <v>13</v>
      </c>
      <c r="N15" s="66">
        <v>14</v>
      </c>
    </row>
    <row r="16" spans="1:15" s="73" customFormat="1" ht="62.25" customHeight="1" x14ac:dyDescent="0.25">
      <c r="A16" s="68">
        <v>2000</v>
      </c>
      <c r="B16" s="69" t="s">
        <v>142</v>
      </c>
      <c r="C16" s="70" t="s">
        <v>143</v>
      </c>
      <c r="D16" s="71" t="s">
        <v>143</v>
      </c>
      <c r="E16" s="72" t="s">
        <v>366</v>
      </c>
      <c r="F16" s="28">
        <f t="shared" ref="F16:N16" si="0">SUM(F17,F51,F68,F97,F150,F170,F190,F219,F249,F280,F312)</f>
        <v>124917826.09999999</v>
      </c>
      <c r="G16" s="28">
        <f t="shared" si="0"/>
        <v>123770151.09999999</v>
      </c>
      <c r="H16" s="28">
        <f t="shared" si="0"/>
        <v>18083846.800000001</v>
      </c>
      <c r="I16" s="28">
        <f t="shared" si="0"/>
        <v>120290867.30000001</v>
      </c>
      <c r="J16" s="28">
        <f t="shared" si="0"/>
        <v>112996888.80000001</v>
      </c>
      <c r="K16" s="28">
        <f t="shared" si="0"/>
        <v>22786160.999999996</v>
      </c>
      <c r="L16" s="28">
        <f t="shared" si="0"/>
        <v>113699633.82079998</v>
      </c>
      <c r="M16" s="28">
        <f t="shared" si="0"/>
        <v>106875943.56719999</v>
      </c>
      <c r="N16" s="29">
        <f t="shared" si="0"/>
        <v>21736690.253600001</v>
      </c>
    </row>
    <row r="17" spans="1:14" s="77" customFormat="1" ht="64.5" customHeight="1" x14ac:dyDescent="0.25">
      <c r="A17" s="74">
        <v>2100</v>
      </c>
      <c r="B17" s="75" t="s">
        <v>32</v>
      </c>
      <c r="C17" s="76" t="s">
        <v>12</v>
      </c>
      <c r="D17" s="76" t="s">
        <v>12</v>
      </c>
      <c r="E17" s="72" t="s">
        <v>367</v>
      </c>
      <c r="F17" s="28">
        <f t="shared" ref="F17:N17" si="1">SUM(F19,F24,F28,F33,F36,F39,F42,F45)</f>
        <v>12013721.299999999</v>
      </c>
      <c r="G17" s="28">
        <f t="shared" si="1"/>
        <v>11202544.1</v>
      </c>
      <c r="H17" s="28">
        <f t="shared" si="1"/>
        <v>811177.2</v>
      </c>
      <c r="I17" s="28">
        <f t="shared" si="1"/>
        <v>13515743.100000001</v>
      </c>
      <c r="J17" s="28">
        <f t="shared" si="1"/>
        <v>12325715.4</v>
      </c>
      <c r="K17" s="28">
        <f t="shared" si="1"/>
        <v>1190027.7</v>
      </c>
      <c r="L17" s="28">
        <f t="shared" si="1"/>
        <v>12765983.3574</v>
      </c>
      <c r="M17" s="28">
        <f t="shared" si="1"/>
        <v>11945788.556499999</v>
      </c>
      <c r="N17" s="29">
        <f t="shared" si="1"/>
        <v>820194.80090000003</v>
      </c>
    </row>
    <row r="18" spans="1:14" ht="18" customHeight="1" x14ac:dyDescent="0.4">
      <c r="A18" s="74"/>
      <c r="B18" s="78"/>
      <c r="C18" s="79"/>
      <c r="D18" s="79"/>
      <c r="E18" s="80" t="s">
        <v>244</v>
      </c>
      <c r="F18" s="24"/>
      <c r="G18" s="24"/>
      <c r="H18" s="24"/>
      <c r="I18" s="24"/>
      <c r="J18" s="24"/>
      <c r="K18" s="24"/>
      <c r="L18" s="24"/>
      <c r="M18" s="24"/>
      <c r="N18" s="25"/>
    </row>
    <row r="19" spans="1:14" s="81" customFormat="1" ht="45" customHeight="1" x14ac:dyDescent="0.4">
      <c r="A19" s="74">
        <v>2110</v>
      </c>
      <c r="B19" s="78" t="s">
        <v>32</v>
      </c>
      <c r="C19" s="79" t="s">
        <v>13</v>
      </c>
      <c r="D19" s="79" t="s">
        <v>12</v>
      </c>
      <c r="E19" s="80" t="s">
        <v>368</v>
      </c>
      <c r="F19" s="24">
        <f>SUM(F21:F23)</f>
        <v>11131490.799999999</v>
      </c>
      <c r="G19" s="24">
        <f t="shared" ref="G19:N19" si="2">SUM(G21:G23)</f>
        <v>10974261.1</v>
      </c>
      <c r="H19" s="24">
        <f t="shared" si="2"/>
        <v>157229.70000000001</v>
      </c>
      <c r="I19" s="24">
        <f t="shared" si="2"/>
        <v>12765961.700000001</v>
      </c>
      <c r="J19" s="24">
        <f t="shared" si="2"/>
        <v>12092589.800000001</v>
      </c>
      <c r="K19" s="24">
        <f t="shared" si="2"/>
        <v>673371.9</v>
      </c>
      <c r="L19" s="24">
        <f t="shared" si="2"/>
        <v>12340086.330399999</v>
      </c>
      <c r="M19" s="24">
        <f t="shared" si="2"/>
        <v>11726052.417499999</v>
      </c>
      <c r="N19" s="25">
        <f t="shared" si="2"/>
        <v>614033.9129</v>
      </c>
    </row>
    <row r="20" spans="1:14" s="81" customFormat="1" ht="12" customHeight="1" x14ac:dyDescent="0.4">
      <c r="A20" s="74"/>
      <c r="B20" s="78"/>
      <c r="C20" s="79"/>
      <c r="D20" s="79"/>
      <c r="E20" s="80" t="s">
        <v>369</v>
      </c>
      <c r="F20" s="24"/>
      <c r="G20" s="24"/>
      <c r="H20" s="24"/>
      <c r="I20" s="24"/>
      <c r="J20" s="24"/>
      <c r="K20" s="24"/>
      <c r="L20" s="24"/>
      <c r="M20" s="24"/>
      <c r="N20" s="25"/>
    </row>
    <row r="21" spans="1:14" ht="20.25" customHeight="1" x14ac:dyDescent="0.4">
      <c r="A21" s="74">
        <v>2111</v>
      </c>
      <c r="B21" s="78" t="s">
        <v>32</v>
      </c>
      <c r="C21" s="79" t="s">
        <v>13</v>
      </c>
      <c r="D21" s="79" t="s">
        <v>13</v>
      </c>
      <c r="E21" s="80" t="s">
        <v>370</v>
      </c>
      <c r="F21" s="24">
        <f>SUM(G21:H21)</f>
        <v>11117490.799999999</v>
      </c>
      <c r="G21" s="24">
        <v>10960261.1</v>
      </c>
      <c r="H21" s="24">
        <v>157229.70000000001</v>
      </c>
      <c r="I21" s="24">
        <f>SUM(J21:K21)</f>
        <v>12755640.200000001</v>
      </c>
      <c r="J21" s="24">
        <v>12082268.300000001</v>
      </c>
      <c r="K21" s="24">
        <v>673371.9</v>
      </c>
      <c r="L21" s="24">
        <f>SUM(M21:N21)</f>
        <v>12329764.8904</v>
      </c>
      <c r="M21" s="24">
        <v>11715730.977499999</v>
      </c>
      <c r="N21" s="25">
        <v>614033.9129</v>
      </c>
    </row>
    <row r="22" spans="1:14" ht="23.25" hidden="1" customHeight="1" x14ac:dyDescent="0.4">
      <c r="A22" s="74">
        <v>2112</v>
      </c>
      <c r="B22" s="78" t="s">
        <v>32</v>
      </c>
      <c r="C22" s="79" t="s">
        <v>13</v>
      </c>
      <c r="D22" s="79" t="s">
        <v>14</v>
      </c>
      <c r="E22" s="80" t="s">
        <v>371</v>
      </c>
      <c r="F22" s="24">
        <f>SUM(G22:H22)</f>
        <v>0</v>
      </c>
      <c r="G22" s="24">
        <v>0</v>
      </c>
      <c r="H22" s="24">
        <v>0</v>
      </c>
      <c r="I22" s="24">
        <f>SUM(J22:K22)</f>
        <v>0</v>
      </c>
      <c r="J22" s="24">
        <v>0</v>
      </c>
      <c r="K22" s="24">
        <v>0</v>
      </c>
      <c r="L22" s="24">
        <f>SUM(M22:N22)</f>
        <v>0</v>
      </c>
      <c r="M22" s="24">
        <v>0</v>
      </c>
      <c r="N22" s="25">
        <v>0</v>
      </c>
    </row>
    <row r="23" spans="1:14" ht="18.75" customHeight="1" x14ac:dyDescent="0.4">
      <c r="A23" s="74">
        <v>2113</v>
      </c>
      <c r="B23" s="78" t="s">
        <v>32</v>
      </c>
      <c r="C23" s="79" t="s">
        <v>13</v>
      </c>
      <c r="D23" s="79" t="s">
        <v>189</v>
      </c>
      <c r="E23" s="80" t="s">
        <v>372</v>
      </c>
      <c r="F23" s="24">
        <f>SUM(G23:H23)</f>
        <v>14000</v>
      </c>
      <c r="G23" s="24">
        <v>14000</v>
      </c>
      <c r="H23" s="24">
        <v>0</v>
      </c>
      <c r="I23" s="24">
        <f>SUM(J23:K23)</f>
        <v>10321.5</v>
      </c>
      <c r="J23" s="24">
        <v>10321.5</v>
      </c>
      <c r="K23" s="24">
        <v>0</v>
      </c>
      <c r="L23" s="24">
        <f>SUM(M23:N23)</f>
        <v>10321.44</v>
      </c>
      <c r="M23" s="24">
        <v>10321.44</v>
      </c>
      <c r="N23" s="25">
        <v>0</v>
      </c>
    </row>
    <row r="24" spans="1:14" ht="18.75" hidden="1" customHeight="1" x14ac:dyDescent="0.4">
      <c r="A24" s="74">
        <v>2120</v>
      </c>
      <c r="B24" s="78" t="s">
        <v>32</v>
      </c>
      <c r="C24" s="79" t="s">
        <v>14</v>
      </c>
      <c r="D24" s="79" t="s">
        <v>12</v>
      </c>
      <c r="E24" s="82" t="s">
        <v>373</v>
      </c>
      <c r="F24" s="24">
        <f>SUM(F26:F27)</f>
        <v>0</v>
      </c>
      <c r="G24" s="24">
        <f t="shared" ref="G24:N24" si="3">SUM(G26:G27)</f>
        <v>0</v>
      </c>
      <c r="H24" s="24">
        <f t="shared" si="3"/>
        <v>0</v>
      </c>
      <c r="I24" s="24">
        <f t="shared" si="3"/>
        <v>0</v>
      </c>
      <c r="J24" s="24">
        <f t="shared" si="3"/>
        <v>0</v>
      </c>
      <c r="K24" s="24">
        <f t="shared" si="3"/>
        <v>0</v>
      </c>
      <c r="L24" s="24">
        <f t="shared" si="3"/>
        <v>0</v>
      </c>
      <c r="M24" s="24">
        <f t="shared" si="3"/>
        <v>0</v>
      </c>
      <c r="N24" s="25">
        <f t="shared" si="3"/>
        <v>0</v>
      </c>
    </row>
    <row r="25" spans="1:14" s="81" customFormat="1" ht="12" hidden="1" customHeight="1" x14ac:dyDescent="0.4">
      <c r="A25" s="74"/>
      <c r="B25" s="78"/>
      <c r="C25" s="79"/>
      <c r="D25" s="79"/>
      <c r="E25" s="80" t="s">
        <v>369</v>
      </c>
      <c r="F25" s="24"/>
      <c r="G25" s="24"/>
      <c r="H25" s="24"/>
      <c r="I25" s="24"/>
      <c r="J25" s="24"/>
      <c r="K25" s="24"/>
      <c r="L25" s="24"/>
      <c r="M25" s="24"/>
      <c r="N25" s="25"/>
    </row>
    <row r="26" spans="1:14" ht="16.5" hidden="1" customHeight="1" x14ac:dyDescent="0.4">
      <c r="A26" s="74">
        <v>2121</v>
      </c>
      <c r="B26" s="78" t="s">
        <v>32</v>
      </c>
      <c r="C26" s="79" t="s">
        <v>14</v>
      </c>
      <c r="D26" s="79" t="s">
        <v>13</v>
      </c>
      <c r="E26" s="80" t="s">
        <v>374</v>
      </c>
      <c r="F26" s="24">
        <f>SUM(G26:H26)</f>
        <v>0</v>
      </c>
      <c r="G26" s="24">
        <v>0</v>
      </c>
      <c r="H26" s="24">
        <v>0</v>
      </c>
      <c r="I26" s="24">
        <f>SUM(J26:K26)</f>
        <v>0</v>
      </c>
      <c r="J26" s="24">
        <v>0</v>
      </c>
      <c r="K26" s="24">
        <v>0</v>
      </c>
      <c r="L26" s="24">
        <f>SUM(M26:N26)</f>
        <v>0</v>
      </c>
      <c r="M26" s="24">
        <v>0</v>
      </c>
      <c r="N26" s="25">
        <v>0</v>
      </c>
    </row>
    <row r="27" spans="1:14" ht="30.75" hidden="1" customHeight="1" x14ac:dyDescent="0.4">
      <c r="A27" s="74">
        <v>2122</v>
      </c>
      <c r="B27" s="78" t="s">
        <v>32</v>
      </c>
      <c r="C27" s="79" t="s">
        <v>14</v>
      </c>
      <c r="D27" s="79" t="s">
        <v>14</v>
      </c>
      <c r="E27" s="80" t="s">
        <v>375</v>
      </c>
      <c r="F27" s="24">
        <f>SUM(G27:H27)</f>
        <v>0</v>
      </c>
      <c r="G27" s="24">
        <v>0</v>
      </c>
      <c r="H27" s="24">
        <v>0</v>
      </c>
      <c r="I27" s="24">
        <f>SUM(J27:K27)</f>
        <v>0</v>
      </c>
      <c r="J27" s="24">
        <v>0</v>
      </c>
      <c r="K27" s="24">
        <v>0</v>
      </c>
      <c r="L27" s="24">
        <f>SUM(M27:N27)</f>
        <v>0</v>
      </c>
      <c r="M27" s="24">
        <v>0</v>
      </c>
      <c r="N27" s="25">
        <v>0</v>
      </c>
    </row>
    <row r="28" spans="1:14" ht="18" customHeight="1" x14ac:dyDescent="0.4">
      <c r="A28" s="74">
        <v>2130</v>
      </c>
      <c r="B28" s="78" t="s">
        <v>32</v>
      </c>
      <c r="C28" s="79" t="s">
        <v>189</v>
      </c>
      <c r="D28" s="79" t="s">
        <v>12</v>
      </c>
      <c r="E28" s="82" t="s">
        <v>376</v>
      </c>
      <c r="F28" s="24">
        <f>SUM(F30:F32)</f>
        <v>33983</v>
      </c>
      <c r="G28" s="24">
        <f t="shared" ref="G28:N28" si="4">SUM(G30:G32)</f>
        <v>33983</v>
      </c>
      <c r="H28" s="24">
        <f t="shared" si="4"/>
        <v>0</v>
      </c>
      <c r="I28" s="24">
        <f t="shared" si="4"/>
        <v>33983</v>
      </c>
      <c r="J28" s="24">
        <f t="shared" si="4"/>
        <v>33983</v>
      </c>
      <c r="K28" s="24">
        <f t="shared" si="4"/>
        <v>0</v>
      </c>
      <c r="L28" s="24">
        <f t="shared" si="4"/>
        <v>33982.982000000004</v>
      </c>
      <c r="M28" s="24">
        <f t="shared" si="4"/>
        <v>33982.982000000004</v>
      </c>
      <c r="N28" s="25">
        <f t="shared" si="4"/>
        <v>0</v>
      </c>
    </row>
    <row r="29" spans="1:14" s="81" customFormat="1" ht="14.25" customHeight="1" x14ac:dyDescent="0.4">
      <c r="A29" s="74"/>
      <c r="B29" s="78"/>
      <c r="C29" s="79"/>
      <c r="D29" s="79"/>
      <c r="E29" s="80" t="s">
        <v>369</v>
      </c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31.5" customHeight="1" x14ac:dyDescent="0.4">
      <c r="A30" s="74">
        <v>2131</v>
      </c>
      <c r="B30" s="78" t="s">
        <v>32</v>
      </c>
      <c r="C30" s="79" t="s">
        <v>189</v>
      </c>
      <c r="D30" s="79" t="s">
        <v>13</v>
      </c>
      <c r="E30" s="80" t="s">
        <v>377</v>
      </c>
      <c r="F30" s="24">
        <f>SUM(G30:H30)</f>
        <v>33983</v>
      </c>
      <c r="G30" s="24">
        <v>33983</v>
      </c>
      <c r="H30" s="24">
        <v>0</v>
      </c>
      <c r="I30" s="24">
        <f>SUM(J30:K30)</f>
        <v>33983</v>
      </c>
      <c r="J30" s="24">
        <v>33983</v>
      </c>
      <c r="K30" s="24">
        <v>0</v>
      </c>
      <c r="L30" s="24">
        <f>SUM(M30:N30)</f>
        <v>33982.982000000004</v>
      </c>
      <c r="M30" s="24">
        <v>33982.982000000004</v>
      </c>
      <c r="N30" s="25">
        <v>0</v>
      </c>
    </row>
    <row r="31" spans="1:14" ht="24.75" hidden="1" customHeight="1" x14ac:dyDescent="0.4">
      <c r="A31" s="74">
        <v>2132</v>
      </c>
      <c r="B31" s="78" t="s">
        <v>32</v>
      </c>
      <c r="C31" s="79">
        <v>3</v>
      </c>
      <c r="D31" s="79">
        <v>2</v>
      </c>
      <c r="E31" s="80" t="s">
        <v>378</v>
      </c>
      <c r="F31" s="24">
        <f>SUM(G31:H31)</f>
        <v>0</v>
      </c>
      <c r="G31" s="24">
        <v>0</v>
      </c>
      <c r="H31" s="24">
        <v>0</v>
      </c>
      <c r="I31" s="24">
        <f>SUM(J31:K31)</f>
        <v>0</v>
      </c>
      <c r="J31" s="24">
        <v>0</v>
      </c>
      <c r="K31" s="24">
        <v>0</v>
      </c>
      <c r="L31" s="24">
        <f>SUM(M31:N31)</f>
        <v>0</v>
      </c>
      <c r="M31" s="24">
        <v>0</v>
      </c>
      <c r="N31" s="25">
        <v>0</v>
      </c>
    </row>
    <row r="32" spans="1:14" ht="20.25" hidden="1" customHeight="1" x14ac:dyDescent="0.4">
      <c r="A32" s="74">
        <v>2133</v>
      </c>
      <c r="B32" s="78" t="s">
        <v>32</v>
      </c>
      <c r="C32" s="79">
        <v>3</v>
      </c>
      <c r="D32" s="79">
        <v>3</v>
      </c>
      <c r="E32" s="80" t="s">
        <v>379</v>
      </c>
      <c r="F32" s="24">
        <f>SUM(G32:H32)</f>
        <v>0</v>
      </c>
      <c r="G32" s="24">
        <v>0</v>
      </c>
      <c r="H32" s="24">
        <v>0</v>
      </c>
      <c r="I32" s="24">
        <f>SUM(J32:K32)</f>
        <v>0</v>
      </c>
      <c r="J32" s="24">
        <v>0</v>
      </c>
      <c r="K32" s="24">
        <v>0</v>
      </c>
      <c r="L32" s="24">
        <f>SUM(M32:N32)</f>
        <v>0</v>
      </c>
      <c r="M32" s="24">
        <v>0</v>
      </c>
      <c r="N32" s="25">
        <v>0</v>
      </c>
    </row>
    <row r="33" spans="1:14" ht="21.75" hidden="1" customHeight="1" x14ac:dyDescent="0.4">
      <c r="A33" s="74">
        <v>2140</v>
      </c>
      <c r="B33" s="78" t="s">
        <v>32</v>
      </c>
      <c r="C33" s="79">
        <v>4</v>
      </c>
      <c r="D33" s="79">
        <v>0</v>
      </c>
      <c r="E33" s="82" t="s">
        <v>380</v>
      </c>
      <c r="F33" s="24">
        <f>SUM(F35)</f>
        <v>0</v>
      </c>
      <c r="G33" s="24">
        <f t="shared" ref="G33:N33" si="5">SUM(G35)</f>
        <v>0</v>
      </c>
      <c r="H33" s="24">
        <f t="shared" si="5"/>
        <v>0</v>
      </c>
      <c r="I33" s="24">
        <f t="shared" si="5"/>
        <v>0</v>
      </c>
      <c r="J33" s="24">
        <f t="shared" si="5"/>
        <v>0</v>
      </c>
      <c r="K33" s="24">
        <f t="shared" si="5"/>
        <v>0</v>
      </c>
      <c r="L33" s="24">
        <f t="shared" si="5"/>
        <v>0</v>
      </c>
      <c r="M33" s="24">
        <f t="shared" si="5"/>
        <v>0</v>
      </c>
      <c r="N33" s="25">
        <f t="shared" si="5"/>
        <v>0</v>
      </c>
    </row>
    <row r="34" spans="1:14" s="81" customFormat="1" ht="15" hidden="1" customHeight="1" x14ac:dyDescent="0.4">
      <c r="A34" s="74"/>
      <c r="B34" s="78"/>
      <c r="C34" s="79"/>
      <c r="D34" s="79"/>
      <c r="E34" s="80" t="s">
        <v>369</v>
      </c>
      <c r="F34" s="24"/>
      <c r="G34" s="24"/>
      <c r="H34" s="24"/>
      <c r="I34" s="24"/>
      <c r="J34" s="24"/>
      <c r="K34" s="24"/>
      <c r="L34" s="24"/>
      <c r="M34" s="24"/>
      <c r="N34" s="25"/>
    </row>
    <row r="35" spans="1:14" ht="17.25" hidden="1" customHeight="1" x14ac:dyDescent="0.4">
      <c r="A35" s="74">
        <v>2141</v>
      </c>
      <c r="B35" s="78" t="s">
        <v>32</v>
      </c>
      <c r="C35" s="79">
        <v>4</v>
      </c>
      <c r="D35" s="79">
        <v>1</v>
      </c>
      <c r="E35" s="80" t="s">
        <v>380</v>
      </c>
      <c r="F35" s="24">
        <f>SUM(G35:H35)</f>
        <v>0</v>
      </c>
      <c r="G35" s="24">
        <v>0</v>
      </c>
      <c r="H35" s="24">
        <v>0</v>
      </c>
      <c r="I35" s="24">
        <f>SUM(J35:K35)</f>
        <v>0</v>
      </c>
      <c r="J35" s="24">
        <v>0</v>
      </c>
      <c r="K35" s="24">
        <v>0</v>
      </c>
      <c r="L35" s="24">
        <f>SUM(M35:N35)</f>
        <v>0</v>
      </c>
      <c r="M35" s="24">
        <v>0</v>
      </c>
      <c r="N35" s="25">
        <v>0</v>
      </c>
    </row>
    <row r="36" spans="1:14" ht="36.75" customHeight="1" x14ac:dyDescent="0.4">
      <c r="A36" s="74">
        <v>2150</v>
      </c>
      <c r="B36" s="78" t="s">
        <v>32</v>
      </c>
      <c r="C36" s="79">
        <v>5</v>
      </c>
      <c r="D36" s="79">
        <v>0</v>
      </c>
      <c r="E36" s="82" t="s">
        <v>381</v>
      </c>
      <c r="F36" s="24">
        <f>SUM(F38)</f>
        <v>663947.5</v>
      </c>
      <c r="G36" s="24">
        <f t="shared" ref="G36:N36" si="6">SUM(G38)</f>
        <v>10000</v>
      </c>
      <c r="H36" s="24">
        <f t="shared" si="6"/>
        <v>653947.5</v>
      </c>
      <c r="I36" s="24">
        <f t="shared" si="6"/>
        <v>516655.8</v>
      </c>
      <c r="J36" s="24">
        <f t="shared" si="6"/>
        <v>0</v>
      </c>
      <c r="K36" s="24">
        <f t="shared" si="6"/>
        <v>516655.8</v>
      </c>
      <c r="L36" s="24">
        <f t="shared" si="6"/>
        <v>206160.88800000001</v>
      </c>
      <c r="M36" s="24">
        <f t="shared" si="6"/>
        <v>0</v>
      </c>
      <c r="N36" s="25">
        <f t="shared" si="6"/>
        <v>206160.88800000001</v>
      </c>
    </row>
    <row r="37" spans="1:14" s="81" customFormat="1" ht="16.5" customHeight="1" x14ac:dyDescent="0.4">
      <c r="A37" s="74"/>
      <c r="B37" s="78"/>
      <c r="C37" s="79"/>
      <c r="D37" s="79"/>
      <c r="E37" s="80" t="s">
        <v>369</v>
      </c>
      <c r="F37" s="24"/>
      <c r="G37" s="24"/>
      <c r="H37" s="24"/>
      <c r="I37" s="24"/>
      <c r="J37" s="24"/>
      <c r="K37" s="24"/>
      <c r="L37" s="24"/>
      <c r="M37" s="24"/>
      <c r="N37" s="25"/>
    </row>
    <row r="38" spans="1:14" ht="27.75" customHeight="1" x14ac:dyDescent="0.4">
      <c r="A38" s="74">
        <v>2151</v>
      </c>
      <c r="B38" s="78" t="s">
        <v>32</v>
      </c>
      <c r="C38" s="79">
        <v>5</v>
      </c>
      <c r="D38" s="79">
        <v>1</v>
      </c>
      <c r="E38" s="80" t="s">
        <v>381</v>
      </c>
      <c r="F38" s="24">
        <f>SUM(G38:H38)</f>
        <v>663947.5</v>
      </c>
      <c r="G38" s="24">
        <v>10000</v>
      </c>
      <c r="H38" s="24">
        <v>653947.5</v>
      </c>
      <c r="I38" s="24">
        <f>SUM(J38:K38)</f>
        <v>516655.8</v>
      </c>
      <c r="J38" s="24">
        <v>0</v>
      </c>
      <c r="K38" s="24">
        <v>516655.8</v>
      </c>
      <c r="L38" s="24">
        <f>SUM(M38:N38)</f>
        <v>206160.88800000001</v>
      </c>
      <c r="M38" s="24">
        <v>0</v>
      </c>
      <c r="N38" s="25">
        <v>206160.88800000001</v>
      </c>
    </row>
    <row r="39" spans="1:14" ht="33.75" customHeight="1" x14ac:dyDescent="0.4">
      <c r="A39" s="74">
        <v>2160</v>
      </c>
      <c r="B39" s="78" t="s">
        <v>32</v>
      </c>
      <c r="C39" s="79">
        <v>6</v>
      </c>
      <c r="D39" s="79">
        <v>0</v>
      </c>
      <c r="E39" s="82" t="s">
        <v>382</v>
      </c>
      <c r="F39" s="24">
        <f>SUM(F41)</f>
        <v>184300</v>
      </c>
      <c r="G39" s="24">
        <f t="shared" ref="G39:N39" si="7">SUM(G41)</f>
        <v>184300</v>
      </c>
      <c r="H39" s="24">
        <f t="shared" si="7"/>
        <v>0</v>
      </c>
      <c r="I39" s="24">
        <f t="shared" si="7"/>
        <v>199142.6</v>
      </c>
      <c r="J39" s="24">
        <f t="shared" si="7"/>
        <v>199142.6</v>
      </c>
      <c r="K39" s="24">
        <f t="shared" si="7"/>
        <v>0</v>
      </c>
      <c r="L39" s="24">
        <f t="shared" si="7"/>
        <v>185753.15700000001</v>
      </c>
      <c r="M39" s="24">
        <f t="shared" si="7"/>
        <v>185753.15700000001</v>
      </c>
      <c r="N39" s="25">
        <f t="shared" si="7"/>
        <v>0</v>
      </c>
    </row>
    <row r="40" spans="1:14" s="81" customFormat="1" ht="14.25" customHeight="1" x14ac:dyDescent="0.4">
      <c r="A40" s="74"/>
      <c r="B40" s="78"/>
      <c r="C40" s="79"/>
      <c r="D40" s="79"/>
      <c r="E40" s="80" t="s">
        <v>369</v>
      </c>
      <c r="F40" s="24"/>
      <c r="G40" s="24"/>
      <c r="H40" s="24"/>
      <c r="I40" s="24"/>
      <c r="J40" s="24"/>
      <c r="K40" s="24"/>
      <c r="L40" s="24"/>
      <c r="M40" s="24"/>
      <c r="N40" s="25"/>
    </row>
    <row r="41" spans="1:14" ht="28.5" customHeight="1" x14ac:dyDescent="0.4">
      <c r="A41" s="74">
        <v>2161</v>
      </c>
      <c r="B41" s="78" t="s">
        <v>32</v>
      </c>
      <c r="C41" s="79">
        <v>6</v>
      </c>
      <c r="D41" s="79">
        <v>1</v>
      </c>
      <c r="E41" s="80" t="s">
        <v>383</v>
      </c>
      <c r="F41" s="24">
        <f>SUM(G41:H41)</f>
        <v>184300</v>
      </c>
      <c r="G41" s="24">
        <v>184300</v>
      </c>
      <c r="H41" s="24">
        <v>0</v>
      </c>
      <c r="I41" s="24">
        <f>SUM(J41:K41)</f>
        <v>199142.6</v>
      </c>
      <c r="J41" s="24">
        <v>199142.6</v>
      </c>
      <c r="K41" s="24">
        <v>0</v>
      </c>
      <c r="L41" s="24">
        <f>SUM(M41:N41)</f>
        <v>185753.15700000001</v>
      </c>
      <c r="M41" s="24">
        <v>185753.15700000001</v>
      </c>
      <c r="N41" s="25">
        <v>0</v>
      </c>
    </row>
    <row r="42" spans="1:14" hidden="1" x14ac:dyDescent="0.4">
      <c r="A42" s="74">
        <v>2170</v>
      </c>
      <c r="B42" s="78" t="s">
        <v>32</v>
      </c>
      <c r="C42" s="79">
        <v>7</v>
      </c>
      <c r="D42" s="79">
        <v>0</v>
      </c>
      <c r="E42" s="82" t="s">
        <v>384</v>
      </c>
      <c r="F42" s="24">
        <f>SUM(F44)</f>
        <v>0</v>
      </c>
      <c r="G42" s="24">
        <f t="shared" ref="G42:N42" si="8">SUM(G44)</f>
        <v>0</v>
      </c>
      <c r="H42" s="24">
        <f t="shared" si="8"/>
        <v>0</v>
      </c>
      <c r="I42" s="24">
        <f t="shared" si="8"/>
        <v>0</v>
      </c>
      <c r="J42" s="24">
        <f t="shared" si="8"/>
        <v>0</v>
      </c>
      <c r="K42" s="24">
        <f t="shared" si="8"/>
        <v>0</v>
      </c>
      <c r="L42" s="24">
        <f t="shared" si="8"/>
        <v>0</v>
      </c>
      <c r="M42" s="24">
        <f t="shared" si="8"/>
        <v>0</v>
      </c>
      <c r="N42" s="25">
        <f t="shared" si="8"/>
        <v>0</v>
      </c>
    </row>
    <row r="43" spans="1:14" s="81" customFormat="1" ht="14.25" hidden="1" customHeight="1" x14ac:dyDescent="0.4">
      <c r="A43" s="74"/>
      <c r="B43" s="78"/>
      <c r="C43" s="79"/>
      <c r="D43" s="79"/>
      <c r="E43" s="80" t="s">
        <v>369</v>
      </c>
      <c r="F43" s="24"/>
      <c r="G43" s="24"/>
      <c r="H43" s="24"/>
      <c r="I43" s="24"/>
      <c r="J43" s="24"/>
      <c r="K43" s="24"/>
      <c r="L43" s="24"/>
      <c r="M43" s="24"/>
      <c r="N43" s="25"/>
    </row>
    <row r="44" spans="1:14" hidden="1" x14ac:dyDescent="0.4">
      <c r="A44" s="74">
        <v>2171</v>
      </c>
      <c r="B44" s="78" t="s">
        <v>32</v>
      </c>
      <c r="C44" s="79">
        <v>7</v>
      </c>
      <c r="D44" s="79">
        <v>1</v>
      </c>
      <c r="E44" s="80" t="s">
        <v>384</v>
      </c>
      <c r="F44" s="24">
        <f>SUM(G44:H44)</f>
        <v>0</v>
      </c>
      <c r="G44" s="24">
        <v>0</v>
      </c>
      <c r="H44" s="24">
        <v>0</v>
      </c>
      <c r="I44" s="24">
        <f>SUM(J44:K44)</f>
        <v>0</v>
      </c>
      <c r="J44" s="24">
        <v>0</v>
      </c>
      <c r="K44" s="24">
        <v>0</v>
      </c>
      <c r="L44" s="24">
        <f>SUM(M44:N44)</f>
        <v>0</v>
      </c>
      <c r="M44" s="24">
        <v>0</v>
      </c>
      <c r="N44" s="25">
        <v>0</v>
      </c>
    </row>
    <row r="45" spans="1:14" ht="29.25" hidden="1" customHeight="1" x14ac:dyDescent="0.4">
      <c r="A45" s="74">
        <v>2180</v>
      </c>
      <c r="B45" s="78" t="s">
        <v>32</v>
      </c>
      <c r="C45" s="79">
        <v>8</v>
      </c>
      <c r="D45" s="79">
        <v>0</v>
      </c>
      <c r="E45" s="82" t="s">
        <v>385</v>
      </c>
      <c r="F45" s="24">
        <f>SUM(F47)</f>
        <v>0</v>
      </c>
      <c r="G45" s="24">
        <f t="shared" ref="G45:N45" si="9">SUM(G47)</f>
        <v>0</v>
      </c>
      <c r="H45" s="24">
        <f t="shared" si="9"/>
        <v>0</v>
      </c>
      <c r="I45" s="24">
        <f t="shared" si="9"/>
        <v>0</v>
      </c>
      <c r="J45" s="24">
        <f t="shared" si="9"/>
        <v>0</v>
      </c>
      <c r="K45" s="24">
        <f t="shared" si="9"/>
        <v>0</v>
      </c>
      <c r="L45" s="24">
        <f t="shared" si="9"/>
        <v>0</v>
      </c>
      <c r="M45" s="24">
        <f t="shared" si="9"/>
        <v>0</v>
      </c>
      <c r="N45" s="25">
        <f t="shared" si="9"/>
        <v>0</v>
      </c>
    </row>
    <row r="46" spans="1:14" s="81" customFormat="1" ht="18.75" hidden="1" customHeight="1" x14ac:dyDescent="0.4">
      <c r="A46" s="74"/>
      <c r="B46" s="78"/>
      <c r="C46" s="79"/>
      <c r="D46" s="79"/>
      <c r="E46" s="80" t="s">
        <v>369</v>
      </c>
      <c r="F46" s="24"/>
      <c r="G46" s="24"/>
      <c r="H46" s="24"/>
      <c r="I46" s="24"/>
      <c r="J46" s="24"/>
      <c r="K46" s="24"/>
      <c r="L46" s="24"/>
      <c r="M46" s="24"/>
      <c r="N46" s="25"/>
    </row>
    <row r="47" spans="1:14" ht="28.5" hidden="1" customHeight="1" x14ac:dyDescent="0.4">
      <c r="A47" s="74">
        <v>2181</v>
      </c>
      <c r="B47" s="78" t="s">
        <v>32</v>
      </c>
      <c r="C47" s="79">
        <v>8</v>
      </c>
      <c r="D47" s="79">
        <v>1</v>
      </c>
      <c r="E47" s="80" t="s">
        <v>385</v>
      </c>
      <c r="F47" s="24">
        <f>SUM(F49:F50)</f>
        <v>0</v>
      </c>
      <c r="G47" s="24">
        <f t="shared" ref="G47:N47" si="10">SUM(G49:G50)</f>
        <v>0</v>
      </c>
      <c r="H47" s="24">
        <f t="shared" si="10"/>
        <v>0</v>
      </c>
      <c r="I47" s="24">
        <f t="shared" si="10"/>
        <v>0</v>
      </c>
      <c r="J47" s="24">
        <f t="shared" si="10"/>
        <v>0</v>
      </c>
      <c r="K47" s="24">
        <f t="shared" si="10"/>
        <v>0</v>
      </c>
      <c r="L47" s="24">
        <f t="shared" si="10"/>
        <v>0</v>
      </c>
      <c r="M47" s="24">
        <f t="shared" si="10"/>
        <v>0</v>
      </c>
      <c r="N47" s="25">
        <f t="shared" si="10"/>
        <v>0</v>
      </c>
    </row>
    <row r="48" spans="1:14" hidden="1" x14ac:dyDescent="0.4">
      <c r="A48" s="74"/>
      <c r="B48" s="78"/>
      <c r="C48" s="79"/>
      <c r="D48" s="79"/>
      <c r="E48" s="80" t="s">
        <v>369</v>
      </c>
      <c r="F48" s="24"/>
      <c r="G48" s="24"/>
      <c r="H48" s="24"/>
      <c r="I48" s="24"/>
      <c r="J48" s="24"/>
      <c r="K48" s="24"/>
      <c r="L48" s="24"/>
      <c r="M48" s="24"/>
      <c r="N48" s="25"/>
    </row>
    <row r="49" spans="1:14" hidden="1" x14ac:dyDescent="0.4">
      <c r="A49" s="74">
        <v>2182</v>
      </c>
      <c r="B49" s="78" t="s">
        <v>32</v>
      </c>
      <c r="C49" s="79">
        <v>8</v>
      </c>
      <c r="D49" s="79">
        <v>1</v>
      </c>
      <c r="E49" s="80" t="s">
        <v>386</v>
      </c>
      <c r="F49" s="24">
        <f>SUM(G49:H49)</f>
        <v>0</v>
      </c>
      <c r="G49" s="24">
        <v>0</v>
      </c>
      <c r="H49" s="24">
        <v>0</v>
      </c>
      <c r="I49" s="24">
        <f>SUM(J49:K49)</f>
        <v>0</v>
      </c>
      <c r="J49" s="24">
        <v>0</v>
      </c>
      <c r="K49" s="24">
        <v>0</v>
      </c>
      <c r="L49" s="24">
        <f>SUM(M49:N49)</f>
        <v>0</v>
      </c>
      <c r="M49" s="24">
        <v>0</v>
      </c>
      <c r="N49" s="25">
        <v>0</v>
      </c>
    </row>
    <row r="50" spans="1:14" hidden="1" x14ac:dyDescent="0.4">
      <c r="A50" s="74">
        <v>2183</v>
      </c>
      <c r="B50" s="78" t="s">
        <v>32</v>
      </c>
      <c r="C50" s="79">
        <v>8</v>
      </c>
      <c r="D50" s="79">
        <v>1</v>
      </c>
      <c r="E50" s="80" t="s">
        <v>387</v>
      </c>
      <c r="F50" s="24">
        <f>SUM(G50:H50)</f>
        <v>0</v>
      </c>
      <c r="G50" s="24">
        <v>0</v>
      </c>
      <c r="H50" s="24">
        <v>0</v>
      </c>
      <c r="I50" s="24">
        <f>SUM(J50:K50)</f>
        <v>0</v>
      </c>
      <c r="J50" s="24">
        <v>0</v>
      </c>
      <c r="K50" s="24">
        <v>0</v>
      </c>
      <c r="L50" s="24">
        <f>SUM(M50:N50)</f>
        <v>0</v>
      </c>
      <c r="M50" s="24">
        <v>0</v>
      </c>
      <c r="N50" s="25">
        <v>0</v>
      </c>
    </row>
    <row r="51" spans="1:14" s="84" customFormat="1" ht="36" customHeight="1" x14ac:dyDescent="0.25">
      <c r="A51" s="83">
        <v>2200</v>
      </c>
      <c r="B51" s="75" t="s">
        <v>33</v>
      </c>
      <c r="C51" s="76">
        <v>0</v>
      </c>
      <c r="D51" s="76">
        <v>0</v>
      </c>
      <c r="E51" s="72" t="s">
        <v>388</v>
      </c>
      <c r="F51" s="28">
        <f>SUM(F53,F56,F59,F62,F65)</f>
        <v>70610</v>
      </c>
      <c r="G51" s="28">
        <f t="shared" ref="G51:N51" si="11">SUM(G53,G56,G59,G62,G65)</f>
        <v>30310</v>
      </c>
      <c r="H51" s="28">
        <f t="shared" si="11"/>
        <v>40300</v>
      </c>
      <c r="I51" s="28">
        <f t="shared" si="11"/>
        <v>178964.3</v>
      </c>
      <c r="J51" s="28">
        <f t="shared" si="11"/>
        <v>45870.8</v>
      </c>
      <c r="K51" s="28">
        <f t="shared" si="11"/>
        <v>133093.5</v>
      </c>
      <c r="L51" s="28">
        <f t="shared" si="11"/>
        <v>118490.558</v>
      </c>
      <c r="M51" s="28">
        <f t="shared" si="11"/>
        <v>17586.402999999998</v>
      </c>
      <c r="N51" s="29">
        <f t="shared" si="11"/>
        <v>100904.155</v>
      </c>
    </row>
    <row r="52" spans="1:14" ht="26.25" customHeight="1" x14ac:dyDescent="0.4">
      <c r="A52" s="74"/>
      <c r="B52" s="78"/>
      <c r="C52" s="79"/>
      <c r="D52" s="79"/>
      <c r="E52" s="80" t="s">
        <v>244</v>
      </c>
      <c r="F52" s="24"/>
      <c r="G52" s="24"/>
      <c r="H52" s="24"/>
      <c r="I52" s="24"/>
      <c r="J52" s="24"/>
      <c r="K52" s="24"/>
      <c r="L52" s="24"/>
      <c r="M52" s="24"/>
      <c r="N52" s="25"/>
    </row>
    <row r="53" spans="1:14" ht="21" hidden="1" customHeight="1" x14ac:dyDescent="0.4">
      <c r="A53" s="74">
        <v>2210</v>
      </c>
      <c r="B53" s="78" t="s">
        <v>33</v>
      </c>
      <c r="C53" s="79">
        <v>1</v>
      </c>
      <c r="D53" s="79">
        <v>0</v>
      </c>
      <c r="E53" s="82" t="s">
        <v>389</v>
      </c>
      <c r="F53" s="24">
        <f>SUM(F55)</f>
        <v>0</v>
      </c>
      <c r="G53" s="24">
        <f t="shared" ref="G53:N53" si="12">SUM(G55)</f>
        <v>0</v>
      </c>
      <c r="H53" s="24">
        <f t="shared" si="12"/>
        <v>0</v>
      </c>
      <c r="I53" s="24">
        <f t="shared" si="12"/>
        <v>0</v>
      </c>
      <c r="J53" s="24">
        <f t="shared" si="12"/>
        <v>0</v>
      </c>
      <c r="K53" s="24">
        <f t="shared" si="12"/>
        <v>0</v>
      </c>
      <c r="L53" s="24">
        <f t="shared" si="12"/>
        <v>0</v>
      </c>
      <c r="M53" s="24">
        <f t="shared" si="12"/>
        <v>0</v>
      </c>
      <c r="N53" s="25">
        <f t="shared" si="12"/>
        <v>0</v>
      </c>
    </row>
    <row r="54" spans="1:14" s="81" customFormat="1" ht="10.5" hidden="1" customHeight="1" x14ac:dyDescent="0.4">
      <c r="A54" s="74"/>
      <c r="B54" s="78"/>
      <c r="C54" s="79"/>
      <c r="D54" s="79"/>
      <c r="E54" s="80" t="s">
        <v>369</v>
      </c>
      <c r="F54" s="24"/>
      <c r="G54" s="24"/>
      <c r="H54" s="24"/>
      <c r="I54" s="24"/>
      <c r="J54" s="24"/>
      <c r="K54" s="24"/>
      <c r="L54" s="24"/>
      <c r="M54" s="24"/>
      <c r="N54" s="25"/>
    </row>
    <row r="55" spans="1:14" ht="19.5" hidden="1" customHeight="1" x14ac:dyDescent="0.4">
      <c r="A55" s="74">
        <v>2211</v>
      </c>
      <c r="B55" s="78" t="s">
        <v>33</v>
      </c>
      <c r="C55" s="79">
        <v>1</v>
      </c>
      <c r="D55" s="79">
        <v>1</v>
      </c>
      <c r="E55" s="80" t="s">
        <v>389</v>
      </c>
      <c r="F55" s="24">
        <f>SUM(G55:H55)</f>
        <v>0</v>
      </c>
      <c r="G55" s="24">
        <v>0</v>
      </c>
      <c r="H55" s="24">
        <v>0</v>
      </c>
      <c r="I55" s="24">
        <f>SUM(J55:K55)</f>
        <v>0</v>
      </c>
      <c r="J55" s="24">
        <v>0</v>
      </c>
      <c r="K55" s="24">
        <v>0</v>
      </c>
      <c r="L55" s="24">
        <f>SUM(M55:N55)</f>
        <v>0</v>
      </c>
      <c r="M55" s="24">
        <v>0</v>
      </c>
      <c r="N55" s="25">
        <v>0</v>
      </c>
    </row>
    <row r="56" spans="1:14" ht="17.25" customHeight="1" x14ac:dyDescent="0.4">
      <c r="A56" s="74">
        <v>2220</v>
      </c>
      <c r="B56" s="78" t="s">
        <v>33</v>
      </c>
      <c r="C56" s="79">
        <v>2</v>
      </c>
      <c r="D56" s="79">
        <v>0</v>
      </c>
      <c r="E56" s="82" t="s">
        <v>390</v>
      </c>
      <c r="F56" s="24">
        <f>SUM(F58)</f>
        <v>50400</v>
      </c>
      <c r="G56" s="24">
        <f t="shared" ref="G56:N56" si="13">SUM(G58)</f>
        <v>10100</v>
      </c>
      <c r="H56" s="24">
        <f t="shared" si="13"/>
        <v>40300</v>
      </c>
      <c r="I56" s="24">
        <f t="shared" si="13"/>
        <v>170014.3</v>
      </c>
      <c r="J56" s="24">
        <f t="shared" si="13"/>
        <v>36920.800000000003</v>
      </c>
      <c r="K56" s="24">
        <f t="shared" si="13"/>
        <v>133093.5</v>
      </c>
      <c r="L56" s="24">
        <f t="shared" si="13"/>
        <v>109910.558</v>
      </c>
      <c r="M56" s="24">
        <f t="shared" si="13"/>
        <v>9006.4030000000002</v>
      </c>
      <c r="N56" s="25">
        <f t="shared" si="13"/>
        <v>100904.155</v>
      </c>
    </row>
    <row r="57" spans="1:14" s="81" customFormat="1" ht="10.5" customHeight="1" x14ac:dyDescent="0.4">
      <c r="A57" s="74"/>
      <c r="B57" s="78"/>
      <c r="C57" s="79"/>
      <c r="D57" s="79"/>
      <c r="E57" s="80" t="s">
        <v>369</v>
      </c>
      <c r="F57" s="24"/>
      <c r="G57" s="24"/>
      <c r="H57" s="24"/>
      <c r="I57" s="24"/>
      <c r="J57" s="24"/>
      <c r="K57" s="24"/>
      <c r="L57" s="24"/>
      <c r="M57" s="24"/>
      <c r="N57" s="25"/>
    </row>
    <row r="58" spans="1:14" ht="15.75" customHeight="1" x14ac:dyDescent="0.4">
      <c r="A58" s="74">
        <v>2221</v>
      </c>
      <c r="B58" s="78" t="s">
        <v>33</v>
      </c>
      <c r="C58" s="79">
        <v>2</v>
      </c>
      <c r="D58" s="79">
        <v>1</v>
      </c>
      <c r="E58" s="80" t="s">
        <v>390</v>
      </c>
      <c r="F58" s="24">
        <f>SUM(G58:H58)</f>
        <v>50400</v>
      </c>
      <c r="G58" s="24">
        <v>10100</v>
      </c>
      <c r="H58" s="24">
        <v>40300</v>
      </c>
      <c r="I58" s="24">
        <f>SUM(J58:K58)</f>
        <v>170014.3</v>
      </c>
      <c r="J58" s="24">
        <v>36920.800000000003</v>
      </c>
      <c r="K58" s="24">
        <v>133093.5</v>
      </c>
      <c r="L58" s="24">
        <f>SUM(M58:N58)</f>
        <v>109910.558</v>
      </c>
      <c r="M58" s="24">
        <v>9006.4030000000002</v>
      </c>
      <c r="N58" s="25">
        <v>100904.155</v>
      </c>
    </row>
    <row r="59" spans="1:14" ht="17.25" hidden="1" customHeight="1" x14ac:dyDescent="0.4">
      <c r="A59" s="74">
        <v>2230</v>
      </c>
      <c r="B59" s="78" t="s">
        <v>33</v>
      </c>
      <c r="C59" s="79">
        <v>3</v>
      </c>
      <c r="D59" s="79">
        <v>0</v>
      </c>
      <c r="E59" s="82" t="s">
        <v>391</v>
      </c>
      <c r="F59" s="24">
        <f>SUM(F61)</f>
        <v>0</v>
      </c>
      <c r="G59" s="24">
        <f t="shared" ref="G59:N59" si="14">SUM(G61)</f>
        <v>0</v>
      </c>
      <c r="H59" s="24">
        <f t="shared" si="14"/>
        <v>0</v>
      </c>
      <c r="I59" s="24">
        <f t="shared" si="14"/>
        <v>0</v>
      </c>
      <c r="J59" s="24">
        <f t="shared" si="14"/>
        <v>0</v>
      </c>
      <c r="K59" s="24">
        <f t="shared" si="14"/>
        <v>0</v>
      </c>
      <c r="L59" s="24">
        <f t="shared" si="14"/>
        <v>0</v>
      </c>
      <c r="M59" s="24">
        <f t="shared" si="14"/>
        <v>0</v>
      </c>
      <c r="N59" s="25">
        <f t="shared" si="14"/>
        <v>0</v>
      </c>
    </row>
    <row r="60" spans="1:14" s="81" customFormat="1" ht="14.25" hidden="1" customHeight="1" x14ac:dyDescent="0.4">
      <c r="A60" s="74"/>
      <c r="B60" s="78"/>
      <c r="C60" s="79"/>
      <c r="D60" s="79"/>
      <c r="E60" s="80" t="s">
        <v>369</v>
      </c>
      <c r="F60" s="24"/>
      <c r="G60" s="24"/>
      <c r="H60" s="24"/>
      <c r="I60" s="24"/>
      <c r="J60" s="24"/>
      <c r="K60" s="24"/>
      <c r="L60" s="24"/>
      <c r="M60" s="24"/>
      <c r="N60" s="25"/>
    </row>
    <row r="61" spans="1:14" ht="19.5" hidden="1" customHeight="1" x14ac:dyDescent="0.4">
      <c r="A61" s="74">
        <v>2231</v>
      </c>
      <c r="B61" s="78" t="s">
        <v>33</v>
      </c>
      <c r="C61" s="79">
        <v>3</v>
      </c>
      <c r="D61" s="79">
        <v>1</v>
      </c>
      <c r="E61" s="80" t="s">
        <v>391</v>
      </c>
      <c r="F61" s="24">
        <f>SUM(G61:H61)</f>
        <v>0</v>
      </c>
      <c r="G61" s="24">
        <v>0</v>
      </c>
      <c r="H61" s="24">
        <v>0</v>
      </c>
      <c r="I61" s="24">
        <f>SUM(J61:K61)</f>
        <v>0</v>
      </c>
      <c r="J61" s="24">
        <v>0</v>
      </c>
      <c r="K61" s="24">
        <v>0</v>
      </c>
      <c r="L61" s="24">
        <f>SUM(M61:N61)</f>
        <v>0</v>
      </c>
      <c r="M61" s="24">
        <v>0</v>
      </c>
      <c r="N61" s="25">
        <v>0</v>
      </c>
    </row>
    <row r="62" spans="1:14" ht="31.5" hidden="1" customHeight="1" x14ac:dyDescent="0.4">
      <c r="A62" s="74">
        <v>2240</v>
      </c>
      <c r="B62" s="78" t="s">
        <v>33</v>
      </c>
      <c r="C62" s="79">
        <v>4</v>
      </c>
      <c r="D62" s="79">
        <v>0</v>
      </c>
      <c r="E62" s="82" t="s">
        <v>392</v>
      </c>
      <c r="F62" s="24">
        <f>SUM(F64)</f>
        <v>0</v>
      </c>
      <c r="G62" s="24">
        <f t="shared" ref="G62:N62" si="15">SUM(G64)</f>
        <v>0</v>
      </c>
      <c r="H62" s="24">
        <f t="shared" si="15"/>
        <v>0</v>
      </c>
      <c r="I62" s="24">
        <f t="shared" si="15"/>
        <v>0</v>
      </c>
      <c r="J62" s="24">
        <f t="shared" si="15"/>
        <v>0</v>
      </c>
      <c r="K62" s="24">
        <f t="shared" si="15"/>
        <v>0</v>
      </c>
      <c r="L62" s="24">
        <f t="shared" si="15"/>
        <v>0</v>
      </c>
      <c r="M62" s="24">
        <f t="shared" si="15"/>
        <v>0</v>
      </c>
      <c r="N62" s="25">
        <f t="shared" si="15"/>
        <v>0</v>
      </c>
    </row>
    <row r="63" spans="1:14" s="81" customFormat="1" ht="15.75" hidden="1" customHeight="1" x14ac:dyDescent="0.4">
      <c r="A63" s="74"/>
      <c r="B63" s="78"/>
      <c r="C63" s="79"/>
      <c r="D63" s="79"/>
      <c r="E63" s="80" t="s">
        <v>369</v>
      </c>
      <c r="F63" s="24"/>
      <c r="G63" s="24"/>
      <c r="H63" s="24"/>
      <c r="I63" s="24"/>
      <c r="J63" s="24"/>
      <c r="K63" s="24"/>
      <c r="L63" s="24"/>
      <c r="M63" s="24"/>
      <c r="N63" s="25"/>
    </row>
    <row r="64" spans="1:14" ht="30" hidden="1" customHeight="1" x14ac:dyDescent="0.4">
      <c r="A64" s="74">
        <v>2241</v>
      </c>
      <c r="B64" s="78" t="s">
        <v>33</v>
      </c>
      <c r="C64" s="79">
        <v>4</v>
      </c>
      <c r="D64" s="79">
        <v>1</v>
      </c>
      <c r="E64" s="80" t="s">
        <v>392</v>
      </c>
      <c r="F64" s="24">
        <f>SUM(G64:H64)</f>
        <v>0</v>
      </c>
      <c r="G64" s="24">
        <v>0</v>
      </c>
      <c r="H64" s="24">
        <v>0</v>
      </c>
      <c r="I64" s="24">
        <f>SUM(J64:K64)</f>
        <v>0</v>
      </c>
      <c r="J64" s="24">
        <v>0</v>
      </c>
      <c r="K64" s="24">
        <v>0</v>
      </c>
      <c r="L64" s="24">
        <f>SUM(M64:N64)</f>
        <v>0</v>
      </c>
      <c r="M64" s="24">
        <v>0</v>
      </c>
      <c r="N64" s="25">
        <v>0</v>
      </c>
    </row>
    <row r="65" spans="1:14" ht="20.25" customHeight="1" x14ac:dyDescent="0.4">
      <c r="A65" s="74">
        <v>2250</v>
      </c>
      <c r="B65" s="78" t="s">
        <v>33</v>
      </c>
      <c r="C65" s="79">
        <v>5</v>
      </c>
      <c r="D65" s="79">
        <v>0</v>
      </c>
      <c r="E65" s="82" t="s">
        <v>393</v>
      </c>
      <c r="F65" s="24">
        <f>SUM(F67)</f>
        <v>20210</v>
      </c>
      <c r="G65" s="24">
        <f t="shared" ref="G65:N65" si="16">SUM(G67)</f>
        <v>20210</v>
      </c>
      <c r="H65" s="24">
        <f t="shared" si="16"/>
        <v>0</v>
      </c>
      <c r="I65" s="24">
        <f t="shared" si="16"/>
        <v>8950</v>
      </c>
      <c r="J65" s="24">
        <f t="shared" si="16"/>
        <v>8950</v>
      </c>
      <c r="K65" s="24">
        <f t="shared" si="16"/>
        <v>0</v>
      </c>
      <c r="L65" s="24">
        <f t="shared" si="16"/>
        <v>8580</v>
      </c>
      <c r="M65" s="24">
        <f t="shared" si="16"/>
        <v>8580</v>
      </c>
      <c r="N65" s="25">
        <f t="shared" si="16"/>
        <v>0</v>
      </c>
    </row>
    <row r="66" spans="1:14" s="81" customFormat="1" ht="13.5" customHeight="1" x14ac:dyDescent="0.4">
      <c r="A66" s="74"/>
      <c r="B66" s="78"/>
      <c r="C66" s="79"/>
      <c r="D66" s="79"/>
      <c r="E66" s="80" t="s">
        <v>369</v>
      </c>
      <c r="F66" s="24"/>
      <c r="G66" s="24"/>
      <c r="H66" s="24"/>
      <c r="I66" s="24"/>
      <c r="J66" s="24"/>
      <c r="K66" s="24"/>
      <c r="L66" s="24"/>
      <c r="M66" s="24"/>
      <c r="N66" s="25"/>
    </row>
    <row r="67" spans="1:14" ht="18.75" customHeight="1" x14ac:dyDescent="0.4">
      <c r="A67" s="74">
        <v>2251</v>
      </c>
      <c r="B67" s="78" t="s">
        <v>33</v>
      </c>
      <c r="C67" s="79">
        <v>5</v>
      </c>
      <c r="D67" s="79">
        <v>1</v>
      </c>
      <c r="E67" s="80" t="s">
        <v>393</v>
      </c>
      <c r="F67" s="24">
        <f>SUM(G67:H67)</f>
        <v>20210</v>
      </c>
      <c r="G67" s="24">
        <v>20210</v>
      </c>
      <c r="H67" s="24">
        <v>0</v>
      </c>
      <c r="I67" s="24">
        <f>SUM(J67:K67)</f>
        <v>8950</v>
      </c>
      <c r="J67" s="24">
        <v>8950</v>
      </c>
      <c r="K67" s="24">
        <v>0</v>
      </c>
      <c r="L67" s="24">
        <f>SUM(M67:N67)</f>
        <v>8580</v>
      </c>
      <c r="M67" s="24">
        <v>8580</v>
      </c>
      <c r="N67" s="25">
        <v>0</v>
      </c>
    </row>
    <row r="68" spans="1:14" s="84" customFormat="1" ht="55.5" hidden="1" customHeight="1" x14ac:dyDescent="0.25">
      <c r="A68" s="83">
        <v>2300</v>
      </c>
      <c r="B68" s="75" t="s">
        <v>34</v>
      </c>
      <c r="C68" s="76">
        <v>0</v>
      </c>
      <c r="D68" s="76">
        <v>0</v>
      </c>
      <c r="E68" s="85" t="s">
        <v>394</v>
      </c>
      <c r="F68" s="28">
        <f t="shared" ref="F68:N68" si="17">SUM(F70,F75,F78,F82,F85,F88,F91,F94)</f>
        <v>0</v>
      </c>
      <c r="G68" s="28">
        <f t="shared" si="17"/>
        <v>0</v>
      </c>
      <c r="H68" s="28">
        <f t="shared" si="17"/>
        <v>0</v>
      </c>
      <c r="I68" s="28">
        <f t="shared" si="17"/>
        <v>0</v>
      </c>
      <c r="J68" s="28">
        <f t="shared" si="17"/>
        <v>0</v>
      </c>
      <c r="K68" s="28">
        <f t="shared" si="17"/>
        <v>0</v>
      </c>
      <c r="L68" s="28">
        <f t="shared" si="17"/>
        <v>0</v>
      </c>
      <c r="M68" s="28">
        <f t="shared" si="17"/>
        <v>0</v>
      </c>
      <c r="N68" s="29">
        <f t="shared" si="17"/>
        <v>0</v>
      </c>
    </row>
    <row r="69" spans="1:14" ht="11.25" hidden="1" customHeight="1" x14ac:dyDescent="0.4">
      <c r="A69" s="74"/>
      <c r="B69" s="78"/>
      <c r="C69" s="79"/>
      <c r="D69" s="79"/>
      <c r="E69" s="80" t="s">
        <v>244</v>
      </c>
      <c r="F69" s="24"/>
      <c r="G69" s="24"/>
      <c r="H69" s="24"/>
      <c r="I69" s="24"/>
      <c r="J69" s="24"/>
      <c r="K69" s="24"/>
      <c r="L69" s="24"/>
      <c r="M69" s="24"/>
      <c r="N69" s="25"/>
    </row>
    <row r="70" spans="1:14" ht="19.5" hidden="1" customHeight="1" x14ac:dyDescent="0.4">
      <c r="A70" s="74">
        <v>2310</v>
      </c>
      <c r="B70" s="78" t="s">
        <v>34</v>
      </c>
      <c r="C70" s="79">
        <v>1</v>
      </c>
      <c r="D70" s="79">
        <v>0</v>
      </c>
      <c r="E70" s="82" t="s">
        <v>395</v>
      </c>
      <c r="F70" s="24">
        <f>SUM(F72:F74)</f>
        <v>0</v>
      </c>
      <c r="G70" s="24">
        <f t="shared" ref="G70:N70" si="18">SUM(G72:G74)</f>
        <v>0</v>
      </c>
      <c r="H70" s="24">
        <f t="shared" si="18"/>
        <v>0</v>
      </c>
      <c r="I70" s="24">
        <f t="shared" si="18"/>
        <v>0</v>
      </c>
      <c r="J70" s="24">
        <f t="shared" si="18"/>
        <v>0</v>
      </c>
      <c r="K70" s="24">
        <f t="shared" si="18"/>
        <v>0</v>
      </c>
      <c r="L70" s="24">
        <f t="shared" si="18"/>
        <v>0</v>
      </c>
      <c r="M70" s="24">
        <f t="shared" si="18"/>
        <v>0</v>
      </c>
      <c r="N70" s="25">
        <f t="shared" si="18"/>
        <v>0</v>
      </c>
    </row>
    <row r="71" spans="1:14" s="81" customFormat="1" ht="12.75" hidden="1" customHeight="1" x14ac:dyDescent="0.4">
      <c r="A71" s="74"/>
      <c r="B71" s="78"/>
      <c r="C71" s="79"/>
      <c r="D71" s="79"/>
      <c r="E71" s="80" t="s">
        <v>369</v>
      </c>
      <c r="F71" s="24"/>
      <c r="G71" s="24"/>
      <c r="H71" s="24"/>
      <c r="I71" s="24"/>
      <c r="J71" s="24"/>
      <c r="K71" s="24"/>
      <c r="L71" s="24"/>
      <c r="M71" s="24"/>
      <c r="N71" s="25"/>
    </row>
    <row r="72" spans="1:14" ht="21.75" hidden="1" customHeight="1" x14ac:dyDescent="0.4">
      <c r="A72" s="74">
        <v>2311</v>
      </c>
      <c r="B72" s="78" t="s">
        <v>34</v>
      </c>
      <c r="C72" s="79">
        <v>1</v>
      </c>
      <c r="D72" s="79">
        <v>1</v>
      </c>
      <c r="E72" s="80" t="s">
        <v>396</v>
      </c>
      <c r="F72" s="24">
        <f>SUM(G72:H72)</f>
        <v>0</v>
      </c>
      <c r="G72" s="24">
        <v>0</v>
      </c>
      <c r="H72" s="24">
        <v>0</v>
      </c>
      <c r="I72" s="24">
        <f>SUM(J72:K72)</f>
        <v>0</v>
      </c>
      <c r="J72" s="24">
        <v>0</v>
      </c>
      <c r="K72" s="24">
        <v>0</v>
      </c>
      <c r="L72" s="24">
        <f>SUM(M72:N72)</f>
        <v>0</v>
      </c>
      <c r="M72" s="24">
        <v>0</v>
      </c>
      <c r="N72" s="25">
        <v>0</v>
      </c>
    </row>
    <row r="73" spans="1:14" hidden="1" x14ac:dyDescent="0.4">
      <c r="A73" s="74">
        <v>2312</v>
      </c>
      <c r="B73" s="78" t="s">
        <v>34</v>
      </c>
      <c r="C73" s="79">
        <v>1</v>
      </c>
      <c r="D73" s="79">
        <v>2</v>
      </c>
      <c r="E73" s="80" t="s">
        <v>397</v>
      </c>
      <c r="F73" s="24">
        <f>SUM(G73:H73)</f>
        <v>0</v>
      </c>
      <c r="G73" s="24">
        <v>0</v>
      </c>
      <c r="H73" s="24">
        <v>0</v>
      </c>
      <c r="I73" s="24">
        <f>SUM(J73:K73)</f>
        <v>0</v>
      </c>
      <c r="J73" s="24">
        <v>0</v>
      </c>
      <c r="K73" s="24">
        <v>0</v>
      </c>
      <c r="L73" s="24">
        <f>SUM(M73:N73)</f>
        <v>0</v>
      </c>
      <c r="M73" s="24">
        <v>0</v>
      </c>
      <c r="N73" s="25">
        <v>0</v>
      </c>
    </row>
    <row r="74" spans="1:14" hidden="1" x14ac:dyDescent="0.4">
      <c r="A74" s="74">
        <v>2313</v>
      </c>
      <c r="B74" s="78" t="s">
        <v>34</v>
      </c>
      <c r="C74" s="79">
        <v>1</v>
      </c>
      <c r="D74" s="79">
        <v>3</v>
      </c>
      <c r="E74" s="80" t="s">
        <v>398</v>
      </c>
      <c r="F74" s="24">
        <f>SUM(G74:H74)</f>
        <v>0</v>
      </c>
      <c r="G74" s="24">
        <v>0</v>
      </c>
      <c r="H74" s="24">
        <v>0</v>
      </c>
      <c r="I74" s="24">
        <f>SUM(J74:K74)</f>
        <v>0</v>
      </c>
      <c r="J74" s="24">
        <v>0</v>
      </c>
      <c r="K74" s="24">
        <v>0</v>
      </c>
      <c r="L74" s="24">
        <f>SUM(M74:N74)</f>
        <v>0</v>
      </c>
      <c r="M74" s="24">
        <v>0</v>
      </c>
      <c r="N74" s="25">
        <v>0</v>
      </c>
    </row>
    <row r="75" spans="1:14" ht="19.5" hidden="1" customHeight="1" x14ac:dyDescent="0.4">
      <c r="A75" s="74">
        <v>2320</v>
      </c>
      <c r="B75" s="78" t="s">
        <v>34</v>
      </c>
      <c r="C75" s="79">
        <v>2</v>
      </c>
      <c r="D75" s="79">
        <v>0</v>
      </c>
      <c r="E75" s="82" t="s">
        <v>399</v>
      </c>
      <c r="F75" s="24">
        <f>SUM(F77)</f>
        <v>0</v>
      </c>
      <c r="G75" s="24">
        <f t="shared" ref="G75:N75" si="19">SUM(G77)</f>
        <v>0</v>
      </c>
      <c r="H75" s="24">
        <f t="shared" si="19"/>
        <v>0</v>
      </c>
      <c r="I75" s="24">
        <f t="shared" si="19"/>
        <v>0</v>
      </c>
      <c r="J75" s="24">
        <f t="shared" si="19"/>
        <v>0</v>
      </c>
      <c r="K75" s="24">
        <f t="shared" si="19"/>
        <v>0</v>
      </c>
      <c r="L75" s="24">
        <f t="shared" si="19"/>
        <v>0</v>
      </c>
      <c r="M75" s="24">
        <f t="shared" si="19"/>
        <v>0</v>
      </c>
      <c r="N75" s="25">
        <f t="shared" si="19"/>
        <v>0</v>
      </c>
    </row>
    <row r="76" spans="1:14" s="81" customFormat="1" ht="14.25" hidden="1" customHeight="1" x14ac:dyDescent="0.4">
      <c r="A76" s="74"/>
      <c r="B76" s="78"/>
      <c r="C76" s="79"/>
      <c r="D76" s="79"/>
      <c r="E76" s="80" t="s">
        <v>369</v>
      </c>
      <c r="F76" s="24"/>
      <c r="G76" s="24"/>
      <c r="H76" s="24"/>
      <c r="I76" s="24"/>
      <c r="J76" s="24"/>
      <c r="K76" s="24"/>
      <c r="L76" s="24"/>
      <c r="M76" s="24"/>
      <c r="N76" s="25"/>
    </row>
    <row r="77" spans="1:14" ht="15.75" hidden="1" customHeight="1" x14ac:dyDescent="0.4">
      <c r="A77" s="74">
        <v>2321</v>
      </c>
      <c r="B77" s="78" t="s">
        <v>34</v>
      </c>
      <c r="C77" s="79">
        <v>2</v>
      </c>
      <c r="D77" s="79">
        <v>1</v>
      </c>
      <c r="E77" s="80" t="s">
        <v>399</v>
      </c>
      <c r="F77" s="24">
        <f>SUM(G77:H77)</f>
        <v>0</v>
      </c>
      <c r="G77" s="24">
        <v>0</v>
      </c>
      <c r="H77" s="24">
        <v>0</v>
      </c>
      <c r="I77" s="24">
        <f>SUM(J77:K77)</f>
        <v>0</v>
      </c>
      <c r="J77" s="24">
        <v>0</v>
      </c>
      <c r="K77" s="24">
        <v>0</v>
      </c>
      <c r="L77" s="24">
        <f>SUM(M77:N77)</f>
        <v>0</v>
      </c>
      <c r="M77" s="24">
        <v>0</v>
      </c>
      <c r="N77" s="25">
        <v>0</v>
      </c>
    </row>
    <row r="78" spans="1:14" ht="26.25" hidden="1" customHeight="1" x14ac:dyDescent="0.4">
      <c r="A78" s="74">
        <v>2330</v>
      </c>
      <c r="B78" s="78" t="s">
        <v>34</v>
      </c>
      <c r="C78" s="79">
        <v>3</v>
      </c>
      <c r="D78" s="79">
        <v>0</v>
      </c>
      <c r="E78" s="82" t="s">
        <v>400</v>
      </c>
      <c r="F78" s="24">
        <f>SUM(F80:F81)</f>
        <v>0</v>
      </c>
      <c r="G78" s="24">
        <f t="shared" ref="G78:N78" si="20">SUM(G80:G81)</f>
        <v>0</v>
      </c>
      <c r="H78" s="24">
        <f t="shared" si="20"/>
        <v>0</v>
      </c>
      <c r="I78" s="24">
        <f t="shared" si="20"/>
        <v>0</v>
      </c>
      <c r="J78" s="24">
        <f t="shared" si="20"/>
        <v>0</v>
      </c>
      <c r="K78" s="24">
        <f t="shared" si="20"/>
        <v>0</v>
      </c>
      <c r="L78" s="24">
        <f t="shared" si="20"/>
        <v>0</v>
      </c>
      <c r="M78" s="24">
        <f t="shared" si="20"/>
        <v>0</v>
      </c>
      <c r="N78" s="25">
        <f t="shared" si="20"/>
        <v>0</v>
      </c>
    </row>
    <row r="79" spans="1:14" s="81" customFormat="1" ht="16.5" hidden="1" customHeight="1" x14ac:dyDescent="0.4">
      <c r="A79" s="74"/>
      <c r="B79" s="78"/>
      <c r="C79" s="79"/>
      <c r="D79" s="79"/>
      <c r="E79" s="80" t="s">
        <v>369</v>
      </c>
      <c r="F79" s="24"/>
      <c r="G79" s="24"/>
      <c r="H79" s="24"/>
      <c r="I79" s="24"/>
      <c r="J79" s="24"/>
      <c r="K79" s="24"/>
      <c r="L79" s="24"/>
      <c r="M79" s="24"/>
      <c r="N79" s="25"/>
    </row>
    <row r="80" spans="1:14" ht="20.25" hidden="1" customHeight="1" x14ac:dyDescent="0.4">
      <c r="A80" s="74">
        <v>2331</v>
      </c>
      <c r="B80" s="78" t="s">
        <v>34</v>
      </c>
      <c r="C80" s="79">
        <v>3</v>
      </c>
      <c r="D80" s="79">
        <v>1</v>
      </c>
      <c r="E80" s="80" t="s">
        <v>401</v>
      </c>
      <c r="F80" s="24">
        <f>SUM(G80:H80)</f>
        <v>0</v>
      </c>
      <c r="G80" s="24">
        <v>0</v>
      </c>
      <c r="H80" s="24">
        <v>0</v>
      </c>
      <c r="I80" s="24">
        <f>SUM(J80:K80)</f>
        <v>0</v>
      </c>
      <c r="J80" s="24">
        <v>0</v>
      </c>
      <c r="K80" s="24">
        <v>0</v>
      </c>
      <c r="L80" s="24">
        <f>SUM(M80:N80)</f>
        <v>0</v>
      </c>
      <c r="M80" s="24">
        <v>0</v>
      </c>
      <c r="N80" s="25">
        <v>0</v>
      </c>
    </row>
    <row r="81" spans="1:14" hidden="1" x14ac:dyDescent="0.4">
      <c r="A81" s="74">
        <v>2332</v>
      </c>
      <c r="B81" s="78" t="s">
        <v>34</v>
      </c>
      <c r="C81" s="79">
        <v>3</v>
      </c>
      <c r="D81" s="79">
        <v>2</v>
      </c>
      <c r="E81" s="80" t="s">
        <v>402</v>
      </c>
      <c r="F81" s="24">
        <f>SUM(G81:H81)</f>
        <v>0</v>
      </c>
      <c r="G81" s="24">
        <v>0</v>
      </c>
      <c r="H81" s="24">
        <v>0</v>
      </c>
      <c r="I81" s="24">
        <f>SUM(J81:K81)</f>
        <v>0</v>
      </c>
      <c r="J81" s="24">
        <v>0</v>
      </c>
      <c r="K81" s="24">
        <v>0</v>
      </c>
      <c r="L81" s="24">
        <f>SUM(M81:N81)</f>
        <v>0</v>
      </c>
      <c r="M81" s="24">
        <v>0</v>
      </c>
      <c r="N81" s="25">
        <v>0</v>
      </c>
    </row>
    <row r="82" spans="1:14" hidden="1" x14ac:dyDescent="0.4">
      <c r="A82" s="74">
        <v>2340</v>
      </c>
      <c r="B82" s="78" t="s">
        <v>34</v>
      </c>
      <c r="C82" s="79">
        <v>4</v>
      </c>
      <c r="D82" s="79">
        <v>0</v>
      </c>
      <c r="E82" s="82" t="s">
        <v>403</v>
      </c>
      <c r="F82" s="24">
        <f>SUM(F84)</f>
        <v>0</v>
      </c>
      <c r="G82" s="24">
        <f t="shared" ref="G82:N82" si="21">SUM(G84)</f>
        <v>0</v>
      </c>
      <c r="H82" s="24">
        <f t="shared" si="21"/>
        <v>0</v>
      </c>
      <c r="I82" s="24">
        <f t="shared" si="21"/>
        <v>0</v>
      </c>
      <c r="J82" s="24">
        <f t="shared" si="21"/>
        <v>0</v>
      </c>
      <c r="K82" s="24">
        <f t="shared" si="21"/>
        <v>0</v>
      </c>
      <c r="L82" s="24">
        <f t="shared" si="21"/>
        <v>0</v>
      </c>
      <c r="M82" s="24">
        <f t="shared" si="21"/>
        <v>0</v>
      </c>
      <c r="N82" s="25">
        <f t="shared" si="21"/>
        <v>0</v>
      </c>
    </row>
    <row r="83" spans="1:14" s="81" customFormat="1" ht="14.25" hidden="1" customHeight="1" x14ac:dyDescent="0.4">
      <c r="A83" s="74"/>
      <c r="B83" s="78"/>
      <c r="C83" s="79"/>
      <c r="D83" s="79"/>
      <c r="E83" s="80" t="s">
        <v>369</v>
      </c>
      <c r="F83" s="24"/>
      <c r="G83" s="24"/>
      <c r="H83" s="24"/>
      <c r="I83" s="24"/>
      <c r="J83" s="24"/>
      <c r="K83" s="24"/>
      <c r="L83" s="24"/>
      <c r="M83" s="24"/>
      <c r="N83" s="25"/>
    </row>
    <row r="84" spans="1:14" hidden="1" x14ac:dyDescent="0.4">
      <c r="A84" s="74">
        <v>2341</v>
      </c>
      <c r="B84" s="78" t="s">
        <v>34</v>
      </c>
      <c r="C84" s="79">
        <v>4</v>
      </c>
      <c r="D84" s="79">
        <v>1</v>
      </c>
      <c r="E84" s="80" t="s">
        <v>403</v>
      </c>
      <c r="F84" s="24">
        <f>SUM(G84:H84)</f>
        <v>0</v>
      </c>
      <c r="G84" s="24">
        <v>0</v>
      </c>
      <c r="H84" s="24">
        <v>0</v>
      </c>
      <c r="I84" s="24">
        <f>SUM(J84:K84)</f>
        <v>0</v>
      </c>
      <c r="J84" s="24">
        <v>0</v>
      </c>
      <c r="K84" s="24">
        <v>0</v>
      </c>
      <c r="L84" s="24">
        <f>SUM(M84:N84)</f>
        <v>0</v>
      </c>
      <c r="M84" s="24">
        <v>0</v>
      </c>
      <c r="N84" s="25">
        <v>0</v>
      </c>
    </row>
    <row r="85" spans="1:14" ht="14.25" hidden="1" customHeight="1" x14ac:dyDescent="0.4">
      <c r="A85" s="74">
        <v>2350</v>
      </c>
      <c r="B85" s="78" t="s">
        <v>34</v>
      </c>
      <c r="C85" s="79">
        <v>5</v>
      </c>
      <c r="D85" s="79">
        <v>0</v>
      </c>
      <c r="E85" s="82" t="s">
        <v>404</v>
      </c>
      <c r="F85" s="24">
        <f>SUM(F87)</f>
        <v>0</v>
      </c>
      <c r="G85" s="24">
        <f t="shared" ref="G85:N85" si="22">SUM(G87)</f>
        <v>0</v>
      </c>
      <c r="H85" s="24">
        <f t="shared" si="22"/>
        <v>0</v>
      </c>
      <c r="I85" s="24">
        <f t="shared" si="22"/>
        <v>0</v>
      </c>
      <c r="J85" s="24">
        <f t="shared" si="22"/>
        <v>0</v>
      </c>
      <c r="K85" s="24">
        <f t="shared" si="22"/>
        <v>0</v>
      </c>
      <c r="L85" s="24">
        <f t="shared" si="22"/>
        <v>0</v>
      </c>
      <c r="M85" s="24">
        <f t="shared" si="22"/>
        <v>0</v>
      </c>
      <c r="N85" s="25">
        <f t="shared" si="22"/>
        <v>0</v>
      </c>
    </row>
    <row r="86" spans="1:14" s="81" customFormat="1" ht="14.25" hidden="1" customHeight="1" x14ac:dyDescent="0.4">
      <c r="A86" s="74"/>
      <c r="B86" s="78"/>
      <c r="C86" s="79"/>
      <c r="D86" s="79"/>
      <c r="E86" s="80" t="s">
        <v>369</v>
      </c>
      <c r="F86" s="24"/>
      <c r="G86" s="24"/>
      <c r="H86" s="24"/>
      <c r="I86" s="24"/>
      <c r="J86" s="24"/>
      <c r="K86" s="24"/>
      <c r="L86" s="24"/>
      <c r="M86" s="24"/>
      <c r="N86" s="25"/>
    </row>
    <row r="87" spans="1:14" ht="18" hidden="1" customHeight="1" x14ac:dyDescent="0.4">
      <c r="A87" s="74">
        <v>2351</v>
      </c>
      <c r="B87" s="78" t="s">
        <v>34</v>
      </c>
      <c r="C87" s="79">
        <v>5</v>
      </c>
      <c r="D87" s="79">
        <v>1</v>
      </c>
      <c r="E87" s="80" t="s">
        <v>404</v>
      </c>
      <c r="F87" s="24">
        <f>SUM(G87:H87)</f>
        <v>0</v>
      </c>
      <c r="G87" s="24">
        <v>0</v>
      </c>
      <c r="H87" s="24">
        <v>0</v>
      </c>
      <c r="I87" s="24">
        <f>SUM(J87:K87)</f>
        <v>0</v>
      </c>
      <c r="J87" s="24">
        <v>0</v>
      </c>
      <c r="K87" s="24">
        <v>0</v>
      </c>
      <c r="L87" s="24">
        <f>SUM(M87:N87)</f>
        <v>0</v>
      </c>
      <c r="M87" s="24">
        <v>0</v>
      </c>
      <c r="N87" s="25">
        <v>0</v>
      </c>
    </row>
    <row r="88" spans="1:14" ht="30" hidden="1" customHeight="1" x14ac:dyDescent="0.4">
      <c r="A88" s="74">
        <v>2360</v>
      </c>
      <c r="B88" s="78" t="s">
        <v>34</v>
      </c>
      <c r="C88" s="79">
        <v>6</v>
      </c>
      <c r="D88" s="79">
        <v>0</v>
      </c>
      <c r="E88" s="82" t="s">
        <v>405</v>
      </c>
      <c r="F88" s="24">
        <f>SUM(F90)</f>
        <v>0</v>
      </c>
      <c r="G88" s="24">
        <f t="shared" ref="G88:N88" si="23">SUM(G90)</f>
        <v>0</v>
      </c>
      <c r="H88" s="24">
        <f t="shared" si="23"/>
        <v>0</v>
      </c>
      <c r="I88" s="24">
        <f t="shared" si="23"/>
        <v>0</v>
      </c>
      <c r="J88" s="24">
        <f t="shared" si="23"/>
        <v>0</v>
      </c>
      <c r="K88" s="24">
        <f t="shared" si="23"/>
        <v>0</v>
      </c>
      <c r="L88" s="24">
        <f t="shared" si="23"/>
        <v>0</v>
      </c>
      <c r="M88" s="24">
        <f t="shared" si="23"/>
        <v>0</v>
      </c>
      <c r="N88" s="25">
        <f t="shared" si="23"/>
        <v>0</v>
      </c>
    </row>
    <row r="89" spans="1:14" s="81" customFormat="1" ht="13.5" hidden="1" customHeight="1" x14ac:dyDescent="0.4">
      <c r="A89" s="74"/>
      <c r="B89" s="78"/>
      <c r="C89" s="79"/>
      <c r="D89" s="79"/>
      <c r="E89" s="80" t="s">
        <v>369</v>
      </c>
      <c r="F89" s="24"/>
      <c r="G89" s="24"/>
      <c r="H89" s="24"/>
      <c r="I89" s="24"/>
      <c r="J89" s="24"/>
      <c r="K89" s="24"/>
      <c r="L89" s="24"/>
      <c r="M89" s="24"/>
      <c r="N89" s="25"/>
    </row>
    <row r="90" spans="1:14" ht="28.5" hidden="1" customHeight="1" x14ac:dyDescent="0.4">
      <c r="A90" s="74">
        <v>2361</v>
      </c>
      <c r="B90" s="78" t="s">
        <v>34</v>
      </c>
      <c r="C90" s="79">
        <v>6</v>
      </c>
      <c r="D90" s="79">
        <v>1</v>
      </c>
      <c r="E90" s="80" t="s">
        <v>405</v>
      </c>
      <c r="F90" s="24">
        <f>SUM(G90:H90)</f>
        <v>0</v>
      </c>
      <c r="G90" s="24">
        <v>0</v>
      </c>
      <c r="H90" s="24">
        <v>0</v>
      </c>
      <c r="I90" s="24">
        <f>SUM(J90:K90)</f>
        <v>0</v>
      </c>
      <c r="J90" s="24">
        <v>0</v>
      </c>
      <c r="K90" s="24">
        <v>0</v>
      </c>
      <c r="L90" s="24">
        <f>SUM(M90:N90)</f>
        <v>0</v>
      </c>
      <c r="M90" s="24">
        <v>0</v>
      </c>
      <c r="N90" s="25">
        <v>0</v>
      </c>
    </row>
    <row r="91" spans="1:14" ht="23.25" hidden="1" customHeight="1" x14ac:dyDescent="0.4">
      <c r="A91" s="74">
        <v>2370</v>
      </c>
      <c r="B91" s="78" t="s">
        <v>34</v>
      </c>
      <c r="C91" s="79" t="s">
        <v>41</v>
      </c>
      <c r="D91" s="79" t="s">
        <v>12</v>
      </c>
      <c r="E91" s="82" t="s">
        <v>406</v>
      </c>
      <c r="F91" s="24">
        <f t="shared" ref="F91:N91" si="24">SUM(F93)</f>
        <v>0</v>
      </c>
      <c r="G91" s="24">
        <f t="shared" si="24"/>
        <v>0</v>
      </c>
      <c r="H91" s="24">
        <f t="shared" si="24"/>
        <v>0</v>
      </c>
      <c r="I91" s="24">
        <f t="shared" si="24"/>
        <v>0</v>
      </c>
      <c r="J91" s="24">
        <f t="shared" si="24"/>
        <v>0</v>
      </c>
      <c r="K91" s="24">
        <f t="shared" si="24"/>
        <v>0</v>
      </c>
      <c r="L91" s="24">
        <f t="shared" si="24"/>
        <v>0</v>
      </c>
      <c r="M91" s="24">
        <f t="shared" si="24"/>
        <v>0</v>
      </c>
      <c r="N91" s="25">
        <f t="shared" si="24"/>
        <v>0</v>
      </c>
    </row>
    <row r="92" spans="1:14" ht="15.75" hidden="1" customHeight="1" x14ac:dyDescent="0.4">
      <c r="A92" s="74"/>
      <c r="B92" s="78"/>
      <c r="C92" s="79"/>
      <c r="D92" s="79"/>
      <c r="E92" s="80" t="s">
        <v>369</v>
      </c>
      <c r="F92" s="24"/>
      <c r="G92" s="24"/>
      <c r="H92" s="24"/>
      <c r="I92" s="24"/>
      <c r="J92" s="24"/>
      <c r="K92" s="24"/>
      <c r="L92" s="24"/>
      <c r="M92" s="24"/>
      <c r="N92" s="25"/>
    </row>
    <row r="93" spans="1:14" ht="20.25" hidden="1" customHeight="1" x14ac:dyDescent="0.4">
      <c r="A93" s="74">
        <v>2371</v>
      </c>
      <c r="B93" s="78" t="s">
        <v>34</v>
      </c>
      <c r="C93" s="79" t="s">
        <v>41</v>
      </c>
      <c r="D93" s="79" t="s">
        <v>13</v>
      </c>
      <c r="E93" s="80" t="s">
        <v>406</v>
      </c>
      <c r="F93" s="24">
        <f>SUM(G93:H93)</f>
        <v>0</v>
      </c>
      <c r="G93" s="24">
        <v>0</v>
      </c>
      <c r="H93" s="24">
        <v>0</v>
      </c>
      <c r="I93" s="24">
        <f>SUM(J93:K93)</f>
        <v>0</v>
      </c>
      <c r="J93" s="24">
        <v>0</v>
      </c>
      <c r="K93" s="24">
        <v>0</v>
      </c>
      <c r="L93" s="24">
        <f>SUM(M93:N93)</f>
        <v>0</v>
      </c>
      <c r="M93" s="24">
        <v>0</v>
      </c>
      <c r="N93" s="25">
        <v>0</v>
      </c>
    </row>
    <row r="94" spans="1:14" ht="30.75" hidden="1" customHeight="1" x14ac:dyDescent="0.4">
      <c r="A94" s="74">
        <v>2380</v>
      </c>
      <c r="B94" s="78" t="s">
        <v>34</v>
      </c>
      <c r="C94" s="79" t="s">
        <v>42</v>
      </c>
      <c r="D94" s="79">
        <v>0</v>
      </c>
      <c r="E94" s="82" t="s">
        <v>407</v>
      </c>
      <c r="F94" s="24">
        <f>SUM(F96)</f>
        <v>0</v>
      </c>
      <c r="G94" s="24">
        <f t="shared" ref="G94:N94" si="25">SUM(G96)</f>
        <v>0</v>
      </c>
      <c r="H94" s="24">
        <f t="shared" si="25"/>
        <v>0</v>
      </c>
      <c r="I94" s="24">
        <f t="shared" si="25"/>
        <v>0</v>
      </c>
      <c r="J94" s="24">
        <f t="shared" si="25"/>
        <v>0</v>
      </c>
      <c r="K94" s="24">
        <f t="shared" si="25"/>
        <v>0</v>
      </c>
      <c r="L94" s="24">
        <f t="shared" si="25"/>
        <v>0</v>
      </c>
      <c r="M94" s="24">
        <f t="shared" si="25"/>
        <v>0</v>
      </c>
      <c r="N94" s="25">
        <f t="shared" si="25"/>
        <v>0</v>
      </c>
    </row>
    <row r="95" spans="1:14" s="81" customFormat="1" ht="12.75" hidden="1" customHeight="1" x14ac:dyDescent="0.4">
      <c r="A95" s="74"/>
      <c r="B95" s="78"/>
      <c r="C95" s="79"/>
      <c r="D95" s="79"/>
      <c r="E95" s="80" t="s">
        <v>369</v>
      </c>
      <c r="F95" s="24"/>
      <c r="G95" s="24"/>
      <c r="H95" s="24"/>
      <c r="I95" s="24"/>
      <c r="J95" s="24"/>
      <c r="K95" s="24"/>
      <c r="L95" s="24"/>
      <c r="M95" s="24"/>
      <c r="N95" s="25"/>
    </row>
    <row r="96" spans="1:14" ht="27.75" hidden="1" customHeight="1" x14ac:dyDescent="0.4">
      <c r="A96" s="74">
        <v>2381</v>
      </c>
      <c r="B96" s="78" t="s">
        <v>34</v>
      </c>
      <c r="C96" s="79" t="s">
        <v>42</v>
      </c>
      <c r="D96" s="79">
        <v>1</v>
      </c>
      <c r="E96" s="80" t="s">
        <v>408</v>
      </c>
      <c r="F96" s="24">
        <f>SUM(G96:H96)</f>
        <v>0</v>
      </c>
      <c r="G96" s="24">
        <v>0</v>
      </c>
      <c r="H96" s="24">
        <v>0</v>
      </c>
      <c r="I96" s="24">
        <f>SUM(J96:K96)</f>
        <v>0</v>
      </c>
      <c r="J96" s="24">
        <v>0</v>
      </c>
      <c r="K96" s="24">
        <v>0</v>
      </c>
      <c r="L96" s="24">
        <f>SUM(M96:N96)</f>
        <v>0</v>
      </c>
      <c r="M96" s="24">
        <v>0</v>
      </c>
      <c r="N96" s="25">
        <v>0</v>
      </c>
    </row>
    <row r="97" spans="1:14" s="84" customFormat="1" ht="51.6" customHeight="1" x14ac:dyDescent="0.25">
      <c r="A97" s="83">
        <v>2400</v>
      </c>
      <c r="B97" s="75" t="s">
        <v>35</v>
      </c>
      <c r="C97" s="76">
        <v>0</v>
      </c>
      <c r="D97" s="76">
        <v>0</v>
      </c>
      <c r="E97" s="72" t="s">
        <v>409</v>
      </c>
      <c r="F97" s="28">
        <f>SUM(F99,F103,F109,F117,F122,F129,F132,F138,F147)</f>
        <v>30480352.199999996</v>
      </c>
      <c r="G97" s="28">
        <f t="shared" ref="G97:N97" si="26">SUM(G99,G103,G109,G117,G122,G129,G132,G138,G147)</f>
        <v>23629204.800000001</v>
      </c>
      <c r="H97" s="28">
        <f t="shared" si="26"/>
        <v>6851147.4000000004</v>
      </c>
      <c r="I97" s="28">
        <f t="shared" si="26"/>
        <v>27026697.299999997</v>
      </c>
      <c r="J97" s="28">
        <f t="shared" si="26"/>
        <v>16389155.900000002</v>
      </c>
      <c r="K97" s="28">
        <f t="shared" si="26"/>
        <v>10637541.399999997</v>
      </c>
      <c r="L97" s="28">
        <f t="shared" si="26"/>
        <v>26915414.404399998</v>
      </c>
      <c r="M97" s="28">
        <f t="shared" si="26"/>
        <v>14699377.9617</v>
      </c>
      <c r="N97" s="29">
        <f t="shared" si="26"/>
        <v>12216036.442699999</v>
      </c>
    </row>
    <row r="98" spans="1:14" ht="25.5" customHeight="1" x14ac:dyDescent="0.4">
      <c r="A98" s="74"/>
      <c r="B98" s="78"/>
      <c r="C98" s="79"/>
      <c r="D98" s="79"/>
      <c r="E98" s="80" t="s">
        <v>244</v>
      </c>
      <c r="F98" s="24"/>
      <c r="G98" s="24"/>
      <c r="H98" s="24"/>
      <c r="I98" s="24"/>
      <c r="J98" s="24"/>
      <c r="K98" s="24"/>
      <c r="L98" s="24"/>
      <c r="M98" s="24"/>
      <c r="N98" s="25"/>
    </row>
    <row r="99" spans="1:14" ht="30.6" customHeight="1" x14ac:dyDescent="0.4">
      <c r="A99" s="74">
        <v>2410</v>
      </c>
      <c r="B99" s="78" t="s">
        <v>35</v>
      </c>
      <c r="C99" s="79">
        <v>1</v>
      </c>
      <c r="D99" s="79">
        <v>0</v>
      </c>
      <c r="E99" s="82" t="s">
        <v>410</v>
      </c>
      <c r="F99" s="24">
        <f>SUM(F101:F102)</f>
        <v>30000</v>
      </c>
      <c r="G99" s="24">
        <f t="shared" ref="G99:N99" si="27">SUM(G101:G102)</f>
        <v>30000</v>
      </c>
      <c r="H99" s="24">
        <f t="shared" si="27"/>
        <v>0</v>
      </c>
      <c r="I99" s="24">
        <f t="shared" si="27"/>
        <v>30000</v>
      </c>
      <c r="J99" s="24">
        <f t="shared" si="27"/>
        <v>30000</v>
      </c>
      <c r="K99" s="24">
        <f t="shared" si="27"/>
        <v>0</v>
      </c>
      <c r="L99" s="24">
        <f t="shared" si="27"/>
        <v>18647</v>
      </c>
      <c r="M99" s="24">
        <f t="shared" si="27"/>
        <v>18647</v>
      </c>
      <c r="N99" s="25">
        <f t="shared" si="27"/>
        <v>0</v>
      </c>
    </row>
    <row r="100" spans="1:14" s="81" customFormat="1" ht="13.5" customHeight="1" x14ac:dyDescent="0.4">
      <c r="A100" s="74"/>
      <c r="B100" s="78"/>
      <c r="C100" s="79"/>
      <c r="D100" s="79"/>
      <c r="E100" s="80" t="s">
        <v>369</v>
      </c>
      <c r="F100" s="24"/>
      <c r="G100" s="24"/>
      <c r="H100" s="24"/>
      <c r="I100" s="24"/>
      <c r="J100" s="24"/>
      <c r="K100" s="24"/>
      <c r="L100" s="24"/>
      <c r="M100" s="24"/>
      <c r="N100" s="25"/>
    </row>
    <row r="101" spans="1:14" ht="29.25" customHeight="1" x14ac:dyDescent="0.4">
      <c r="A101" s="74">
        <v>2411</v>
      </c>
      <c r="B101" s="78" t="s">
        <v>35</v>
      </c>
      <c r="C101" s="79">
        <v>1</v>
      </c>
      <c r="D101" s="79">
        <v>1</v>
      </c>
      <c r="E101" s="80" t="s">
        <v>411</v>
      </c>
      <c r="F101" s="24">
        <f>SUM(G101:H101)</f>
        <v>30000</v>
      </c>
      <c r="G101" s="24">
        <v>30000</v>
      </c>
      <c r="H101" s="24">
        <v>0</v>
      </c>
      <c r="I101" s="24">
        <f>SUM(J101:K101)</f>
        <v>30000</v>
      </c>
      <c r="J101" s="24">
        <v>30000</v>
      </c>
      <c r="K101" s="24">
        <v>0</v>
      </c>
      <c r="L101" s="24">
        <f>SUM(M101:N101)</f>
        <v>18647</v>
      </c>
      <c r="M101" s="24">
        <v>18647</v>
      </c>
      <c r="N101" s="25">
        <v>0</v>
      </c>
    </row>
    <row r="102" spans="1:14" ht="27" hidden="1" customHeight="1" x14ac:dyDescent="0.4">
      <c r="A102" s="74">
        <v>2412</v>
      </c>
      <c r="B102" s="78" t="s">
        <v>35</v>
      </c>
      <c r="C102" s="79">
        <v>1</v>
      </c>
      <c r="D102" s="79">
        <v>2</v>
      </c>
      <c r="E102" s="80" t="s">
        <v>412</v>
      </c>
      <c r="F102" s="24">
        <f>SUM(G102:H102)</f>
        <v>0</v>
      </c>
      <c r="G102" s="24">
        <v>0</v>
      </c>
      <c r="H102" s="24">
        <v>0</v>
      </c>
      <c r="I102" s="24">
        <f>SUM(J102:K102)</f>
        <v>0</v>
      </c>
      <c r="J102" s="24">
        <v>0</v>
      </c>
      <c r="K102" s="24">
        <v>0</v>
      </c>
      <c r="L102" s="24">
        <f>SUM(M102:N102)</f>
        <v>0</v>
      </c>
      <c r="M102" s="24">
        <v>0</v>
      </c>
      <c r="N102" s="25">
        <v>0</v>
      </c>
    </row>
    <row r="103" spans="1:14" ht="27.6" customHeight="1" x14ac:dyDescent="0.4">
      <c r="A103" s="74">
        <v>2420</v>
      </c>
      <c r="B103" s="78" t="s">
        <v>35</v>
      </c>
      <c r="C103" s="79">
        <v>2</v>
      </c>
      <c r="D103" s="79">
        <v>0</v>
      </c>
      <c r="E103" s="82" t="s">
        <v>413</v>
      </c>
      <c r="F103" s="24">
        <f>SUM(F105:F108)</f>
        <v>64400</v>
      </c>
      <c r="G103" s="24">
        <f t="shared" ref="G103:N103" si="28">SUM(G105:G108)</f>
        <v>0</v>
      </c>
      <c r="H103" s="24">
        <f t="shared" si="28"/>
        <v>64400</v>
      </c>
      <c r="I103" s="24">
        <f t="shared" si="28"/>
        <v>158587.5</v>
      </c>
      <c r="J103" s="24">
        <f t="shared" si="28"/>
        <v>0</v>
      </c>
      <c r="K103" s="24">
        <f t="shared" si="28"/>
        <v>158587.5</v>
      </c>
      <c r="L103" s="24">
        <f t="shared" si="28"/>
        <v>130519.74890000001</v>
      </c>
      <c r="M103" s="24">
        <f t="shared" si="28"/>
        <v>0</v>
      </c>
      <c r="N103" s="25">
        <f t="shared" si="28"/>
        <v>130519.74890000001</v>
      </c>
    </row>
    <row r="104" spans="1:14" s="81" customFormat="1" ht="13.5" customHeight="1" x14ac:dyDescent="0.4">
      <c r="A104" s="74"/>
      <c r="B104" s="78"/>
      <c r="C104" s="79"/>
      <c r="D104" s="79"/>
      <c r="E104" s="80" t="s">
        <v>369</v>
      </c>
      <c r="F104" s="24"/>
      <c r="G104" s="24"/>
      <c r="H104" s="24"/>
      <c r="I104" s="24"/>
      <c r="J104" s="24"/>
      <c r="K104" s="24"/>
      <c r="L104" s="24"/>
      <c r="M104" s="24"/>
      <c r="N104" s="25"/>
    </row>
    <row r="105" spans="1:14" ht="16.5" hidden="1" customHeight="1" x14ac:dyDescent="0.4">
      <c r="A105" s="74">
        <v>2421</v>
      </c>
      <c r="B105" s="78" t="s">
        <v>35</v>
      </c>
      <c r="C105" s="79">
        <v>2</v>
      </c>
      <c r="D105" s="79">
        <v>1</v>
      </c>
      <c r="E105" s="80" t="s">
        <v>414</v>
      </c>
      <c r="F105" s="24">
        <f>SUM(G105:H105)</f>
        <v>0</v>
      </c>
      <c r="G105" s="24">
        <v>0</v>
      </c>
      <c r="H105" s="24">
        <v>0</v>
      </c>
      <c r="I105" s="24">
        <f>SUM(J105:K105)</f>
        <v>0</v>
      </c>
      <c r="J105" s="24">
        <v>0</v>
      </c>
      <c r="K105" s="24">
        <v>0</v>
      </c>
      <c r="L105" s="24">
        <f>SUM(M105:N105)</f>
        <v>0</v>
      </c>
      <c r="M105" s="24">
        <v>0</v>
      </c>
      <c r="N105" s="25">
        <v>0</v>
      </c>
    </row>
    <row r="106" spans="1:14" ht="17.25" hidden="1" customHeight="1" x14ac:dyDescent="0.4">
      <c r="A106" s="74">
        <v>2422</v>
      </c>
      <c r="B106" s="78" t="s">
        <v>35</v>
      </c>
      <c r="C106" s="79">
        <v>2</v>
      </c>
      <c r="D106" s="79">
        <v>2</v>
      </c>
      <c r="E106" s="80" t="s">
        <v>415</v>
      </c>
      <c r="F106" s="24">
        <f>SUM(G106:H106)</f>
        <v>0</v>
      </c>
      <c r="G106" s="24">
        <v>0</v>
      </c>
      <c r="H106" s="24">
        <v>0</v>
      </c>
      <c r="I106" s="24">
        <f>SUM(J106:K106)</f>
        <v>0</v>
      </c>
      <c r="J106" s="24">
        <v>0</v>
      </c>
      <c r="K106" s="24">
        <v>0</v>
      </c>
      <c r="L106" s="24">
        <f>SUM(M106:N106)</f>
        <v>0</v>
      </c>
      <c r="M106" s="24">
        <v>0</v>
      </c>
      <c r="N106" s="25">
        <v>0</v>
      </c>
    </row>
    <row r="107" spans="1:14" ht="21" hidden="1" customHeight="1" x14ac:dyDescent="0.4">
      <c r="A107" s="74">
        <v>2423</v>
      </c>
      <c r="B107" s="78" t="s">
        <v>35</v>
      </c>
      <c r="C107" s="79">
        <v>2</v>
      </c>
      <c r="D107" s="79">
        <v>3</v>
      </c>
      <c r="E107" s="80" t="s">
        <v>416</v>
      </c>
      <c r="F107" s="24">
        <f>SUM(G107:H107)</f>
        <v>0</v>
      </c>
      <c r="G107" s="24">
        <v>0</v>
      </c>
      <c r="H107" s="24">
        <v>0</v>
      </c>
      <c r="I107" s="24">
        <f>SUM(J107:K107)</f>
        <v>0</v>
      </c>
      <c r="J107" s="24">
        <v>0</v>
      </c>
      <c r="K107" s="24">
        <v>0</v>
      </c>
      <c r="L107" s="24">
        <f>SUM(M107:N107)</f>
        <v>0</v>
      </c>
      <c r="M107" s="24">
        <v>0</v>
      </c>
      <c r="N107" s="25">
        <v>0</v>
      </c>
    </row>
    <row r="108" spans="1:14" x14ac:dyDescent="0.4">
      <c r="A108" s="74">
        <v>2424</v>
      </c>
      <c r="B108" s="78" t="s">
        <v>35</v>
      </c>
      <c r="C108" s="79">
        <v>2</v>
      </c>
      <c r="D108" s="79">
        <v>4</v>
      </c>
      <c r="E108" s="80" t="s">
        <v>417</v>
      </c>
      <c r="F108" s="24">
        <f>SUM(G108:H108)</f>
        <v>64400</v>
      </c>
      <c r="G108" s="24">
        <v>0</v>
      </c>
      <c r="H108" s="24">
        <v>64400</v>
      </c>
      <c r="I108" s="24">
        <f>SUM(J108:K108)</f>
        <v>158587.5</v>
      </c>
      <c r="J108" s="24">
        <v>0</v>
      </c>
      <c r="K108" s="24">
        <v>158587.5</v>
      </c>
      <c r="L108" s="24">
        <f>SUM(M108:N108)</f>
        <v>130519.74890000001</v>
      </c>
      <c r="M108" s="24">
        <v>0</v>
      </c>
      <c r="N108" s="25">
        <v>130519.74890000001</v>
      </c>
    </row>
    <row r="109" spans="1:14" ht="14.25" customHeight="1" x14ac:dyDescent="0.4">
      <c r="A109" s="74">
        <v>2430</v>
      </c>
      <c r="B109" s="78" t="s">
        <v>35</v>
      </c>
      <c r="C109" s="79">
        <v>3</v>
      </c>
      <c r="D109" s="79">
        <v>0</v>
      </c>
      <c r="E109" s="82" t="s">
        <v>418</v>
      </c>
      <c r="F109" s="24">
        <f>SUM(F111:F116)</f>
        <v>1773110.2999999998</v>
      </c>
      <c r="G109" s="24">
        <f t="shared" ref="G109:N109" si="29">SUM(G111:G116)</f>
        <v>75332.399999999994</v>
      </c>
      <c r="H109" s="24">
        <f t="shared" si="29"/>
        <v>1697777.9</v>
      </c>
      <c r="I109" s="24">
        <f t="shared" si="29"/>
        <v>1167229.9000000001</v>
      </c>
      <c r="J109" s="24">
        <f t="shared" si="29"/>
        <v>75332.399999999994</v>
      </c>
      <c r="K109" s="24">
        <f t="shared" si="29"/>
        <v>1091897.5</v>
      </c>
      <c r="L109" s="24">
        <f t="shared" si="29"/>
        <v>1038958.9785</v>
      </c>
      <c r="M109" s="24">
        <f t="shared" si="29"/>
        <v>40845.369599999998</v>
      </c>
      <c r="N109" s="25">
        <f t="shared" si="29"/>
        <v>998113.60889999999</v>
      </c>
    </row>
    <row r="110" spans="1:14" s="81" customFormat="1" ht="13.5" customHeight="1" x14ac:dyDescent="0.4">
      <c r="A110" s="74"/>
      <c r="B110" s="78"/>
      <c r="C110" s="79"/>
      <c r="D110" s="79"/>
      <c r="E110" s="80" t="s">
        <v>369</v>
      </c>
      <c r="F110" s="24"/>
      <c r="G110" s="24"/>
      <c r="H110" s="24"/>
      <c r="I110" s="24"/>
      <c r="J110" s="24"/>
      <c r="K110" s="24"/>
      <c r="L110" s="24"/>
      <c r="M110" s="24"/>
      <c r="N110" s="25"/>
    </row>
    <row r="111" spans="1:14" ht="15.75" hidden="1" customHeight="1" x14ac:dyDescent="0.4">
      <c r="A111" s="74">
        <v>2431</v>
      </c>
      <c r="B111" s="78" t="s">
        <v>35</v>
      </c>
      <c r="C111" s="79">
        <v>3</v>
      </c>
      <c r="D111" s="79">
        <v>1</v>
      </c>
      <c r="E111" s="80" t="s">
        <v>419</v>
      </c>
      <c r="F111" s="24">
        <f t="shared" ref="F111:F116" si="30">SUM(G111:H111)</f>
        <v>0</v>
      </c>
      <c r="G111" s="24">
        <v>0</v>
      </c>
      <c r="H111" s="24">
        <v>0</v>
      </c>
      <c r="I111" s="24">
        <f t="shared" ref="I111:I116" si="31">SUM(J111:K111)</f>
        <v>0</v>
      </c>
      <c r="J111" s="24">
        <v>0</v>
      </c>
      <c r="K111" s="24">
        <v>0</v>
      </c>
      <c r="L111" s="24">
        <f t="shared" ref="L111:L116" si="32">SUM(M111:N111)</f>
        <v>0</v>
      </c>
      <c r="M111" s="24">
        <v>0</v>
      </c>
      <c r="N111" s="25">
        <v>0</v>
      </c>
    </row>
    <row r="112" spans="1:14" ht="15" customHeight="1" x14ac:dyDescent="0.4">
      <c r="A112" s="74">
        <v>2432</v>
      </c>
      <c r="B112" s="78" t="s">
        <v>35</v>
      </c>
      <c r="C112" s="79">
        <v>3</v>
      </c>
      <c r="D112" s="79">
        <v>2</v>
      </c>
      <c r="E112" s="80" t="s">
        <v>420</v>
      </c>
      <c r="F112" s="24">
        <f t="shared" si="30"/>
        <v>0</v>
      </c>
      <c r="G112" s="24">
        <v>0</v>
      </c>
      <c r="H112" s="24">
        <v>0</v>
      </c>
      <c r="I112" s="24">
        <f t="shared" si="31"/>
        <v>135341.20000000001</v>
      </c>
      <c r="J112" s="24">
        <v>0</v>
      </c>
      <c r="K112" s="24">
        <v>135341.20000000001</v>
      </c>
      <c r="L112" s="24">
        <f t="shared" si="32"/>
        <v>135252.93799999999</v>
      </c>
      <c r="M112" s="24">
        <v>0</v>
      </c>
      <c r="N112" s="25">
        <v>135252.93799999999</v>
      </c>
    </row>
    <row r="113" spans="1:14" ht="15" hidden="1" customHeight="1" x14ac:dyDescent="0.4">
      <c r="A113" s="74">
        <v>2433</v>
      </c>
      <c r="B113" s="78" t="s">
        <v>35</v>
      </c>
      <c r="C113" s="79">
        <v>3</v>
      </c>
      <c r="D113" s="79">
        <v>3</v>
      </c>
      <c r="E113" s="80" t="s">
        <v>421</v>
      </c>
      <c r="F113" s="24">
        <f t="shared" si="30"/>
        <v>0</v>
      </c>
      <c r="G113" s="24">
        <v>0</v>
      </c>
      <c r="H113" s="24">
        <v>0</v>
      </c>
      <c r="I113" s="24">
        <f t="shared" si="31"/>
        <v>0</v>
      </c>
      <c r="J113" s="24">
        <v>0</v>
      </c>
      <c r="K113" s="24">
        <v>0</v>
      </c>
      <c r="L113" s="24">
        <f t="shared" si="32"/>
        <v>0</v>
      </c>
      <c r="M113" s="24">
        <v>0</v>
      </c>
      <c r="N113" s="25">
        <v>0</v>
      </c>
    </row>
    <row r="114" spans="1:14" ht="21" hidden="1" customHeight="1" x14ac:dyDescent="0.4">
      <c r="A114" s="74">
        <v>2434</v>
      </c>
      <c r="B114" s="78" t="s">
        <v>35</v>
      </c>
      <c r="C114" s="79">
        <v>3</v>
      </c>
      <c r="D114" s="79">
        <v>4</v>
      </c>
      <c r="E114" s="80" t="s">
        <v>422</v>
      </c>
      <c r="F114" s="24">
        <f t="shared" si="30"/>
        <v>0</v>
      </c>
      <c r="G114" s="24">
        <v>0</v>
      </c>
      <c r="H114" s="24">
        <v>0</v>
      </c>
      <c r="I114" s="24">
        <f t="shared" si="31"/>
        <v>0</v>
      </c>
      <c r="J114" s="24">
        <v>0</v>
      </c>
      <c r="K114" s="24">
        <v>0</v>
      </c>
      <c r="L114" s="24">
        <f t="shared" si="32"/>
        <v>0</v>
      </c>
      <c r="M114" s="24">
        <v>0</v>
      </c>
      <c r="N114" s="25">
        <v>0</v>
      </c>
    </row>
    <row r="115" spans="1:14" ht="15" customHeight="1" x14ac:dyDescent="0.4">
      <c r="A115" s="74">
        <v>2435</v>
      </c>
      <c r="B115" s="78" t="s">
        <v>35</v>
      </c>
      <c r="C115" s="79">
        <v>3</v>
      </c>
      <c r="D115" s="79">
        <v>5</v>
      </c>
      <c r="E115" s="80" t="s">
        <v>423</v>
      </c>
      <c r="F115" s="24">
        <f t="shared" si="30"/>
        <v>1773110.2999999998</v>
      </c>
      <c r="G115" s="24">
        <v>75332.399999999994</v>
      </c>
      <c r="H115" s="24">
        <v>1697777.9</v>
      </c>
      <c r="I115" s="24">
        <f t="shared" si="31"/>
        <v>1031888.7000000001</v>
      </c>
      <c r="J115" s="24">
        <v>75332.399999999994</v>
      </c>
      <c r="K115" s="24">
        <v>956556.3</v>
      </c>
      <c r="L115" s="24">
        <f t="shared" si="32"/>
        <v>903706.0405</v>
      </c>
      <c r="M115" s="24">
        <v>40845.369599999998</v>
      </c>
      <c r="N115" s="25">
        <v>862860.67090000003</v>
      </c>
    </row>
    <row r="116" spans="1:14" ht="14.25" hidden="1" customHeight="1" x14ac:dyDescent="0.4">
      <c r="A116" s="74">
        <v>2436</v>
      </c>
      <c r="B116" s="78" t="s">
        <v>35</v>
      </c>
      <c r="C116" s="79">
        <v>3</v>
      </c>
      <c r="D116" s="79">
        <v>6</v>
      </c>
      <c r="E116" s="80" t="s">
        <v>424</v>
      </c>
      <c r="F116" s="24">
        <f t="shared" si="30"/>
        <v>0</v>
      </c>
      <c r="G116" s="24">
        <v>0</v>
      </c>
      <c r="H116" s="24">
        <v>0</v>
      </c>
      <c r="I116" s="24">
        <f t="shared" si="31"/>
        <v>0</v>
      </c>
      <c r="J116" s="24">
        <v>0</v>
      </c>
      <c r="K116" s="24">
        <v>0</v>
      </c>
      <c r="L116" s="24">
        <f t="shared" si="32"/>
        <v>0</v>
      </c>
      <c r="M116" s="24">
        <v>0</v>
      </c>
      <c r="N116" s="25">
        <v>0</v>
      </c>
    </row>
    <row r="117" spans="1:14" ht="27" hidden="1" customHeight="1" x14ac:dyDescent="0.4">
      <c r="A117" s="74">
        <v>2440</v>
      </c>
      <c r="B117" s="78" t="s">
        <v>35</v>
      </c>
      <c r="C117" s="79">
        <v>4</v>
      </c>
      <c r="D117" s="79">
        <v>0</v>
      </c>
      <c r="E117" s="82" t="s">
        <v>425</v>
      </c>
      <c r="F117" s="24">
        <f>SUM(F119:F121)</f>
        <v>0</v>
      </c>
      <c r="G117" s="24">
        <f t="shared" ref="G117:N117" si="33">SUM(G119:G121)</f>
        <v>0</v>
      </c>
      <c r="H117" s="24">
        <f t="shared" si="33"/>
        <v>0</v>
      </c>
      <c r="I117" s="24">
        <f t="shared" si="33"/>
        <v>0</v>
      </c>
      <c r="J117" s="24">
        <f t="shared" si="33"/>
        <v>0</v>
      </c>
      <c r="K117" s="24">
        <f t="shared" si="33"/>
        <v>0</v>
      </c>
      <c r="L117" s="24">
        <f t="shared" si="33"/>
        <v>0</v>
      </c>
      <c r="M117" s="24">
        <f t="shared" si="33"/>
        <v>0</v>
      </c>
      <c r="N117" s="25">
        <f t="shared" si="33"/>
        <v>0</v>
      </c>
    </row>
    <row r="118" spans="1:14" s="81" customFormat="1" ht="14.25" hidden="1" customHeight="1" x14ac:dyDescent="0.4">
      <c r="A118" s="74"/>
      <c r="B118" s="78"/>
      <c r="C118" s="79"/>
      <c r="D118" s="79"/>
      <c r="E118" s="80" t="s">
        <v>369</v>
      </c>
      <c r="F118" s="24"/>
      <c r="G118" s="24"/>
      <c r="H118" s="24"/>
      <c r="I118" s="24"/>
      <c r="J118" s="24"/>
      <c r="K118" s="24"/>
      <c r="L118" s="24"/>
      <c r="M118" s="24"/>
      <c r="N118" s="25"/>
    </row>
    <row r="119" spans="1:14" ht="27.75" hidden="1" customHeight="1" x14ac:dyDescent="0.4">
      <c r="A119" s="74">
        <v>2441</v>
      </c>
      <c r="B119" s="78" t="s">
        <v>35</v>
      </c>
      <c r="C119" s="79">
        <v>4</v>
      </c>
      <c r="D119" s="79">
        <v>1</v>
      </c>
      <c r="E119" s="80" t="s">
        <v>426</v>
      </c>
      <c r="F119" s="24">
        <f>SUM(G119:H119)</f>
        <v>0</v>
      </c>
      <c r="G119" s="24">
        <v>0</v>
      </c>
      <c r="H119" s="24">
        <v>0</v>
      </c>
      <c r="I119" s="24">
        <f>SUM(J119:K119)</f>
        <v>0</v>
      </c>
      <c r="J119" s="24">
        <v>0</v>
      </c>
      <c r="K119" s="24">
        <v>0</v>
      </c>
      <c r="L119" s="24">
        <f>SUM(M119:N119)</f>
        <v>0</v>
      </c>
      <c r="M119" s="24">
        <v>0</v>
      </c>
      <c r="N119" s="25">
        <v>0</v>
      </c>
    </row>
    <row r="120" spans="1:14" ht="20.25" hidden="1" customHeight="1" x14ac:dyDescent="0.4">
      <c r="A120" s="74">
        <v>2442</v>
      </c>
      <c r="B120" s="78" t="s">
        <v>35</v>
      </c>
      <c r="C120" s="79">
        <v>4</v>
      </c>
      <c r="D120" s="79">
        <v>2</v>
      </c>
      <c r="E120" s="80" t="s">
        <v>427</v>
      </c>
      <c r="F120" s="24">
        <f>SUM(G120:H120)</f>
        <v>0</v>
      </c>
      <c r="G120" s="24">
        <v>0</v>
      </c>
      <c r="H120" s="24">
        <v>0</v>
      </c>
      <c r="I120" s="24">
        <f>SUM(J120:K120)</f>
        <v>0</v>
      </c>
      <c r="J120" s="24">
        <v>0</v>
      </c>
      <c r="K120" s="24">
        <v>0</v>
      </c>
      <c r="L120" s="24">
        <f>SUM(M120:N120)</f>
        <v>0</v>
      </c>
      <c r="M120" s="24">
        <v>0</v>
      </c>
      <c r="N120" s="25">
        <v>0</v>
      </c>
    </row>
    <row r="121" spans="1:14" ht="15" hidden="1" customHeight="1" x14ac:dyDescent="0.4">
      <c r="A121" s="74">
        <v>2443</v>
      </c>
      <c r="B121" s="78" t="s">
        <v>35</v>
      </c>
      <c r="C121" s="79">
        <v>4</v>
      </c>
      <c r="D121" s="79">
        <v>3</v>
      </c>
      <c r="E121" s="80" t="s">
        <v>428</v>
      </c>
      <c r="F121" s="24">
        <f>SUM(G121:H121)</f>
        <v>0</v>
      </c>
      <c r="G121" s="24">
        <v>0</v>
      </c>
      <c r="H121" s="24">
        <v>0</v>
      </c>
      <c r="I121" s="24">
        <f>SUM(J121:K121)</f>
        <v>0</v>
      </c>
      <c r="J121" s="24">
        <v>0</v>
      </c>
      <c r="K121" s="24">
        <v>0</v>
      </c>
      <c r="L121" s="24">
        <f>SUM(M121:N121)</f>
        <v>0</v>
      </c>
      <c r="M121" s="24">
        <v>0</v>
      </c>
      <c r="N121" s="25">
        <v>0</v>
      </c>
    </row>
    <row r="122" spans="1:14" ht="16.5" customHeight="1" x14ac:dyDescent="0.4">
      <c r="A122" s="74">
        <v>2450</v>
      </c>
      <c r="B122" s="78" t="s">
        <v>35</v>
      </c>
      <c r="C122" s="79">
        <v>5</v>
      </c>
      <c r="D122" s="79">
        <v>0</v>
      </c>
      <c r="E122" s="82" t="s">
        <v>429</v>
      </c>
      <c r="F122" s="24">
        <f>SUM(F124:F128)</f>
        <v>33241032.299999997</v>
      </c>
      <c r="G122" s="24">
        <f t="shared" ref="G122:N122" si="34">SUM(G124:G128)</f>
        <v>21633056.200000003</v>
      </c>
      <c r="H122" s="24">
        <f t="shared" si="34"/>
        <v>11607976.1</v>
      </c>
      <c r="I122" s="24">
        <f t="shared" si="34"/>
        <v>30211294.599999998</v>
      </c>
      <c r="J122" s="24">
        <f t="shared" si="34"/>
        <v>13361597.300000001</v>
      </c>
      <c r="K122" s="24">
        <f t="shared" si="34"/>
        <v>16849697.299999997</v>
      </c>
      <c r="L122" s="24">
        <f t="shared" si="34"/>
        <v>27101415.362899996</v>
      </c>
      <c r="M122" s="24">
        <f t="shared" si="34"/>
        <v>11829313.466800001</v>
      </c>
      <c r="N122" s="25">
        <f t="shared" si="34"/>
        <v>15272101.8961</v>
      </c>
    </row>
    <row r="123" spans="1:14" s="81" customFormat="1" ht="15" customHeight="1" x14ac:dyDescent="0.4">
      <c r="A123" s="74"/>
      <c r="B123" s="78"/>
      <c r="C123" s="79"/>
      <c r="D123" s="79"/>
      <c r="E123" s="80" t="s">
        <v>369</v>
      </c>
      <c r="F123" s="24"/>
      <c r="G123" s="24"/>
      <c r="H123" s="24"/>
      <c r="I123" s="24"/>
      <c r="J123" s="24"/>
      <c r="K123" s="24"/>
      <c r="L123" s="24"/>
      <c r="M123" s="24"/>
      <c r="N123" s="25"/>
    </row>
    <row r="124" spans="1:14" ht="14.25" customHeight="1" x14ac:dyDescent="0.4">
      <c r="A124" s="74">
        <v>2451</v>
      </c>
      <c r="B124" s="78" t="s">
        <v>35</v>
      </c>
      <c r="C124" s="79">
        <v>5</v>
      </c>
      <c r="D124" s="79">
        <v>1</v>
      </c>
      <c r="E124" s="80" t="s">
        <v>430</v>
      </c>
      <c r="F124" s="24">
        <f>SUM(G124:H124)</f>
        <v>22682131.399999999</v>
      </c>
      <c r="G124" s="24">
        <v>12133335.300000001</v>
      </c>
      <c r="H124" s="24">
        <v>10548796.1</v>
      </c>
      <c r="I124" s="24">
        <f>SUM(J124:K124)</f>
        <v>19569289.199999999</v>
      </c>
      <c r="J124" s="24">
        <v>7359951.5</v>
      </c>
      <c r="K124" s="24">
        <v>12209337.699999999</v>
      </c>
      <c r="L124" s="24">
        <f>SUM(M124:N124)</f>
        <v>17519541.552299999</v>
      </c>
      <c r="M124" s="24">
        <v>6886306.6661999999</v>
      </c>
      <c r="N124" s="25">
        <v>10633234.8861</v>
      </c>
    </row>
    <row r="125" spans="1:14" ht="18" hidden="1" customHeight="1" x14ac:dyDescent="0.4">
      <c r="A125" s="74">
        <v>2452</v>
      </c>
      <c r="B125" s="78" t="s">
        <v>35</v>
      </c>
      <c r="C125" s="79">
        <v>5</v>
      </c>
      <c r="D125" s="79">
        <v>2</v>
      </c>
      <c r="E125" s="80" t="s">
        <v>431</v>
      </c>
      <c r="F125" s="24">
        <f>SUM(G125:H125)</f>
        <v>0</v>
      </c>
      <c r="G125" s="24">
        <v>0</v>
      </c>
      <c r="H125" s="24">
        <v>0</v>
      </c>
      <c r="I125" s="24">
        <f>SUM(J125:K125)</f>
        <v>0</v>
      </c>
      <c r="J125" s="24">
        <v>0</v>
      </c>
      <c r="K125" s="24">
        <v>0</v>
      </c>
      <c r="L125" s="24">
        <f>SUM(M125:N125)</f>
        <v>0</v>
      </c>
      <c r="M125" s="24">
        <v>0</v>
      </c>
      <c r="N125" s="25">
        <v>0</v>
      </c>
    </row>
    <row r="126" spans="1:14" ht="15" hidden="1" customHeight="1" x14ac:dyDescent="0.4">
      <c r="A126" s="74">
        <v>2453</v>
      </c>
      <c r="B126" s="78" t="s">
        <v>35</v>
      </c>
      <c r="C126" s="79">
        <v>5</v>
      </c>
      <c r="D126" s="79">
        <v>3</v>
      </c>
      <c r="E126" s="80" t="s">
        <v>432</v>
      </c>
      <c r="F126" s="24">
        <f>SUM(G126:H126)</f>
        <v>0</v>
      </c>
      <c r="G126" s="24">
        <v>0</v>
      </c>
      <c r="H126" s="24">
        <v>0</v>
      </c>
      <c r="I126" s="24">
        <f>SUM(J126:K126)</f>
        <v>0</v>
      </c>
      <c r="J126" s="24">
        <v>0</v>
      </c>
      <c r="K126" s="24">
        <v>0</v>
      </c>
      <c r="L126" s="24">
        <f>SUM(M126:N126)</f>
        <v>0</v>
      </c>
      <c r="M126" s="24">
        <v>0</v>
      </c>
      <c r="N126" s="25">
        <v>0</v>
      </c>
    </row>
    <row r="127" spans="1:14" ht="15" hidden="1" customHeight="1" x14ac:dyDescent="0.4">
      <c r="A127" s="74">
        <v>2454</v>
      </c>
      <c r="B127" s="78" t="s">
        <v>35</v>
      </c>
      <c r="C127" s="79">
        <v>5</v>
      </c>
      <c r="D127" s="79">
        <v>4</v>
      </c>
      <c r="E127" s="80" t="s">
        <v>433</v>
      </c>
      <c r="F127" s="24">
        <f>SUM(G127:H127)</f>
        <v>0</v>
      </c>
      <c r="G127" s="24">
        <v>0</v>
      </c>
      <c r="H127" s="24">
        <v>0</v>
      </c>
      <c r="I127" s="24">
        <f>SUM(J127:K127)</f>
        <v>0</v>
      </c>
      <c r="J127" s="24">
        <v>0</v>
      </c>
      <c r="K127" s="24">
        <v>0</v>
      </c>
      <c r="L127" s="24">
        <f>SUM(M127:N127)</f>
        <v>0</v>
      </c>
      <c r="M127" s="24">
        <v>0</v>
      </c>
      <c r="N127" s="25">
        <v>0</v>
      </c>
    </row>
    <row r="128" spans="1:14" ht="19.5" customHeight="1" x14ac:dyDescent="0.4">
      <c r="A128" s="74">
        <v>2455</v>
      </c>
      <c r="B128" s="78" t="s">
        <v>35</v>
      </c>
      <c r="C128" s="79">
        <v>5</v>
      </c>
      <c r="D128" s="79">
        <v>5</v>
      </c>
      <c r="E128" s="80" t="s">
        <v>434</v>
      </c>
      <c r="F128" s="24">
        <f>SUM(G128:H128)</f>
        <v>10558900.9</v>
      </c>
      <c r="G128" s="24">
        <v>9499720.9000000004</v>
      </c>
      <c r="H128" s="24">
        <v>1059180</v>
      </c>
      <c r="I128" s="24">
        <f>SUM(J128:K128)</f>
        <v>10642005.399999999</v>
      </c>
      <c r="J128" s="24">
        <v>6001645.7999999998</v>
      </c>
      <c r="K128" s="24">
        <v>4640359.5999999996</v>
      </c>
      <c r="L128" s="24">
        <f>SUM(M128:N128)</f>
        <v>9581873.8105999995</v>
      </c>
      <c r="M128" s="24">
        <v>4943006.8005999997</v>
      </c>
      <c r="N128" s="25">
        <v>4638867.01</v>
      </c>
    </row>
    <row r="129" spans="1:14" ht="18" hidden="1" customHeight="1" x14ac:dyDescent="0.4">
      <c r="A129" s="74">
        <v>2460</v>
      </c>
      <c r="B129" s="78" t="s">
        <v>35</v>
      </c>
      <c r="C129" s="79">
        <v>6</v>
      </c>
      <c r="D129" s="79">
        <v>0</v>
      </c>
      <c r="E129" s="82" t="s">
        <v>435</v>
      </c>
      <c r="F129" s="24">
        <f>SUM(F131)</f>
        <v>0</v>
      </c>
      <c r="G129" s="24">
        <f t="shared" ref="G129:N129" si="35">SUM(G131)</f>
        <v>0</v>
      </c>
      <c r="H129" s="24">
        <f t="shared" si="35"/>
        <v>0</v>
      </c>
      <c r="I129" s="24">
        <f t="shared" si="35"/>
        <v>0</v>
      </c>
      <c r="J129" s="24">
        <f t="shared" si="35"/>
        <v>0</v>
      </c>
      <c r="K129" s="24">
        <f t="shared" si="35"/>
        <v>0</v>
      </c>
      <c r="L129" s="24">
        <f t="shared" si="35"/>
        <v>0</v>
      </c>
      <c r="M129" s="24">
        <f t="shared" si="35"/>
        <v>0</v>
      </c>
      <c r="N129" s="25">
        <f t="shared" si="35"/>
        <v>0</v>
      </c>
    </row>
    <row r="130" spans="1:14" s="81" customFormat="1" ht="15" hidden="1" customHeight="1" x14ac:dyDescent="0.4">
      <c r="A130" s="74"/>
      <c r="B130" s="78"/>
      <c r="C130" s="79"/>
      <c r="D130" s="79"/>
      <c r="E130" s="80" t="s">
        <v>369</v>
      </c>
      <c r="F130" s="24"/>
      <c r="G130" s="24"/>
      <c r="H130" s="24"/>
      <c r="I130" s="24"/>
      <c r="J130" s="24"/>
      <c r="K130" s="24"/>
      <c r="L130" s="24"/>
      <c r="M130" s="24"/>
      <c r="N130" s="25"/>
    </row>
    <row r="131" spans="1:14" ht="18.75" hidden="1" customHeight="1" x14ac:dyDescent="0.4">
      <c r="A131" s="74">
        <v>2461</v>
      </c>
      <c r="B131" s="78" t="s">
        <v>35</v>
      </c>
      <c r="C131" s="79">
        <v>6</v>
      </c>
      <c r="D131" s="79">
        <v>1</v>
      </c>
      <c r="E131" s="80" t="s">
        <v>435</v>
      </c>
      <c r="F131" s="24">
        <f>SUM(G131:H131)</f>
        <v>0</v>
      </c>
      <c r="G131" s="24">
        <v>0</v>
      </c>
      <c r="H131" s="24">
        <v>0</v>
      </c>
      <c r="I131" s="24">
        <f>SUM(J131:K131)</f>
        <v>0</v>
      </c>
      <c r="J131" s="24">
        <v>0</v>
      </c>
      <c r="K131" s="24">
        <v>0</v>
      </c>
      <c r="L131" s="24">
        <f>SUM(M131:N131)</f>
        <v>0</v>
      </c>
      <c r="M131" s="24">
        <v>0</v>
      </c>
      <c r="N131" s="25">
        <v>0</v>
      </c>
    </row>
    <row r="132" spans="1:14" ht="14.25" customHeight="1" x14ac:dyDescent="0.4">
      <c r="A132" s="74">
        <v>2470</v>
      </c>
      <c r="B132" s="78" t="s">
        <v>35</v>
      </c>
      <c r="C132" s="79">
        <v>7</v>
      </c>
      <c r="D132" s="79">
        <v>0</v>
      </c>
      <c r="E132" s="82" t="s">
        <v>436</v>
      </c>
      <c r="F132" s="24">
        <f>SUM(F134:F137)</f>
        <v>246500</v>
      </c>
      <c r="G132" s="24">
        <f t="shared" ref="G132:N132" si="36">SUM(G134:G137)</f>
        <v>103500</v>
      </c>
      <c r="H132" s="24">
        <f t="shared" si="36"/>
        <v>143000</v>
      </c>
      <c r="I132" s="24">
        <f t="shared" si="36"/>
        <v>14215</v>
      </c>
      <c r="J132" s="24">
        <f t="shared" si="36"/>
        <v>14215</v>
      </c>
      <c r="K132" s="24">
        <f t="shared" si="36"/>
        <v>0</v>
      </c>
      <c r="L132" s="24">
        <f t="shared" si="36"/>
        <v>7257.9949999999999</v>
      </c>
      <c r="M132" s="24">
        <f t="shared" si="36"/>
        <v>7257.9949999999999</v>
      </c>
      <c r="N132" s="25">
        <f t="shared" si="36"/>
        <v>0</v>
      </c>
    </row>
    <row r="133" spans="1:14" s="81" customFormat="1" ht="14.25" customHeight="1" x14ac:dyDescent="0.4">
      <c r="A133" s="74"/>
      <c r="B133" s="78"/>
      <c r="C133" s="79"/>
      <c r="D133" s="79"/>
      <c r="E133" s="80" t="s">
        <v>369</v>
      </c>
      <c r="F133" s="24"/>
      <c r="G133" s="24"/>
      <c r="H133" s="24"/>
      <c r="I133" s="24"/>
      <c r="J133" s="24"/>
      <c r="K133" s="24"/>
      <c r="L133" s="24"/>
      <c r="M133" s="24"/>
      <c r="N133" s="25"/>
    </row>
    <row r="134" spans="1:14" ht="25.5" hidden="1" customHeight="1" x14ac:dyDescent="0.4">
      <c r="A134" s="74">
        <v>2471</v>
      </c>
      <c r="B134" s="78" t="s">
        <v>35</v>
      </c>
      <c r="C134" s="79">
        <v>7</v>
      </c>
      <c r="D134" s="79">
        <v>1</v>
      </c>
      <c r="E134" s="80" t="s">
        <v>437</v>
      </c>
      <c r="F134" s="24">
        <f>SUM(G134:H134)</f>
        <v>0</v>
      </c>
      <c r="G134" s="24">
        <v>0</v>
      </c>
      <c r="H134" s="24">
        <v>0</v>
      </c>
      <c r="I134" s="24">
        <f>SUM(J134:K134)</f>
        <v>0</v>
      </c>
      <c r="J134" s="24">
        <v>0</v>
      </c>
      <c r="K134" s="24">
        <v>0</v>
      </c>
      <c r="L134" s="24">
        <f>SUM(M134:N134)</f>
        <v>0</v>
      </c>
      <c r="M134" s="24">
        <v>0</v>
      </c>
      <c r="N134" s="25">
        <v>0</v>
      </c>
    </row>
    <row r="135" spans="1:14" ht="15" hidden="1" customHeight="1" x14ac:dyDescent="0.4">
      <c r="A135" s="74">
        <v>2472</v>
      </c>
      <c r="B135" s="78" t="s">
        <v>35</v>
      </c>
      <c r="C135" s="79">
        <v>7</v>
      </c>
      <c r="D135" s="79">
        <v>2</v>
      </c>
      <c r="E135" s="80" t="s">
        <v>438</v>
      </c>
      <c r="F135" s="24">
        <f>SUM(G135:H135)</f>
        <v>0</v>
      </c>
      <c r="G135" s="24">
        <v>0</v>
      </c>
      <c r="H135" s="24">
        <v>0</v>
      </c>
      <c r="I135" s="24">
        <f>SUM(J135:K135)</f>
        <v>0</v>
      </c>
      <c r="J135" s="24">
        <v>0</v>
      </c>
      <c r="K135" s="24">
        <v>0</v>
      </c>
      <c r="L135" s="24">
        <f>SUM(M135:N135)</f>
        <v>0</v>
      </c>
      <c r="M135" s="24">
        <v>0</v>
      </c>
      <c r="N135" s="25">
        <v>0</v>
      </c>
    </row>
    <row r="136" spans="1:14" ht="16.5" customHeight="1" x14ac:dyDescent="0.4">
      <c r="A136" s="74">
        <v>2473</v>
      </c>
      <c r="B136" s="78" t="s">
        <v>35</v>
      </c>
      <c r="C136" s="79">
        <v>7</v>
      </c>
      <c r="D136" s="79">
        <v>3</v>
      </c>
      <c r="E136" s="80" t="s">
        <v>439</v>
      </c>
      <c r="F136" s="24">
        <f>SUM(G136:H136)</f>
        <v>246500</v>
      </c>
      <c r="G136" s="24">
        <v>103500</v>
      </c>
      <c r="H136" s="24">
        <v>143000</v>
      </c>
      <c r="I136" s="24">
        <f>SUM(J136:K136)</f>
        <v>14215</v>
      </c>
      <c r="J136" s="24">
        <v>14215</v>
      </c>
      <c r="K136" s="24">
        <v>0</v>
      </c>
      <c r="L136" s="24">
        <f>SUM(M136:N136)</f>
        <v>7257.9949999999999</v>
      </c>
      <c r="M136" s="24">
        <v>7257.9949999999999</v>
      </c>
      <c r="N136" s="25">
        <v>0</v>
      </c>
    </row>
    <row r="137" spans="1:14" ht="17.25" hidden="1" customHeight="1" x14ac:dyDescent="0.4">
      <c r="A137" s="74">
        <v>2474</v>
      </c>
      <c r="B137" s="78" t="s">
        <v>35</v>
      </c>
      <c r="C137" s="79">
        <v>7</v>
      </c>
      <c r="D137" s="79">
        <v>4</v>
      </c>
      <c r="E137" s="80" t="s">
        <v>440</v>
      </c>
      <c r="F137" s="24">
        <f>SUM(G137:H137)</f>
        <v>0</v>
      </c>
      <c r="G137" s="24">
        <v>0</v>
      </c>
      <c r="H137" s="24">
        <v>0</v>
      </c>
      <c r="I137" s="24">
        <f>SUM(J137:K137)</f>
        <v>0</v>
      </c>
      <c r="J137" s="24">
        <v>0</v>
      </c>
      <c r="K137" s="24">
        <v>0</v>
      </c>
      <c r="L137" s="24">
        <f>SUM(M137:N137)</f>
        <v>0</v>
      </c>
      <c r="M137" s="24">
        <v>0</v>
      </c>
      <c r="N137" s="25">
        <v>0</v>
      </c>
    </row>
    <row r="138" spans="1:14" ht="29.25" hidden="1" customHeight="1" x14ac:dyDescent="0.4">
      <c r="A138" s="74">
        <v>2480</v>
      </c>
      <c r="B138" s="78" t="s">
        <v>35</v>
      </c>
      <c r="C138" s="79">
        <v>8</v>
      </c>
      <c r="D138" s="79">
        <v>0</v>
      </c>
      <c r="E138" s="82" t="s">
        <v>441</v>
      </c>
      <c r="F138" s="24">
        <f>SUM(F140:F146)</f>
        <v>0</v>
      </c>
      <c r="G138" s="24">
        <f t="shared" ref="G138:N138" si="37">SUM(G140:G146)</f>
        <v>0</v>
      </c>
      <c r="H138" s="24">
        <f t="shared" si="37"/>
        <v>0</v>
      </c>
      <c r="I138" s="24">
        <f t="shared" si="37"/>
        <v>0</v>
      </c>
      <c r="J138" s="24">
        <f t="shared" si="37"/>
        <v>0</v>
      </c>
      <c r="K138" s="24">
        <f t="shared" si="37"/>
        <v>0</v>
      </c>
      <c r="L138" s="24">
        <f t="shared" si="37"/>
        <v>0</v>
      </c>
      <c r="M138" s="24">
        <f t="shared" si="37"/>
        <v>0</v>
      </c>
      <c r="N138" s="25">
        <f t="shared" si="37"/>
        <v>0</v>
      </c>
    </row>
    <row r="139" spans="1:14" s="81" customFormat="1" ht="16.5" hidden="1" customHeight="1" x14ac:dyDescent="0.4">
      <c r="A139" s="74"/>
      <c r="B139" s="78"/>
      <c r="C139" s="79"/>
      <c r="D139" s="79"/>
      <c r="E139" s="80" t="s">
        <v>369</v>
      </c>
      <c r="F139" s="24"/>
      <c r="G139" s="24"/>
      <c r="H139" s="24"/>
      <c r="I139" s="24"/>
      <c r="J139" s="24"/>
      <c r="K139" s="24"/>
      <c r="L139" s="24"/>
      <c r="M139" s="24"/>
      <c r="N139" s="25"/>
    </row>
    <row r="140" spans="1:14" ht="39.75" hidden="1" customHeight="1" x14ac:dyDescent="0.4">
      <c r="A140" s="74">
        <v>2481</v>
      </c>
      <c r="B140" s="78" t="s">
        <v>35</v>
      </c>
      <c r="C140" s="79">
        <v>8</v>
      </c>
      <c r="D140" s="79">
        <v>1</v>
      </c>
      <c r="E140" s="80" t="s">
        <v>442</v>
      </c>
      <c r="F140" s="24">
        <f t="shared" ref="F140:F146" si="38">SUM(G140:H140)</f>
        <v>0</v>
      </c>
      <c r="G140" s="24">
        <v>0</v>
      </c>
      <c r="H140" s="24">
        <v>0</v>
      </c>
      <c r="I140" s="24">
        <f t="shared" ref="I140:I146" si="39">SUM(J140:K140)</f>
        <v>0</v>
      </c>
      <c r="J140" s="24">
        <v>0</v>
      </c>
      <c r="K140" s="24">
        <v>0</v>
      </c>
      <c r="L140" s="24">
        <f t="shared" ref="L140:L146" si="40">SUM(M140:N140)</f>
        <v>0</v>
      </c>
      <c r="M140" s="24">
        <v>0</v>
      </c>
      <c r="N140" s="25">
        <v>0</v>
      </c>
    </row>
    <row r="141" spans="1:14" ht="40.5" hidden="1" customHeight="1" x14ac:dyDescent="0.4">
      <c r="A141" s="74">
        <v>2482</v>
      </c>
      <c r="B141" s="78" t="s">
        <v>35</v>
      </c>
      <c r="C141" s="79">
        <v>8</v>
      </c>
      <c r="D141" s="79">
        <v>2</v>
      </c>
      <c r="E141" s="80" t="s">
        <v>443</v>
      </c>
      <c r="F141" s="24">
        <f t="shared" si="38"/>
        <v>0</v>
      </c>
      <c r="G141" s="24">
        <v>0</v>
      </c>
      <c r="H141" s="24">
        <v>0</v>
      </c>
      <c r="I141" s="24">
        <f t="shared" si="39"/>
        <v>0</v>
      </c>
      <c r="J141" s="24">
        <v>0</v>
      </c>
      <c r="K141" s="24">
        <v>0</v>
      </c>
      <c r="L141" s="24">
        <f t="shared" si="40"/>
        <v>0</v>
      </c>
      <c r="M141" s="24">
        <v>0</v>
      </c>
      <c r="N141" s="25">
        <v>0</v>
      </c>
    </row>
    <row r="142" spans="1:14" ht="30" hidden="1" customHeight="1" x14ac:dyDescent="0.4">
      <c r="A142" s="74">
        <v>2483</v>
      </c>
      <c r="B142" s="78" t="s">
        <v>35</v>
      </c>
      <c r="C142" s="79">
        <v>8</v>
      </c>
      <c r="D142" s="79">
        <v>3</v>
      </c>
      <c r="E142" s="80" t="s">
        <v>444</v>
      </c>
      <c r="F142" s="24">
        <f t="shared" si="38"/>
        <v>0</v>
      </c>
      <c r="G142" s="24">
        <v>0</v>
      </c>
      <c r="H142" s="24">
        <v>0</v>
      </c>
      <c r="I142" s="24">
        <f t="shared" si="39"/>
        <v>0</v>
      </c>
      <c r="J142" s="24">
        <v>0</v>
      </c>
      <c r="K142" s="24">
        <v>0</v>
      </c>
      <c r="L142" s="24">
        <f t="shared" si="40"/>
        <v>0</v>
      </c>
      <c r="M142" s="24">
        <v>0</v>
      </c>
      <c r="N142" s="25">
        <v>0</v>
      </c>
    </row>
    <row r="143" spans="1:14" ht="37.5" hidden="1" customHeight="1" x14ac:dyDescent="0.4">
      <c r="A143" s="74">
        <v>2484</v>
      </c>
      <c r="B143" s="78" t="s">
        <v>35</v>
      </c>
      <c r="C143" s="79">
        <v>8</v>
      </c>
      <c r="D143" s="79">
        <v>4</v>
      </c>
      <c r="E143" s="80" t="s">
        <v>445</v>
      </c>
      <c r="F143" s="24">
        <f t="shared" si="38"/>
        <v>0</v>
      </c>
      <c r="G143" s="24">
        <v>0</v>
      </c>
      <c r="H143" s="24">
        <v>0</v>
      </c>
      <c r="I143" s="24">
        <f t="shared" si="39"/>
        <v>0</v>
      </c>
      <c r="J143" s="24">
        <v>0</v>
      </c>
      <c r="K143" s="24">
        <v>0</v>
      </c>
      <c r="L143" s="24">
        <f t="shared" si="40"/>
        <v>0</v>
      </c>
      <c r="M143" s="24">
        <v>0</v>
      </c>
      <c r="N143" s="25">
        <v>0</v>
      </c>
    </row>
    <row r="144" spans="1:14" ht="28.5" hidden="1" customHeight="1" x14ac:dyDescent="0.4">
      <c r="A144" s="74">
        <v>2485</v>
      </c>
      <c r="B144" s="78" t="s">
        <v>35</v>
      </c>
      <c r="C144" s="79">
        <v>8</v>
      </c>
      <c r="D144" s="79">
        <v>5</v>
      </c>
      <c r="E144" s="80" t="s">
        <v>446</v>
      </c>
      <c r="F144" s="24">
        <f t="shared" si="38"/>
        <v>0</v>
      </c>
      <c r="G144" s="24">
        <v>0</v>
      </c>
      <c r="H144" s="24">
        <v>0</v>
      </c>
      <c r="I144" s="24">
        <f t="shared" si="39"/>
        <v>0</v>
      </c>
      <c r="J144" s="24">
        <v>0</v>
      </c>
      <c r="K144" s="24">
        <v>0</v>
      </c>
      <c r="L144" s="24">
        <f t="shared" si="40"/>
        <v>0</v>
      </c>
      <c r="M144" s="24">
        <v>0</v>
      </c>
      <c r="N144" s="25">
        <v>0</v>
      </c>
    </row>
    <row r="145" spans="1:14" ht="20.25" hidden="1" customHeight="1" x14ac:dyDescent="0.4">
      <c r="A145" s="74">
        <v>2486</v>
      </c>
      <c r="B145" s="78" t="s">
        <v>35</v>
      </c>
      <c r="C145" s="79">
        <v>8</v>
      </c>
      <c r="D145" s="79">
        <v>6</v>
      </c>
      <c r="E145" s="80" t="s">
        <v>447</v>
      </c>
      <c r="F145" s="24">
        <f t="shared" si="38"/>
        <v>0</v>
      </c>
      <c r="G145" s="24">
        <v>0</v>
      </c>
      <c r="H145" s="24">
        <v>0</v>
      </c>
      <c r="I145" s="24">
        <f t="shared" si="39"/>
        <v>0</v>
      </c>
      <c r="J145" s="24">
        <v>0</v>
      </c>
      <c r="K145" s="24">
        <v>0</v>
      </c>
      <c r="L145" s="24">
        <f t="shared" si="40"/>
        <v>0</v>
      </c>
      <c r="M145" s="24">
        <v>0</v>
      </c>
      <c r="N145" s="25">
        <v>0</v>
      </c>
    </row>
    <row r="146" spans="1:14" ht="27" hidden="1" customHeight="1" x14ac:dyDescent="0.4">
      <c r="A146" s="74">
        <v>2487</v>
      </c>
      <c r="B146" s="78" t="s">
        <v>35</v>
      </c>
      <c r="C146" s="79">
        <v>8</v>
      </c>
      <c r="D146" s="79">
        <v>7</v>
      </c>
      <c r="E146" s="80" t="s">
        <v>448</v>
      </c>
      <c r="F146" s="24">
        <f t="shared" si="38"/>
        <v>0</v>
      </c>
      <c r="G146" s="24">
        <v>0</v>
      </c>
      <c r="H146" s="24">
        <v>0</v>
      </c>
      <c r="I146" s="24">
        <f t="shared" si="39"/>
        <v>0</v>
      </c>
      <c r="J146" s="24">
        <v>0</v>
      </c>
      <c r="K146" s="24">
        <v>0</v>
      </c>
      <c r="L146" s="24">
        <f t="shared" si="40"/>
        <v>0</v>
      </c>
      <c r="M146" s="24">
        <v>0</v>
      </c>
      <c r="N146" s="25">
        <v>0</v>
      </c>
    </row>
    <row r="147" spans="1:14" ht="27.75" customHeight="1" x14ac:dyDescent="0.4">
      <c r="A147" s="74">
        <v>2490</v>
      </c>
      <c r="B147" s="78" t="s">
        <v>35</v>
      </c>
      <c r="C147" s="79">
        <v>9</v>
      </c>
      <c r="D147" s="79">
        <v>0</v>
      </c>
      <c r="E147" s="82" t="s">
        <v>449</v>
      </c>
      <c r="F147" s="24">
        <f>SUM(F149)</f>
        <v>-4874690.3999999994</v>
      </c>
      <c r="G147" s="24">
        <f t="shared" ref="G147:N147" si="41">SUM(G149)</f>
        <v>1787316.2</v>
      </c>
      <c r="H147" s="24">
        <f t="shared" si="41"/>
        <v>-6662006.5999999996</v>
      </c>
      <c r="I147" s="24">
        <f t="shared" si="41"/>
        <v>-4554629.7</v>
      </c>
      <c r="J147" s="24">
        <f t="shared" si="41"/>
        <v>2908011.2</v>
      </c>
      <c r="K147" s="24">
        <f t="shared" si="41"/>
        <v>-7462640.9000000004</v>
      </c>
      <c r="L147" s="24">
        <f t="shared" si="41"/>
        <v>-1381384.6809</v>
      </c>
      <c r="M147" s="24">
        <f t="shared" si="41"/>
        <v>2803314.1302999998</v>
      </c>
      <c r="N147" s="25">
        <f t="shared" si="41"/>
        <v>-4184698.8111999999</v>
      </c>
    </row>
    <row r="148" spans="1:14" s="81" customFormat="1" ht="16.5" customHeight="1" x14ac:dyDescent="0.4">
      <c r="A148" s="74"/>
      <c r="B148" s="78"/>
      <c r="C148" s="79"/>
      <c r="D148" s="79"/>
      <c r="E148" s="80" t="s">
        <v>369</v>
      </c>
      <c r="F148" s="24"/>
      <c r="G148" s="24"/>
      <c r="H148" s="24"/>
      <c r="I148" s="24"/>
      <c r="J148" s="24"/>
      <c r="K148" s="24"/>
      <c r="L148" s="24"/>
      <c r="M148" s="24"/>
      <c r="N148" s="25"/>
    </row>
    <row r="149" spans="1:14" ht="14.25" customHeight="1" x14ac:dyDescent="0.4">
      <c r="A149" s="74">
        <v>2491</v>
      </c>
      <c r="B149" s="78" t="s">
        <v>35</v>
      </c>
      <c r="C149" s="79">
        <v>9</v>
      </c>
      <c r="D149" s="79">
        <v>1</v>
      </c>
      <c r="E149" s="80" t="s">
        <v>449</v>
      </c>
      <c r="F149" s="24">
        <f>SUM(G149:H149)</f>
        <v>-4874690.3999999994</v>
      </c>
      <c r="G149" s="24">
        <v>1787316.2</v>
      </c>
      <c r="H149" s="24">
        <v>-6662006.5999999996</v>
      </c>
      <c r="I149" s="24">
        <f>SUM(J149:K149)</f>
        <v>-4554629.7</v>
      </c>
      <c r="J149" s="24">
        <v>2908011.2</v>
      </c>
      <c r="K149" s="24">
        <v>-7462640.9000000004</v>
      </c>
      <c r="L149" s="24">
        <f>SUM(M149:N149)</f>
        <v>-1381384.6809</v>
      </c>
      <c r="M149" s="24">
        <v>2803314.1302999998</v>
      </c>
      <c r="N149" s="25">
        <v>-4184698.8111999999</v>
      </c>
    </row>
    <row r="150" spans="1:14" s="84" customFormat="1" ht="34.5" customHeight="1" x14ac:dyDescent="0.25">
      <c r="A150" s="83">
        <v>2500</v>
      </c>
      <c r="B150" s="75" t="s">
        <v>36</v>
      </c>
      <c r="C150" s="76">
        <v>0</v>
      </c>
      <c r="D150" s="76">
        <v>0</v>
      </c>
      <c r="E150" s="72" t="s">
        <v>450</v>
      </c>
      <c r="F150" s="28">
        <f>SUM(F152,F155,F158,F161,F164,F167,)</f>
        <v>10928762.800000001</v>
      </c>
      <c r="G150" s="28">
        <f t="shared" ref="G150:N150" si="42">SUM(G152,G155,G158,G161,G164,G167,)</f>
        <v>9070717.1000000015</v>
      </c>
      <c r="H150" s="28">
        <f t="shared" si="42"/>
        <v>1858045.7</v>
      </c>
      <c r="I150" s="28">
        <f t="shared" si="42"/>
        <v>14629367.100000001</v>
      </c>
      <c r="J150" s="28">
        <f t="shared" si="42"/>
        <v>11899671.4</v>
      </c>
      <c r="K150" s="28">
        <f t="shared" si="42"/>
        <v>2729695.6999999997</v>
      </c>
      <c r="L150" s="28">
        <f t="shared" si="42"/>
        <v>14271790.264400002</v>
      </c>
      <c r="M150" s="28">
        <f t="shared" si="42"/>
        <v>11870747.591800001</v>
      </c>
      <c r="N150" s="29">
        <f t="shared" si="42"/>
        <v>2401042.6726000002</v>
      </c>
    </row>
    <row r="151" spans="1:14" ht="15.75" customHeight="1" x14ac:dyDescent="0.4">
      <c r="A151" s="74"/>
      <c r="B151" s="78"/>
      <c r="C151" s="79"/>
      <c r="D151" s="79"/>
      <c r="E151" s="80" t="s">
        <v>244</v>
      </c>
      <c r="F151" s="24"/>
      <c r="G151" s="24"/>
      <c r="H151" s="24"/>
      <c r="I151" s="24"/>
      <c r="J151" s="24"/>
      <c r="K151" s="24"/>
      <c r="L151" s="24"/>
      <c r="M151" s="24"/>
      <c r="N151" s="25"/>
    </row>
    <row r="152" spans="1:14" ht="17.25" customHeight="1" x14ac:dyDescent="0.4">
      <c r="A152" s="74">
        <v>2510</v>
      </c>
      <c r="B152" s="78" t="s">
        <v>36</v>
      </c>
      <c r="C152" s="79">
        <v>1</v>
      </c>
      <c r="D152" s="79">
        <v>0</v>
      </c>
      <c r="E152" s="82" t="s">
        <v>451</v>
      </c>
      <c r="F152" s="24">
        <f>SUM(F154)</f>
        <v>5351019.9000000004</v>
      </c>
      <c r="G152" s="24">
        <f t="shared" ref="G152:N152" si="43">SUM(G154)</f>
        <v>5305044.9000000004</v>
      </c>
      <c r="H152" s="24">
        <f t="shared" si="43"/>
        <v>45975</v>
      </c>
      <c r="I152" s="24">
        <f t="shared" si="43"/>
        <v>6955140.6000000006</v>
      </c>
      <c r="J152" s="24">
        <f t="shared" si="43"/>
        <v>6150311.4000000004</v>
      </c>
      <c r="K152" s="24">
        <f t="shared" si="43"/>
        <v>804829.2</v>
      </c>
      <c r="L152" s="24">
        <f t="shared" si="43"/>
        <v>6914512.8987000007</v>
      </c>
      <c r="M152" s="24">
        <f t="shared" si="43"/>
        <v>6128341.1231000004</v>
      </c>
      <c r="N152" s="25">
        <f t="shared" si="43"/>
        <v>786171.77560000005</v>
      </c>
    </row>
    <row r="153" spans="1:14" s="81" customFormat="1" ht="10.5" customHeight="1" x14ac:dyDescent="0.4">
      <c r="A153" s="74"/>
      <c r="B153" s="78"/>
      <c r="C153" s="79"/>
      <c r="D153" s="79"/>
      <c r="E153" s="80" t="s">
        <v>369</v>
      </c>
      <c r="F153" s="24"/>
      <c r="G153" s="24"/>
      <c r="H153" s="24"/>
      <c r="I153" s="24"/>
      <c r="J153" s="24"/>
      <c r="K153" s="24"/>
      <c r="L153" s="24"/>
      <c r="M153" s="24"/>
      <c r="N153" s="25"/>
    </row>
    <row r="154" spans="1:14" ht="17.25" customHeight="1" x14ac:dyDescent="0.4">
      <c r="A154" s="74">
        <v>2511</v>
      </c>
      <c r="B154" s="78" t="s">
        <v>36</v>
      </c>
      <c r="C154" s="79">
        <v>1</v>
      </c>
      <c r="D154" s="79">
        <v>1</v>
      </c>
      <c r="E154" s="80" t="s">
        <v>451</v>
      </c>
      <c r="F154" s="24">
        <f>SUM(G154:H154)</f>
        <v>5351019.9000000004</v>
      </c>
      <c r="G154" s="24">
        <v>5305044.9000000004</v>
      </c>
      <c r="H154" s="24">
        <v>45975</v>
      </c>
      <c r="I154" s="24">
        <f>SUM(J154:K154)</f>
        <v>6955140.6000000006</v>
      </c>
      <c r="J154" s="24">
        <v>6150311.4000000004</v>
      </c>
      <c r="K154" s="24">
        <v>804829.2</v>
      </c>
      <c r="L154" s="24">
        <f>SUM(M154:N154)</f>
        <v>6914512.8987000007</v>
      </c>
      <c r="M154" s="24">
        <v>6128341.1231000004</v>
      </c>
      <c r="N154" s="25">
        <v>786171.77560000005</v>
      </c>
    </row>
    <row r="155" spans="1:14" ht="18.75" customHeight="1" x14ac:dyDescent="0.4">
      <c r="A155" s="74">
        <v>2520</v>
      </c>
      <c r="B155" s="78" t="s">
        <v>36</v>
      </c>
      <c r="C155" s="79">
        <v>2</v>
      </c>
      <c r="D155" s="79">
        <v>0</v>
      </c>
      <c r="E155" s="82" t="s">
        <v>452</v>
      </c>
      <c r="F155" s="24">
        <f>SUM(F157)</f>
        <v>1823070.7</v>
      </c>
      <c r="G155" s="24">
        <f t="shared" ref="G155:N155" si="44">SUM(G157)</f>
        <v>11000</v>
      </c>
      <c r="H155" s="24">
        <f t="shared" si="44"/>
        <v>1812070.7</v>
      </c>
      <c r="I155" s="24">
        <f t="shared" si="44"/>
        <v>1476729.0999999999</v>
      </c>
      <c r="J155" s="24">
        <f t="shared" si="44"/>
        <v>9965.9</v>
      </c>
      <c r="K155" s="24">
        <f t="shared" si="44"/>
        <v>1466763.2</v>
      </c>
      <c r="L155" s="24">
        <f t="shared" si="44"/>
        <v>1262684.172</v>
      </c>
      <c r="M155" s="24">
        <f t="shared" si="44"/>
        <v>7687.7569999999996</v>
      </c>
      <c r="N155" s="25">
        <f t="shared" si="44"/>
        <v>1254996.415</v>
      </c>
    </row>
    <row r="156" spans="1:14" s="81" customFormat="1" ht="18.600000000000001" customHeight="1" x14ac:dyDescent="0.4">
      <c r="A156" s="74"/>
      <c r="B156" s="78"/>
      <c r="C156" s="79"/>
      <c r="D156" s="79"/>
      <c r="E156" s="80" t="s">
        <v>369</v>
      </c>
      <c r="F156" s="24"/>
      <c r="G156" s="24"/>
      <c r="H156" s="24"/>
      <c r="I156" s="24"/>
      <c r="J156" s="24"/>
      <c r="K156" s="24"/>
      <c r="L156" s="24"/>
      <c r="M156" s="24"/>
      <c r="N156" s="25"/>
    </row>
    <row r="157" spans="1:14" ht="16.5" customHeight="1" x14ac:dyDescent="0.4">
      <c r="A157" s="74">
        <v>2521</v>
      </c>
      <c r="B157" s="78" t="s">
        <v>36</v>
      </c>
      <c r="C157" s="79">
        <v>2</v>
      </c>
      <c r="D157" s="79">
        <v>1</v>
      </c>
      <c r="E157" s="80" t="s">
        <v>453</v>
      </c>
      <c r="F157" s="24">
        <f>SUM(G157:H157)</f>
        <v>1823070.7</v>
      </c>
      <c r="G157" s="24">
        <v>11000</v>
      </c>
      <c r="H157" s="24">
        <v>1812070.7</v>
      </c>
      <c r="I157" s="24">
        <f>SUM(J157:K157)</f>
        <v>1476729.0999999999</v>
      </c>
      <c r="J157" s="24">
        <v>9965.9</v>
      </c>
      <c r="K157" s="24">
        <v>1466763.2</v>
      </c>
      <c r="L157" s="24">
        <f>SUM(M157:N157)</f>
        <v>1262684.172</v>
      </c>
      <c r="M157" s="24">
        <v>7687.7569999999996</v>
      </c>
      <c r="N157" s="25">
        <v>1254996.415</v>
      </c>
    </row>
    <row r="158" spans="1:14" ht="19.5" customHeight="1" x14ac:dyDescent="0.4">
      <c r="A158" s="74">
        <v>2530</v>
      </c>
      <c r="B158" s="78" t="s">
        <v>36</v>
      </c>
      <c r="C158" s="79">
        <v>3</v>
      </c>
      <c r="D158" s="79">
        <v>0</v>
      </c>
      <c r="E158" s="82" t="s">
        <v>454</v>
      </c>
      <c r="F158" s="24">
        <f>SUM(F160)</f>
        <v>52983</v>
      </c>
      <c r="G158" s="24">
        <f t="shared" ref="G158:N158" si="45">SUM(G160)</f>
        <v>52983</v>
      </c>
      <c r="H158" s="24">
        <f t="shared" si="45"/>
        <v>0</v>
      </c>
      <c r="I158" s="24">
        <f t="shared" si="45"/>
        <v>55783</v>
      </c>
      <c r="J158" s="24">
        <f t="shared" si="45"/>
        <v>55783</v>
      </c>
      <c r="K158" s="24">
        <f t="shared" si="45"/>
        <v>0</v>
      </c>
      <c r="L158" s="24">
        <f t="shared" si="45"/>
        <v>52781.4</v>
      </c>
      <c r="M158" s="24">
        <f t="shared" si="45"/>
        <v>52781.4</v>
      </c>
      <c r="N158" s="25">
        <f t="shared" si="45"/>
        <v>0</v>
      </c>
    </row>
    <row r="159" spans="1:14" s="81" customFormat="1" ht="19.2" customHeight="1" x14ac:dyDescent="0.4">
      <c r="A159" s="74"/>
      <c r="B159" s="78"/>
      <c r="C159" s="79"/>
      <c r="D159" s="79"/>
      <c r="E159" s="80" t="s">
        <v>369</v>
      </c>
      <c r="F159" s="24"/>
      <c r="G159" s="24"/>
      <c r="H159" s="24"/>
      <c r="I159" s="24"/>
      <c r="J159" s="24"/>
      <c r="K159" s="24"/>
      <c r="L159" s="24"/>
      <c r="M159" s="24"/>
      <c r="N159" s="25"/>
    </row>
    <row r="160" spans="1:14" ht="16.5" customHeight="1" x14ac:dyDescent="0.4">
      <c r="A160" s="74">
        <v>2531</v>
      </c>
      <c r="B160" s="78" t="s">
        <v>36</v>
      </c>
      <c r="C160" s="79">
        <v>3</v>
      </c>
      <c r="D160" s="79">
        <v>1</v>
      </c>
      <c r="E160" s="80" t="s">
        <v>454</v>
      </c>
      <c r="F160" s="24">
        <f>SUM(G160:H160)</f>
        <v>52983</v>
      </c>
      <c r="G160" s="24">
        <v>52983</v>
      </c>
      <c r="H160" s="24">
        <v>0</v>
      </c>
      <c r="I160" s="24">
        <f>SUM(J160:K160)</f>
        <v>55783</v>
      </c>
      <c r="J160" s="24">
        <v>55783</v>
      </c>
      <c r="K160" s="24">
        <v>0</v>
      </c>
      <c r="L160" s="24">
        <f>SUM(M160:N160)</f>
        <v>52781.4</v>
      </c>
      <c r="M160" s="24">
        <v>52781.4</v>
      </c>
      <c r="N160" s="25">
        <v>0</v>
      </c>
    </row>
    <row r="161" spans="1:14" ht="24.75" hidden="1" customHeight="1" x14ac:dyDescent="0.4">
      <c r="A161" s="74">
        <v>2540</v>
      </c>
      <c r="B161" s="78" t="s">
        <v>36</v>
      </c>
      <c r="C161" s="79">
        <v>4</v>
      </c>
      <c r="D161" s="79">
        <v>0</v>
      </c>
      <c r="E161" s="82" t="s">
        <v>455</v>
      </c>
      <c r="F161" s="24">
        <f>SUM(F163)</f>
        <v>0</v>
      </c>
      <c r="G161" s="24">
        <f t="shared" ref="G161:N161" si="46">SUM(G163)</f>
        <v>0</v>
      </c>
      <c r="H161" s="24">
        <f t="shared" si="46"/>
        <v>0</v>
      </c>
      <c r="I161" s="24">
        <f t="shared" si="46"/>
        <v>0</v>
      </c>
      <c r="J161" s="24">
        <f t="shared" si="46"/>
        <v>0</v>
      </c>
      <c r="K161" s="24">
        <f t="shared" si="46"/>
        <v>0</v>
      </c>
      <c r="L161" s="24">
        <f t="shared" si="46"/>
        <v>0</v>
      </c>
      <c r="M161" s="24">
        <f t="shared" si="46"/>
        <v>0</v>
      </c>
      <c r="N161" s="25">
        <f t="shared" si="46"/>
        <v>0</v>
      </c>
    </row>
    <row r="162" spans="1:14" s="81" customFormat="1" ht="16.5" hidden="1" customHeight="1" x14ac:dyDescent="0.4">
      <c r="A162" s="74"/>
      <c r="B162" s="78"/>
      <c r="C162" s="79"/>
      <c r="D162" s="79"/>
      <c r="E162" s="80" t="s">
        <v>369</v>
      </c>
      <c r="F162" s="24"/>
      <c r="G162" s="24"/>
      <c r="H162" s="24"/>
      <c r="I162" s="24"/>
      <c r="J162" s="24"/>
      <c r="K162" s="24"/>
      <c r="L162" s="24"/>
      <c r="M162" s="24"/>
      <c r="N162" s="25"/>
    </row>
    <row r="163" spans="1:14" ht="17.25" hidden="1" customHeight="1" x14ac:dyDescent="0.4">
      <c r="A163" s="74">
        <v>2541</v>
      </c>
      <c r="B163" s="78" t="s">
        <v>36</v>
      </c>
      <c r="C163" s="79">
        <v>4</v>
      </c>
      <c r="D163" s="79">
        <v>1</v>
      </c>
      <c r="E163" s="80" t="s">
        <v>455</v>
      </c>
      <c r="F163" s="24">
        <f>SUM(G163:H163)</f>
        <v>0</v>
      </c>
      <c r="G163" s="24">
        <v>0</v>
      </c>
      <c r="H163" s="24">
        <v>0</v>
      </c>
      <c r="I163" s="24">
        <f>SUM(J163:K163)</f>
        <v>0</v>
      </c>
      <c r="J163" s="24">
        <v>0</v>
      </c>
      <c r="K163" s="24">
        <v>0</v>
      </c>
      <c r="L163" s="24">
        <f>SUM(M163:N163)</f>
        <v>0</v>
      </c>
      <c r="M163" s="24">
        <v>0</v>
      </c>
      <c r="N163" s="25">
        <v>0</v>
      </c>
    </row>
    <row r="164" spans="1:14" ht="27" hidden="1" customHeight="1" x14ac:dyDescent="0.4">
      <c r="A164" s="74">
        <v>2550</v>
      </c>
      <c r="B164" s="78" t="s">
        <v>36</v>
      </c>
      <c r="C164" s="79">
        <v>5</v>
      </c>
      <c r="D164" s="79">
        <v>0</v>
      </c>
      <c r="E164" s="82" t="s">
        <v>456</v>
      </c>
      <c r="F164" s="24">
        <f>SUM(F166)</f>
        <v>0</v>
      </c>
      <c r="G164" s="24">
        <f t="shared" ref="G164:N164" si="47">SUM(G166)</f>
        <v>0</v>
      </c>
      <c r="H164" s="24">
        <f t="shared" si="47"/>
        <v>0</v>
      </c>
      <c r="I164" s="24">
        <f t="shared" si="47"/>
        <v>0</v>
      </c>
      <c r="J164" s="24">
        <f t="shared" si="47"/>
        <v>0</v>
      </c>
      <c r="K164" s="24">
        <f t="shared" si="47"/>
        <v>0</v>
      </c>
      <c r="L164" s="24">
        <f t="shared" si="47"/>
        <v>0</v>
      </c>
      <c r="M164" s="24">
        <f t="shared" si="47"/>
        <v>0</v>
      </c>
      <c r="N164" s="25">
        <f t="shared" si="47"/>
        <v>0</v>
      </c>
    </row>
    <row r="165" spans="1:14" s="81" customFormat="1" ht="14.25" hidden="1" customHeight="1" x14ac:dyDescent="0.4">
      <c r="A165" s="74"/>
      <c r="B165" s="78"/>
      <c r="C165" s="79"/>
      <c r="D165" s="79"/>
      <c r="E165" s="80" t="s">
        <v>369</v>
      </c>
      <c r="F165" s="24"/>
      <c r="G165" s="24"/>
      <c r="H165" s="24"/>
      <c r="I165" s="24"/>
      <c r="J165" s="24"/>
      <c r="K165" s="24"/>
      <c r="L165" s="24"/>
      <c r="M165" s="24"/>
      <c r="N165" s="25"/>
    </row>
    <row r="166" spans="1:14" ht="27.75" hidden="1" customHeight="1" x14ac:dyDescent="0.4">
      <c r="A166" s="74">
        <v>2551</v>
      </c>
      <c r="B166" s="78" t="s">
        <v>36</v>
      </c>
      <c r="C166" s="79">
        <v>5</v>
      </c>
      <c r="D166" s="79">
        <v>1</v>
      </c>
      <c r="E166" s="80" t="s">
        <v>456</v>
      </c>
      <c r="F166" s="24">
        <f>SUM(G166:H166)</f>
        <v>0</v>
      </c>
      <c r="G166" s="24">
        <v>0</v>
      </c>
      <c r="H166" s="24">
        <v>0</v>
      </c>
      <c r="I166" s="24">
        <f>SUM(J166:K166)</f>
        <v>0</v>
      </c>
      <c r="J166" s="24">
        <v>0</v>
      </c>
      <c r="K166" s="24">
        <v>0</v>
      </c>
      <c r="L166" s="24">
        <f>SUM(M166:N166)</f>
        <v>0</v>
      </c>
      <c r="M166" s="24">
        <v>0</v>
      </c>
      <c r="N166" s="25">
        <v>0</v>
      </c>
    </row>
    <row r="167" spans="1:14" ht="25.5" customHeight="1" x14ac:dyDescent="0.4">
      <c r="A167" s="74">
        <v>2560</v>
      </c>
      <c r="B167" s="78" t="s">
        <v>36</v>
      </c>
      <c r="C167" s="79">
        <v>6</v>
      </c>
      <c r="D167" s="79">
        <v>0</v>
      </c>
      <c r="E167" s="82" t="s">
        <v>457</v>
      </c>
      <c r="F167" s="24">
        <f>SUM(F169)</f>
        <v>3701689.2</v>
      </c>
      <c r="G167" s="24">
        <f t="shared" ref="G167:N167" si="48">SUM(G169)</f>
        <v>3701689.2</v>
      </c>
      <c r="H167" s="24">
        <f t="shared" si="48"/>
        <v>0</v>
      </c>
      <c r="I167" s="24">
        <f t="shared" si="48"/>
        <v>6141714.3999999994</v>
      </c>
      <c r="J167" s="24">
        <f t="shared" si="48"/>
        <v>5683611.0999999996</v>
      </c>
      <c r="K167" s="24">
        <f t="shared" si="48"/>
        <v>458103.3</v>
      </c>
      <c r="L167" s="24">
        <f t="shared" si="48"/>
        <v>6041811.7937000003</v>
      </c>
      <c r="M167" s="24">
        <f t="shared" si="48"/>
        <v>5681937.3117000004</v>
      </c>
      <c r="N167" s="25">
        <f t="shared" si="48"/>
        <v>359874.48200000002</v>
      </c>
    </row>
    <row r="168" spans="1:14" s="81" customFormat="1" ht="18" customHeight="1" x14ac:dyDescent="0.4">
      <c r="A168" s="74"/>
      <c r="B168" s="78"/>
      <c r="C168" s="79"/>
      <c r="D168" s="79"/>
      <c r="E168" s="80" t="s">
        <v>369</v>
      </c>
      <c r="F168" s="24"/>
      <c r="G168" s="24"/>
      <c r="H168" s="24"/>
      <c r="I168" s="24"/>
      <c r="J168" s="24"/>
      <c r="K168" s="24"/>
      <c r="L168" s="24"/>
      <c r="M168" s="24"/>
      <c r="N168" s="25"/>
    </row>
    <row r="169" spans="1:14" ht="27.75" customHeight="1" x14ac:dyDescent="0.4">
      <c r="A169" s="74">
        <v>2561</v>
      </c>
      <c r="B169" s="78" t="s">
        <v>36</v>
      </c>
      <c r="C169" s="79">
        <v>6</v>
      </c>
      <c r="D169" s="79">
        <v>1</v>
      </c>
      <c r="E169" s="80" t="s">
        <v>457</v>
      </c>
      <c r="F169" s="24">
        <f>SUM(G169:H169)</f>
        <v>3701689.2</v>
      </c>
      <c r="G169" s="24">
        <v>3701689.2</v>
      </c>
      <c r="H169" s="24">
        <v>0</v>
      </c>
      <c r="I169" s="24">
        <f>SUM(J169:K169)</f>
        <v>6141714.3999999994</v>
      </c>
      <c r="J169" s="24">
        <v>5683611.0999999996</v>
      </c>
      <c r="K169" s="24">
        <v>458103.3</v>
      </c>
      <c r="L169" s="24">
        <f>SUM(M169:N169)</f>
        <v>6041811.7937000003</v>
      </c>
      <c r="M169" s="24">
        <v>5681937.3117000004</v>
      </c>
      <c r="N169" s="25">
        <v>359874.48200000002</v>
      </c>
    </row>
    <row r="170" spans="1:14" s="84" customFormat="1" ht="54.75" customHeight="1" x14ac:dyDescent="0.25">
      <c r="A170" s="83">
        <v>2600</v>
      </c>
      <c r="B170" s="75" t="s">
        <v>37</v>
      </c>
      <c r="C170" s="76">
        <v>0</v>
      </c>
      <c r="D170" s="76">
        <v>0</v>
      </c>
      <c r="E170" s="72" t="s">
        <v>458</v>
      </c>
      <c r="F170" s="28">
        <f>SUM(F172,F175,F178,F181,F184,F187,)</f>
        <v>8845644</v>
      </c>
      <c r="G170" s="28">
        <f t="shared" ref="G170:N170" si="49">SUM(G172,G175,G178,G181,G184,G187,)</f>
        <v>3756245.8</v>
      </c>
      <c r="H170" s="28">
        <f t="shared" si="49"/>
        <v>5089398.2</v>
      </c>
      <c r="I170" s="28">
        <f t="shared" si="49"/>
        <v>9016366.1999999993</v>
      </c>
      <c r="J170" s="28">
        <f t="shared" si="49"/>
        <v>4559189.8</v>
      </c>
      <c r="K170" s="28">
        <f t="shared" si="49"/>
        <v>4457176.4000000004</v>
      </c>
      <c r="L170" s="28">
        <f t="shared" si="49"/>
        <v>7686966.3559999997</v>
      </c>
      <c r="M170" s="28">
        <f t="shared" si="49"/>
        <v>3883821.2461000001</v>
      </c>
      <c r="N170" s="29">
        <f t="shared" si="49"/>
        <v>3803145.1099</v>
      </c>
    </row>
    <row r="171" spans="1:14" ht="16.5" customHeight="1" x14ac:dyDescent="0.4">
      <c r="A171" s="74"/>
      <c r="B171" s="78"/>
      <c r="C171" s="79"/>
      <c r="D171" s="79"/>
      <c r="E171" s="80" t="s">
        <v>244</v>
      </c>
      <c r="F171" s="24"/>
      <c r="G171" s="24"/>
      <c r="H171" s="24"/>
      <c r="I171" s="24"/>
      <c r="J171" s="24"/>
      <c r="K171" s="24"/>
      <c r="L171" s="24"/>
      <c r="M171" s="24"/>
      <c r="N171" s="25"/>
    </row>
    <row r="172" spans="1:14" ht="16.5" customHeight="1" x14ac:dyDescent="0.4">
      <c r="A172" s="74">
        <v>2610</v>
      </c>
      <c r="B172" s="78" t="s">
        <v>37</v>
      </c>
      <c r="C172" s="79">
        <v>1</v>
      </c>
      <c r="D172" s="79">
        <v>0</v>
      </c>
      <c r="E172" s="82" t="s">
        <v>459</v>
      </c>
      <c r="F172" s="24">
        <f>SUM(F174)</f>
        <v>942665.8</v>
      </c>
      <c r="G172" s="24">
        <f t="shared" ref="G172:N172" si="50">SUM(G174)</f>
        <v>442665.8</v>
      </c>
      <c r="H172" s="24">
        <f t="shared" si="50"/>
        <v>500000</v>
      </c>
      <c r="I172" s="24">
        <f t="shared" si="50"/>
        <v>731301</v>
      </c>
      <c r="J172" s="24">
        <f t="shared" si="50"/>
        <v>731301</v>
      </c>
      <c r="K172" s="24">
        <f t="shared" si="50"/>
        <v>0</v>
      </c>
      <c r="L172" s="24">
        <f t="shared" si="50"/>
        <v>705474.91590000002</v>
      </c>
      <c r="M172" s="24">
        <f t="shared" si="50"/>
        <v>705474.91590000002</v>
      </c>
      <c r="N172" s="25">
        <f t="shared" si="50"/>
        <v>0</v>
      </c>
    </row>
    <row r="173" spans="1:14" s="81" customFormat="1" ht="10.5" customHeight="1" x14ac:dyDescent="0.4">
      <c r="A173" s="74"/>
      <c r="B173" s="78"/>
      <c r="C173" s="79"/>
      <c r="D173" s="79"/>
      <c r="E173" s="80" t="s">
        <v>369</v>
      </c>
      <c r="F173" s="24"/>
      <c r="G173" s="24"/>
      <c r="H173" s="24"/>
      <c r="I173" s="24"/>
      <c r="J173" s="24"/>
      <c r="K173" s="24"/>
      <c r="L173" s="24"/>
      <c r="M173" s="24"/>
      <c r="N173" s="25"/>
    </row>
    <row r="174" spans="1:14" ht="21" customHeight="1" x14ac:dyDescent="0.4">
      <c r="A174" s="74">
        <v>2611</v>
      </c>
      <c r="B174" s="78" t="s">
        <v>37</v>
      </c>
      <c r="C174" s="79">
        <v>1</v>
      </c>
      <c r="D174" s="79">
        <v>1</v>
      </c>
      <c r="E174" s="80" t="s">
        <v>459</v>
      </c>
      <c r="F174" s="24">
        <f>SUM(G174:H174)</f>
        <v>942665.8</v>
      </c>
      <c r="G174" s="24">
        <v>442665.8</v>
      </c>
      <c r="H174" s="24">
        <v>500000</v>
      </c>
      <c r="I174" s="24">
        <f>SUM(J174:K174)</f>
        <v>731301</v>
      </c>
      <c r="J174" s="24">
        <v>731301</v>
      </c>
      <c r="K174" s="24">
        <v>0</v>
      </c>
      <c r="L174" s="24">
        <f>SUM(M174:N174)</f>
        <v>705474.91590000002</v>
      </c>
      <c r="M174" s="24">
        <v>705474.91590000002</v>
      </c>
      <c r="N174" s="25">
        <v>0</v>
      </c>
    </row>
    <row r="175" spans="1:14" ht="17.25" hidden="1" customHeight="1" x14ac:dyDescent="0.4">
      <c r="A175" s="74">
        <v>2620</v>
      </c>
      <c r="B175" s="78" t="s">
        <v>37</v>
      </c>
      <c r="C175" s="79">
        <v>2</v>
      </c>
      <c r="D175" s="79">
        <v>0</v>
      </c>
      <c r="E175" s="82" t="s">
        <v>460</v>
      </c>
      <c r="F175" s="24">
        <f>SUM(F177)</f>
        <v>0</v>
      </c>
      <c r="G175" s="24">
        <f t="shared" ref="G175:N175" si="51">SUM(G177)</f>
        <v>0</v>
      </c>
      <c r="H175" s="24">
        <f t="shared" si="51"/>
        <v>0</v>
      </c>
      <c r="I175" s="24">
        <f t="shared" si="51"/>
        <v>0</v>
      </c>
      <c r="J175" s="24">
        <f t="shared" si="51"/>
        <v>0</v>
      </c>
      <c r="K175" s="24">
        <f t="shared" si="51"/>
        <v>0</v>
      </c>
      <c r="L175" s="24">
        <f t="shared" si="51"/>
        <v>0</v>
      </c>
      <c r="M175" s="24">
        <f t="shared" si="51"/>
        <v>0</v>
      </c>
      <c r="N175" s="25">
        <f t="shared" si="51"/>
        <v>0</v>
      </c>
    </row>
    <row r="176" spans="1:14" s="81" customFormat="1" ht="10.5" hidden="1" customHeight="1" x14ac:dyDescent="0.4">
      <c r="A176" s="74"/>
      <c r="B176" s="78"/>
      <c r="C176" s="79"/>
      <c r="D176" s="79"/>
      <c r="E176" s="80" t="s">
        <v>369</v>
      </c>
      <c r="F176" s="24"/>
      <c r="G176" s="24"/>
      <c r="H176" s="24"/>
      <c r="I176" s="24"/>
      <c r="J176" s="24"/>
      <c r="K176" s="24"/>
      <c r="L176" s="24"/>
      <c r="M176" s="24"/>
      <c r="N176" s="25"/>
    </row>
    <row r="177" spans="1:14" ht="13.5" hidden="1" customHeight="1" x14ac:dyDescent="0.4">
      <c r="A177" s="74">
        <v>2621</v>
      </c>
      <c r="B177" s="78" t="s">
        <v>37</v>
      </c>
      <c r="C177" s="79">
        <v>2</v>
      </c>
      <c r="D177" s="79">
        <v>1</v>
      </c>
      <c r="E177" s="80" t="s">
        <v>460</v>
      </c>
      <c r="F177" s="24">
        <f>SUM(G177:H177)</f>
        <v>0</v>
      </c>
      <c r="G177" s="24">
        <v>0</v>
      </c>
      <c r="H177" s="24">
        <v>0</v>
      </c>
      <c r="I177" s="24">
        <f>SUM(J177:K177)</f>
        <v>0</v>
      </c>
      <c r="J177" s="24">
        <v>0</v>
      </c>
      <c r="K177" s="24">
        <v>0</v>
      </c>
      <c r="L177" s="24">
        <f>SUM(M177:N177)</f>
        <v>0</v>
      </c>
      <c r="M177" s="24">
        <v>0</v>
      </c>
      <c r="N177" s="25">
        <v>0</v>
      </c>
    </row>
    <row r="178" spans="1:14" ht="18.75" hidden="1" customHeight="1" x14ac:dyDescent="0.4">
      <c r="A178" s="74">
        <v>2630</v>
      </c>
      <c r="B178" s="78" t="s">
        <v>37</v>
      </c>
      <c r="C178" s="79">
        <v>3</v>
      </c>
      <c r="D178" s="79">
        <v>0</v>
      </c>
      <c r="E178" s="82" t="s">
        <v>461</v>
      </c>
      <c r="F178" s="24">
        <f>SUM(F180)</f>
        <v>0</v>
      </c>
      <c r="G178" s="24">
        <f t="shared" ref="G178:N178" si="52">SUM(G180)</f>
        <v>0</v>
      </c>
      <c r="H178" s="24">
        <f t="shared" si="52"/>
        <v>0</v>
      </c>
      <c r="I178" s="24">
        <f t="shared" si="52"/>
        <v>0</v>
      </c>
      <c r="J178" s="24">
        <f t="shared" si="52"/>
        <v>0</v>
      </c>
      <c r="K178" s="24">
        <f t="shared" si="52"/>
        <v>0</v>
      </c>
      <c r="L178" s="24">
        <f t="shared" si="52"/>
        <v>0</v>
      </c>
      <c r="M178" s="24">
        <f t="shared" si="52"/>
        <v>0</v>
      </c>
      <c r="N178" s="25">
        <f t="shared" si="52"/>
        <v>0</v>
      </c>
    </row>
    <row r="179" spans="1:14" s="81" customFormat="1" ht="15.75" hidden="1" customHeight="1" x14ac:dyDescent="0.4">
      <c r="A179" s="74"/>
      <c r="B179" s="78"/>
      <c r="C179" s="79"/>
      <c r="D179" s="79"/>
      <c r="E179" s="80" t="s">
        <v>369</v>
      </c>
      <c r="F179" s="24"/>
      <c r="G179" s="24"/>
      <c r="H179" s="24"/>
      <c r="I179" s="24"/>
      <c r="J179" s="24"/>
      <c r="K179" s="24"/>
      <c r="L179" s="24"/>
      <c r="M179" s="24"/>
      <c r="N179" s="25"/>
    </row>
    <row r="180" spans="1:14" ht="15" hidden="1" customHeight="1" x14ac:dyDescent="0.4">
      <c r="A180" s="74">
        <v>2631</v>
      </c>
      <c r="B180" s="78" t="s">
        <v>37</v>
      </c>
      <c r="C180" s="79">
        <v>3</v>
      </c>
      <c r="D180" s="79">
        <v>1</v>
      </c>
      <c r="E180" s="80" t="s">
        <v>461</v>
      </c>
      <c r="F180" s="24">
        <f>SUM(G180:H180)</f>
        <v>0</v>
      </c>
      <c r="G180" s="24">
        <v>0</v>
      </c>
      <c r="H180" s="24">
        <v>0</v>
      </c>
      <c r="I180" s="24">
        <f>SUM(J180:K180)</f>
        <v>0</v>
      </c>
      <c r="J180" s="24">
        <v>0</v>
      </c>
      <c r="K180" s="24">
        <v>0</v>
      </c>
      <c r="L180" s="24">
        <f>SUM(M180:N180)</f>
        <v>0</v>
      </c>
      <c r="M180" s="24">
        <v>0</v>
      </c>
      <c r="N180" s="25">
        <v>0</v>
      </c>
    </row>
    <row r="181" spans="1:14" ht="15.75" customHeight="1" x14ac:dyDescent="0.4">
      <c r="A181" s="74">
        <v>2640</v>
      </c>
      <c r="B181" s="78" t="s">
        <v>37</v>
      </c>
      <c r="C181" s="79">
        <v>4</v>
      </c>
      <c r="D181" s="79">
        <v>0</v>
      </c>
      <c r="E181" s="82" t="s">
        <v>462</v>
      </c>
      <c r="F181" s="24">
        <f>SUM(F183)</f>
        <v>2136695.1</v>
      </c>
      <c r="G181" s="24">
        <f t="shared" ref="G181:N181" si="53">SUM(G183)</f>
        <v>2124383.1</v>
      </c>
      <c r="H181" s="24">
        <f t="shared" si="53"/>
        <v>12312</v>
      </c>
      <c r="I181" s="24">
        <f t="shared" si="53"/>
        <v>2743255.4</v>
      </c>
      <c r="J181" s="24">
        <f t="shared" si="53"/>
        <v>2730843.8</v>
      </c>
      <c r="K181" s="24">
        <f t="shared" si="53"/>
        <v>12411.6</v>
      </c>
      <c r="L181" s="24">
        <f t="shared" si="53"/>
        <v>2283195.8218999999</v>
      </c>
      <c r="M181" s="24">
        <f t="shared" si="53"/>
        <v>2271772.8029</v>
      </c>
      <c r="N181" s="25">
        <f t="shared" si="53"/>
        <v>11423.019</v>
      </c>
    </row>
    <row r="182" spans="1:14" s="81" customFormat="1" ht="14.25" customHeight="1" x14ac:dyDescent="0.4">
      <c r="A182" s="74"/>
      <c r="B182" s="78"/>
      <c r="C182" s="79"/>
      <c r="D182" s="79"/>
      <c r="E182" s="80" t="s">
        <v>369</v>
      </c>
      <c r="F182" s="24"/>
      <c r="G182" s="24"/>
      <c r="H182" s="24"/>
      <c r="I182" s="24"/>
      <c r="J182" s="24"/>
      <c r="K182" s="24"/>
      <c r="L182" s="24"/>
      <c r="M182" s="24"/>
      <c r="N182" s="25"/>
    </row>
    <row r="183" spans="1:14" ht="13.5" customHeight="1" x14ac:dyDescent="0.4">
      <c r="A183" s="74">
        <v>2641</v>
      </c>
      <c r="B183" s="78" t="s">
        <v>37</v>
      </c>
      <c r="C183" s="79">
        <v>4</v>
      </c>
      <c r="D183" s="79">
        <v>1</v>
      </c>
      <c r="E183" s="80" t="s">
        <v>462</v>
      </c>
      <c r="F183" s="24">
        <f>SUM(G183:H183)</f>
        <v>2136695.1</v>
      </c>
      <c r="G183" s="24">
        <v>2124383.1</v>
      </c>
      <c r="H183" s="24">
        <v>12312</v>
      </c>
      <c r="I183" s="24">
        <f>SUM(J183:K183)</f>
        <v>2743255.4</v>
      </c>
      <c r="J183" s="24">
        <v>2730843.8</v>
      </c>
      <c r="K183" s="24">
        <v>12411.6</v>
      </c>
      <c r="L183" s="24">
        <f>SUM(M183:N183)</f>
        <v>2283195.8218999999</v>
      </c>
      <c r="M183" s="24">
        <v>2271772.8029</v>
      </c>
      <c r="N183" s="25">
        <v>11423.019</v>
      </c>
    </row>
    <row r="184" spans="1:14" ht="45" customHeight="1" x14ac:dyDescent="0.4">
      <c r="A184" s="74">
        <v>2650</v>
      </c>
      <c r="B184" s="78" t="s">
        <v>37</v>
      </c>
      <c r="C184" s="79">
        <v>5</v>
      </c>
      <c r="D184" s="79">
        <v>0</v>
      </c>
      <c r="E184" s="82" t="s">
        <v>463</v>
      </c>
      <c r="F184" s="24">
        <f>SUM(F186)</f>
        <v>20000</v>
      </c>
      <c r="G184" s="24">
        <f t="shared" ref="G184:N184" si="54">SUM(G186)</f>
        <v>0</v>
      </c>
      <c r="H184" s="24">
        <f t="shared" si="54"/>
        <v>20000</v>
      </c>
      <c r="I184" s="24">
        <f t="shared" si="54"/>
        <v>42742.8</v>
      </c>
      <c r="J184" s="24">
        <f t="shared" si="54"/>
        <v>0</v>
      </c>
      <c r="K184" s="24">
        <f t="shared" si="54"/>
        <v>42742.8</v>
      </c>
      <c r="L184" s="24">
        <f t="shared" si="54"/>
        <v>40342.737000000001</v>
      </c>
      <c r="M184" s="24">
        <f t="shared" si="54"/>
        <v>0</v>
      </c>
      <c r="N184" s="25">
        <f t="shared" si="54"/>
        <v>40342.737000000001</v>
      </c>
    </row>
    <row r="185" spans="1:14" s="81" customFormat="1" ht="14.25" customHeight="1" x14ac:dyDescent="0.4">
      <c r="A185" s="74"/>
      <c r="B185" s="78"/>
      <c r="C185" s="79"/>
      <c r="D185" s="79"/>
      <c r="E185" s="80" t="s">
        <v>369</v>
      </c>
      <c r="F185" s="24"/>
      <c r="G185" s="24"/>
      <c r="H185" s="24"/>
      <c r="I185" s="24"/>
      <c r="J185" s="24"/>
      <c r="K185" s="24"/>
      <c r="L185" s="24"/>
      <c r="M185" s="24"/>
      <c r="N185" s="25"/>
    </row>
    <row r="186" spans="1:14" ht="37.5" customHeight="1" x14ac:dyDescent="0.4">
      <c r="A186" s="74">
        <v>2651</v>
      </c>
      <c r="B186" s="78" t="s">
        <v>37</v>
      </c>
      <c r="C186" s="79">
        <v>5</v>
      </c>
      <c r="D186" s="79">
        <v>1</v>
      </c>
      <c r="E186" s="80" t="s">
        <v>463</v>
      </c>
      <c r="F186" s="24">
        <f>SUM(G186:H186)</f>
        <v>20000</v>
      </c>
      <c r="G186" s="24">
        <v>0</v>
      </c>
      <c r="H186" s="24">
        <v>20000</v>
      </c>
      <c r="I186" s="24">
        <f>SUM(J186:K186)</f>
        <v>42742.8</v>
      </c>
      <c r="J186" s="24">
        <v>0</v>
      </c>
      <c r="K186" s="24">
        <v>42742.8</v>
      </c>
      <c r="L186" s="24">
        <f>SUM(M186:N186)</f>
        <v>40342.737000000001</v>
      </c>
      <c r="M186" s="24">
        <v>0</v>
      </c>
      <c r="N186" s="25">
        <v>40342.737000000001</v>
      </c>
    </row>
    <row r="187" spans="1:14" ht="29.25" customHeight="1" x14ac:dyDescent="0.4">
      <c r="A187" s="74">
        <v>2660</v>
      </c>
      <c r="B187" s="78" t="s">
        <v>37</v>
      </c>
      <c r="C187" s="79">
        <v>6</v>
      </c>
      <c r="D187" s="79">
        <v>0</v>
      </c>
      <c r="E187" s="82" t="s">
        <v>464</v>
      </c>
      <c r="F187" s="24">
        <f>SUM(F189)</f>
        <v>5746283.0999999996</v>
      </c>
      <c r="G187" s="24">
        <f t="shared" ref="G187:N187" si="55">SUM(G189)</f>
        <v>1189196.8999999999</v>
      </c>
      <c r="H187" s="24">
        <f t="shared" si="55"/>
        <v>4557086.2</v>
      </c>
      <c r="I187" s="24">
        <f t="shared" si="55"/>
        <v>5499067</v>
      </c>
      <c r="J187" s="24">
        <f t="shared" si="55"/>
        <v>1097045</v>
      </c>
      <c r="K187" s="24">
        <f t="shared" si="55"/>
        <v>4402022</v>
      </c>
      <c r="L187" s="24">
        <f t="shared" si="55"/>
        <v>4657952.8811999997</v>
      </c>
      <c r="M187" s="24">
        <f t="shared" si="55"/>
        <v>906573.52729999996</v>
      </c>
      <c r="N187" s="25">
        <f t="shared" si="55"/>
        <v>3751379.3539</v>
      </c>
    </row>
    <row r="188" spans="1:14" s="81" customFormat="1" ht="14.25" customHeight="1" x14ac:dyDescent="0.4">
      <c r="A188" s="74"/>
      <c r="B188" s="78"/>
      <c r="C188" s="79"/>
      <c r="D188" s="79"/>
      <c r="E188" s="80" t="s">
        <v>369</v>
      </c>
      <c r="F188" s="24"/>
      <c r="G188" s="24"/>
      <c r="H188" s="24"/>
      <c r="I188" s="24"/>
      <c r="J188" s="24"/>
      <c r="K188" s="24"/>
      <c r="L188" s="24"/>
      <c r="M188" s="24"/>
      <c r="N188" s="25"/>
    </row>
    <row r="189" spans="1:14" ht="31.2" customHeight="1" x14ac:dyDescent="0.4">
      <c r="A189" s="74">
        <v>2661</v>
      </c>
      <c r="B189" s="78" t="s">
        <v>37</v>
      </c>
      <c r="C189" s="79">
        <v>6</v>
      </c>
      <c r="D189" s="79">
        <v>1</v>
      </c>
      <c r="E189" s="80" t="s">
        <v>464</v>
      </c>
      <c r="F189" s="24">
        <f>SUM(G189:H189)</f>
        <v>5746283.0999999996</v>
      </c>
      <c r="G189" s="24">
        <v>1189196.8999999999</v>
      </c>
      <c r="H189" s="24">
        <v>4557086.2</v>
      </c>
      <c r="I189" s="24">
        <f>SUM(J189:K189)</f>
        <v>5499067</v>
      </c>
      <c r="J189" s="24">
        <v>1097045</v>
      </c>
      <c r="K189" s="24">
        <v>4402022</v>
      </c>
      <c r="L189" s="24">
        <f>SUM(M189:N189)</f>
        <v>4657952.8811999997</v>
      </c>
      <c r="M189" s="24">
        <v>906573.52729999996</v>
      </c>
      <c r="N189" s="25">
        <v>3751379.3539</v>
      </c>
    </row>
    <row r="190" spans="1:14" s="84" customFormat="1" ht="36" customHeight="1" x14ac:dyDescent="0.25">
      <c r="A190" s="83">
        <v>2700</v>
      </c>
      <c r="B190" s="75" t="s">
        <v>38</v>
      </c>
      <c r="C190" s="76">
        <v>0</v>
      </c>
      <c r="D190" s="76">
        <v>0</v>
      </c>
      <c r="E190" s="72" t="s">
        <v>465</v>
      </c>
      <c r="F190" s="28">
        <f>SUM(F192,F197,F203,F209,F212,F215)</f>
        <v>343688</v>
      </c>
      <c r="G190" s="28">
        <f t="shared" ref="G190:N190" si="56">SUM(G192,G197,G203,G209,G212,G215)</f>
        <v>99340</v>
      </c>
      <c r="H190" s="28">
        <f t="shared" si="56"/>
        <v>244348</v>
      </c>
      <c r="I190" s="28">
        <f t="shared" si="56"/>
        <v>537414.1</v>
      </c>
      <c r="J190" s="28">
        <f t="shared" si="56"/>
        <v>120268</v>
      </c>
      <c r="K190" s="28">
        <f t="shared" si="56"/>
        <v>417146.1</v>
      </c>
      <c r="L190" s="28">
        <f t="shared" si="56"/>
        <v>379847.951</v>
      </c>
      <c r="M190" s="28">
        <f t="shared" si="56"/>
        <v>115434</v>
      </c>
      <c r="N190" s="29">
        <f t="shared" si="56"/>
        <v>264413.951</v>
      </c>
    </row>
    <row r="191" spans="1:14" ht="22.5" customHeight="1" x14ac:dyDescent="0.4">
      <c r="A191" s="74"/>
      <c r="B191" s="78"/>
      <c r="C191" s="79"/>
      <c r="D191" s="79"/>
      <c r="E191" s="80" t="s">
        <v>244</v>
      </c>
      <c r="F191" s="24"/>
      <c r="G191" s="24"/>
      <c r="H191" s="24"/>
      <c r="I191" s="24"/>
      <c r="J191" s="24"/>
      <c r="K191" s="24"/>
      <c r="L191" s="24"/>
      <c r="M191" s="24"/>
      <c r="N191" s="25"/>
    </row>
    <row r="192" spans="1:14" ht="15.75" customHeight="1" x14ac:dyDescent="0.4">
      <c r="A192" s="74">
        <v>2710</v>
      </c>
      <c r="B192" s="78" t="s">
        <v>38</v>
      </c>
      <c r="C192" s="79">
        <v>1</v>
      </c>
      <c r="D192" s="79">
        <v>0</v>
      </c>
      <c r="E192" s="82" t="s">
        <v>466</v>
      </c>
      <c r="F192" s="24">
        <f>SUM(F194:F196)</f>
        <v>204180</v>
      </c>
      <c r="G192" s="24">
        <f t="shared" ref="G192:N192" si="57">SUM(G194:G196)</f>
        <v>0</v>
      </c>
      <c r="H192" s="24">
        <f t="shared" si="57"/>
        <v>204180</v>
      </c>
      <c r="I192" s="24">
        <f t="shared" si="57"/>
        <v>225108</v>
      </c>
      <c r="J192" s="24">
        <f t="shared" si="57"/>
        <v>20928</v>
      </c>
      <c r="K192" s="24">
        <f t="shared" si="57"/>
        <v>204180</v>
      </c>
      <c r="L192" s="24">
        <f t="shared" si="57"/>
        <v>147459.79999999999</v>
      </c>
      <c r="M192" s="24">
        <f t="shared" si="57"/>
        <v>20928</v>
      </c>
      <c r="N192" s="25">
        <f t="shared" si="57"/>
        <v>126531.8</v>
      </c>
    </row>
    <row r="193" spans="1:14" s="81" customFormat="1" ht="14.25" customHeight="1" x14ac:dyDescent="0.4">
      <c r="A193" s="74"/>
      <c r="B193" s="78"/>
      <c r="C193" s="79"/>
      <c r="D193" s="79"/>
      <c r="E193" s="80" t="s">
        <v>369</v>
      </c>
      <c r="F193" s="24"/>
      <c r="G193" s="24"/>
      <c r="H193" s="24"/>
      <c r="I193" s="24"/>
      <c r="J193" s="24"/>
      <c r="K193" s="24"/>
      <c r="L193" s="24"/>
      <c r="M193" s="24"/>
      <c r="N193" s="25"/>
    </row>
    <row r="194" spans="1:14" ht="18" customHeight="1" x14ac:dyDescent="0.4">
      <c r="A194" s="74">
        <v>2711</v>
      </c>
      <c r="B194" s="78" t="s">
        <v>38</v>
      </c>
      <c r="C194" s="79">
        <v>1</v>
      </c>
      <c r="D194" s="79">
        <v>1</v>
      </c>
      <c r="E194" s="80" t="s">
        <v>467</v>
      </c>
      <c r="F194" s="24">
        <f>SUM(G194:H194)</f>
        <v>204180</v>
      </c>
      <c r="G194" s="24">
        <v>0</v>
      </c>
      <c r="H194" s="24">
        <v>204180</v>
      </c>
      <c r="I194" s="24">
        <f>SUM(J194:K194)</f>
        <v>225108</v>
      </c>
      <c r="J194" s="24">
        <v>20928</v>
      </c>
      <c r="K194" s="24">
        <v>204180</v>
      </c>
      <c r="L194" s="24">
        <f>SUM(M194:N194)</f>
        <v>147459.79999999999</v>
      </c>
      <c r="M194" s="24">
        <v>20928</v>
      </c>
      <c r="N194" s="25">
        <v>126531.8</v>
      </c>
    </row>
    <row r="195" spans="1:14" ht="21.75" hidden="1" customHeight="1" x14ac:dyDescent="0.4">
      <c r="A195" s="74">
        <v>2712</v>
      </c>
      <c r="B195" s="78" t="s">
        <v>38</v>
      </c>
      <c r="C195" s="79">
        <v>1</v>
      </c>
      <c r="D195" s="79">
        <v>2</v>
      </c>
      <c r="E195" s="80" t="s">
        <v>468</v>
      </c>
      <c r="F195" s="24">
        <f>SUM(G195:H195)</f>
        <v>0</v>
      </c>
      <c r="G195" s="24">
        <v>0</v>
      </c>
      <c r="H195" s="24">
        <v>0</v>
      </c>
      <c r="I195" s="24">
        <f>SUM(J195:K195)</f>
        <v>0</v>
      </c>
      <c r="J195" s="24">
        <v>0</v>
      </c>
      <c r="K195" s="24">
        <v>0</v>
      </c>
      <c r="L195" s="24">
        <f>SUM(M195:N195)</f>
        <v>0</v>
      </c>
      <c r="M195" s="24">
        <v>0</v>
      </c>
      <c r="N195" s="25">
        <v>0</v>
      </c>
    </row>
    <row r="196" spans="1:14" ht="24" hidden="1" customHeight="1" x14ac:dyDescent="0.4">
      <c r="A196" s="74">
        <v>2713</v>
      </c>
      <c r="B196" s="78" t="s">
        <v>38</v>
      </c>
      <c r="C196" s="79">
        <v>1</v>
      </c>
      <c r="D196" s="79">
        <v>3</v>
      </c>
      <c r="E196" s="80" t="s">
        <v>469</v>
      </c>
      <c r="F196" s="24">
        <f>SUM(G196:H196)</f>
        <v>0</v>
      </c>
      <c r="G196" s="24">
        <v>0</v>
      </c>
      <c r="H196" s="24">
        <v>0</v>
      </c>
      <c r="I196" s="24">
        <f>SUM(J196:K196)</f>
        <v>0</v>
      </c>
      <c r="J196" s="24">
        <v>0</v>
      </c>
      <c r="K196" s="24">
        <v>0</v>
      </c>
      <c r="L196" s="24">
        <f>SUM(M196:N196)</f>
        <v>0</v>
      </c>
      <c r="M196" s="24">
        <v>0</v>
      </c>
      <c r="N196" s="25">
        <v>0</v>
      </c>
    </row>
    <row r="197" spans="1:14" ht="15" hidden="1" customHeight="1" x14ac:dyDescent="0.4">
      <c r="A197" s="74">
        <v>2720</v>
      </c>
      <c r="B197" s="78" t="s">
        <v>38</v>
      </c>
      <c r="C197" s="79">
        <v>2</v>
      </c>
      <c r="D197" s="79">
        <v>0</v>
      </c>
      <c r="E197" s="82" t="s">
        <v>470</v>
      </c>
      <c r="F197" s="24">
        <f>SUM(F199:F202)</f>
        <v>0</v>
      </c>
      <c r="G197" s="24">
        <f t="shared" ref="G197:N197" si="58">SUM(G199:G202)</f>
        <v>0</v>
      </c>
      <c r="H197" s="24">
        <f t="shared" si="58"/>
        <v>0</v>
      </c>
      <c r="I197" s="24">
        <f t="shared" si="58"/>
        <v>0</v>
      </c>
      <c r="J197" s="24">
        <f t="shared" si="58"/>
        <v>0</v>
      </c>
      <c r="K197" s="24">
        <f t="shared" si="58"/>
        <v>0</v>
      </c>
      <c r="L197" s="24">
        <f t="shared" si="58"/>
        <v>0</v>
      </c>
      <c r="M197" s="24">
        <f t="shared" si="58"/>
        <v>0</v>
      </c>
      <c r="N197" s="25">
        <f t="shared" si="58"/>
        <v>0</v>
      </c>
    </row>
    <row r="198" spans="1:14" s="81" customFormat="1" ht="14.25" hidden="1" customHeight="1" x14ac:dyDescent="0.4">
      <c r="A198" s="74"/>
      <c r="B198" s="78"/>
      <c r="C198" s="79"/>
      <c r="D198" s="79"/>
      <c r="E198" s="80" t="s">
        <v>369</v>
      </c>
      <c r="F198" s="24"/>
      <c r="G198" s="24"/>
      <c r="H198" s="24"/>
      <c r="I198" s="24"/>
      <c r="J198" s="24"/>
      <c r="K198" s="24"/>
      <c r="L198" s="24"/>
      <c r="M198" s="24"/>
      <c r="N198" s="25"/>
    </row>
    <row r="199" spans="1:14" ht="21" hidden="1" customHeight="1" x14ac:dyDescent="0.4">
      <c r="A199" s="74">
        <v>2721</v>
      </c>
      <c r="B199" s="78" t="s">
        <v>38</v>
      </c>
      <c r="C199" s="79">
        <v>2</v>
      </c>
      <c r="D199" s="79">
        <v>1</v>
      </c>
      <c r="E199" s="80" t="s">
        <v>471</v>
      </c>
      <c r="F199" s="24">
        <f>SUM(G199:H199)</f>
        <v>0</v>
      </c>
      <c r="G199" s="24">
        <v>0</v>
      </c>
      <c r="H199" s="24">
        <v>0</v>
      </c>
      <c r="I199" s="24">
        <f>SUM(J199:K199)</f>
        <v>0</v>
      </c>
      <c r="J199" s="24">
        <v>0</v>
      </c>
      <c r="K199" s="24">
        <v>0</v>
      </c>
      <c r="L199" s="24">
        <f>SUM(M199:N199)</f>
        <v>0</v>
      </c>
      <c r="M199" s="24">
        <v>0</v>
      </c>
      <c r="N199" s="25">
        <v>0</v>
      </c>
    </row>
    <row r="200" spans="1:14" ht="27" hidden="1" customHeight="1" x14ac:dyDescent="0.4">
      <c r="A200" s="74">
        <v>2722</v>
      </c>
      <c r="B200" s="78" t="s">
        <v>38</v>
      </c>
      <c r="C200" s="79">
        <v>2</v>
      </c>
      <c r="D200" s="79">
        <v>2</v>
      </c>
      <c r="E200" s="80" t="s">
        <v>472</v>
      </c>
      <c r="F200" s="24">
        <f>SUM(G200:H200)</f>
        <v>0</v>
      </c>
      <c r="G200" s="24">
        <v>0</v>
      </c>
      <c r="H200" s="24">
        <v>0</v>
      </c>
      <c r="I200" s="24">
        <f>SUM(J200:K200)</f>
        <v>0</v>
      </c>
      <c r="J200" s="24">
        <v>0</v>
      </c>
      <c r="K200" s="24">
        <v>0</v>
      </c>
      <c r="L200" s="24">
        <f>SUM(M200:N200)</f>
        <v>0</v>
      </c>
      <c r="M200" s="24">
        <v>0</v>
      </c>
      <c r="N200" s="25">
        <v>0</v>
      </c>
    </row>
    <row r="201" spans="1:14" ht="18.75" hidden="1" customHeight="1" x14ac:dyDescent="0.4">
      <c r="A201" s="74">
        <v>2723</v>
      </c>
      <c r="B201" s="78" t="s">
        <v>38</v>
      </c>
      <c r="C201" s="79">
        <v>2</v>
      </c>
      <c r="D201" s="79">
        <v>3</v>
      </c>
      <c r="E201" s="80" t="s">
        <v>473</v>
      </c>
      <c r="F201" s="24">
        <f>SUM(G201:H201)</f>
        <v>0</v>
      </c>
      <c r="G201" s="24">
        <v>0</v>
      </c>
      <c r="H201" s="24">
        <v>0</v>
      </c>
      <c r="I201" s="24">
        <f>SUM(J201:K201)</f>
        <v>0</v>
      </c>
      <c r="J201" s="24">
        <v>0</v>
      </c>
      <c r="K201" s="24">
        <v>0</v>
      </c>
      <c r="L201" s="24">
        <f>SUM(M201:N201)</f>
        <v>0</v>
      </c>
      <c r="M201" s="24">
        <v>0</v>
      </c>
      <c r="N201" s="25">
        <v>0</v>
      </c>
    </row>
    <row r="202" spans="1:14" ht="15.75" hidden="1" customHeight="1" x14ac:dyDescent="0.4">
      <c r="A202" s="74">
        <v>2724</v>
      </c>
      <c r="B202" s="78" t="s">
        <v>38</v>
      </c>
      <c r="C202" s="79">
        <v>2</v>
      </c>
      <c r="D202" s="79">
        <v>4</v>
      </c>
      <c r="E202" s="80" t="s">
        <v>474</v>
      </c>
      <c r="F202" s="24">
        <f>SUM(G202:H202)</f>
        <v>0</v>
      </c>
      <c r="G202" s="24">
        <v>0</v>
      </c>
      <c r="H202" s="24">
        <v>0</v>
      </c>
      <c r="I202" s="24">
        <f>SUM(J202:K202)</f>
        <v>0</v>
      </c>
      <c r="J202" s="24">
        <v>0</v>
      </c>
      <c r="K202" s="24">
        <v>0</v>
      </c>
      <c r="L202" s="24">
        <f>SUM(M202:N202)</f>
        <v>0</v>
      </c>
      <c r="M202" s="24">
        <v>0</v>
      </c>
      <c r="N202" s="25">
        <v>0</v>
      </c>
    </row>
    <row r="203" spans="1:14" ht="19.5" hidden="1" customHeight="1" x14ac:dyDescent="0.4">
      <c r="A203" s="74">
        <v>2730</v>
      </c>
      <c r="B203" s="78" t="s">
        <v>38</v>
      </c>
      <c r="C203" s="79">
        <v>3</v>
      </c>
      <c r="D203" s="79">
        <v>0</v>
      </c>
      <c r="E203" s="82" t="s">
        <v>475</v>
      </c>
      <c r="F203" s="24">
        <f>SUM(F205:F208)</f>
        <v>0</v>
      </c>
      <c r="G203" s="24">
        <f t="shared" ref="G203:N203" si="59">SUM(G205:G208)</f>
        <v>0</v>
      </c>
      <c r="H203" s="24">
        <f t="shared" si="59"/>
        <v>0</v>
      </c>
      <c r="I203" s="24">
        <f t="shared" si="59"/>
        <v>0</v>
      </c>
      <c r="J203" s="24">
        <f t="shared" si="59"/>
        <v>0</v>
      </c>
      <c r="K203" s="24">
        <f t="shared" si="59"/>
        <v>0</v>
      </c>
      <c r="L203" s="24">
        <f t="shared" si="59"/>
        <v>0</v>
      </c>
      <c r="M203" s="24">
        <f t="shared" si="59"/>
        <v>0</v>
      </c>
      <c r="N203" s="25">
        <f t="shared" si="59"/>
        <v>0</v>
      </c>
    </row>
    <row r="204" spans="1:14" s="81" customFormat="1" ht="10.5" hidden="1" customHeight="1" x14ac:dyDescent="0.4">
      <c r="A204" s="74"/>
      <c r="B204" s="78"/>
      <c r="C204" s="79"/>
      <c r="D204" s="79"/>
      <c r="E204" s="80" t="s">
        <v>369</v>
      </c>
      <c r="F204" s="24"/>
      <c r="G204" s="24"/>
      <c r="H204" s="24"/>
      <c r="I204" s="24"/>
      <c r="J204" s="24"/>
      <c r="K204" s="24"/>
      <c r="L204" s="24"/>
      <c r="M204" s="24"/>
      <c r="N204" s="25"/>
    </row>
    <row r="205" spans="1:14" ht="24.75" hidden="1" customHeight="1" x14ac:dyDescent="0.4">
      <c r="A205" s="74">
        <v>2731</v>
      </c>
      <c r="B205" s="78" t="s">
        <v>38</v>
      </c>
      <c r="C205" s="79">
        <v>3</v>
      </c>
      <c r="D205" s="79">
        <v>1</v>
      </c>
      <c r="E205" s="80" t="s">
        <v>476</v>
      </c>
      <c r="F205" s="24">
        <f>SUM(G205:H205)</f>
        <v>0</v>
      </c>
      <c r="G205" s="24">
        <v>0</v>
      </c>
      <c r="H205" s="24">
        <v>0</v>
      </c>
      <c r="I205" s="24">
        <f>SUM(J205:K205)</f>
        <v>0</v>
      </c>
      <c r="J205" s="24">
        <v>0</v>
      </c>
      <c r="K205" s="24">
        <v>0</v>
      </c>
      <c r="L205" s="24">
        <f>SUM(M205:N205)</f>
        <v>0</v>
      </c>
      <c r="M205" s="24">
        <v>0</v>
      </c>
      <c r="N205" s="25">
        <v>0</v>
      </c>
    </row>
    <row r="206" spans="1:14" ht="24.75" hidden="1" customHeight="1" x14ac:dyDescent="0.4">
      <c r="A206" s="74">
        <v>2732</v>
      </c>
      <c r="B206" s="78" t="s">
        <v>38</v>
      </c>
      <c r="C206" s="79">
        <v>3</v>
      </c>
      <c r="D206" s="79">
        <v>2</v>
      </c>
      <c r="E206" s="80" t="s">
        <v>477</v>
      </c>
      <c r="F206" s="24">
        <f>SUM(G206:H206)</f>
        <v>0</v>
      </c>
      <c r="G206" s="24">
        <v>0</v>
      </c>
      <c r="H206" s="24">
        <v>0</v>
      </c>
      <c r="I206" s="24">
        <f>SUM(J206:K206)</f>
        <v>0</v>
      </c>
      <c r="J206" s="24">
        <v>0</v>
      </c>
      <c r="K206" s="24">
        <v>0</v>
      </c>
      <c r="L206" s="24">
        <f>SUM(M206:N206)</f>
        <v>0</v>
      </c>
      <c r="M206" s="24">
        <v>0</v>
      </c>
      <c r="N206" s="25">
        <v>0</v>
      </c>
    </row>
    <row r="207" spans="1:14" ht="16.5" hidden="1" customHeight="1" x14ac:dyDescent="0.4">
      <c r="A207" s="74">
        <v>2733</v>
      </c>
      <c r="B207" s="78" t="s">
        <v>38</v>
      </c>
      <c r="C207" s="79">
        <v>3</v>
      </c>
      <c r="D207" s="79">
        <v>3</v>
      </c>
      <c r="E207" s="80" t="s">
        <v>478</v>
      </c>
      <c r="F207" s="24">
        <f>SUM(G207:H207)</f>
        <v>0</v>
      </c>
      <c r="G207" s="24">
        <v>0</v>
      </c>
      <c r="H207" s="24">
        <v>0</v>
      </c>
      <c r="I207" s="24">
        <f>SUM(J207:K207)</f>
        <v>0</v>
      </c>
      <c r="J207" s="24">
        <v>0</v>
      </c>
      <c r="K207" s="24">
        <v>0</v>
      </c>
      <c r="L207" s="24">
        <f>SUM(M207:N207)</f>
        <v>0</v>
      </c>
      <c r="M207" s="24">
        <v>0</v>
      </c>
      <c r="N207" s="25">
        <v>0</v>
      </c>
    </row>
    <row r="208" spans="1:14" ht="33.75" hidden="1" customHeight="1" x14ac:dyDescent="0.4">
      <c r="A208" s="74">
        <v>2734</v>
      </c>
      <c r="B208" s="78" t="s">
        <v>38</v>
      </c>
      <c r="C208" s="79">
        <v>3</v>
      </c>
      <c r="D208" s="79">
        <v>4</v>
      </c>
      <c r="E208" s="80" t="s">
        <v>479</v>
      </c>
      <c r="F208" s="24">
        <f>SUM(G208:H208)</f>
        <v>0</v>
      </c>
      <c r="G208" s="24">
        <v>0</v>
      </c>
      <c r="H208" s="24">
        <v>0</v>
      </c>
      <c r="I208" s="24">
        <f>SUM(J208:K208)</f>
        <v>0</v>
      </c>
      <c r="J208" s="24">
        <v>0</v>
      </c>
      <c r="K208" s="24">
        <v>0</v>
      </c>
      <c r="L208" s="24">
        <f>SUM(M208:N208)</f>
        <v>0</v>
      </c>
      <c r="M208" s="24">
        <v>0</v>
      </c>
      <c r="N208" s="25">
        <v>0</v>
      </c>
    </row>
    <row r="209" spans="1:14" ht="15.75" hidden="1" customHeight="1" x14ac:dyDescent="0.4">
      <c r="A209" s="74">
        <v>2740</v>
      </c>
      <c r="B209" s="78" t="s">
        <v>38</v>
      </c>
      <c r="C209" s="79">
        <v>4</v>
      </c>
      <c r="D209" s="79">
        <v>0</v>
      </c>
      <c r="E209" s="82" t="s">
        <v>480</v>
      </c>
      <c r="F209" s="24">
        <f>SUM(F211)</f>
        <v>0</v>
      </c>
      <c r="G209" s="24">
        <f t="shared" ref="G209:N209" si="60">SUM(G211)</f>
        <v>0</v>
      </c>
      <c r="H209" s="24">
        <f t="shared" si="60"/>
        <v>0</v>
      </c>
      <c r="I209" s="24">
        <f t="shared" si="60"/>
        <v>0</v>
      </c>
      <c r="J209" s="24">
        <f t="shared" si="60"/>
        <v>0</v>
      </c>
      <c r="K209" s="24">
        <f t="shared" si="60"/>
        <v>0</v>
      </c>
      <c r="L209" s="24">
        <f t="shared" si="60"/>
        <v>0</v>
      </c>
      <c r="M209" s="24">
        <f t="shared" si="60"/>
        <v>0</v>
      </c>
      <c r="N209" s="25">
        <f t="shared" si="60"/>
        <v>0</v>
      </c>
    </row>
    <row r="210" spans="1:14" s="81" customFormat="1" ht="15.75" hidden="1" customHeight="1" x14ac:dyDescent="0.4">
      <c r="A210" s="74"/>
      <c r="B210" s="78"/>
      <c r="C210" s="79"/>
      <c r="D210" s="79"/>
      <c r="E210" s="80" t="s">
        <v>369</v>
      </c>
      <c r="F210" s="24"/>
      <c r="G210" s="24"/>
      <c r="H210" s="24"/>
      <c r="I210" s="24"/>
      <c r="J210" s="24"/>
      <c r="K210" s="24"/>
      <c r="L210" s="24"/>
      <c r="M210" s="24"/>
      <c r="N210" s="25"/>
    </row>
    <row r="211" spans="1:14" ht="25.5" hidden="1" customHeight="1" x14ac:dyDescent="0.4">
      <c r="A211" s="74">
        <v>2741</v>
      </c>
      <c r="B211" s="78" t="s">
        <v>38</v>
      </c>
      <c r="C211" s="79">
        <v>4</v>
      </c>
      <c r="D211" s="79">
        <v>1</v>
      </c>
      <c r="E211" s="80" t="s">
        <v>480</v>
      </c>
      <c r="F211" s="24">
        <f>SUM(G211:H211)</f>
        <v>0</v>
      </c>
      <c r="G211" s="24">
        <v>0</v>
      </c>
      <c r="H211" s="24">
        <v>0</v>
      </c>
      <c r="I211" s="24">
        <f>SUM(J211:K211)</f>
        <v>0</v>
      </c>
      <c r="J211" s="24">
        <v>0</v>
      </c>
      <c r="K211" s="24">
        <v>0</v>
      </c>
      <c r="L211" s="24">
        <f>SUM(M211:N211)</f>
        <v>0</v>
      </c>
      <c r="M211" s="24">
        <v>0</v>
      </c>
      <c r="N211" s="25">
        <v>0</v>
      </c>
    </row>
    <row r="212" spans="1:14" ht="28.5" hidden="1" customHeight="1" x14ac:dyDescent="0.4">
      <c r="A212" s="74">
        <v>2750</v>
      </c>
      <c r="B212" s="78" t="s">
        <v>38</v>
      </c>
      <c r="C212" s="79">
        <v>5</v>
      </c>
      <c r="D212" s="79">
        <v>0</v>
      </c>
      <c r="E212" s="82" t="s">
        <v>481</v>
      </c>
      <c r="F212" s="24">
        <f>SUM(F214)</f>
        <v>0</v>
      </c>
      <c r="G212" s="24">
        <f t="shared" ref="G212:N212" si="61">SUM(G214)</f>
        <v>0</v>
      </c>
      <c r="H212" s="24">
        <f t="shared" si="61"/>
        <v>0</v>
      </c>
      <c r="I212" s="24">
        <f t="shared" si="61"/>
        <v>0</v>
      </c>
      <c r="J212" s="24">
        <f t="shared" si="61"/>
        <v>0</v>
      </c>
      <c r="K212" s="24">
        <f t="shared" si="61"/>
        <v>0</v>
      </c>
      <c r="L212" s="24">
        <f t="shared" si="61"/>
        <v>0</v>
      </c>
      <c r="M212" s="24">
        <f t="shared" si="61"/>
        <v>0</v>
      </c>
      <c r="N212" s="25">
        <f t="shared" si="61"/>
        <v>0</v>
      </c>
    </row>
    <row r="213" spans="1:14" s="81" customFormat="1" ht="15.75" hidden="1" customHeight="1" x14ac:dyDescent="0.4">
      <c r="A213" s="74"/>
      <c r="B213" s="78"/>
      <c r="C213" s="79"/>
      <c r="D213" s="79"/>
      <c r="E213" s="80" t="s">
        <v>369</v>
      </c>
      <c r="F213" s="24"/>
      <c r="G213" s="24"/>
      <c r="H213" s="24"/>
      <c r="I213" s="24"/>
      <c r="J213" s="24"/>
      <c r="K213" s="24"/>
      <c r="L213" s="24"/>
      <c r="M213" s="24"/>
      <c r="N213" s="25"/>
    </row>
    <row r="214" spans="1:14" ht="30" hidden="1" customHeight="1" x14ac:dyDescent="0.4">
      <c r="A214" s="74">
        <v>2751</v>
      </c>
      <c r="B214" s="78" t="s">
        <v>38</v>
      </c>
      <c r="C214" s="79">
        <v>5</v>
      </c>
      <c r="D214" s="79">
        <v>1</v>
      </c>
      <c r="E214" s="80" t="s">
        <v>481</v>
      </c>
      <c r="F214" s="24">
        <f>SUM(G214:H214)</f>
        <v>0</v>
      </c>
      <c r="G214" s="24">
        <v>0</v>
      </c>
      <c r="H214" s="24">
        <v>0</v>
      </c>
      <c r="I214" s="24">
        <f>SUM(J214:K214)</f>
        <v>0</v>
      </c>
      <c r="J214" s="24">
        <v>0</v>
      </c>
      <c r="K214" s="24">
        <v>0</v>
      </c>
      <c r="L214" s="24">
        <f>SUM(M214:N214)</f>
        <v>0</v>
      </c>
      <c r="M214" s="24">
        <v>0</v>
      </c>
      <c r="N214" s="25">
        <v>0</v>
      </c>
    </row>
    <row r="215" spans="1:14" ht="19.5" customHeight="1" x14ac:dyDescent="0.4">
      <c r="A215" s="74">
        <v>2760</v>
      </c>
      <c r="B215" s="78" t="s">
        <v>38</v>
      </c>
      <c r="C215" s="79">
        <v>6</v>
      </c>
      <c r="D215" s="79">
        <v>0</v>
      </c>
      <c r="E215" s="82" t="s">
        <v>482</v>
      </c>
      <c r="F215" s="24">
        <f>SUM(F217:F218)</f>
        <v>139508</v>
      </c>
      <c r="G215" s="24">
        <f t="shared" ref="G215:N215" si="62">SUM(G217:G218)</f>
        <v>99340</v>
      </c>
      <c r="H215" s="24">
        <f t="shared" si="62"/>
        <v>40168</v>
      </c>
      <c r="I215" s="24">
        <f t="shared" si="62"/>
        <v>312306.09999999998</v>
      </c>
      <c r="J215" s="24">
        <f t="shared" si="62"/>
        <v>99340</v>
      </c>
      <c r="K215" s="24">
        <f t="shared" si="62"/>
        <v>212966.1</v>
      </c>
      <c r="L215" s="24">
        <f t="shared" si="62"/>
        <v>232388.15100000001</v>
      </c>
      <c r="M215" s="24">
        <f t="shared" si="62"/>
        <v>94506</v>
      </c>
      <c r="N215" s="25">
        <f t="shared" si="62"/>
        <v>137882.15100000001</v>
      </c>
    </row>
    <row r="216" spans="1:14" s="81" customFormat="1" ht="10.5" customHeight="1" x14ac:dyDescent="0.4">
      <c r="A216" s="74"/>
      <c r="B216" s="78"/>
      <c r="C216" s="79"/>
      <c r="D216" s="79"/>
      <c r="E216" s="80" t="s">
        <v>369</v>
      </c>
      <c r="F216" s="24"/>
      <c r="G216" s="24"/>
      <c r="H216" s="24"/>
      <c r="I216" s="24"/>
      <c r="J216" s="24"/>
      <c r="K216" s="24"/>
      <c r="L216" s="24"/>
      <c r="M216" s="24"/>
      <c r="N216" s="25"/>
    </row>
    <row r="217" spans="1:14" x14ac:dyDescent="0.4">
      <c r="A217" s="74">
        <v>2761</v>
      </c>
      <c r="B217" s="78" t="s">
        <v>38</v>
      </c>
      <c r="C217" s="79">
        <v>6</v>
      </c>
      <c r="D217" s="79">
        <v>1</v>
      </c>
      <c r="E217" s="80" t="s">
        <v>483</v>
      </c>
      <c r="F217" s="24">
        <f>SUM(G217:H217)</f>
        <v>139508</v>
      </c>
      <c r="G217" s="24">
        <v>99340</v>
      </c>
      <c r="H217" s="24">
        <v>40168</v>
      </c>
      <c r="I217" s="24">
        <f>SUM(J217:K217)</f>
        <v>312306.09999999998</v>
      </c>
      <c r="J217" s="24">
        <v>99340</v>
      </c>
      <c r="K217" s="24">
        <v>212966.1</v>
      </c>
      <c r="L217" s="24">
        <f>SUM(M217:N217)</f>
        <v>232388.15100000001</v>
      </c>
      <c r="M217" s="24">
        <v>94506</v>
      </c>
      <c r="N217" s="25">
        <v>137882.15100000001</v>
      </c>
    </row>
    <row r="218" spans="1:14" ht="16.5" hidden="1" customHeight="1" x14ac:dyDescent="0.4">
      <c r="A218" s="74">
        <v>2762</v>
      </c>
      <c r="B218" s="78" t="s">
        <v>38</v>
      </c>
      <c r="C218" s="79">
        <v>6</v>
      </c>
      <c r="D218" s="79">
        <v>2</v>
      </c>
      <c r="E218" s="80" t="s">
        <v>482</v>
      </c>
      <c r="F218" s="24">
        <f>SUM(G218:H218)</f>
        <v>0</v>
      </c>
      <c r="G218" s="24">
        <v>0</v>
      </c>
      <c r="H218" s="24">
        <v>0</v>
      </c>
      <c r="I218" s="24">
        <f>SUM(J218:K218)</f>
        <v>0</v>
      </c>
      <c r="J218" s="24">
        <v>0</v>
      </c>
      <c r="K218" s="24">
        <v>0</v>
      </c>
      <c r="L218" s="24">
        <f>SUM(M218:N218)</f>
        <v>0</v>
      </c>
      <c r="M218" s="24">
        <v>0</v>
      </c>
      <c r="N218" s="25">
        <v>0</v>
      </c>
    </row>
    <row r="219" spans="1:14" s="84" customFormat="1" ht="33.75" customHeight="1" x14ac:dyDescent="0.25">
      <c r="A219" s="83">
        <v>2800</v>
      </c>
      <c r="B219" s="75" t="s">
        <v>39</v>
      </c>
      <c r="C219" s="76">
        <v>0</v>
      </c>
      <c r="D219" s="76">
        <v>0</v>
      </c>
      <c r="E219" s="72" t="s">
        <v>484</v>
      </c>
      <c r="F219" s="28">
        <f>SUM(F221,F224,F233,F238,F243,F246)</f>
        <v>9269390.8000000007</v>
      </c>
      <c r="G219" s="28">
        <f t="shared" ref="G219:N219" si="63">SUM(G221,G224,G233,G238,G243,G246)</f>
        <v>7667565.7999999998</v>
      </c>
      <c r="H219" s="28">
        <f t="shared" si="63"/>
        <v>1601825</v>
      </c>
      <c r="I219" s="28">
        <f t="shared" si="63"/>
        <v>11283495.500000002</v>
      </c>
      <c r="J219" s="28">
        <f t="shared" si="63"/>
        <v>9080959.1999999993</v>
      </c>
      <c r="K219" s="28">
        <f t="shared" si="63"/>
        <v>2202536.2999999998</v>
      </c>
      <c r="L219" s="28">
        <f>SUM(L221,L224,L233,L238,L243,L246)</f>
        <v>9480238.0525000002</v>
      </c>
      <c r="M219" s="28">
        <f t="shared" si="63"/>
        <v>7975299.3231999986</v>
      </c>
      <c r="N219" s="29">
        <f t="shared" si="63"/>
        <v>1504938.7293</v>
      </c>
    </row>
    <row r="220" spans="1:14" ht="19.5" customHeight="1" x14ac:dyDescent="0.4">
      <c r="A220" s="74"/>
      <c r="B220" s="78"/>
      <c r="C220" s="79"/>
      <c r="D220" s="79"/>
      <c r="E220" s="80" t="s">
        <v>244</v>
      </c>
      <c r="F220" s="24"/>
      <c r="G220" s="24"/>
      <c r="H220" s="24"/>
      <c r="I220" s="24"/>
      <c r="J220" s="24"/>
      <c r="K220" s="24"/>
      <c r="L220" s="24"/>
      <c r="M220" s="24"/>
      <c r="N220" s="25"/>
    </row>
    <row r="221" spans="1:14" ht="18.75" customHeight="1" x14ac:dyDescent="0.4">
      <c r="A221" s="74">
        <v>2810</v>
      </c>
      <c r="B221" s="78" t="s">
        <v>39</v>
      </c>
      <c r="C221" s="79">
        <v>1</v>
      </c>
      <c r="D221" s="79">
        <v>0</v>
      </c>
      <c r="E221" s="82" t="s">
        <v>485</v>
      </c>
      <c r="F221" s="24">
        <f>SUM(F223)</f>
        <v>3895520.2</v>
      </c>
      <c r="G221" s="24">
        <f t="shared" ref="G221:N221" si="64">SUM(G223)</f>
        <v>2633695.2000000002</v>
      </c>
      <c r="H221" s="24">
        <f t="shared" si="64"/>
        <v>1261825</v>
      </c>
      <c r="I221" s="24">
        <f t="shared" si="64"/>
        <v>4213874.4000000004</v>
      </c>
      <c r="J221" s="24">
        <f t="shared" si="64"/>
        <v>2612812.9</v>
      </c>
      <c r="K221" s="24">
        <f t="shared" si="64"/>
        <v>1601061.5</v>
      </c>
      <c r="L221" s="24">
        <f t="shared" si="64"/>
        <v>3067381.4632999999</v>
      </c>
      <c r="M221" s="24">
        <f t="shared" si="64"/>
        <v>1679235.7376000001</v>
      </c>
      <c r="N221" s="25">
        <f t="shared" si="64"/>
        <v>1388145.7257000001</v>
      </c>
    </row>
    <row r="222" spans="1:14" s="81" customFormat="1" ht="10.5" customHeight="1" x14ac:dyDescent="0.4">
      <c r="A222" s="74"/>
      <c r="B222" s="78"/>
      <c r="C222" s="79"/>
      <c r="D222" s="79"/>
      <c r="E222" s="80" t="s">
        <v>369</v>
      </c>
      <c r="F222" s="24"/>
      <c r="G222" s="24"/>
      <c r="H222" s="24"/>
      <c r="I222" s="24"/>
      <c r="J222" s="24"/>
      <c r="K222" s="24"/>
      <c r="L222" s="24"/>
      <c r="M222" s="24"/>
      <c r="N222" s="25"/>
    </row>
    <row r="223" spans="1:14" ht="16.5" customHeight="1" x14ac:dyDescent="0.4">
      <c r="A223" s="74">
        <v>2811</v>
      </c>
      <c r="B223" s="78" t="s">
        <v>39</v>
      </c>
      <c r="C223" s="79">
        <v>1</v>
      </c>
      <c r="D223" s="79">
        <v>1</v>
      </c>
      <c r="E223" s="80" t="s">
        <v>485</v>
      </c>
      <c r="F223" s="24">
        <f>SUM(G223:H223)</f>
        <v>3895520.2</v>
      </c>
      <c r="G223" s="24">
        <v>2633695.2000000002</v>
      </c>
      <c r="H223" s="24">
        <v>1261825</v>
      </c>
      <c r="I223" s="24">
        <f>SUM(J223:K223)</f>
        <v>4213874.4000000004</v>
      </c>
      <c r="J223" s="24">
        <v>2612812.9</v>
      </c>
      <c r="K223" s="24">
        <v>1601061.5</v>
      </c>
      <c r="L223" s="24">
        <f>SUM(M223:N223)</f>
        <v>3067381.4632999999</v>
      </c>
      <c r="M223" s="24">
        <v>1679235.7376000001</v>
      </c>
      <c r="N223" s="25">
        <v>1388145.7257000001</v>
      </c>
    </row>
    <row r="224" spans="1:14" ht="17.25" customHeight="1" x14ac:dyDescent="0.4">
      <c r="A224" s="74">
        <v>2820</v>
      </c>
      <c r="B224" s="78" t="s">
        <v>39</v>
      </c>
      <c r="C224" s="79">
        <v>2</v>
      </c>
      <c r="D224" s="79">
        <v>0</v>
      </c>
      <c r="E224" s="82" t="s">
        <v>486</v>
      </c>
      <c r="F224" s="24">
        <f>SUM(F226:F232)</f>
        <v>5353281.5999999996</v>
      </c>
      <c r="G224" s="24">
        <f t="shared" ref="G224:N224" si="65">SUM(G226:G232)</f>
        <v>5013281.5999999996</v>
      </c>
      <c r="H224" s="24">
        <f t="shared" si="65"/>
        <v>340000</v>
      </c>
      <c r="I224" s="24">
        <f t="shared" si="65"/>
        <v>7036982.1000000015</v>
      </c>
      <c r="J224" s="24">
        <f t="shared" si="65"/>
        <v>6435507.2999999998</v>
      </c>
      <c r="K224" s="24">
        <f t="shared" si="65"/>
        <v>601474.80000000005</v>
      </c>
      <c r="L224" s="24">
        <f t="shared" si="65"/>
        <v>6383481.6779999994</v>
      </c>
      <c r="M224" s="24">
        <f t="shared" si="65"/>
        <v>6266688.674399999</v>
      </c>
      <c r="N224" s="25">
        <f t="shared" si="65"/>
        <v>116793.0036</v>
      </c>
    </row>
    <row r="225" spans="1:14" s="81" customFormat="1" ht="10.5" customHeight="1" x14ac:dyDescent="0.4">
      <c r="A225" s="74"/>
      <c r="B225" s="78"/>
      <c r="C225" s="79"/>
      <c r="D225" s="79"/>
      <c r="E225" s="80" t="s">
        <v>369</v>
      </c>
      <c r="F225" s="24"/>
      <c r="G225" s="24"/>
      <c r="H225" s="24"/>
      <c r="I225" s="24"/>
      <c r="J225" s="24"/>
      <c r="K225" s="24"/>
      <c r="L225" s="24"/>
      <c r="M225" s="24"/>
      <c r="N225" s="25"/>
    </row>
    <row r="226" spans="1:14" x14ac:dyDescent="0.4">
      <c r="A226" s="74">
        <v>2821</v>
      </c>
      <c r="B226" s="78" t="s">
        <v>39</v>
      </c>
      <c r="C226" s="79">
        <v>2</v>
      </c>
      <c r="D226" s="79">
        <v>1</v>
      </c>
      <c r="E226" s="80" t="s">
        <v>487</v>
      </c>
      <c r="F226" s="24">
        <f t="shared" ref="F226:F232" si="66">SUM(G226:H226)</f>
        <v>706063.3</v>
      </c>
      <c r="G226" s="24">
        <v>666063.30000000005</v>
      </c>
      <c r="H226" s="24">
        <v>40000</v>
      </c>
      <c r="I226" s="24">
        <f t="shared" ref="I226:I232" si="67">SUM(J226:K226)</f>
        <v>753131</v>
      </c>
      <c r="J226" s="24">
        <v>713131</v>
      </c>
      <c r="K226" s="24">
        <v>40000</v>
      </c>
      <c r="L226" s="24">
        <f t="shared" ref="L226:L232" si="68">SUM(M226:N226)</f>
        <v>742513.30229999998</v>
      </c>
      <c r="M226" s="24">
        <v>712211.4</v>
      </c>
      <c r="N226" s="25">
        <v>30301.902300000002</v>
      </c>
    </row>
    <row r="227" spans="1:14" x14ac:dyDescent="0.4">
      <c r="A227" s="74">
        <v>2822</v>
      </c>
      <c r="B227" s="78" t="s">
        <v>39</v>
      </c>
      <c r="C227" s="79">
        <v>2</v>
      </c>
      <c r="D227" s="79">
        <v>2</v>
      </c>
      <c r="E227" s="80" t="s">
        <v>488</v>
      </c>
      <c r="F227" s="24">
        <f t="shared" si="66"/>
        <v>360301</v>
      </c>
      <c r="G227" s="24">
        <v>360301</v>
      </c>
      <c r="H227" s="24">
        <v>0</v>
      </c>
      <c r="I227" s="24">
        <f t="shared" si="67"/>
        <v>258287.1</v>
      </c>
      <c r="J227" s="24">
        <v>258287.1</v>
      </c>
      <c r="K227" s="24">
        <v>0</v>
      </c>
      <c r="L227" s="24">
        <f t="shared" si="68"/>
        <v>258287.1</v>
      </c>
      <c r="M227" s="24">
        <v>258287.1</v>
      </c>
      <c r="N227" s="25">
        <v>0</v>
      </c>
    </row>
    <row r="228" spans="1:14" ht="18" customHeight="1" x14ac:dyDescent="0.4">
      <c r="A228" s="74">
        <v>2823</v>
      </c>
      <c r="B228" s="78" t="s">
        <v>39</v>
      </c>
      <c r="C228" s="79">
        <v>2</v>
      </c>
      <c r="D228" s="79">
        <v>3</v>
      </c>
      <c r="E228" s="80" t="s">
        <v>489</v>
      </c>
      <c r="F228" s="24">
        <f t="shared" si="66"/>
        <v>535801.59999999998</v>
      </c>
      <c r="G228" s="24">
        <v>535801.59999999998</v>
      </c>
      <c r="H228" s="24">
        <v>0</v>
      </c>
      <c r="I228" s="24">
        <f t="shared" si="67"/>
        <v>532751.5</v>
      </c>
      <c r="J228" s="24">
        <v>532751.5</v>
      </c>
      <c r="K228" s="24">
        <v>0</v>
      </c>
      <c r="L228" s="24">
        <f t="shared" si="68"/>
        <v>532751.5</v>
      </c>
      <c r="M228" s="24">
        <v>532751.5</v>
      </c>
      <c r="N228" s="25">
        <v>0</v>
      </c>
    </row>
    <row r="229" spans="1:14" x14ac:dyDescent="0.4">
      <c r="A229" s="74">
        <v>2824</v>
      </c>
      <c r="B229" s="78" t="s">
        <v>39</v>
      </c>
      <c r="C229" s="79">
        <v>2</v>
      </c>
      <c r="D229" s="79">
        <v>4</v>
      </c>
      <c r="E229" s="80" t="s">
        <v>490</v>
      </c>
      <c r="F229" s="24">
        <f t="shared" si="66"/>
        <v>2816620.1</v>
      </c>
      <c r="G229" s="24">
        <v>2816620.1</v>
      </c>
      <c r="H229" s="24">
        <v>0</v>
      </c>
      <c r="I229" s="24">
        <f t="shared" si="67"/>
        <v>4232153.6000000006</v>
      </c>
      <c r="J229" s="24">
        <v>4228796.9000000004</v>
      </c>
      <c r="K229" s="24">
        <v>3356.7</v>
      </c>
      <c r="L229" s="24">
        <f t="shared" si="68"/>
        <v>4115993.9564</v>
      </c>
      <c r="M229" s="24">
        <v>4112984.2873999998</v>
      </c>
      <c r="N229" s="25">
        <v>3009.6689999999999</v>
      </c>
    </row>
    <row r="230" spans="1:14" x14ac:dyDescent="0.4">
      <c r="A230" s="74">
        <v>2825</v>
      </c>
      <c r="B230" s="78" t="s">
        <v>39</v>
      </c>
      <c r="C230" s="79">
        <v>2</v>
      </c>
      <c r="D230" s="79">
        <v>5</v>
      </c>
      <c r="E230" s="80" t="s">
        <v>491</v>
      </c>
      <c r="F230" s="24">
        <f t="shared" si="66"/>
        <v>914495.6</v>
      </c>
      <c r="G230" s="24">
        <v>614495.6</v>
      </c>
      <c r="H230" s="24">
        <v>300000</v>
      </c>
      <c r="I230" s="24">
        <f t="shared" si="67"/>
        <v>1091244.7</v>
      </c>
      <c r="J230" s="24">
        <v>624896.6</v>
      </c>
      <c r="K230" s="24">
        <v>466348.1</v>
      </c>
      <c r="L230" s="24">
        <f t="shared" si="68"/>
        <v>658378.03229999996</v>
      </c>
      <c r="M230" s="24">
        <v>624896.6</v>
      </c>
      <c r="N230" s="25">
        <v>33481.4323</v>
      </c>
    </row>
    <row r="231" spans="1:14" hidden="1" x14ac:dyDescent="0.4">
      <c r="A231" s="74">
        <v>2826</v>
      </c>
      <c r="B231" s="78" t="s">
        <v>39</v>
      </c>
      <c r="C231" s="79">
        <v>2</v>
      </c>
      <c r="D231" s="79">
        <v>6</v>
      </c>
      <c r="E231" s="80" t="s">
        <v>492</v>
      </c>
      <c r="F231" s="24">
        <f t="shared" si="66"/>
        <v>0</v>
      </c>
      <c r="G231" s="24">
        <v>0</v>
      </c>
      <c r="H231" s="24">
        <v>0</v>
      </c>
      <c r="I231" s="24">
        <f t="shared" si="67"/>
        <v>0</v>
      </c>
      <c r="J231" s="24">
        <v>0</v>
      </c>
      <c r="K231" s="24">
        <v>0</v>
      </c>
      <c r="L231" s="24">
        <f t="shared" si="68"/>
        <v>0</v>
      </c>
      <c r="M231" s="24">
        <v>0</v>
      </c>
      <c r="N231" s="25">
        <v>0</v>
      </c>
    </row>
    <row r="232" spans="1:14" ht="29.25" customHeight="1" x14ac:dyDescent="0.4">
      <c r="A232" s="74">
        <v>2827</v>
      </c>
      <c r="B232" s="78" t="s">
        <v>39</v>
      </c>
      <c r="C232" s="79">
        <v>2</v>
      </c>
      <c r="D232" s="79">
        <v>7</v>
      </c>
      <c r="E232" s="80" t="s">
        <v>493</v>
      </c>
      <c r="F232" s="24">
        <f t="shared" si="66"/>
        <v>20000</v>
      </c>
      <c r="G232" s="24">
        <v>20000</v>
      </c>
      <c r="H232" s="24">
        <v>0</v>
      </c>
      <c r="I232" s="24">
        <f t="shared" si="67"/>
        <v>169414.2</v>
      </c>
      <c r="J232" s="24">
        <v>77644.2</v>
      </c>
      <c r="K232" s="24">
        <v>91770</v>
      </c>
      <c r="L232" s="24">
        <f t="shared" si="68"/>
        <v>75557.786999999997</v>
      </c>
      <c r="M232" s="24">
        <v>25557.787</v>
      </c>
      <c r="N232" s="25">
        <v>50000</v>
      </c>
    </row>
    <row r="233" spans="1:14" ht="29.25" hidden="1" customHeight="1" x14ac:dyDescent="0.4">
      <c r="A233" s="74">
        <v>2830</v>
      </c>
      <c r="B233" s="78" t="s">
        <v>39</v>
      </c>
      <c r="C233" s="79">
        <v>3</v>
      </c>
      <c r="D233" s="79">
        <v>0</v>
      </c>
      <c r="E233" s="82" t="s">
        <v>494</v>
      </c>
      <c r="F233" s="24">
        <f>SUM(F235:F237)</f>
        <v>0</v>
      </c>
      <c r="G233" s="24">
        <f t="shared" ref="G233:N233" si="69">SUM(G235:G237)</f>
        <v>0</v>
      </c>
      <c r="H233" s="24">
        <f t="shared" si="69"/>
        <v>0</v>
      </c>
      <c r="I233" s="24">
        <f t="shared" si="69"/>
        <v>0</v>
      </c>
      <c r="J233" s="24">
        <f t="shared" si="69"/>
        <v>0</v>
      </c>
      <c r="K233" s="24">
        <f t="shared" si="69"/>
        <v>0</v>
      </c>
      <c r="L233" s="24">
        <f t="shared" si="69"/>
        <v>0</v>
      </c>
      <c r="M233" s="24">
        <f t="shared" si="69"/>
        <v>0</v>
      </c>
      <c r="N233" s="25">
        <f t="shared" si="69"/>
        <v>0</v>
      </c>
    </row>
    <row r="234" spans="1:14" s="81" customFormat="1" ht="10.5" hidden="1" customHeight="1" x14ac:dyDescent="0.4">
      <c r="A234" s="74"/>
      <c r="B234" s="78"/>
      <c r="C234" s="79"/>
      <c r="D234" s="79"/>
      <c r="E234" s="80" t="s">
        <v>369</v>
      </c>
      <c r="F234" s="24"/>
      <c r="G234" s="24"/>
      <c r="H234" s="24"/>
      <c r="I234" s="24"/>
      <c r="J234" s="24"/>
      <c r="K234" s="24"/>
      <c r="L234" s="24"/>
      <c r="M234" s="24"/>
      <c r="N234" s="25"/>
    </row>
    <row r="235" spans="1:14" hidden="1" x14ac:dyDescent="0.4">
      <c r="A235" s="74">
        <v>2831</v>
      </c>
      <c r="B235" s="78" t="s">
        <v>39</v>
      </c>
      <c r="C235" s="79">
        <v>3</v>
      </c>
      <c r="D235" s="79">
        <v>1</v>
      </c>
      <c r="E235" s="80" t="s">
        <v>495</v>
      </c>
      <c r="F235" s="24">
        <f>SUM(G235:H235)</f>
        <v>0</v>
      </c>
      <c r="G235" s="24">
        <v>0</v>
      </c>
      <c r="H235" s="24">
        <v>0</v>
      </c>
      <c r="I235" s="24">
        <f>SUM(J235:K235)</f>
        <v>0</v>
      </c>
      <c r="J235" s="24">
        <v>0</v>
      </c>
      <c r="K235" s="24">
        <v>0</v>
      </c>
      <c r="L235" s="24">
        <f>SUM(M235:N235)</f>
        <v>0</v>
      </c>
      <c r="M235" s="24">
        <v>0</v>
      </c>
      <c r="N235" s="25">
        <v>0</v>
      </c>
    </row>
    <row r="236" spans="1:14" hidden="1" x14ac:dyDescent="0.4">
      <c r="A236" s="74">
        <v>2832</v>
      </c>
      <c r="B236" s="78" t="s">
        <v>39</v>
      </c>
      <c r="C236" s="79">
        <v>3</v>
      </c>
      <c r="D236" s="79">
        <v>2</v>
      </c>
      <c r="E236" s="80" t="s">
        <v>496</v>
      </c>
      <c r="F236" s="24">
        <f>SUM(G236:H236)</f>
        <v>0</v>
      </c>
      <c r="G236" s="24">
        <v>0</v>
      </c>
      <c r="H236" s="24">
        <v>0</v>
      </c>
      <c r="I236" s="24">
        <f>SUM(J236:K236)</f>
        <v>0</v>
      </c>
      <c r="J236" s="24">
        <v>0</v>
      </c>
      <c r="K236" s="24">
        <v>0</v>
      </c>
      <c r="L236" s="24">
        <f>SUM(M236:N236)</f>
        <v>0</v>
      </c>
      <c r="M236" s="24">
        <v>0</v>
      </c>
      <c r="N236" s="25">
        <v>0</v>
      </c>
    </row>
    <row r="237" spans="1:14" ht="18.75" hidden="1" customHeight="1" x14ac:dyDescent="0.4">
      <c r="A237" s="74">
        <v>2833</v>
      </c>
      <c r="B237" s="78" t="s">
        <v>39</v>
      </c>
      <c r="C237" s="79">
        <v>3</v>
      </c>
      <c r="D237" s="79">
        <v>3</v>
      </c>
      <c r="E237" s="80" t="s">
        <v>497</v>
      </c>
      <c r="F237" s="24">
        <f>SUM(G237:H237)</f>
        <v>0</v>
      </c>
      <c r="G237" s="24">
        <v>0</v>
      </c>
      <c r="H237" s="24">
        <v>0</v>
      </c>
      <c r="I237" s="24">
        <f>SUM(J237:K237)</f>
        <v>0</v>
      </c>
      <c r="J237" s="24">
        <v>0</v>
      </c>
      <c r="K237" s="24">
        <v>0</v>
      </c>
      <c r="L237" s="24">
        <f>SUM(M237:N237)</f>
        <v>0</v>
      </c>
      <c r="M237" s="24">
        <v>0</v>
      </c>
      <c r="N237" s="25">
        <v>0</v>
      </c>
    </row>
    <row r="238" spans="1:14" ht="14.25" customHeight="1" x14ac:dyDescent="0.4">
      <c r="A238" s="74">
        <v>2840</v>
      </c>
      <c r="B238" s="78" t="s">
        <v>39</v>
      </c>
      <c r="C238" s="79">
        <v>4</v>
      </c>
      <c r="D238" s="79">
        <v>0</v>
      </c>
      <c r="E238" s="82" t="s">
        <v>498</v>
      </c>
      <c r="F238" s="24">
        <f>SUM(F240:F242)</f>
        <v>20589</v>
      </c>
      <c r="G238" s="24">
        <f t="shared" ref="G238:N238" si="70">SUM(G240:G242)</f>
        <v>20589</v>
      </c>
      <c r="H238" s="24">
        <f t="shared" si="70"/>
        <v>0</v>
      </c>
      <c r="I238" s="24">
        <f t="shared" si="70"/>
        <v>32639</v>
      </c>
      <c r="J238" s="24">
        <f t="shared" si="70"/>
        <v>32639</v>
      </c>
      <c r="K238" s="24">
        <f t="shared" si="70"/>
        <v>0</v>
      </c>
      <c r="L238" s="24">
        <f t="shared" si="70"/>
        <v>29374.911199999999</v>
      </c>
      <c r="M238" s="24">
        <f t="shared" si="70"/>
        <v>29374.911199999999</v>
      </c>
      <c r="N238" s="25">
        <f t="shared" si="70"/>
        <v>0</v>
      </c>
    </row>
    <row r="239" spans="1:14" s="81" customFormat="1" ht="10.5" customHeight="1" x14ac:dyDescent="0.4">
      <c r="A239" s="74"/>
      <c r="B239" s="78"/>
      <c r="C239" s="79"/>
      <c r="D239" s="79"/>
      <c r="E239" s="80" t="s">
        <v>369</v>
      </c>
      <c r="F239" s="24"/>
      <c r="G239" s="24"/>
      <c r="H239" s="24"/>
      <c r="I239" s="24"/>
      <c r="J239" s="24"/>
      <c r="K239" s="24"/>
      <c r="L239" s="24"/>
      <c r="M239" s="24"/>
      <c r="N239" s="25"/>
    </row>
    <row r="240" spans="1:14" ht="20.25" customHeight="1" x14ac:dyDescent="0.4">
      <c r="A240" s="74">
        <v>2841</v>
      </c>
      <c r="B240" s="78" t="s">
        <v>39</v>
      </c>
      <c r="C240" s="79">
        <v>4</v>
      </c>
      <c r="D240" s="79">
        <v>1</v>
      </c>
      <c r="E240" s="80" t="s">
        <v>499</v>
      </c>
      <c r="F240" s="24">
        <f>SUM(G240:H240)</f>
        <v>3000</v>
      </c>
      <c r="G240" s="24">
        <v>3000</v>
      </c>
      <c r="H240" s="24">
        <v>0</v>
      </c>
      <c r="I240" s="24">
        <f>SUM(J240:K240)</f>
        <v>3000</v>
      </c>
      <c r="J240" s="24">
        <v>3000</v>
      </c>
      <c r="K240" s="24">
        <v>0</v>
      </c>
      <c r="L240" s="24">
        <f>SUM(M240:N240)</f>
        <v>2240</v>
      </c>
      <c r="M240" s="24">
        <v>2240</v>
      </c>
      <c r="N240" s="25">
        <v>0</v>
      </c>
    </row>
    <row r="241" spans="1:14" ht="29.25" hidden="1" customHeight="1" x14ac:dyDescent="0.4">
      <c r="A241" s="74">
        <v>2842</v>
      </c>
      <c r="B241" s="78" t="s">
        <v>39</v>
      </c>
      <c r="C241" s="79">
        <v>4</v>
      </c>
      <c r="D241" s="79">
        <v>2</v>
      </c>
      <c r="E241" s="80" t="s">
        <v>500</v>
      </c>
      <c r="F241" s="24">
        <f>SUM(G241:H241)</f>
        <v>0</v>
      </c>
      <c r="G241" s="24">
        <v>0</v>
      </c>
      <c r="H241" s="24">
        <v>0</v>
      </c>
      <c r="I241" s="24">
        <f>SUM(J241:K241)</f>
        <v>0</v>
      </c>
      <c r="J241" s="24">
        <v>0</v>
      </c>
      <c r="K241" s="24">
        <v>0</v>
      </c>
      <c r="L241" s="24">
        <f>SUM(M241:N241)</f>
        <v>0</v>
      </c>
      <c r="M241" s="24">
        <v>0</v>
      </c>
      <c r="N241" s="25">
        <v>0</v>
      </c>
    </row>
    <row r="242" spans="1:14" ht="25.2" customHeight="1" x14ac:dyDescent="0.4">
      <c r="A242" s="74">
        <v>2843</v>
      </c>
      <c r="B242" s="78" t="s">
        <v>39</v>
      </c>
      <c r="C242" s="79">
        <v>4</v>
      </c>
      <c r="D242" s="79">
        <v>3</v>
      </c>
      <c r="E242" s="80" t="s">
        <v>498</v>
      </c>
      <c r="F242" s="24">
        <f>SUM(G242:H242)</f>
        <v>17589</v>
      </c>
      <c r="G242" s="24">
        <v>17589</v>
      </c>
      <c r="H242" s="24">
        <v>0</v>
      </c>
      <c r="I242" s="24">
        <f>SUM(J242:K242)</f>
        <v>29639</v>
      </c>
      <c r="J242" s="24">
        <v>29639</v>
      </c>
      <c r="K242" s="24">
        <v>0</v>
      </c>
      <c r="L242" s="24">
        <f>SUM(M242:N242)</f>
        <v>27134.911199999999</v>
      </c>
      <c r="M242" s="24">
        <v>27134.911199999999</v>
      </c>
      <c r="N242" s="25">
        <v>0</v>
      </c>
    </row>
    <row r="243" spans="1:14" ht="37.5" hidden="1" customHeight="1" x14ac:dyDescent="0.4">
      <c r="A243" s="74">
        <v>2850</v>
      </c>
      <c r="B243" s="78" t="s">
        <v>39</v>
      </c>
      <c r="C243" s="79">
        <v>5</v>
      </c>
      <c r="D243" s="79">
        <v>0</v>
      </c>
      <c r="E243" s="86" t="s">
        <v>501</v>
      </c>
      <c r="F243" s="24">
        <f>SUM(F245)</f>
        <v>0</v>
      </c>
      <c r="G243" s="24">
        <f t="shared" ref="G243:N243" si="71">SUM(G245)</f>
        <v>0</v>
      </c>
      <c r="H243" s="24">
        <f t="shared" si="71"/>
        <v>0</v>
      </c>
      <c r="I243" s="24">
        <f t="shared" si="71"/>
        <v>0</v>
      </c>
      <c r="J243" s="24">
        <f t="shared" si="71"/>
        <v>0</v>
      </c>
      <c r="K243" s="24">
        <f t="shared" si="71"/>
        <v>0</v>
      </c>
      <c r="L243" s="24">
        <f t="shared" si="71"/>
        <v>0</v>
      </c>
      <c r="M243" s="24">
        <f t="shared" si="71"/>
        <v>0</v>
      </c>
      <c r="N243" s="25">
        <f t="shared" si="71"/>
        <v>0</v>
      </c>
    </row>
    <row r="244" spans="1:14" s="81" customFormat="1" ht="10.5" hidden="1" customHeight="1" x14ac:dyDescent="0.4">
      <c r="A244" s="74"/>
      <c r="B244" s="78"/>
      <c r="C244" s="79"/>
      <c r="D244" s="79"/>
      <c r="E244" s="80" t="s">
        <v>369</v>
      </c>
      <c r="F244" s="24"/>
      <c r="G244" s="24"/>
      <c r="H244" s="24"/>
      <c r="I244" s="24"/>
      <c r="J244" s="24"/>
      <c r="K244" s="24"/>
      <c r="L244" s="24"/>
      <c r="M244" s="24"/>
      <c r="N244" s="25"/>
    </row>
    <row r="245" spans="1:14" ht="33" hidden="1" customHeight="1" x14ac:dyDescent="0.4">
      <c r="A245" s="74">
        <v>2851</v>
      </c>
      <c r="B245" s="78" t="s">
        <v>39</v>
      </c>
      <c r="C245" s="79">
        <v>5</v>
      </c>
      <c r="D245" s="79">
        <v>1</v>
      </c>
      <c r="E245" s="87" t="s">
        <v>501</v>
      </c>
      <c r="F245" s="24">
        <f>SUM(G245:H245)</f>
        <v>0</v>
      </c>
      <c r="G245" s="24">
        <v>0</v>
      </c>
      <c r="H245" s="24">
        <v>0</v>
      </c>
      <c r="I245" s="24">
        <f>SUM(J245:K245)</f>
        <v>0</v>
      </c>
      <c r="J245" s="24">
        <v>0</v>
      </c>
      <c r="K245" s="24">
        <v>0</v>
      </c>
      <c r="L245" s="24">
        <f>SUM(M245:N245)</f>
        <v>0</v>
      </c>
      <c r="M245" s="24">
        <v>0</v>
      </c>
      <c r="N245" s="25">
        <v>0</v>
      </c>
    </row>
    <row r="246" spans="1:14" ht="27" hidden="1" customHeight="1" x14ac:dyDescent="0.4">
      <c r="A246" s="74">
        <v>2860</v>
      </c>
      <c r="B246" s="78" t="s">
        <v>39</v>
      </c>
      <c r="C246" s="79">
        <v>6</v>
      </c>
      <c r="D246" s="79">
        <v>0</v>
      </c>
      <c r="E246" s="86" t="s">
        <v>502</v>
      </c>
      <c r="F246" s="24">
        <f>SUM(F248)</f>
        <v>0</v>
      </c>
      <c r="G246" s="24">
        <f t="shared" ref="G246:N246" si="72">SUM(G248)</f>
        <v>0</v>
      </c>
      <c r="H246" s="24">
        <f t="shared" si="72"/>
        <v>0</v>
      </c>
      <c r="I246" s="24">
        <f t="shared" si="72"/>
        <v>0</v>
      </c>
      <c r="J246" s="24">
        <f t="shared" si="72"/>
        <v>0</v>
      </c>
      <c r="K246" s="24">
        <f t="shared" si="72"/>
        <v>0</v>
      </c>
      <c r="L246" s="24">
        <f t="shared" si="72"/>
        <v>0</v>
      </c>
      <c r="M246" s="24">
        <f t="shared" si="72"/>
        <v>0</v>
      </c>
      <c r="N246" s="25">
        <f t="shared" si="72"/>
        <v>0</v>
      </c>
    </row>
    <row r="247" spans="1:14" s="81" customFormat="1" ht="10.5" hidden="1" customHeight="1" x14ac:dyDescent="0.4">
      <c r="A247" s="74"/>
      <c r="B247" s="78"/>
      <c r="C247" s="79"/>
      <c r="D247" s="79"/>
      <c r="E247" s="80" t="s">
        <v>369</v>
      </c>
      <c r="F247" s="24"/>
      <c r="G247" s="24"/>
      <c r="H247" s="24"/>
      <c r="I247" s="24"/>
      <c r="J247" s="24"/>
      <c r="K247" s="24"/>
      <c r="L247" s="24"/>
      <c r="M247" s="24"/>
      <c r="N247" s="25"/>
    </row>
    <row r="248" spans="1:14" ht="18" hidden="1" customHeight="1" x14ac:dyDescent="0.4">
      <c r="A248" s="74">
        <v>2861</v>
      </c>
      <c r="B248" s="78" t="s">
        <v>39</v>
      </c>
      <c r="C248" s="79">
        <v>6</v>
      </c>
      <c r="D248" s="79">
        <v>1</v>
      </c>
      <c r="E248" s="87" t="s">
        <v>502</v>
      </c>
      <c r="F248" s="24">
        <f>SUM(G248:H248)</f>
        <v>0</v>
      </c>
      <c r="G248" s="24">
        <v>0</v>
      </c>
      <c r="H248" s="24">
        <v>0</v>
      </c>
      <c r="I248" s="24">
        <f>SUM(J248:K248)</f>
        <v>0</v>
      </c>
      <c r="J248" s="24">
        <v>0</v>
      </c>
      <c r="K248" s="24">
        <v>0</v>
      </c>
      <c r="L248" s="24">
        <f>SUM(M248:N248)</f>
        <v>0</v>
      </c>
      <c r="M248" s="24">
        <v>0</v>
      </c>
      <c r="N248" s="25">
        <v>0</v>
      </c>
    </row>
    <row r="249" spans="1:14" s="84" customFormat="1" ht="44.25" customHeight="1" x14ac:dyDescent="0.25">
      <c r="A249" s="83">
        <v>2900</v>
      </c>
      <c r="B249" s="75" t="s">
        <v>40</v>
      </c>
      <c r="C249" s="76">
        <v>0</v>
      </c>
      <c r="D249" s="76">
        <v>0</v>
      </c>
      <c r="E249" s="72" t="s">
        <v>503</v>
      </c>
      <c r="F249" s="28">
        <f>SUM(F251,F255,F259,F263,F267,F271,F274,F277)</f>
        <v>42205960.5</v>
      </c>
      <c r="G249" s="28">
        <f t="shared" ref="G249:N249" si="73">SUM(G251,G255,G259,G263,G267,G271,G274,G277)</f>
        <v>41812105.200000003</v>
      </c>
      <c r="H249" s="28">
        <f t="shared" si="73"/>
        <v>393855.3</v>
      </c>
      <c r="I249" s="28">
        <f t="shared" si="73"/>
        <v>42101163.300000004</v>
      </c>
      <c r="J249" s="28">
        <f t="shared" si="73"/>
        <v>41161730.300000004</v>
      </c>
      <c r="K249" s="28">
        <f t="shared" si="73"/>
        <v>939433</v>
      </c>
      <c r="L249" s="28">
        <f t="shared" si="73"/>
        <v>40152688.403699994</v>
      </c>
      <c r="M249" s="28">
        <f t="shared" si="73"/>
        <v>39587824.359899998</v>
      </c>
      <c r="N249" s="29">
        <f t="shared" si="73"/>
        <v>564864.04379999998</v>
      </c>
    </row>
    <row r="250" spans="1:14" ht="14.25" customHeight="1" x14ac:dyDescent="0.4">
      <c r="A250" s="74"/>
      <c r="B250" s="78"/>
      <c r="C250" s="79"/>
      <c r="D250" s="79"/>
      <c r="E250" s="80" t="s">
        <v>244</v>
      </c>
      <c r="F250" s="24"/>
      <c r="G250" s="24"/>
      <c r="H250" s="24"/>
      <c r="I250" s="24"/>
      <c r="J250" s="24"/>
      <c r="K250" s="24"/>
      <c r="L250" s="24"/>
      <c r="M250" s="24"/>
      <c r="N250" s="25"/>
    </row>
    <row r="251" spans="1:14" ht="24.75" customHeight="1" x14ac:dyDescent="0.4">
      <c r="A251" s="74">
        <v>2910</v>
      </c>
      <c r="B251" s="78" t="s">
        <v>40</v>
      </c>
      <c r="C251" s="79">
        <v>1</v>
      </c>
      <c r="D251" s="79">
        <v>0</v>
      </c>
      <c r="E251" s="82" t="s">
        <v>504</v>
      </c>
      <c r="F251" s="24">
        <f>SUM(F253:F254)</f>
        <v>26064395.300000001</v>
      </c>
      <c r="G251" s="24">
        <f t="shared" ref="G251:N251" si="74">SUM(G253:G254)</f>
        <v>25914395.300000001</v>
      </c>
      <c r="H251" s="24">
        <f t="shared" si="74"/>
        <v>150000</v>
      </c>
      <c r="I251" s="24">
        <f t="shared" si="74"/>
        <v>24343064.800000001</v>
      </c>
      <c r="J251" s="24">
        <f t="shared" si="74"/>
        <v>24105884.300000001</v>
      </c>
      <c r="K251" s="24">
        <f t="shared" si="74"/>
        <v>237180.5</v>
      </c>
      <c r="L251" s="24">
        <f t="shared" si="74"/>
        <v>22813792.412299998</v>
      </c>
      <c r="M251" s="24">
        <f t="shared" si="74"/>
        <v>22647058.7839</v>
      </c>
      <c r="N251" s="25">
        <f t="shared" si="74"/>
        <v>166733.62839999999</v>
      </c>
    </row>
    <row r="252" spans="1:14" s="81" customFormat="1" ht="10.5" customHeight="1" x14ac:dyDescent="0.4">
      <c r="A252" s="74"/>
      <c r="B252" s="78"/>
      <c r="C252" s="79"/>
      <c r="D252" s="79"/>
      <c r="E252" s="80" t="s">
        <v>369</v>
      </c>
      <c r="F252" s="24"/>
      <c r="G252" s="24"/>
      <c r="H252" s="24"/>
      <c r="I252" s="24"/>
      <c r="J252" s="24"/>
      <c r="K252" s="24"/>
      <c r="L252" s="24"/>
      <c r="M252" s="24"/>
      <c r="N252" s="25"/>
    </row>
    <row r="253" spans="1:14" ht="19.5" customHeight="1" x14ac:dyDescent="0.4">
      <c r="A253" s="74">
        <v>2911</v>
      </c>
      <c r="B253" s="78" t="s">
        <v>40</v>
      </c>
      <c r="C253" s="79">
        <v>1</v>
      </c>
      <c r="D253" s="79">
        <v>1</v>
      </c>
      <c r="E253" s="80" t="s">
        <v>505</v>
      </c>
      <c r="F253" s="24">
        <f>SUM(G253:H253)</f>
        <v>18301923.300000001</v>
      </c>
      <c r="G253" s="24">
        <v>18151923.300000001</v>
      </c>
      <c r="H253" s="24">
        <v>150000</v>
      </c>
      <c r="I253" s="24">
        <f>SUM(J253:K253)</f>
        <v>16005437.6</v>
      </c>
      <c r="J253" s="24">
        <v>15768257.1</v>
      </c>
      <c r="K253" s="24">
        <v>237180.5</v>
      </c>
      <c r="L253" s="24">
        <f>SUM(M253:N253)</f>
        <v>14476167.3123</v>
      </c>
      <c r="M253" s="24">
        <v>14309433.683900001</v>
      </c>
      <c r="N253" s="25">
        <v>166733.62839999999</v>
      </c>
    </row>
    <row r="254" spans="1:14" ht="18" customHeight="1" x14ac:dyDescent="0.4">
      <c r="A254" s="74">
        <v>2912</v>
      </c>
      <c r="B254" s="78" t="s">
        <v>40</v>
      </c>
      <c r="C254" s="79">
        <v>1</v>
      </c>
      <c r="D254" s="79">
        <v>2</v>
      </c>
      <c r="E254" s="80" t="s">
        <v>506</v>
      </c>
      <c r="F254" s="24">
        <f>SUM(G254:H254)</f>
        <v>7762472</v>
      </c>
      <c r="G254" s="24">
        <v>7762472</v>
      </c>
      <c r="H254" s="24">
        <v>0</v>
      </c>
      <c r="I254" s="24">
        <f>SUM(J254:K254)</f>
        <v>8337627.2000000002</v>
      </c>
      <c r="J254" s="24">
        <v>8337627.2000000002</v>
      </c>
      <c r="K254" s="24">
        <v>0</v>
      </c>
      <c r="L254" s="24">
        <f>SUM(M254:N254)</f>
        <v>8337625.0999999996</v>
      </c>
      <c r="M254" s="24">
        <v>8337625.0999999996</v>
      </c>
      <c r="N254" s="25">
        <v>0</v>
      </c>
    </row>
    <row r="255" spans="1:14" ht="16.5" customHeight="1" x14ac:dyDescent="0.4">
      <c r="A255" s="74">
        <v>2920</v>
      </c>
      <c r="B255" s="78" t="s">
        <v>40</v>
      </c>
      <c r="C255" s="79">
        <v>2</v>
      </c>
      <c r="D255" s="79">
        <v>0</v>
      </c>
      <c r="E255" s="80" t="s">
        <v>507</v>
      </c>
      <c r="F255" s="24">
        <f>SUM(F257:F258)</f>
        <v>10226675.199999999</v>
      </c>
      <c r="G255" s="24">
        <f t="shared" ref="G255:N255" si="75">SUM(G257:G258)</f>
        <v>10226675.199999999</v>
      </c>
      <c r="H255" s="24">
        <f t="shared" si="75"/>
        <v>0</v>
      </c>
      <c r="I255" s="24">
        <f t="shared" si="75"/>
        <v>10891085.6</v>
      </c>
      <c r="J255" s="24">
        <f t="shared" si="75"/>
        <v>10891085.6</v>
      </c>
      <c r="K255" s="24">
        <f t="shared" si="75"/>
        <v>0</v>
      </c>
      <c r="L255" s="24">
        <f t="shared" si="75"/>
        <v>10889852.9</v>
      </c>
      <c r="M255" s="24">
        <f t="shared" si="75"/>
        <v>10889852.9</v>
      </c>
      <c r="N255" s="25">
        <f t="shared" si="75"/>
        <v>0</v>
      </c>
    </row>
    <row r="256" spans="1:14" s="81" customFormat="1" ht="10.5" customHeight="1" x14ac:dyDescent="0.4">
      <c r="A256" s="74"/>
      <c r="B256" s="78"/>
      <c r="C256" s="79"/>
      <c r="D256" s="79"/>
      <c r="E256" s="80" t="s">
        <v>369</v>
      </c>
      <c r="F256" s="24"/>
      <c r="G256" s="24"/>
      <c r="H256" s="24"/>
      <c r="I256" s="24"/>
      <c r="J256" s="24"/>
      <c r="K256" s="24"/>
      <c r="L256" s="24"/>
      <c r="M256" s="24"/>
      <c r="N256" s="25"/>
    </row>
    <row r="257" spans="1:14" ht="17.25" customHeight="1" x14ac:dyDescent="0.4">
      <c r="A257" s="74">
        <v>2921</v>
      </c>
      <c r="B257" s="78" t="s">
        <v>40</v>
      </c>
      <c r="C257" s="79">
        <v>2</v>
      </c>
      <c r="D257" s="79">
        <v>1</v>
      </c>
      <c r="E257" s="80" t="s">
        <v>508</v>
      </c>
      <c r="F257" s="24">
        <f>SUM(G257:H257)</f>
        <v>9927183</v>
      </c>
      <c r="G257" s="24">
        <v>9927183</v>
      </c>
      <c r="H257" s="24">
        <v>0</v>
      </c>
      <c r="I257" s="24">
        <f>SUM(J257:K257)</f>
        <v>10565681.5</v>
      </c>
      <c r="J257" s="24">
        <v>10565681.5</v>
      </c>
      <c r="K257" s="24">
        <v>0</v>
      </c>
      <c r="L257" s="24">
        <f>SUM(M257:N257)</f>
        <v>10564452.9</v>
      </c>
      <c r="M257" s="24">
        <v>10564452.9</v>
      </c>
      <c r="N257" s="25">
        <v>0</v>
      </c>
    </row>
    <row r="258" spans="1:14" ht="19.5" customHeight="1" x14ac:dyDescent="0.4">
      <c r="A258" s="74">
        <v>2922</v>
      </c>
      <c r="B258" s="78" t="s">
        <v>40</v>
      </c>
      <c r="C258" s="79">
        <v>2</v>
      </c>
      <c r="D258" s="79">
        <v>2</v>
      </c>
      <c r="E258" s="80" t="s">
        <v>509</v>
      </c>
      <c r="F258" s="24">
        <f>SUM(G258:H258)</f>
        <v>299492.2</v>
      </c>
      <c r="G258" s="24">
        <v>299492.2</v>
      </c>
      <c r="H258" s="24">
        <v>0</v>
      </c>
      <c r="I258" s="24">
        <f>SUM(J258:K258)</f>
        <v>325404.09999999998</v>
      </c>
      <c r="J258" s="24">
        <v>325404.09999999998</v>
      </c>
      <c r="K258" s="24">
        <v>0</v>
      </c>
      <c r="L258" s="24">
        <f>SUM(M258:N258)</f>
        <v>325400</v>
      </c>
      <c r="M258" s="24">
        <v>325400</v>
      </c>
      <c r="N258" s="25">
        <v>0</v>
      </c>
    </row>
    <row r="259" spans="1:14" ht="28.5" hidden="1" customHeight="1" x14ac:dyDescent="0.4">
      <c r="A259" s="74">
        <v>2930</v>
      </c>
      <c r="B259" s="78" t="s">
        <v>40</v>
      </c>
      <c r="C259" s="79">
        <v>3</v>
      </c>
      <c r="D259" s="79">
        <v>0</v>
      </c>
      <c r="E259" s="82" t="s">
        <v>510</v>
      </c>
      <c r="F259" s="24">
        <f>SUM(F261:F262)</f>
        <v>0</v>
      </c>
      <c r="G259" s="24">
        <f t="shared" ref="G259:N259" si="76">SUM(G261:G262)</f>
        <v>0</v>
      </c>
      <c r="H259" s="24">
        <f t="shared" si="76"/>
        <v>0</v>
      </c>
      <c r="I259" s="24">
        <f t="shared" si="76"/>
        <v>0</v>
      </c>
      <c r="J259" s="24">
        <f t="shared" si="76"/>
        <v>0</v>
      </c>
      <c r="K259" s="24">
        <f t="shared" si="76"/>
        <v>0</v>
      </c>
      <c r="L259" s="24">
        <f t="shared" si="76"/>
        <v>0</v>
      </c>
      <c r="M259" s="24">
        <f t="shared" si="76"/>
        <v>0</v>
      </c>
      <c r="N259" s="25">
        <f t="shared" si="76"/>
        <v>0</v>
      </c>
    </row>
    <row r="260" spans="1:14" s="81" customFormat="1" ht="10.5" hidden="1" customHeight="1" x14ac:dyDescent="0.4">
      <c r="A260" s="74"/>
      <c r="B260" s="78"/>
      <c r="C260" s="79"/>
      <c r="D260" s="79"/>
      <c r="E260" s="80" t="s">
        <v>369</v>
      </c>
      <c r="F260" s="24"/>
      <c r="G260" s="24"/>
      <c r="H260" s="24"/>
      <c r="I260" s="24"/>
      <c r="J260" s="24"/>
      <c r="K260" s="24"/>
      <c r="L260" s="24"/>
      <c r="M260" s="24"/>
      <c r="N260" s="25"/>
    </row>
    <row r="261" spans="1:14" ht="16.5" hidden="1" customHeight="1" x14ac:dyDescent="0.4">
      <c r="A261" s="74">
        <v>2931</v>
      </c>
      <c r="B261" s="78" t="s">
        <v>40</v>
      </c>
      <c r="C261" s="79">
        <v>3</v>
      </c>
      <c r="D261" s="79">
        <v>1</v>
      </c>
      <c r="E261" s="80" t="s">
        <v>511</v>
      </c>
      <c r="F261" s="24">
        <f>SUM(G261:H261)</f>
        <v>0</v>
      </c>
      <c r="G261" s="24">
        <v>0</v>
      </c>
      <c r="H261" s="24">
        <v>0</v>
      </c>
      <c r="I261" s="24">
        <f>SUM(J261:K261)</f>
        <v>0</v>
      </c>
      <c r="J261" s="24">
        <v>0</v>
      </c>
      <c r="K261" s="24">
        <v>0</v>
      </c>
      <c r="L261" s="24">
        <f>SUM(M261:N261)</f>
        <v>0</v>
      </c>
      <c r="M261" s="24">
        <v>0</v>
      </c>
      <c r="N261" s="25">
        <v>0</v>
      </c>
    </row>
    <row r="262" spans="1:14" hidden="1" x14ac:dyDescent="0.4">
      <c r="A262" s="74">
        <v>2932</v>
      </c>
      <c r="B262" s="78" t="s">
        <v>40</v>
      </c>
      <c r="C262" s="79">
        <v>3</v>
      </c>
      <c r="D262" s="79">
        <v>2</v>
      </c>
      <c r="E262" s="80" t="s">
        <v>512</v>
      </c>
      <c r="F262" s="24">
        <f>SUM(G262:H262)</f>
        <v>0</v>
      </c>
      <c r="G262" s="24">
        <v>0</v>
      </c>
      <c r="H262" s="24">
        <v>0</v>
      </c>
      <c r="I262" s="24">
        <f>SUM(J262:K262)</f>
        <v>0</v>
      </c>
      <c r="J262" s="24">
        <v>0</v>
      </c>
      <c r="K262" s="24">
        <v>0</v>
      </c>
      <c r="L262" s="24">
        <f>SUM(M262:N262)</f>
        <v>0</v>
      </c>
      <c r="M262" s="24">
        <v>0</v>
      </c>
      <c r="N262" s="25">
        <v>0</v>
      </c>
    </row>
    <row r="263" spans="1:14" ht="16.5" hidden="1" customHeight="1" x14ac:dyDescent="0.4">
      <c r="A263" s="74">
        <v>2940</v>
      </c>
      <c r="B263" s="78" t="s">
        <v>40</v>
      </c>
      <c r="C263" s="79">
        <v>4</v>
      </c>
      <c r="D263" s="79">
        <v>0</v>
      </c>
      <c r="E263" s="82" t="s">
        <v>513</v>
      </c>
      <c r="F263" s="24">
        <f>SUM(F265:F266)</f>
        <v>0</v>
      </c>
      <c r="G263" s="24">
        <f t="shared" ref="G263:N263" si="77">SUM(G265:G266)</f>
        <v>0</v>
      </c>
      <c r="H263" s="24">
        <f t="shared" si="77"/>
        <v>0</v>
      </c>
      <c r="I263" s="24">
        <f t="shared" si="77"/>
        <v>0</v>
      </c>
      <c r="J263" s="24">
        <f t="shared" si="77"/>
        <v>0</v>
      </c>
      <c r="K263" s="24">
        <f t="shared" si="77"/>
        <v>0</v>
      </c>
      <c r="L263" s="24">
        <f t="shared" si="77"/>
        <v>0</v>
      </c>
      <c r="M263" s="24">
        <f t="shared" si="77"/>
        <v>0</v>
      </c>
      <c r="N263" s="25">
        <f t="shared" si="77"/>
        <v>0</v>
      </c>
    </row>
    <row r="264" spans="1:14" s="81" customFormat="1" ht="12.75" hidden="1" customHeight="1" x14ac:dyDescent="0.4">
      <c r="A264" s="74"/>
      <c r="B264" s="78"/>
      <c r="C264" s="79"/>
      <c r="D264" s="79"/>
      <c r="E264" s="80" t="s">
        <v>369</v>
      </c>
      <c r="F264" s="24"/>
      <c r="G264" s="24"/>
      <c r="H264" s="24"/>
      <c r="I264" s="24"/>
      <c r="J264" s="24"/>
      <c r="K264" s="24"/>
      <c r="L264" s="24"/>
      <c r="M264" s="24"/>
      <c r="N264" s="25"/>
    </row>
    <row r="265" spans="1:14" ht="18.75" hidden="1" customHeight="1" x14ac:dyDescent="0.4">
      <c r="A265" s="74">
        <v>2941</v>
      </c>
      <c r="B265" s="78" t="s">
        <v>40</v>
      </c>
      <c r="C265" s="79">
        <v>4</v>
      </c>
      <c r="D265" s="79">
        <v>1</v>
      </c>
      <c r="E265" s="80" t="s">
        <v>514</v>
      </c>
      <c r="F265" s="24">
        <f>SUM(G265:H265)</f>
        <v>0</v>
      </c>
      <c r="G265" s="24">
        <v>0</v>
      </c>
      <c r="H265" s="24">
        <v>0</v>
      </c>
      <c r="I265" s="24">
        <f>SUM(J265:K265)</f>
        <v>0</v>
      </c>
      <c r="J265" s="24">
        <v>0</v>
      </c>
      <c r="K265" s="24">
        <v>0</v>
      </c>
      <c r="L265" s="24">
        <f>SUM(M265:N265)</f>
        <v>0</v>
      </c>
      <c r="M265" s="24">
        <v>0</v>
      </c>
      <c r="N265" s="25">
        <v>0</v>
      </c>
    </row>
    <row r="266" spans="1:14" ht="16.5" hidden="1" customHeight="1" x14ac:dyDescent="0.4">
      <c r="A266" s="74">
        <v>2942</v>
      </c>
      <c r="B266" s="78" t="s">
        <v>40</v>
      </c>
      <c r="C266" s="79">
        <v>4</v>
      </c>
      <c r="D266" s="79">
        <v>2</v>
      </c>
      <c r="E266" s="80" t="s">
        <v>515</v>
      </c>
      <c r="F266" s="24">
        <f>SUM(G266:H266)</f>
        <v>0</v>
      </c>
      <c r="G266" s="24">
        <v>0</v>
      </c>
      <c r="H266" s="24">
        <v>0</v>
      </c>
      <c r="I266" s="24">
        <f>SUM(J266:K266)</f>
        <v>0</v>
      </c>
      <c r="J266" s="24">
        <v>0</v>
      </c>
      <c r="K266" s="24">
        <v>0</v>
      </c>
      <c r="L266" s="24">
        <f>SUM(M266:N266)</f>
        <v>0</v>
      </c>
      <c r="M266" s="24">
        <v>0</v>
      </c>
      <c r="N266" s="25">
        <v>0</v>
      </c>
    </row>
    <row r="267" spans="1:14" ht="15.75" customHeight="1" x14ac:dyDescent="0.4">
      <c r="A267" s="74">
        <v>2950</v>
      </c>
      <c r="B267" s="78" t="s">
        <v>40</v>
      </c>
      <c r="C267" s="79">
        <v>5</v>
      </c>
      <c r="D267" s="79">
        <v>0</v>
      </c>
      <c r="E267" s="82" t="s">
        <v>516</v>
      </c>
      <c r="F267" s="24">
        <f>SUM(F269:F270)</f>
        <v>5054272.5999999996</v>
      </c>
      <c r="G267" s="24">
        <f t="shared" ref="G267:N267" si="78">SUM(G269:G270)</f>
        <v>4956403.5999999996</v>
      </c>
      <c r="H267" s="24">
        <f t="shared" si="78"/>
        <v>97869</v>
      </c>
      <c r="I267" s="24">
        <f t="shared" si="78"/>
        <v>5140817.2</v>
      </c>
      <c r="J267" s="24">
        <f t="shared" si="78"/>
        <v>5044794.7</v>
      </c>
      <c r="K267" s="24">
        <f t="shared" si="78"/>
        <v>96022.5</v>
      </c>
      <c r="L267" s="24">
        <f t="shared" si="78"/>
        <v>5120928.1359999999</v>
      </c>
      <c r="M267" s="24">
        <f t="shared" si="78"/>
        <v>5031326.3760000002</v>
      </c>
      <c r="N267" s="25">
        <f t="shared" si="78"/>
        <v>89601.76</v>
      </c>
    </row>
    <row r="268" spans="1:14" s="81" customFormat="1" ht="10.5" customHeight="1" x14ac:dyDescent="0.4">
      <c r="A268" s="74"/>
      <c r="B268" s="78"/>
      <c r="C268" s="79"/>
      <c r="D268" s="79"/>
      <c r="E268" s="80" t="s">
        <v>369</v>
      </c>
      <c r="F268" s="24"/>
      <c r="G268" s="24"/>
      <c r="H268" s="24"/>
      <c r="I268" s="24"/>
      <c r="J268" s="24"/>
      <c r="K268" s="24"/>
      <c r="L268" s="24"/>
      <c r="M268" s="24"/>
      <c r="N268" s="25"/>
    </row>
    <row r="269" spans="1:14" x14ac:dyDescent="0.4">
      <c r="A269" s="74">
        <v>2951</v>
      </c>
      <c r="B269" s="78" t="s">
        <v>40</v>
      </c>
      <c r="C269" s="79">
        <v>5</v>
      </c>
      <c r="D269" s="79">
        <v>1</v>
      </c>
      <c r="E269" s="80" t="s">
        <v>517</v>
      </c>
      <c r="F269" s="24">
        <f>SUM(G269:H269)</f>
        <v>5054272.5999999996</v>
      </c>
      <c r="G269" s="24">
        <v>4956403.5999999996</v>
      </c>
      <c r="H269" s="24">
        <v>97869</v>
      </c>
      <c r="I269" s="24">
        <f>SUM(J269:K269)</f>
        <v>5140817.2</v>
      </c>
      <c r="J269" s="24">
        <v>5044794.7</v>
      </c>
      <c r="K269" s="24">
        <v>96022.5</v>
      </c>
      <c r="L269" s="24">
        <f>SUM(M269:N269)</f>
        <v>5120928.1359999999</v>
      </c>
      <c r="M269" s="24">
        <v>5031326.3760000002</v>
      </c>
      <c r="N269" s="25">
        <v>89601.76</v>
      </c>
    </row>
    <row r="270" spans="1:14" ht="16.5" customHeight="1" x14ac:dyDescent="0.4">
      <c r="A270" s="74">
        <v>2952</v>
      </c>
      <c r="B270" s="78" t="s">
        <v>40</v>
      </c>
      <c r="C270" s="79">
        <v>5</v>
      </c>
      <c r="D270" s="79">
        <v>2</v>
      </c>
      <c r="E270" s="80" t="s">
        <v>518</v>
      </c>
      <c r="F270" s="24">
        <f>SUM(G270:H270)</f>
        <v>0</v>
      </c>
      <c r="G270" s="24">
        <v>0</v>
      </c>
      <c r="H270" s="24">
        <v>0</v>
      </c>
      <c r="I270" s="24">
        <f>SUM(J270:K270)</f>
        <v>0</v>
      </c>
      <c r="J270" s="24">
        <v>0</v>
      </c>
      <c r="K270" s="24">
        <v>0</v>
      </c>
      <c r="L270" s="24">
        <f>SUM(M270:N270)</f>
        <v>0</v>
      </c>
      <c r="M270" s="24">
        <v>0</v>
      </c>
      <c r="N270" s="25">
        <v>0</v>
      </c>
    </row>
    <row r="271" spans="1:14" ht="17.25" customHeight="1" x14ac:dyDescent="0.4">
      <c r="A271" s="74">
        <v>2960</v>
      </c>
      <c r="B271" s="78" t="s">
        <v>40</v>
      </c>
      <c r="C271" s="79">
        <v>6</v>
      </c>
      <c r="D271" s="79">
        <v>0</v>
      </c>
      <c r="E271" s="82" t="s">
        <v>519</v>
      </c>
      <c r="F271" s="24">
        <f>SUM(F273)</f>
        <v>860617.39999999991</v>
      </c>
      <c r="G271" s="24">
        <f t="shared" ref="G271:N271" si="79">SUM(G273)</f>
        <v>714631.1</v>
      </c>
      <c r="H271" s="24">
        <f t="shared" si="79"/>
        <v>145986.29999999999</v>
      </c>
      <c r="I271" s="24">
        <f t="shared" si="79"/>
        <v>1726195.7</v>
      </c>
      <c r="J271" s="24">
        <f t="shared" si="79"/>
        <v>1119965.7</v>
      </c>
      <c r="K271" s="24">
        <f t="shared" si="79"/>
        <v>606230</v>
      </c>
      <c r="L271" s="24">
        <f t="shared" si="79"/>
        <v>1328114.9554000001</v>
      </c>
      <c r="M271" s="24">
        <f t="shared" si="79"/>
        <v>1019586.3</v>
      </c>
      <c r="N271" s="25">
        <f t="shared" si="79"/>
        <v>308528.65539999999</v>
      </c>
    </row>
    <row r="272" spans="1:14" s="81" customFormat="1" ht="14.25" customHeight="1" x14ac:dyDescent="0.4">
      <c r="A272" s="74"/>
      <c r="B272" s="78"/>
      <c r="C272" s="79"/>
      <c r="D272" s="79"/>
      <c r="E272" s="80" t="s">
        <v>369</v>
      </c>
      <c r="F272" s="24"/>
      <c r="G272" s="24"/>
      <c r="H272" s="24"/>
      <c r="I272" s="24"/>
      <c r="J272" s="24"/>
      <c r="K272" s="24"/>
      <c r="L272" s="24"/>
      <c r="M272" s="24"/>
      <c r="N272" s="25"/>
    </row>
    <row r="273" spans="1:14" ht="16.5" customHeight="1" x14ac:dyDescent="0.4">
      <c r="A273" s="74">
        <v>2961</v>
      </c>
      <c r="B273" s="78" t="s">
        <v>40</v>
      </c>
      <c r="C273" s="79">
        <v>6</v>
      </c>
      <c r="D273" s="79">
        <v>1</v>
      </c>
      <c r="E273" s="80" t="s">
        <v>519</v>
      </c>
      <c r="F273" s="24">
        <f>SUM(G273:H273)</f>
        <v>860617.39999999991</v>
      </c>
      <c r="G273" s="24">
        <v>714631.1</v>
      </c>
      <c r="H273" s="24">
        <v>145986.29999999999</v>
      </c>
      <c r="I273" s="24">
        <f>SUM(J273:K273)</f>
        <v>1726195.7</v>
      </c>
      <c r="J273" s="24">
        <v>1119965.7</v>
      </c>
      <c r="K273" s="24">
        <v>606230</v>
      </c>
      <c r="L273" s="24">
        <f>SUM(M273:N273)</f>
        <v>1328114.9554000001</v>
      </c>
      <c r="M273" s="24">
        <v>1019586.3</v>
      </c>
      <c r="N273" s="25">
        <v>308528.65539999999</v>
      </c>
    </row>
    <row r="274" spans="1:14" ht="26.25" hidden="1" customHeight="1" x14ac:dyDescent="0.4">
      <c r="A274" s="74">
        <v>2970</v>
      </c>
      <c r="B274" s="78" t="s">
        <v>40</v>
      </c>
      <c r="C274" s="79">
        <v>7</v>
      </c>
      <c r="D274" s="79">
        <v>0</v>
      </c>
      <c r="E274" s="82" t="s">
        <v>520</v>
      </c>
      <c r="F274" s="24">
        <f>SUM(F276)</f>
        <v>0</v>
      </c>
      <c r="G274" s="24">
        <f t="shared" ref="G274:N274" si="80">SUM(G276)</f>
        <v>0</v>
      </c>
      <c r="H274" s="24">
        <f t="shared" si="80"/>
        <v>0</v>
      </c>
      <c r="I274" s="24">
        <f t="shared" si="80"/>
        <v>0</v>
      </c>
      <c r="J274" s="24">
        <f t="shared" si="80"/>
        <v>0</v>
      </c>
      <c r="K274" s="24">
        <f t="shared" si="80"/>
        <v>0</v>
      </c>
      <c r="L274" s="24">
        <f t="shared" si="80"/>
        <v>0</v>
      </c>
      <c r="M274" s="24">
        <f t="shared" si="80"/>
        <v>0</v>
      </c>
      <c r="N274" s="25">
        <f t="shared" si="80"/>
        <v>0</v>
      </c>
    </row>
    <row r="275" spans="1:14" s="81" customFormat="1" ht="18" hidden="1" customHeight="1" x14ac:dyDescent="0.4">
      <c r="A275" s="74"/>
      <c r="B275" s="78"/>
      <c r="C275" s="79"/>
      <c r="D275" s="79"/>
      <c r="E275" s="80" t="s">
        <v>369</v>
      </c>
      <c r="F275" s="24"/>
      <c r="G275" s="24"/>
      <c r="H275" s="24"/>
      <c r="I275" s="24"/>
      <c r="J275" s="24"/>
      <c r="K275" s="24"/>
      <c r="L275" s="24"/>
      <c r="M275" s="24"/>
      <c r="N275" s="25"/>
    </row>
    <row r="276" spans="1:14" ht="27.75" hidden="1" customHeight="1" x14ac:dyDescent="0.4">
      <c r="A276" s="74">
        <v>2971</v>
      </c>
      <c r="B276" s="78" t="s">
        <v>40</v>
      </c>
      <c r="C276" s="79">
        <v>7</v>
      </c>
      <c r="D276" s="79">
        <v>1</v>
      </c>
      <c r="E276" s="80" t="s">
        <v>520</v>
      </c>
      <c r="F276" s="24">
        <f>SUM(G276:H276)</f>
        <v>0</v>
      </c>
      <c r="G276" s="24">
        <v>0</v>
      </c>
      <c r="H276" s="24">
        <v>0</v>
      </c>
      <c r="I276" s="24">
        <f>SUM(J276:K276)</f>
        <v>0</v>
      </c>
      <c r="J276" s="24">
        <v>0</v>
      </c>
      <c r="K276" s="24">
        <v>0</v>
      </c>
      <c r="L276" s="24">
        <f>SUM(M276:N276)</f>
        <v>0</v>
      </c>
      <c r="M276" s="24">
        <v>0</v>
      </c>
      <c r="N276" s="25">
        <v>0</v>
      </c>
    </row>
    <row r="277" spans="1:14" ht="15.75" hidden="1" customHeight="1" x14ac:dyDescent="0.4">
      <c r="A277" s="74">
        <v>2980</v>
      </c>
      <c r="B277" s="78" t="s">
        <v>40</v>
      </c>
      <c r="C277" s="79">
        <v>8</v>
      </c>
      <c r="D277" s="79">
        <v>0</v>
      </c>
      <c r="E277" s="82" t="s">
        <v>521</v>
      </c>
      <c r="F277" s="24">
        <f>SUM(F279)</f>
        <v>0</v>
      </c>
      <c r="G277" s="24">
        <f t="shared" ref="G277:N277" si="81">SUM(G279)</f>
        <v>0</v>
      </c>
      <c r="H277" s="24">
        <f t="shared" si="81"/>
        <v>0</v>
      </c>
      <c r="I277" s="24">
        <f t="shared" si="81"/>
        <v>0</v>
      </c>
      <c r="J277" s="24">
        <f t="shared" si="81"/>
        <v>0</v>
      </c>
      <c r="K277" s="24">
        <f t="shared" si="81"/>
        <v>0</v>
      </c>
      <c r="L277" s="24">
        <f t="shared" si="81"/>
        <v>0</v>
      </c>
      <c r="M277" s="24">
        <f t="shared" si="81"/>
        <v>0</v>
      </c>
      <c r="N277" s="25">
        <f t="shared" si="81"/>
        <v>0</v>
      </c>
    </row>
    <row r="278" spans="1:14" s="81" customFormat="1" ht="15" hidden="1" customHeight="1" x14ac:dyDescent="0.4">
      <c r="A278" s="74"/>
      <c r="B278" s="78"/>
      <c r="C278" s="79"/>
      <c r="D278" s="79"/>
      <c r="E278" s="80" t="s">
        <v>369</v>
      </c>
      <c r="F278" s="24"/>
      <c r="G278" s="24"/>
      <c r="H278" s="24"/>
      <c r="I278" s="24"/>
      <c r="J278" s="24"/>
      <c r="K278" s="24"/>
      <c r="L278" s="24"/>
      <c r="M278" s="24"/>
      <c r="N278" s="25"/>
    </row>
    <row r="279" spans="1:14" ht="23.25" hidden="1" customHeight="1" x14ac:dyDescent="0.4">
      <c r="A279" s="74">
        <v>2981</v>
      </c>
      <c r="B279" s="78" t="s">
        <v>40</v>
      </c>
      <c r="C279" s="79">
        <v>8</v>
      </c>
      <c r="D279" s="79">
        <v>1</v>
      </c>
      <c r="E279" s="80" t="s">
        <v>521</v>
      </c>
      <c r="F279" s="24">
        <f>SUM(G279:H279)</f>
        <v>0</v>
      </c>
      <c r="G279" s="24">
        <v>0</v>
      </c>
      <c r="H279" s="24">
        <v>0</v>
      </c>
      <c r="I279" s="24">
        <f>SUM(J279:K279)</f>
        <v>0</v>
      </c>
      <c r="J279" s="24">
        <v>0</v>
      </c>
      <c r="K279" s="24">
        <v>0</v>
      </c>
      <c r="L279" s="24">
        <f>SUM(M279:N279)</f>
        <v>0</v>
      </c>
      <c r="M279" s="24">
        <v>0</v>
      </c>
      <c r="N279" s="25">
        <v>0</v>
      </c>
    </row>
    <row r="280" spans="1:14" s="84" customFormat="1" ht="44.25" customHeight="1" x14ac:dyDescent="0.25">
      <c r="A280" s="83">
        <v>3000</v>
      </c>
      <c r="B280" s="75" t="s">
        <v>44</v>
      </c>
      <c r="C280" s="76">
        <v>0</v>
      </c>
      <c r="D280" s="76">
        <v>0</v>
      </c>
      <c r="E280" s="72" t="s">
        <v>522</v>
      </c>
      <c r="F280" s="28">
        <f>SUM(F282,F286,F289,F292,F295,F298,F301,F304,F308)</f>
        <v>2211240.6</v>
      </c>
      <c r="G280" s="28">
        <f t="shared" ref="G280:N280" si="82">SUM(G282,G286,G289,G292,G295,G298,G301,G304,G308)</f>
        <v>2117490.6</v>
      </c>
      <c r="H280" s="28">
        <f t="shared" si="82"/>
        <v>93750</v>
      </c>
      <c r="I280" s="28">
        <f t="shared" si="82"/>
        <v>1923656.4</v>
      </c>
      <c r="J280" s="28">
        <f t="shared" si="82"/>
        <v>1844145.5</v>
      </c>
      <c r="K280" s="28">
        <f t="shared" si="82"/>
        <v>79510.899999999994</v>
      </c>
      <c r="L280" s="28">
        <f t="shared" si="82"/>
        <v>1850214.4734</v>
      </c>
      <c r="M280" s="28">
        <f t="shared" si="82"/>
        <v>1789064.125</v>
      </c>
      <c r="N280" s="29">
        <f t="shared" si="82"/>
        <v>61150.348400000003</v>
      </c>
    </row>
    <row r="281" spans="1:14" ht="19.5" customHeight="1" x14ac:dyDescent="0.4">
      <c r="A281" s="74"/>
      <c r="B281" s="78"/>
      <c r="C281" s="79"/>
      <c r="D281" s="79"/>
      <c r="E281" s="80" t="s">
        <v>244</v>
      </c>
      <c r="F281" s="24"/>
      <c r="G281" s="24"/>
      <c r="H281" s="24"/>
      <c r="I281" s="24"/>
      <c r="J281" s="24"/>
      <c r="K281" s="24"/>
      <c r="L281" s="24"/>
      <c r="M281" s="24"/>
      <c r="N281" s="25"/>
    </row>
    <row r="282" spans="1:14" ht="18" hidden="1" customHeight="1" x14ac:dyDescent="0.4">
      <c r="A282" s="74">
        <v>3010</v>
      </c>
      <c r="B282" s="78" t="s">
        <v>44</v>
      </c>
      <c r="C282" s="79">
        <v>1</v>
      </c>
      <c r="D282" s="79">
        <v>0</v>
      </c>
      <c r="E282" s="82" t="s">
        <v>523</v>
      </c>
      <c r="F282" s="24">
        <f>SUM(F284:F285)</f>
        <v>0</v>
      </c>
      <c r="G282" s="24">
        <f t="shared" ref="G282:N282" si="83">SUM(G284:G285)</f>
        <v>0</v>
      </c>
      <c r="H282" s="24">
        <f t="shared" si="83"/>
        <v>0</v>
      </c>
      <c r="I282" s="24">
        <f t="shared" si="83"/>
        <v>0</v>
      </c>
      <c r="J282" s="24">
        <f t="shared" si="83"/>
        <v>0</v>
      </c>
      <c r="K282" s="24">
        <f t="shared" si="83"/>
        <v>0</v>
      </c>
      <c r="L282" s="24">
        <f t="shared" si="83"/>
        <v>0</v>
      </c>
      <c r="M282" s="24">
        <f t="shared" si="83"/>
        <v>0</v>
      </c>
      <c r="N282" s="25">
        <f t="shared" si="83"/>
        <v>0</v>
      </c>
    </row>
    <row r="283" spans="1:14" s="81" customFormat="1" ht="16.5" hidden="1" customHeight="1" x14ac:dyDescent="0.4">
      <c r="A283" s="74"/>
      <c r="B283" s="78"/>
      <c r="C283" s="79"/>
      <c r="D283" s="79"/>
      <c r="E283" s="80" t="s">
        <v>369</v>
      </c>
      <c r="F283" s="24"/>
      <c r="G283" s="24"/>
      <c r="H283" s="24"/>
      <c r="I283" s="24"/>
      <c r="J283" s="24"/>
      <c r="K283" s="24"/>
      <c r="L283" s="24"/>
      <c r="M283" s="24"/>
      <c r="N283" s="25"/>
    </row>
    <row r="284" spans="1:14" ht="18.75" hidden="1" customHeight="1" x14ac:dyDescent="0.4">
      <c r="A284" s="74">
        <v>3011</v>
      </c>
      <c r="B284" s="78" t="s">
        <v>44</v>
      </c>
      <c r="C284" s="79">
        <v>1</v>
      </c>
      <c r="D284" s="79">
        <v>1</v>
      </c>
      <c r="E284" s="80" t="s">
        <v>524</v>
      </c>
      <c r="F284" s="24">
        <f>SUM(G284:H284)</f>
        <v>0</v>
      </c>
      <c r="G284" s="24">
        <v>0</v>
      </c>
      <c r="H284" s="24">
        <v>0</v>
      </c>
      <c r="I284" s="24">
        <f>SUM(J284:K284)</f>
        <v>0</v>
      </c>
      <c r="J284" s="24">
        <v>0</v>
      </c>
      <c r="K284" s="24">
        <v>0</v>
      </c>
      <c r="L284" s="24">
        <f>SUM(M284:N284)</f>
        <v>0</v>
      </c>
      <c r="M284" s="24">
        <v>0</v>
      </c>
      <c r="N284" s="25">
        <v>0</v>
      </c>
    </row>
    <row r="285" spans="1:14" ht="17.25" hidden="1" customHeight="1" x14ac:dyDescent="0.4">
      <c r="A285" s="74">
        <v>3012</v>
      </c>
      <c r="B285" s="78" t="s">
        <v>44</v>
      </c>
      <c r="C285" s="79">
        <v>1</v>
      </c>
      <c r="D285" s="79">
        <v>2</v>
      </c>
      <c r="E285" s="80" t="s">
        <v>525</v>
      </c>
      <c r="F285" s="24">
        <f>SUM(G285:H285)</f>
        <v>0</v>
      </c>
      <c r="G285" s="24">
        <v>0</v>
      </c>
      <c r="H285" s="24">
        <v>0</v>
      </c>
      <c r="I285" s="24">
        <f>SUM(J285:K285)</f>
        <v>0</v>
      </c>
      <c r="J285" s="24">
        <v>0</v>
      </c>
      <c r="K285" s="24">
        <v>0</v>
      </c>
      <c r="L285" s="24">
        <f>SUM(M285:N285)</f>
        <v>0</v>
      </c>
      <c r="M285" s="24">
        <v>0</v>
      </c>
      <c r="N285" s="25">
        <v>0</v>
      </c>
    </row>
    <row r="286" spans="1:14" ht="15" hidden="1" customHeight="1" x14ac:dyDescent="0.4">
      <c r="A286" s="74">
        <v>3020</v>
      </c>
      <c r="B286" s="78" t="s">
        <v>44</v>
      </c>
      <c r="C286" s="79">
        <v>2</v>
      </c>
      <c r="D286" s="79">
        <v>0</v>
      </c>
      <c r="E286" s="82" t="s">
        <v>526</v>
      </c>
      <c r="F286" s="24">
        <f>SUM(F288)</f>
        <v>0</v>
      </c>
      <c r="G286" s="24">
        <f t="shared" ref="G286:N286" si="84">SUM(G288)</f>
        <v>0</v>
      </c>
      <c r="H286" s="24">
        <f t="shared" si="84"/>
        <v>0</v>
      </c>
      <c r="I286" s="24">
        <f t="shared" si="84"/>
        <v>0</v>
      </c>
      <c r="J286" s="24">
        <f t="shared" si="84"/>
        <v>0</v>
      </c>
      <c r="K286" s="24">
        <f t="shared" si="84"/>
        <v>0</v>
      </c>
      <c r="L286" s="24">
        <f t="shared" si="84"/>
        <v>0</v>
      </c>
      <c r="M286" s="24">
        <f t="shared" si="84"/>
        <v>0</v>
      </c>
      <c r="N286" s="25">
        <f t="shared" si="84"/>
        <v>0</v>
      </c>
    </row>
    <row r="287" spans="1:14" s="81" customFormat="1" ht="10.5" hidden="1" customHeight="1" x14ac:dyDescent="0.4">
      <c r="A287" s="74"/>
      <c r="B287" s="78"/>
      <c r="C287" s="79"/>
      <c r="D287" s="79"/>
      <c r="E287" s="80" t="s">
        <v>369</v>
      </c>
      <c r="F287" s="24"/>
      <c r="G287" s="24"/>
      <c r="H287" s="24"/>
      <c r="I287" s="24"/>
      <c r="J287" s="24"/>
      <c r="K287" s="24"/>
      <c r="L287" s="24"/>
      <c r="M287" s="24"/>
      <c r="N287" s="25"/>
    </row>
    <row r="288" spans="1:14" ht="15.75" hidden="1" customHeight="1" x14ac:dyDescent="0.4">
      <c r="A288" s="74">
        <v>3021</v>
      </c>
      <c r="B288" s="78" t="s">
        <v>44</v>
      </c>
      <c r="C288" s="79">
        <v>2</v>
      </c>
      <c r="D288" s="79">
        <v>1</v>
      </c>
      <c r="E288" s="80" t="s">
        <v>526</v>
      </c>
      <c r="F288" s="24">
        <f>SUM(G288:H288)</f>
        <v>0</v>
      </c>
      <c r="G288" s="24">
        <v>0</v>
      </c>
      <c r="H288" s="24">
        <v>0</v>
      </c>
      <c r="I288" s="24">
        <f>SUM(J288:K288)</f>
        <v>0</v>
      </c>
      <c r="J288" s="24">
        <v>0</v>
      </c>
      <c r="K288" s="24">
        <v>0</v>
      </c>
      <c r="L288" s="24">
        <f>SUM(M288:N288)</f>
        <v>0</v>
      </c>
      <c r="M288" s="24">
        <v>0</v>
      </c>
      <c r="N288" s="25">
        <v>0</v>
      </c>
    </row>
    <row r="289" spans="1:14" ht="14.25" customHeight="1" x14ac:dyDescent="0.4">
      <c r="A289" s="74">
        <v>3030</v>
      </c>
      <c r="B289" s="78" t="s">
        <v>44</v>
      </c>
      <c r="C289" s="79">
        <v>3</v>
      </c>
      <c r="D289" s="79">
        <v>0</v>
      </c>
      <c r="E289" s="82" t="s">
        <v>527</v>
      </c>
      <c r="F289" s="24">
        <f>SUM(F291)</f>
        <v>15769</v>
      </c>
      <c r="G289" s="24">
        <f t="shared" ref="G289:N289" si="85">SUM(G291)</f>
        <v>15769</v>
      </c>
      <c r="H289" s="24">
        <f t="shared" si="85"/>
        <v>0</v>
      </c>
      <c r="I289" s="24">
        <f t="shared" si="85"/>
        <v>15769</v>
      </c>
      <c r="J289" s="24">
        <f t="shared" si="85"/>
        <v>15769</v>
      </c>
      <c r="K289" s="24">
        <f t="shared" si="85"/>
        <v>0</v>
      </c>
      <c r="L289" s="24">
        <f t="shared" si="85"/>
        <v>7826</v>
      </c>
      <c r="M289" s="24">
        <f t="shared" si="85"/>
        <v>7826</v>
      </c>
      <c r="N289" s="25">
        <f t="shared" si="85"/>
        <v>0</v>
      </c>
    </row>
    <row r="290" spans="1:14" s="81" customFormat="1" ht="18" x14ac:dyDescent="0.4">
      <c r="A290" s="74"/>
      <c r="B290" s="78"/>
      <c r="C290" s="79"/>
      <c r="D290" s="79"/>
      <c r="E290" s="80" t="s">
        <v>369</v>
      </c>
      <c r="F290" s="24"/>
      <c r="G290" s="24"/>
      <c r="H290" s="24"/>
      <c r="I290" s="24"/>
      <c r="J290" s="24"/>
      <c r="K290" s="24"/>
      <c r="L290" s="24"/>
      <c r="M290" s="24"/>
      <c r="N290" s="25"/>
    </row>
    <row r="291" spans="1:14" s="81" customFormat="1" ht="18" x14ac:dyDescent="0.4">
      <c r="A291" s="74">
        <v>3031</v>
      </c>
      <c r="B291" s="78" t="s">
        <v>44</v>
      </c>
      <c r="C291" s="79">
        <v>3</v>
      </c>
      <c r="D291" s="79" t="s">
        <v>13</v>
      </c>
      <c r="E291" s="80" t="s">
        <v>527</v>
      </c>
      <c r="F291" s="24">
        <f>SUM(G291:H291)</f>
        <v>15769</v>
      </c>
      <c r="G291" s="24">
        <v>15769</v>
      </c>
      <c r="H291" s="24">
        <v>0</v>
      </c>
      <c r="I291" s="24">
        <f>SUM(J291:K291)</f>
        <v>15769</v>
      </c>
      <c r="J291" s="24">
        <v>15769</v>
      </c>
      <c r="K291" s="24">
        <v>0</v>
      </c>
      <c r="L291" s="24">
        <f>SUM(M291:N291)</f>
        <v>7826</v>
      </c>
      <c r="M291" s="24">
        <v>7826</v>
      </c>
      <c r="N291" s="25">
        <v>0</v>
      </c>
    </row>
    <row r="292" spans="1:14" ht="18" customHeight="1" x14ac:dyDescent="0.4">
      <c r="A292" s="74">
        <v>3040</v>
      </c>
      <c r="B292" s="78" t="s">
        <v>44</v>
      </c>
      <c r="C292" s="79">
        <v>4</v>
      </c>
      <c r="D292" s="79">
        <v>0</v>
      </c>
      <c r="E292" s="82" t="s">
        <v>528</v>
      </c>
      <c r="F292" s="24">
        <f>SUM(F294)</f>
        <v>50209.599999999999</v>
      </c>
      <c r="G292" s="24">
        <f t="shared" ref="G292:N292" si="86">SUM(G294)</f>
        <v>45899.6</v>
      </c>
      <c r="H292" s="24">
        <f t="shared" si="86"/>
        <v>4310</v>
      </c>
      <c r="I292" s="24">
        <f t="shared" si="86"/>
        <v>37157.199999999997</v>
      </c>
      <c r="J292" s="24">
        <f t="shared" si="86"/>
        <v>32847.199999999997</v>
      </c>
      <c r="K292" s="24">
        <f t="shared" si="86"/>
        <v>4310</v>
      </c>
      <c r="L292" s="24">
        <f t="shared" si="86"/>
        <v>27695.083999999999</v>
      </c>
      <c r="M292" s="24">
        <f t="shared" si="86"/>
        <v>27526.083999999999</v>
      </c>
      <c r="N292" s="25">
        <f t="shared" si="86"/>
        <v>169</v>
      </c>
    </row>
    <row r="293" spans="1:14" s="81" customFormat="1" ht="10.5" customHeight="1" x14ac:dyDescent="0.4">
      <c r="A293" s="74"/>
      <c r="B293" s="78"/>
      <c r="C293" s="79"/>
      <c r="D293" s="79"/>
      <c r="E293" s="80" t="s">
        <v>369</v>
      </c>
      <c r="F293" s="24"/>
      <c r="G293" s="24"/>
      <c r="H293" s="24"/>
      <c r="I293" s="24"/>
      <c r="J293" s="24"/>
      <c r="K293" s="24"/>
      <c r="L293" s="24"/>
      <c r="M293" s="24"/>
      <c r="N293" s="25"/>
    </row>
    <row r="294" spans="1:14" ht="16.5" customHeight="1" x14ac:dyDescent="0.4">
      <c r="A294" s="74">
        <v>3041</v>
      </c>
      <c r="B294" s="78" t="s">
        <v>44</v>
      </c>
      <c r="C294" s="79">
        <v>4</v>
      </c>
      <c r="D294" s="79">
        <v>1</v>
      </c>
      <c r="E294" s="80" t="s">
        <v>528</v>
      </c>
      <c r="F294" s="24">
        <f>SUM(G294:H294)</f>
        <v>50209.599999999999</v>
      </c>
      <c r="G294" s="24">
        <v>45899.6</v>
      </c>
      <c r="H294" s="24">
        <v>4310</v>
      </c>
      <c r="I294" s="24">
        <f>SUM(J294:K294)</f>
        <v>37157.199999999997</v>
      </c>
      <c r="J294" s="24">
        <v>32847.199999999997</v>
      </c>
      <c r="K294" s="24">
        <v>4310</v>
      </c>
      <c r="L294" s="24">
        <f>SUM(M294:N294)</f>
        <v>27695.083999999999</v>
      </c>
      <c r="M294" s="24">
        <v>27526.083999999999</v>
      </c>
      <c r="N294" s="25">
        <v>169</v>
      </c>
    </row>
    <row r="295" spans="1:14" ht="12" hidden="1" customHeight="1" x14ac:dyDescent="0.4">
      <c r="A295" s="74">
        <v>3050</v>
      </c>
      <c r="B295" s="78" t="s">
        <v>44</v>
      </c>
      <c r="C295" s="79">
        <v>5</v>
      </c>
      <c r="D295" s="79">
        <v>0</v>
      </c>
      <c r="E295" s="82" t="s">
        <v>529</v>
      </c>
      <c r="F295" s="24">
        <f>SUM(F297)</f>
        <v>0</v>
      </c>
      <c r="G295" s="24">
        <f t="shared" ref="G295:N295" si="87">SUM(G297)</f>
        <v>0</v>
      </c>
      <c r="H295" s="24">
        <f t="shared" si="87"/>
        <v>0</v>
      </c>
      <c r="I295" s="24">
        <f t="shared" si="87"/>
        <v>0</v>
      </c>
      <c r="J295" s="24">
        <f t="shared" si="87"/>
        <v>0</v>
      </c>
      <c r="K295" s="24">
        <f t="shared" si="87"/>
        <v>0</v>
      </c>
      <c r="L295" s="24">
        <f t="shared" si="87"/>
        <v>0</v>
      </c>
      <c r="M295" s="24">
        <f t="shared" si="87"/>
        <v>0</v>
      </c>
      <c r="N295" s="25">
        <f t="shared" si="87"/>
        <v>0</v>
      </c>
    </row>
    <row r="296" spans="1:14" s="81" customFormat="1" ht="10.5" hidden="1" customHeight="1" x14ac:dyDescent="0.4">
      <c r="A296" s="74"/>
      <c r="B296" s="78"/>
      <c r="C296" s="79"/>
      <c r="D296" s="79"/>
      <c r="E296" s="80" t="s">
        <v>369</v>
      </c>
      <c r="F296" s="24"/>
      <c r="G296" s="24"/>
      <c r="H296" s="24"/>
      <c r="I296" s="24"/>
      <c r="J296" s="24"/>
      <c r="K296" s="24"/>
      <c r="L296" s="24"/>
      <c r="M296" s="24"/>
      <c r="N296" s="25"/>
    </row>
    <row r="297" spans="1:14" ht="15.75" hidden="1" customHeight="1" x14ac:dyDescent="0.4">
      <c r="A297" s="74">
        <v>3051</v>
      </c>
      <c r="B297" s="78" t="s">
        <v>44</v>
      </c>
      <c r="C297" s="79">
        <v>5</v>
      </c>
      <c r="D297" s="79">
        <v>1</v>
      </c>
      <c r="E297" s="80" t="s">
        <v>529</v>
      </c>
      <c r="F297" s="24">
        <f>SUM(G297:H297)</f>
        <v>0</v>
      </c>
      <c r="G297" s="24">
        <v>0</v>
      </c>
      <c r="H297" s="24">
        <v>0</v>
      </c>
      <c r="I297" s="24">
        <f>SUM(J297:K297)</f>
        <v>0</v>
      </c>
      <c r="J297" s="24">
        <v>0</v>
      </c>
      <c r="K297" s="24">
        <v>0</v>
      </c>
      <c r="L297" s="24">
        <f>SUM(M297:N297)</f>
        <v>0</v>
      </c>
      <c r="M297" s="24">
        <v>0</v>
      </c>
      <c r="N297" s="25">
        <v>0</v>
      </c>
    </row>
    <row r="298" spans="1:14" ht="16.5" hidden="1" customHeight="1" x14ac:dyDescent="0.4">
      <c r="A298" s="74">
        <v>3060</v>
      </c>
      <c r="B298" s="78" t="s">
        <v>44</v>
      </c>
      <c r="C298" s="79">
        <v>6</v>
      </c>
      <c r="D298" s="79">
        <v>0</v>
      </c>
      <c r="E298" s="82" t="s">
        <v>530</v>
      </c>
      <c r="F298" s="24">
        <f>SUM(F300)</f>
        <v>0</v>
      </c>
      <c r="G298" s="24">
        <f t="shared" ref="G298:N298" si="88">SUM(G300)</f>
        <v>0</v>
      </c>
      <c r="H298" s="24">
        <f t="shared" si="88"/>
        <v>0</v>
      </c>
      <c r="I298" s="24">
        <f t="shared" si="88"/>
        <v>0</v>
      </c>
      <c r="J298" s="24">
        <f t="shared" si="88"/>
        <v>0</v>
      </c>
      <c r="K298" s="24">
        <f t="shared" si="88"/>
        <v>0</v>
      </c>
      <c r="L298" s="24">
        <f t="shared" si="88"/>
        <v>0</v>
      </c>
      <c r="M298" s="24">
        <f t="shared" si="88"/>
        <v>0</v>
      </c>
      <c r="N298" s="25">
        <f t="shared" si="88"/>
        <v>0</v>
      </c>
    </row>
    <row r="299" spans="1:14" s="81" customFormat="1" ht="10.5" hidden="1" customHeight="1" x14ac:dyDescent="0.4">
      <c r="A299" s="74"/>
      <c r="B299" s="78"/>
      <c r="C299" s="79"/>
      <c r="D299" s="79"/>
      <c r="E299" s="80" t="s">
        <v>369</v>
      </c>
      <c r="F299" s="24"/>
      <c r="G299" s="24"/>
      <c r="H299" s="24"/>
      <c r="I299" s="24"/>
      <c r="J299" s="24"/>
      <c r="K299" s="24"/>
      <c r="L299" s="24"/>
      <c r="M299" s="24"/>
      <c r="N299" s="25"/>
    </row>
    <row r="300" spans="1:14" ht="15.75" hidden="1" customHeight="1" x14ac:dyDescent="0.4">
      <c r="A300" s="74">
        <v>3061</v>
      </c>
      <c r="B300" s="78" t="s">
        <v>44</v>
      </c>
      <c r="C300" s="79">
        <v>6</v>
      </c>
      <c r="D300" s="79">
        <v>1</v>
      </c>
      <c r="E300" s="80" t="s">
        <v>530</v>
      </c>
      <c r="F300" s="24">
        <f>SUM(G300:H300)</f>
        <v>0</v>
      </c>
      <c r="G300" s="24">
        <v>0</v>
      </c>
      <c r="H300" s="24">
        <v>0</v>
      </c>
      <c r="I300" s="24">
        <f>SUM(J300:K300)</f>
        <v>0</v>
      </c>
      <c r="J300" s="24">
        <v>0</v>
      </c>
      <c r="K300" s="24">
        <v>0</v>
      </c>
      <c r="L300" s="24">
        <f>SUM(M300:N300)</f>
        <v>0</v>
      </c>
      <c r="M300" s="24">
        <v>0</v>
      </c>
      <c r="N300" s="25">
        <v>0</v>
      </c>
    </row>
    <row r="301" spans="1:14" ht="26.25" customHeight="1" x14ac:dyDescent="0.4">
      <c r="A301" s="74">
        <v>3070</v>
      </c>
      <c r="B301" s="78" t="s">
        <v>44</v>
      </c>
      <c r="C301" s="79">
        <v>7</v>
      </c>
      <c r="D301" s="79">
        <v>0</v>
      </c>
      <c r="E301" s="82" t="s">
        <v>531</v>
      </c>
      <c r="F301" s="24">
        <f>SUM(F303)</f>
        <v>382750</v>
      </c>
      <c r="G301" s="24">
        <f t="shared" ref="G301:N301" si="89">SUM(G303)</f>
        <v>293310</v>
      </c>
      <c r="H301" s="24">
        <f t="shared" si="89"/>
        <v>89440</v>
      </c>
      <c r="I301" s="24">
        <f t="shared" si="89"/>
        <v>369824.5</v>
      </c>
      <c r="J301" s="24">
        <f t="shared" si="89"/>
        <v>294623.59999999998</v>
      </c>
      <c r="K301" s="24">
        <f t="shared" si="89"/>
        <v>75200.899999999994</v>
      </c>
      <c r="L301" s="24">
        <f t="shared" si="89"/>
        <v>326273.09539999999</v>
      </c>
      <c r="M301" s="24">
        <f t="shared" si="89"/>
        <v>265291.74699999997</v>
      </c>
      <c r="N301" s="25">
        <f t="shared" si="89"/>
        <v>60981.348400000003</v>
      </c>
    </row>
    <row r="302" spans="1:14" s="81" customFormat="1" ht="10.5" customHeight="1" x14ac:dyDescent="0.4">
      <c r="A302" s="74"/>
      <c r="B302" s="78"/>
      <c r="C302" s="79"/>
      <c r="D302" s="79"/>
      <c r="E302" s="80" t="s">
        <v>369</v>
      </c>
      <c r="F302" s="24"/>
      <c r="G302" s="24"/>
      <c r="H302" s="24"/>
      <c r="I302" s="24"/>
      <c r="J302" s="24"/>
      <c r="K302" s="24"/>
      <c r="L302" s="24"/>
      <c r="M302" s="24"/>
      <c r="N302" s="25"/>
    </row>
    <row r="303" spans="1:14" ht="25.5" customHeight="1" x14ac:dyDescent="0.4">
      <c r="A303" s="74">
        <v>3071</v>
      </c>
      <c r="B303" s="78" t="s">
        <v>44</v>
      </c>
      <c r="C303" s="79">
        <v>7</v>
      </c>
      <c r="D303" s="79">
        <v>1</v>
      </c>
      <c r="E303" s="80" t="s">
        <v>531</v>
      </c>
      <c r="F303" s="24">
        <f>SUM(G303:H303)</f>
        <v>382750</v>
      </c>
      <c r="G303" s="24">
        <v>293310</v>
      </c>
      <c r="H303" s="24">
        <v>89440</v>
      </c>
      <c r="I303" s="24">
        <f>SUM(J303:K303)</f>
        <v>369824.5</v>
      </c>
      <c r="J303" s="24">
        <v>294623.59999999998</v>
      </c>
      <c r="K303" s="24">
        <v>75200.899999999994</v>
      </c>
      <c r="L303" s="24">
        <f>SUM(M303:N303)</f>
        <v>326273.09539999999</v>
      </c>
      <c r="M303" s="24">
        <v>265291.74699999997</v>
      </c>
      <c r="N303" s="25">
        <v>60981.348400000003</v>
      </c>
    </row>
    <row r="304" spans="1:14" ht="27" hidden="1" customHeight="1" x14ac:dyDescent="0.4">
      <c r="A304" s="74">
        <v>3080</v>
      </c>
      <c r="B304" s="78" t="s">
        <v>44</v>
      </c>
      <c r="C304" s="79">
        <v>8</v>
      </c>
      <c r="D304" s="79">
        <v>0</v>
      </c>
      <c r="E304" s="82" t="s">
        <v>532</v>
      </c>
      <c r="F304" s="24">
        <f>SUM(F306)</f>
        <v>0</v>
      </c>
      <c r="G304" s="24">
        <f t="shared" ref="G304:N304" si="90">SUM(G306)</f>
        <v>0</v>
      </c>
      <c r="H304" s="24">
        <f t="shared" si="90"/>
        <v>0</v>
      </c>
      <c r="I304" s="24">
        <f t="shared" si="90"/>
        <v>0</v>
      </c>
      <c r="J304" s="24">
        <f t="shared" si="90"/>
        <v>0</v>
      </c>
      <c r="K304" s="24">
        <f t="shared" si="90"/>
        <v>0</v>
      </c>
      <c r="L304" s="24">
        <f t="shared" si="90"/>
        <v>0</v>
      </c>
      <c r="M304" s="24">
        <f t="shared" si="90"/>
        <v>0</v>
      </c>
      <c r="N304" s="25">
        <f t="shared" si="90"/>
        <v>0</v>
      </c>
    </row>
    <row r="305" spans="1:14" s="81" customFormat="1" ht="21.75" hidden="1" customHeight="1" x14ac:dyDescent="0.4">
      <c r="A305" s="74"/>
      <c r="B305" s="78"/>
      <c r="C305" s="79"/>
      <c r="D305" s="79"/>
      <c r="E305" s="80" t="s">
        <v>369</v>
      </c>
      <c r="F305" s="24"/>
      <c r="G305" s="24"/>
      <c r="H305" s="24"/>
      <c r="I305" s="24"/>
      <c r="J305" s="24"/>
      <c r="K305" s="24"/>
      <c r="L305" s="24"/>
      <c r="M305" s="24"/>
      <c r="N305" s="25"/>
    </row>
    <row r="306" spans="1:14" ht="30" hidden="1" customHeight="1" x14ac:dyDescent="0.4">
      <c r="A306" s="74">
        <v>3081</v>
      </c>
      <c r="B306" s="78" t="s">
        <v>44</v>
      </c>
      <c r="C306" s="79">
        <v>8</v>
      </c>
      <c r="D306" s="79">
        <v>1</v>
      </c>
      <c r="E306" s="80" t="s">
        <v>532</v>
      </c>
      <c r="F306" s="24">
        <f>SUM(G306:H306)</f>
        <v>0</v>
      </c>
      <c r="G306" s="24">
        <v>0</v>
      </c>
      <c r="H306" s="24">
        <v>0</v>
      </c>
      <c r="I306" s="24">
        <f>SUM(J306:K306)</f>
        <v>0</v>
      </c>
      <c r="J306" s="24">
        <v>0</v>
      </c>
      <c r="K306" s="24">
        <v>0</v>
      </c>
      <c r="L306" s="24">
        <f>SUM(M306:N306)</f>
        <v>0</v>
      </c>
      <c r="M306" s="24">
        <v>0</v>
      </c>
      <c r="N306" s="25">
        <v>0</v>
      </c>
    </row>
    <row r="307" spans="1:14" s="81" customFormat="1" ht="10.5" customHeight="1" x14ac:dyDescent="0.4">
      <c r="A307" s="74"/>
      <c r="B307" s="78"/>
      <c r="C307" s="79"/>
      <c r="D307" s="79"/>
      <c r="E307" s="80" t="s">
        <v>369</v>
      </c>
      <c r="F307" s="24"/>
      <c r="G307" s="24"/>
      <c r="H307" s="24"/>
      <c r="I307" s="24"/>
      <c r="J307" s="24"/>
      <c r="K307" s="24"/>
      <c r="L307" s="24"/>
      <c r="M307" s="24"/>
      <c r="N307" s="25"/>
    </row>
    <row r="308" spans="1:14" ht="25.5" customHeight="1" x14ac:dyDescent="0.4">
      <c r="A308" s="74">
        <v>3090</v>
      </c>
      <c r="B308" s="78" t="s">
        <v>44</v>
      </c>
      <c r="C308" s="79">
        <v>9</v>
      </c>
      <c r="D308" s="79">
        <v>0</v>
      </c>
      <c r="E308" s="82" t="s">
        <v>533</v>
      </c>
      <c r="F308" s="24">
        <f>SUM(F310:F311)</f>
        <v>1762512</v>
      </c>
      <c r="G308" s="24">
        <f t="shared" ref="G308:N308" si="91">SUM(G310:G311)</f>
        <v>1762512</v>
      </c>
      <c r="H308" s="24">
        <f t="shared" si="91"/>
        <v>0</v>
      </c>
      <c r="I308" s="24">
        <f t="shared" si="91"/>
        <v>1500905.7</v>
      </c>
      <c r="J308" s="24">
        <f t="shared" si="91"/>
        <v>1500905.7</v>
      </c>
      <c r="K308" s="24">
        <f t="shared" si="91"/>
        <v>0</v>
      </c>
      <c r="L308" s="24">
        <f t="shared" si="91"/>
        <v>1488420.294</v>
      </c>
      <c r="M308" s="24">
        <f t="shared" si="91"/>
        <v>1488420.294</v>
      </c>
      <c r="N308" s="25">
        <f t="shared" si="91"/>
        <v>0</v>
      </c>
    </row>
    <row r="309" spans="1:14" s="81" customFormat="1" ht="20.25" customHeight="1" x14ac:dyDescent="0.4">
      <c r="A309" s="74"/>
      <c r="B309" s="78"/>
      <c r="C309" s="79"/>
      <c r="D309" s="79"/>
      <c r="E309" s="80" t="s">
        <v>369</v>
      </c>
      <c r="F309" s="24"/>
      <c r="G309" s="24"/>
      <c r="H309" s="24"/>
      <c r="I309" s="24"/>
      <c r="J309" s="24"/>
      <c r="K309" s="24"/>
      <c r="L309" s="24"/>
      <c r="M309" s="24"/>
      <c r="N309" s="25"/>
    </row>
    <row r="310" spans="1:14" ht="20.25" hidden="1" customHeight="1" x14ac:dyDescent="0.4">
      <c r="A310" s="74">
        <v>3091</v>
      </c>
      <c r="B310" s="78" t="s">
        <v>44</v>
      </c>
      <c r="C310" s="79">
        <v>9</v>
      </c>
      <c r="D310" s="79">
        <v>1</v>
      </c>
      <c r="E310" s="80" t="s">
        <v>533</v>
      </c>
      <c r="F310" s="24">
        <f>SUM(G310:H310)</f>
        <v>0</v>
      </c>
      <c r="G310" s="24">
        <v>0</v>
      </c>
      <c r="H310" s="24">
        <v>0</v>
      </c>
      <c r="I310" s="24">
        <f>SUM(J310:K310)</f>
        <v>0</v>
      </c>
      <c r="J310" s="24">
        <v>0</v>
      </c>
      <c r="K310" s="24">
        <v>0</v>
      </c>
      <c r="L310" s="24">
        <f>SUM(M310:N310)</f>
        <v>0</v>
      </c>
      <c r="M310" s="24">
        <v>0</v>
      </c>
      <c r="N310" s="25">
        <v>0</v>
      </c>
    </row>
    <row r="311" spans="1:14" ht="42" customHeight="1" x14ac:dyDescent="0.4">
      <c r="A311" s="74">
        <v>3092</v>
      </c>
      <c r="B311" s="78" t="s">
        <v>44</v>
      </c>
      <c r="C311" s="79">
        <v>9</v>
      </c>
      <c r="D311" s="79">
        <v>2</v>
      </c>
      <c r="E311" s="80" t="s">
        <v>534</v>
      </c>
      <c r="F311" s="24">
        <f>SUM(G311:H311)</f>
        <v>1762512</v>
      </c>
      <c r="G311" s="24">
        <v>1762512</v>
      </c>
      <c r="H311" s="24">
        <v>0</v>
      </c>
      <c r="I311" s="24">
        <f>SUM(J311:K311)</f>
        <v>1500905.7</v>
      </c>
      <c r="J311" s="24">
        <v>1500905.7</v>
      </c>
      <c r="K311" s="24">
        <v>0</v>
      </c>
      <c r="L311" s="24">
        <f>SUM(M311:N311)</f>
        <v>1488420.294</v>
      </c>
      <c r="M311" s="24">
        <v>1488420.294</v>
      </c>
      <c r="N311" s="25">
        <v>0</v>
      </c>
    </row>
    <row r="312" spans="1:14" s="84" customFormat="1" ht="32.25" customHeight="1" x14ac:dyDescent="0.25">
      <c r="A312" s="83">
        <v>3100</v>
      </c>
      <c r="B312" s="75" t="s">
        <v>45</v>
      </c>
      <c r="C312" s="76">
        <v>0</v>
      </c>
      <c r="D312" s="76">
        <v>0</v>
      </c>
      <c r="E312" s="88" t="s">
        <v>535</v>
      </c>
      <c r="F312" s="28">
        <f>SUM(F314)</f>
        <v>8548455.9000000004</v>
      </c>
      <c r="G312" s="28">
        <f t="shared" ref="G312:N312" si="92">SUM(G314)</f>
        <v>24384627.699999999</v>
      </c>
      <c r="H312" s="28">
        <f t="shared" si="92"/>
        <v>1100000</v>
      </c>
      <c r="I312" s="28">
        <f t="shared" si="92"/>
        <v>78000</v>
      </c>
      <c r="J312" s="28">
        <f t="shared" si="92"/>
        <v>15570182.5</v>
      </c>
      <c r="K312" s="28">
        <f t="shared" si="92"/>
        <v>0</v>
      </c>
      <c r="L312" s="28">
        <f t="shared" si="92"/>
        <v>78000</v>
      </c>
      <c r="M312" s="28">
        <f t="shared" si="92"/>
        <v>14991000</v>
      </c>
      <c r="N312" s="29">
        <f t="shared" si="92"/>
        <v>0</v>
      </c>
    </row>
    <row r="313" spans="1:14" ht="15" customHeight="1" x14ac:dyDescent="0.4">
      <c r="A313" s="74"/>
      <c r="B313" s="78"/>
      <c r="C313" s="79"/>
      <c r="D313" s="79"/>
      <c r="E313" s="80" t="s">
        <v>244</v>
      </c>
      <c r="F313" s="24"/>
      <c r="G313" s="24"/>
      <c r="H313" s="24"/>
      <c r="I313" s="24"/>
      <c r="J313" s="24"/>
      <c r="K313" s="24"/>
      <c r="L313" s="24"/>
      <c r="M313" s="24"/>
      <c r="N313" s="25"/>
    </row>
    <row r="314" spans="1:14" x14ac:dyDescent="0.4">
      <c r="A314" s="74">
        <v>3110</v>
      </c>
      <c r="B314" s="78" t="s">
        <v>45</v>
      </c>
      <c r="C314" s="79">
        <v>1</v>
      </c>
      <c r="D314" s="79">
        <v>0</v>
      </c>
      <c r="E314" s="86" t="s">
        <v>536</v>
      </c>
      <c r="F314" s="24">
        <f>SUM(F316)</f>
        <v>8548455.9000000004</v>
      </c>
      <c r="G314" s="24">
        <f t="shared" ref="G314:N314" si="93">SUM(G316)</f>
        <v>24384627.699999999</v>
      </c>
      <c r="H314" s="24">
        <f t="shared" si="93"/>
        <v>1100000</v>
      </c>
      <c r="I314" s="24">
        <f t="shared" si="93"/>
        <v>78000</v>
      </c>
      <c r="J314" s="24">
        <f t="shared" si="93"/>
        <v>15570182.5</v>
      </c>
      <c r="K314" s="24">
        <f t="shared" si="93"/>
        <v>0</v>
      </c>
      <c r="L314" s="24">
        <f t="shared" si="93"/>
        <v>78000</v>
      </c>
      <c r="M314" s="24">
        <f t="shared" si="93"/>
        <v>14991000</v>
      </c>
      <c r="N314" s="25">
        <f t="shared" si="93"/>
        <v>0</v>
      </c>
    </row>
    <row r="315" spans="1:14" s="81" customFormat="1" ht="10.5" customHeight="1" x14ac:dyDescent="0.4">
      <c r="A315" s="74"/>
      <c r="B315" s="78"/>
      <c r="C315" s="79"/>
      <c r="D315" s="79"/>
      <c r="E315" s="80" t="s">
        <v>369</v>
      </c>
      <c r="F315" s="24"/>
      <c r="G315" s="24"/>
      <c r="H315" s="24"/>
      <c r="I315" s="24"/>
      <c r="J315" s="24"/>
      <c r="K315" s="24"/>
      <c r="L315" s="24"/>
      <c r="M315" s="24"/>
      <c r="N315" s="25"/>
    </row>
    <row r="316" spans="1:14" ht="18" thickBot="1" x14ac:dyDescent="0.45">
      <c r="A316" s="89">
        <v>3112</v>
      </c>
      <c r="B316" s="90" t="s">
        <v>45</v>
      </c>
      <c r="C316" s="91">
        <v>1</v>
      </c>
      <c r="D316" s="91">
        <v>2</v>
      </c>
      <c r="E316" s="92" t="s">
        <v>537</v>
      </c>
      <c r="F316" s="38">
        <v>8548455.9000000004</v>
      </c>
      <c r="G316" s="38">
        <v>24384627.699999999</v>
      </c>
      <c r="H316" s="38">
        <v>1100000</v>
      </c>
      <c r="I316" s="38">
        <v>78000</v>
      </c>
      <c r="J316" s="38">
        <v>15570182.5</v>
      </c>
      <c r="K316" s="38">
        <v>0</v>
      </c>
      <c r="L316" s="38">
        <v>78000</v>
      </c>
      <c r="M316" s="38">
        <v>14991000</v>
      </c>
      <c r="N316" s="39">
        <v>0</v>
      </c>
    </row>
    <row r="317" spans="1:14" x14ac:dyDescent="0.4">
      <c r="B317" s="94"/>
      <c r="C317" s="95"/>
      <c r="D317" s="96"/>
    </row>
    <row r="318" spans="1:14" s="2" customFormat="1" ht="58.5" customHeight="1" x14ac:dyDescent="0.35">
      <c r="A318" s="320" t="s">
        <v>538</v>
      </c>
      <c r="B318" s="321"/>
      <c r="C318" s="321"/>
      <c r="D318" s="321"/>
      <c r="E318" s="321"/>
      <c r="F318" s="321"/>
      <c r="G318" s="321"/>
      <c r="H318" s="321"/>
      <c r="I318" s="321"/>
      <c r="J318" s="321"/>
      <c r="K318" s="321"/>
      <c r="L318" s="321"/>
    </row>
    <row r="319" spans="1:14" s="2" customFormat="1" ht="15" x14ac:dyDescent="0.35">
      <c r="A319" s="98" t="s">
        <v>539</v>
      </c>
      <c r="B319" s="99"/>
      <c r="C319" s="99"/>
      <c r="D319" s="99"/>
      <c r="E319" s="99"/>
      <c r="F319" s="99"/>
      <c r="G319" s="100"/>
      <c r="H319" s="98"/>
      <c r="I319" s="98"/>
      <c r="J319" s="98"/>
      <c r="K319" s="98"/>
      <c r="L319" s="98"/>
    </row>
    <row r="320" spans="1:14" x14ac:dyDescent="0.4">
      <c r="B320" s="101"/>
      <c r="C320" s="95"/>
      <c r="D320" s="96"/>
    </row>
    <row r="321" spans="2:5" x14ac:dyDescent="0.4">
      <c r="B321" s="101"/>
      <c r="C321" s="95"/>
      <c r="D321" s="96"/>
      <c r="E321" s="50"/>
    </row>
    <row r="322" spans="2:5" x14ac:dyDescent="0.4">
      <c r="B322" s="101"/>
      <c r="C322" s="102"/>
      <c r="D322" s="103"/>
    </row>
  </sheetData>
  <protectedRanges>
    <protectedRange sqref="F316:N316" name="Range28"/>
    <protectedRange sqref="H7" name="Range26_1"/>
    <protectedRange sqref="F299:N299 M300:N300 J300:K300 G300:H300 F302:N302 M303:N303 J303:K303 G303:H303 F305:N305 M306:N306 J306:K306 G306:H306 F307:N307" name="Range23_1"/>
    <protectedRange sqref="F275:N275 G276:H276 J276:K276 M276:N276 F278:N278 G279:H279 J279:K279 M279:N279 F281:N281 F283:N283 M284:N285 J284:K285 G284:H285 F287:N287 M288:N288 J288:K288 G288:H288 F290:N290" name="Range21_1"/>
    <protectedRange sqref="F250:N250 F252:N252 G253:H254 J253:K254 M253:N254 F256:N256 G257:H258 J257:K258 M257:N258 F260:N260" name="Range19_1"/>
    <protectedRange sqref="G225:H232 J225:K232 M225:N232 F234:N234 G235:H237 J235:K237 M235:N237" name="Range17_1"/>
    <protectedRange sqref="F204:N204 N205:N208 M204:M208 J205:K208 G205:H208 F210:N210 M211:N211 J211:K211 G211:H211 F213:N213 M214:N214 J214:K214 G214:H214" name="Range15_1"/>
    <protectedRange sqref="F179:N179 M180:N180 J180:K180 G180:H180 F182:N182 M183:N183 J183:K183 G183:H183 F185:N185 G186:H186 J186:K186 M186:N186 F188:N188 M189:N189 J189:K189 G189:H189" name="Range13_1"/>
    <protectedRange sqref="F153:N153 M154:N154 J154:K154 G154:H154 F156:N156 M157:N157 J157:K157 G157:H157 F159:N159 M160:N160 J160:K160 G160:H160 F162:N162 M163:N163 J163:K163 G163:H163" name="Range11_1"/>
    <protectedRange sqref="F130:N130 M131:N131 J131:K131 G131:H131 F133:N133 M134:N137 J134:K137 G134:H137 F139:N139 M140:N140 J140:K140 G140:H140" name="Range9_1"/>
    <protectedRange sqref="G102:H102 J102:K102 M102:N102 G104:N104 M105:N108 J105:K108 G105:H108 G110:H116 J110:K116 M110:N116" name="Range7_1"/>
    <protectedRange sqref="G64:H64 J64:K64 M64:N64 F66:N66 G67:H67 J67:K67 M67:N67 F69:N69 F71:N71 M72:N74 J72:K74 G72:H74 F76:N76 M77:N77 J77:K77 G77:H77 F79:N79 M80:N81 J80:K81 G80:H81 F83:N83" name="Range5_1"/>
    <protectedRange sqref="F34:N34 M35:N35 J35:K35 G35:H35 F37:N37 M38:N38 J38:K38 G38:H38 F40:N40 M41:N41 J41:K41 G41:H41 F43:N43 M44:N44 J44:K44 G44:H44 F46:N46 F48:N48 G49:H50" name="Range3_1"/>
    <protectedRange sqref="F18:N18 F20:N20 M21:N23 J21:K23 G21:H23 F25:N25 M26:N27 J26:K27 G26:H27 F29:N29 G30:H32 J30:K32 M30:N32" name="Range2_1"/>
    <protectedRange sqref="G50:H50 M50:N50 J50:K50 M61:N61 F63:N63 G64 F52:N52 F54:N54 G55:H55 J55:K55 M55:N55 F57:N57 G58:H58 J58:K58 M58:N58 G60:N60 G61:H61 J61:K61" name="Range4_1"/>
    <protectedRange sqref="F83:N83 G84:H84 J84:K84 M84:N84 F86:N86 G87:H87 J87:K87 M87:N87 F89:N89 G90:H90 J90:K90 M90:N90 F95:N95 G96:H96 J96:K96 M96:N96 F98:N98 F100:N100 G101:H101 J101:K101 M101:N101 G92:H93 J92:K93 M92:N93" name="Range6_4"/>
    <protectedRange sqref="F118:N118 M119:N121 J119:K121 G119:H121 F123:N123 M124:N128 J124:K128 G124:H128" name="Range8_1"/>
    <protectedRange sqref="G141:H146 J141:K146 M141:N146 F148:N148 G149:H149 J149:K149 M149:N149 F151:N151" name="Range10_1"/>
    <protectedRange sqref="F165:N165 M166:N166 J166:K166 G166:H166 F168:N168 M169:N169 J169:K169 G169:H169 F171:N171 F173:N173 G174:H174 J174:K174 M174:N174 F176:N176 G177:H177 J177:K177 M177:N177 G179:N179" name="Range12_1"/>
    <protectedRange sqref="F191:N191 M193:N196 J193:K196 G193:H196 F198:N198 M199:N202 J199:K202 G199:H202" name="Range14_1"/>
    <protectedRange sqref="F216:N216 M217:N218 J217:K218 G217:H218 F220:N220 F222:N222 G223:H223 J223:K223 M223:N223" name="Range16_1"/>
    <protectedRange sqref="F239:N239 M240:N242 J240:K242 G240:H242 F244:N244 M245:N245 J245:K245 G245:H245 F247:N247 M248:N248 J248:K248 G248:H248" name="Range18_1"/>
    <protectedRange sqref="G261:H262 J261:K262 M261:N262 G265:H266 J265:K266 M265:N266 F268:N268 F264:N264 G269:H270 J269:K270 M269:N270 F272:N272 G273:H273 J273:K273 M273:N273" name="Range20_1"/>
    <protectedRange sqref="F290:N290 G291:H291 J291:K291 M291:N291 F293:N293 G294:H294 J294:K294 M294:N294 M296:N297 J296:K297 L296 G296:I296 G297:H297" name="Range22_1"/>
    <protectedRange sqref="F309:N309 M310:N311 J310:K311 G310:H311 F313:N313 M315:N316 J315:K316 G315:H316" name="Range24_1"/>
    <protectedRange sqref="F1:F4 G7" name="Range25_1"/>
    <protectedRange sqref="J49:K49 M49:N49" name="Range27"/>
  </protectedRanges>
  <customSheetViews>
    <customSheetView guid="{42B5CD6D-C27A-421C-A8E6-09B5FCE180EE}" topLeftCell="A34">
      <selection activeCell="H14" sqref="H14"/>
      <pageMargins left="0.38" right="0.17" top="0.34" bottom="0.45" header="0.17" footer="0.24"/>
      <pageSetup paperSize="9" scale="64" firstPageNumber="7" orientation="landscape" useFirstPageNumber="1" r:id="rId1"/>
      <headerFooter alignWithMargins="0"/>
    </customSheetView>
    <customSheetView guid="{08C5F6A6-CD34-4ED6-A9F8-7D742FBE804B}">
      <selection activeCell="H14" sqref="H14"/>
      <pageMargins left="0.38" right="0.17" top="0.34" bottom="0.45" header="0.17" footer="0.24"/>
      <pageSetup paperSize="9" scale="64" firstPageNumber="7" orientation="landscape" useFirstPageNumber="1" r:id="rId2"/>
      <headerFooter alignWithMargins="0"/>
    </customSheetView>
    <customSheetView guid="{5B469F79-8281-405C-8821-AEA35758BF11}">
      <selection activeCell="H14" sqref="H14"/>
      <pageMargins left="0.38" right="0.17" top="0.34" bottom="0.45" header="0.17" footer="0.24"/>
      <pageSetup paperSize="9" scale="64" firstPageNumber="7" orientation="landscape" useFirstPageNumber="1" r:id="rId3"/>
      <headerFooter alignWithMargins="0"/>
    </customSheetView>
    <customSheetView guid="{B71C0383-93D0-42C8-B849-23E12DA1B02C}" showPageBreaks="1" printArea="1">
      <selection activeCell="H14" sqref="H14"/>
      <pageMargins left="0.38" right="0.17" top="0.34" bottom="0.45" header="0.17" footer="0.24"/>
      <pageSetup paperSize="9" scale="64" firstPageNumber="7" orientation="landscape" useFirstPageNumber="1" r:id="rId4"/>
      <headerFooter alignWithMargins="0"/>
    </customSheetView>
  </customSheetViews>
  <mergeCells count="17">
    <mergeCell ref="M1:N1"/>
    <mergeCell ref="M2:N2"/>
    <mergeCell ref="L3:N3"/>
    <mergeCell ref="M4:N4"/>
    <mergeCell ref="B5:N5"/>
    <mergeCell ref="B6:N6"/>
    <mergeCell ref="B7:N7"/>
    <mergeCell ref="A318:L318"/>
    <mergeCell ref="B12:B14"/>
    <mergeCell ref="C12:C14"/>
    <mergeCell ref="D12:D14"/>
    <mergeCell ref="F12:H12"/>
    <mergeCell ref="I12:K12"/>
    <mergeCell ref="L12:N12"/>
    <mergeCell ref="E12:E14"/>
    <mergeCell ref="A12:A14"/>
    <mergeCell ref="F8:J8"/>
  </mergeCells>
  <phoneticPr fontId="2" type="noConversion"/>
  <pageMargins left="0.38" right="0.17" top="0.34" bottom="0.45" header="0.17" footer="0.24"/>
  <pageSetup paperSize="9" scale="64" firstPageNumber="7" orientation="landscape" useFirstPageNumber="1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view="pageBreakPreview" zoomScale="99" zoomScaleNormal="100" zoomScaleSheetLayoutView="99" workbookViewId="0">
      <selection activeCell="K2" sqref="K2:L2"/>
    </sheetView>
  </sheetViews>
  <sheetFormatPr defaultColWidth="9.109375" defaultRowHeight="15" x14ac:dyDescent="0.25"/>
  <cols>
    <col min="1" max="1" width="5.88671875" style="157" customWidth="1"/>
    <col min="2" max="2" width="50.5546875" style="110" customWidth="1"/>
    <col min="3" max="3" width="7.33203125" style="169" customWidth="1"/>
    <col min="4" max="4" width="14.88671875" style="110" customWidth="1"/>
    <col min="5" max="5" width="16.88671875" style="110" customWidth="1"/>
    <col min="6" max="6" width="15.88671875" style="110" customWidth="1"/>
    <col min="7" max="7" width="14.88671875" style="110" customWidth="1"/>
    <col min="8" max="8" width="15.5546875" style="110" customWidth="1"/>
    <col min="9" max="9" width="15.33203125" style="110" customWidth="1"/>
    <col min="10" max="10" width="14.88671875" style="110" customWidth="1"/>
    <col min="11" max="11" width="16.5546875" style="110" customWidth="1"/>
    <col min="12" max="12" width="14.88671875" style="110" customWidth="1"/>
    <col min="13" max="16384" width="9.109375" style="110"/>
  </cols>
  <sheetData>
    <row r="1" spans="1:13" s="108" customFormat="1" ht="15.6" customHeight="1" x14ac:dyDescent="0.25">
      <c r="A1" s="107"/>
      <c r="E1" s="109"/>
      <c r="K1" s="305" t="s">
        <v>803</v>
      </c>
      <c r="L1" s="305"/>
      <c r="M1" s="285"/>
    </row>
    <row r="2" spans="1:13" s="108" customFormat="1" ht="15.6" x14ac:dyDescent="0.35">
      <c r="A2" s="107"/>
      <c r="E2" s="109"/>
      <c r="K2" s="304" t="s">
        <v>794</v>
      </c>
      <c r="L2" s="304"/>
      <c r="M2" s="286"/>
    </row>
    <row r="3" spans="1:13" s="108" customFormat="1" ht="15.6" customHeight="1" x14ac:dyDescent="0.35">
      <c r="A3" s="107"/>
      <c r="E3" s="109"/>
      <c r="J3" s="301" t="s">
        <v>795</v>
      </c>
      <c r="K3" s="301"/>
      <c r="L3" s="301"/>
      <c r="M3" s="183"/>
    </row>
    <row r="4" spans="1:13" s="108" customFormat="1" ht="15.6" customHeight="1" x14ac:dyDescent="0.25">
      <c r="A4" s="107"/>
      <c r="E4" s="109"/>
      <c r="K4" s="307" t="s">
        <v>796</v>
      </c>
      <c r="L4" s="307"/>
      <c r="M4" s="287"/>
    </row>
    <row r="5" spans="1:13" s="108" customFormat="1" ht="18" customHeight="1" x14ac:dyDescent="0.25">
      <c r="A5" s="356" t="s">
        <v>233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13" ht="17.25" customHeight="1" x14ac:dyDescent="0.25">
      <c r="A6" s="357" t="s">
        <v>351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</row>
    <row r="7" spans="1:13" x14ac:dyDescent="0.25">
      <c r="A7" s="358" t="s">
        <v>540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111"/>
    </row>
    <row r="8" spans="1:13" x14ac:dyDescent="0.25">
      <c r="A8" s="235"/>
      <c r="B8" s="235"/>
      <c r="C8" s="235"/>
      <c r="E8" s="359" t="s">
        <v>793</v>
      </c>
      <c r="F8" s="359"/>
      <c r="G8" s="359"/>
      <c r="H8" s="359"/>
      <c r="I8" s="359"/>
      <c r="J8" s="235"/>
      <c r="K8" s="235"/>
      <c r="L8" s="235"/>
      <c r="M8" s="111"/>
    </row>
    <row r="9" spans="1:13" ht="15" customHeight="1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2"/>
    </row>
    <row r="10" spans="1:13" ht="17.399999999999999" x14ac:dyDescent="0.35">
      <c r="A10" s="114"/>
      <c r="B10" s="115"/>
      <c r="C10" s="115"/>
      <c r="K10" s="116" t="s">
        <v>236</v>
      </c>
      <c r="L10" s="117"/>
    </row>
    <row r="11" spans="1:13" ht="18" thickBot="1" x14ac:dyDescent="0.4">
      <c r="A11" s="114"/>
      <c r="B11" s="115"/>
      <c r="C11" s="115"/>
      <c r="K11" s="116"/>
      <c r="L11" s="117"/>
    </row>
    <row r="12" spans="1:13" ht="18.75" customHeight="1" thickBot="1" x14ac:dyDescent="0.3">
      <c r="A12" s="349" t="s">
        <v>541</v>
      </c>
      <c r="B12" s="345" t="s">
        <v>542</v>
      </c>
      <c r="C12" s="346"/>
      <c r="D12" s="354" t="s">
        <v>237</v>
      </c>
      <c r="E12" s="354"/>
      <c r="F12" s="355"/>
      <c r="G12" s="353" t="s">
        <v>238</v>
      </c>
      <c r="H12" s="354"/>
      <c r="I12" s="355"/>
      <c r="J12" s="353" t="s">
        <v>239</v>
      </c>
      <c r="K12" s="354"/>
      <c r="L12" s="355"/>
    </row>
    <row r="13" spans="1:13" ht="30" customHeight="1" thickBot="1" x14ac:dyDescent="0.3">
      <c r="A13" s="350"/>
      <c r="B13" s="347"/>
      <c r="C13" s="348"/>
      <c r="D13" s="341" t="s">
        <v>243</v>
      </c>
      <c r="E13" s="118" t="s">
        <v>244</v>
      </c>
      <c r="F13" s="118"/>
      <c r="G13" s="351" t="s">
        <v>245</v>
      </c>
      <c r="H13" s="118" t="s">
        <v>244</v>
      </c>
      <c r="I13" s="119"/>
      <c r="J13" s="343" t="s">
        <v>246</v>
      </c>
      <c r="K13" s="118" t="s">
        <v>244</v>
      </c>
      <c r="L13" s="120"/>
    </row>
    <row r="14" spans="1:13" ht="15.6" thickBot="1" x14ac:dyDescent="0.3">
      <c r="A14" s="350"/>
      <c r="B14" s="121" t="s">
        <v>543</v>
      </c>
      <c r="C14" s="122" t="s">
        <v>188</v>
      </c>
      <c r="D14" s="342"/>
      <c r="E14" s="123" t="s">
        <v>247</v>
      </c>
      <c r="F14" s="124" t="s">
        <v>248</v>
      </c>
      <c r="G14" s="352"/>
      <c r="H14" s="123" t="s">
        <v>247</v>
      </c>
      <c r="I14" s="125" t="s">
        <v>248</v>
      </c>
      <c r="J14" s="344"/>
      <c r="K14" s="123" t="s">
        <v>247</v>
      </c>
      <c r="L14" s="125" t="s">
        <v>248</v>
      </c>
    </row>
    <row r="15" spans="1:13" ht="15.6" thickBot="1" x14ac:dyDescent="0.3">
      <c r="A15" s="126">
        <v>1</v>
      </c>
      <c r="B15" s="127">
        <v>2</v>
      </c>
      <c r="C15" s="127" t="s">
        <v>189</v>
      </c>
      <c r="D15" s="128">
        <v>4</v>
      </c>
      <c r="E15" s="128">
        <v>5</v>
      </c>
      <c r="F15" s="129">
        <v>6</v>
      </c>
      <c r="G15" s="130">
        <v>7</v>
      </c>
      <c r="H15" s="130">
        <v>8</v>
      </c>
      <c r="I15" s="131">
        <v>9</v>
      </c>
      <c r="J15" s="128">
        <v>10</v>
      </c>
      <c r="K15" s="128">
        <v>11</v>
      </c>
      <c r="L15" s="125">
        <v>12</v>
      </c>
    </row>
    <row r="16" spans="1:13" ht="36.75" customHeight="1" x14ac:dyDescent="0.25">
      <c r="A16" s="132">
        <v>4000</v>
      </c>
      <c r="B16" s="133" t="s">
        <v>544</v>
      </c>
      <c r="C16" s="134"/>
      <c r="D16" s="135">
        <f t="shared" ref="D16:L16" si="0">SUM(D18,D169,D207)</f>
        <v>124917826.09999999</v>
      </c>
      <c r="E16" s="135">
        <f t="shared" si="0"/>
        <v>123770151.09999999</v>
      </c>
      <c r="F16" s="135">
        <f t="shared" si="0"/>
        <v>18083846.799999997</v>
      </c>
      <c r="G16" s="135">
        <f t="shared" si="0"/>
        <v>120290867.29999998</v>
      </c>
      <c r="H16" s="135">
        <f t="shared" si="0"/>
        <v>112996888.79999998</v>
      </c>
      <c r="I16" s="135">
        <f t="shared" si="0"/>
        <v>22786161</v>
      </c>
      <c r="J16" s="135">
        <f t="shared" si="0"/>
        <v>113699633.82080001</v>
      </c>
      <c r="K16" s="135">
        <f t="shared" si="0"/>
        <v>106875943.56720001</v>
      </c>
      <c r="L16" s="136">
        <f t="shared" si="0"/>
        <v>21736690.253600001</v>
      </c>
    </row>
    <row r="17" spans="1:12" x14ac:dyDescent="0.25">
      <c r="A17" s="137"/>
      <c r="B17" s="138" t="s">
        <v>545</v>
      </c>
      <c r="C17" s="139"/>
      <c r="D17" s="35"/>
      <c r="E17" s="35"/>
      <c r="F17" s="35"/>
      <c r="G17" s="35"/>
      <c r="H17" s="35"/>
      <c r="I17" s="35"/>
      <c r="J17" s="35"/>
      <c r="K17" s="35"/>
      <c r="L17" s="36"/>
    </row>
    <row r="18" spans="1:12" ht="54.75" customHeight="1" x14ac:dyDescent="0.25">
      <c r="A18" s="137">
        <v>4050</v>
      </c>
      <c r="B18" s="140" t="s">
        <v>546</v>
      </c>
      <c r="C18" s="141" t="s">
        <v>138</v>
      </c>
      <c r="D18" s="35">
        <f t="shared" ref="D18:L18" si="1">SUM(D20,D30,D73,D88,D98,D125,D140)</f>
        <v>107933979.3</v>
      </c>
      <c r="E18" s="35">
        <f t="shared" si="1"/>
        <v>123770151.09999999</v>
      </c>
      <c r="F18" s="35">
        <f t="shared" si="1"/>
        <v>1100000</v>
      </c>
      <c r="G18" s="35">
        <f t="shared" si="1"/>
        <v>97504706.299999982</v>
      </c>
      <c r="H18" s="35">
        <f t="shared" si="1"/>
        <v>112996888.79999998</v>
      </c>
      <c r="I18" s="35">
        <f t="shared" si="1"/>
        <v>0</v>
      </c>
      <c r="J18" s="35">
        <f t="shared" si="1"/>
        <v>91962943.567200005</v>
      </c>
      <c r="K18" s="35">
        <f t="shared" si="1"/>
        <v>106875943.56720001</v>
      </c>
      <c r="L18" s="36">
        <f t="shared" si="1"/>
        <v>0</v>
      </c>
    </row>
    <row r="19" spans="1:12" x14ac:dyDescent="0.25">
      <c r="A19" s="137"/>
      <c r="B19" s="138" t="s">
        <v>545</v>
      </c>
      <c r="C19" s="139"/>
      <c r="D19" s="33"/>
      <c r="E19" s="33"/>
      <c r="F19" s="33"/>
      <c r="G19" s="33"/>
      <c r="H19" s="33"/>
      <c r="I19" s="33"/>
      <c r="J19" s="33"/>
      <c r="K19" s="33"/>
      <c r="L19" s="142"/>
    </row>
    <row r="20" spans="1:12" ht="30.75" customHeight="1" x14ac:dyDescent="0.25">
      <c r="A20" s="137">
        <v>4100</v>
      </c>
      <c r="B20" s="31" t="s">
        <v>547</v>
      </c>
      <c r="C20" s="143" t="s">
        <v>138</v>
      </c>
      <c r="D20" s="33">
        <f>SUM(D22,D27)</f>
        <v>11769672.100000001</v>
      </c>
      <c r="E20" s="33">
        <f>SUM(E22,E27)</f>
        <v>11769672.100000001</v>
      </c>
      <c r="F20" s="33" t="s">
        <v>143</v>
      </c>
      <c r="G20" s="33">
        <f>SUM(G22,G27)</f>
        <v>13606202.4</v>
      </c>
      <c r="H20" s="33">
        <f>SUM(H22,H27)</f>
        <v>13606202.4</v>
      </c>
      <c r="I20" s="33" t="s">
        <v>143</v>
      </c>
      <c r="J20" s="33">
        <f>SUM(J22,J27)</f>
        <v>13484213.783</v>
      </c>
      <c r="K20" s="33">
        <f>SUM(K22,K27)</f>
        <v>13484213.783</v>
      </c>
      <c r="L20" s="142" t="s">
        <v>143</v>
      </c>
    </row>
    <row r="21" spans="1:12" x14ac:dyDescent="0.25">
      <c r="A21" s="137"/>
      <c r="B21" s="138" t="s">
        <v>545</v>
      </c>
      <c r="C21" s="139"/>
      <c r="D21" s="33"/>
      <c r="E21" s="33"/>
      <c r="F21" s="33"/>
      <c r="G21" s="33"/>
      <c r="H21" s="33"/>
      <c r="I21" s="33"/>
      <c r="J21" s="33"/>
      <c r="K21" s="33"/>
      <c r="L21" s="142"/>
    </row>
    <row r="22" spans="1:12" ht="27" customHeight="1" x14ac:dyDescent="0.25">
      <c r="A22" s="137">
        <v>4110</v>
      </c>
      <c r="B22" s="144" t="s">
        <v>548</v>
      </c>
      <c r="C22" s="143" t="s">
        <v>138</v>
      </c>
      <c r="D22" s="33">
        <f>SUM(D24:D26)</f>
        <v>11769672.100000001</v>
      </c>
      <c r="E22" s="33">
        <f>SUM(E24:E26)</f>
        <v>11769672.100000001</v>
      </c>
      <c r="F22" s="35" t="s">
        <v>142</v>
      </c>
      <c r="G22" s="33">
        <f>SUM(G24:G26)</f>
        <v>13606202.4</v>
      </c>
      <c r="H22" s="33">
        <f>SUM(H24:H26)</f>
        <v>13606202.4</v>
      </c>
      <c r="I22" s="35" t="s">
        <v>142</v>
      </c>
      <c r="J22" s="33">
        <f>SUM(J24:J26)</f>
        <v>13484213.783</v>
      </c>
      <c r="K22" s="33">
        <f>SUM(K24:K26)</f>
        <v>13484213.783</v>
      </c>
      <c r="L22" s="36" t="s">
        <v>142</v>
      </c>
    </row>
    <row r="23" spans="1:12" x14ac:dyDescent="0.25">
      <c r="A23" s="137"/>
      <c r="B23" s="145" t="s">
        <v>369</v>
      </c>
      <c r="C23" s="143"/>
      <c r="D23" s="33"/>
      <c r="E23" s="33"/>
      <c r="F23" s="35"/>
      <c r="G23" s="33"/>
      <c r="H23" s="33"/>
      <c r="I23" s="35"/>
      <c r="J23" s="33"/>
      <c r="K23" s="33"/>
      <c r="L23" s="36"/>
    </row>
    <row r="24" spans="1:12" x14ac:dyDescent="0.25">
      <c r="A24" s="137">
        <v>4111</v>
      </c>
      <c r="B24" s="146" t="s">
        <v>549</v>
      </c>
      <c r="C24" s="143" t="s">
        <v>47</v>
      </c>
      <c r="D24" s="33">
        <f>SUM(E24:F24)</f>
        <v>11214154.800000001</v>
      </c>
      <c r="E24" s="33">
        <v>11214154.800000001</v>
      </c>
      <c r="F24" s="35" t="s">
        <v>142</v>
      </c>
      <c r="G24" s="33">
        <f>SUM(H24:I24)</f>
        <v>11759853.800000001</v>
      </c>
      <c r="H24" s="33">
        <v>11759853.800000001</v>
      </c>
      <c r="I24" s="35" t="s">
        <v>142</v>
      </c>
      <c r="J24" s="33">
        <f>SUM(K24:L24)</f>
        <v>11702219.465</v>
      </c>
      <c r="K24" s="33">
        <v>11702219.465</v>
      </c>
      <c r="L24" s="36" t="s">
        <v>142</v>
      </c>
    </row>
    <row r="25" spans="1:12" ht="27" customHeight="1" x14ac:dyDescent="0.25">
      <c r="A25" s="137">
        <v>4112</v>
      </c>
      <c r="B25" s="146" t="s">
        <v>550</v>
      </c>
      <c r="C25" s="143" t="s">
        <v>48</v>
      </c>
      <c r="D25" s="33">
        <f>SUM(E25:F25)</f>
        <v>555517.30000000005</v>
      </c>
      <c r="E25" s="33">
        <v>555517.30000000005</v>
      </c>
      <c r="F25" s="35" t="s">
        <v>142</v>
      </c>
      <c r="G25" s="33">
        <f>SUM(H25:I25)</f>
        <v>1846348.6</v>
      </c>
      <c r="H25" s="33">
        <v>1846348.6</v>
      </c>
      <c r="I25" s="35" t="s">
        <v>142</v>
      </c>
      <c r="J25" s="33">
        <f>SUM(K25:L25)</f>
        <v>1781994.318</v>
      </c>
      <c r="K25" s="33">
        <v>1781994.318</v>
      </c>
      <c r="L25" s="36" t="s">
        <v>142</v>
      </c>
    </row>
    <row r="26" spans="1:12" hidden="1" x14ac:dyDescent="0.25">
      <c r="A26" s="137">
        <v>4114</v>
      </c>
      <c r="B26" s="146" t="s">
        <v>551</v>
      </c>
      <c r="C26" s="143" t="s">
        <v>46</v>
      </c>
      <c r="D26" s="33">
        <f>SUM(E26:F26)</f>
        <v>0</v>
      </c>
      <c r="E26" s="33">
        <v>0</v>
      </c>
      <c r="F26" s="35" t="s">
        <v>142</v>
      </c>
      <c r="G26" s="33">
        <f>SUM(H26:I26)</f>
        <v>0</v>
      </c>
      <c r="H26" s="33">
        <v>0</v>
      </c>
      <c r="I26" s="35" t="s">
        <v>142</v>
      </c>
      <c r="J26" s="33">
        <f>SUM(K26:L26)</f>
        <v>0</v>
      </c>
      <c r="K26" s="33">
        <v>0</v>
      </c>
      <c r="L26" s="36" t="s">
        <v>142</v>
      </c>
    </row>
    <row r="27" spans="1:12" ht="30.75" hidden="1" customHeight="1" x14ac:dyDescent="0.25">
      <c r="A27" s="137">
        <v>4120</v>
      </c>
      <c r="B27" s="147" t="s">
        <v>552</v>
      </c>
      <c r="C27" s="143" t="s">
        <v>138</v>
      </c>
      <c r="D27" s="33">
        <f>SUM(D29)</f>
        <v>0</v>
      </c>
      <c r="E27" s="33">
        <f>SUM(E29)</f>
        <v>0</v>
      </c>
      <c r="F27" s="35" t="s">
        <v>142</v>
      </c>
      <c r="G27" s="33">
        <f>SUM(G29)</f>
        <v>0</v>
      </c>
      <c r="H27" s="33">
        <f>SUM(H29)</f>
        <v>0</v>
      </c>
      <c r="I27" s="35" t="s">
        <v>142</v>
      </c>
      <c r="J27" s="33">
        <f>SUM(J29)</f>
        <v>0</v>
      </c>
      <c r="K27" s="33">
        <f>SUM(K29)</f>
        <v>0</v>
      </c>
      <c r="L27" s="36" t="s">
        <v>142</v>
      </c>
    </row>
    <row r="28" spans="1:12" hidden="1" x14ac:dyDescent="0.25">
      <c r="A28" s="137"/>
      <c r="B28" s="145" t="s">
        <v>369</v>
      </c>
      <c r="C28" s="143"/>
      <c r="D28" s="33"/>
      <c r="E28" s="33"/>
      <c r="F28" s="35"/>
      <c r="G28" s="33"/>
      <c r="H28" s="33"/>
      <c r="I28" s="35"/>
      <c r="J28" s="33"/>
      <c r="K28" s="33"/>
      <c r="L28" s="36"/>
    </row>
    <row r="29" spans="1:12" ht="22.5" hidden="1" customHeight="1" x14ac:dyDescent="0.25">
      <c r="A29" s="137">
        <v>4121</v>
      </c>
      <c r="B29" s="146" t="s">
        <v>553</v>
      </c>
      <c r="C29" s="143" t="s">
        <v>49</v>
      </c>
      <c r="D29" s="33">
        <f>SUM(E29:F29)</f>
        <v>0</v>
      </c>
      <c r="E29" s="33">
        <v>0</v>
      </c>
      <c r="F29" s="35" t="s">
        <v>142</v>
      </c>
      <c r="G29" s="33">
        <f>SUM(H29:I29)</f>
        <v>0</v>
      </c>
      <c r="H29" s="33">
        <v>0</v>
      </c>
      <c r="I29" s="35" t="s">
        <v>142</v>
      </c>
      <c r="J29" s="33">
        <f>SUM(K29:L29)</f>
        <v>0</v>
      </c>
      <c r="K29" s="33">
        <v>0</v>
      </c>
      <c r="L29" s="36" t="s">
        <v>142</v>
      </c>
    </row>
    <row r="30" spans="1:12" ht="53.25" customHeight="1" x14ac:dyDescent="0.25">
      <c r="A30" s="137">
        <v>4200</v>
      </c>
      <c r="B30" s="148" t="s">
        <v>554</v>
      </c>
      <c r="C30" s="143" t="s">
        <v>138</v>
      </c>
      <c r="D30" s="33">
        <f>SUM(D32,D41,D46,D56,D59,D63)</f>
        <v>12629278.699999999</v>
      </c>
      <c r="E30" s="33">
        <f>SUM(E32,E41,E46,E56,E59,E63)</f>
        <v>12629278.699999999</v>
      </c>
      <c r="F30" s="35" t="s">
        <v>142</v>
      </c>
      <c r="G30" s="33">
        <f>SUM(G32,G41,G46,G56,G59,G63)</f>
        <v>13190473.1</v>
      </c>
      <c r="H30" s="33">
        <f>SUM(H32,H41,H46,H56,H59,H63)</f>
        <v>13190473.1</v>
      </c>
      <c r="I30" s="35" t="s">
        <v>142</v>
      </c>
      <c r="J30" s="33">
        <f>SUM(J32,J41,J46,J56,J59,J63)</f>
        <v>12145777.4011</v>
      </c>
      <c r="K30" s="33">
        <f>SUM(K32,K41,K46,K56,K59,K63)</f>
        <v>12145777.4011</v>
      </c>
      <c r="L30" s="36" t="s">
        <v>142</v>
      </c>
    </row>
    <row r="31" spans="1:12" x14ac:dyDescent="0.25">
      <c r="A31" s="137"/>
      <c r="B31" s="138" t="s">
        <v>545</v>
      </c>
      <c r="C31" s="139"/>
      <c r="D31" s="33"/>
      <c r="E31" s="33"/>
      <c r="F31" s="33"/>
      <c r="G31" s="33"/>
      <c r="H31" s="33"/>
      <c r="I31" s="33"/>
      <c r="J31" s="33"/>
      <c r="K31" s="33"/>
      <c r="L31" s="142"/>
    </row>
    <row r="32" spans="1:12" ht="40.5" customHeight="1" x14ac:dyDescent="0.25">
      <c r="A32" s="137">
        <v>4210</v>
      </c>
      <c r="B32" s="147" t="s">
        <v>555</v>
      </c>
      <c r="C32" s="143" t="s">
        <v>138</v>
      </c>
      <c r="D32" s="33">
        <f>SUM(D34:D40)</f>
        <v>2419502</v>
      </c>
      <c r="E32" s="33">
        <f>SUM(E34:E40)</f>
        <v>2419502</v>
      </c>
      <c r="F32" s="35" t="s">
        <v>142</v>
      </c>
      <c r="G32" s="33">
        <f>SUM(G34:G40)</f>
        <v>2031004.5999999999</v>
      </c>
      <c r="H32" s="33">
        <f>SUM(H34:H40)</f>
        <v>2031004.5999999999</v>
      </c>
      <c r="I32" s="35" t="s">
        <v>142</v>
      </c>
      <c r="J32" s="33">
        <f>SUM(J34:J40)</f>
        <v>1894053.9016</v>
      </c>
      <c r="K32" s="33">
        <f>SUM(K34:K40)</f>
        <v>1894053.9016</v>
      </c>
      <c r="L32" s="36" t="s">
        <v>142</v>
      </c>
    </row>
    <row r="33" spans="1:12" x14ac:dyDescent="0.25">
      <c r="A33" s="137"/>
      <c r="B33" s="145" t="s">
        <v>369</v>
      </c>
      <c r="C33" s="143"/>
      <c r="D33" s="33"/>
      <c r="E33" s="33"/>
      <c r="F33" s="35"/>
      <c r="G33" s="33"/>
      <c r="H33" s="33"/>
      <c r="I33" s="35"/>
      <c r="J33" s="33"/>
      <c r="K33" s="33"/>
      <c r="L33" s="36"/>
    </row>
    <row r="34" spans="1:12" ht="24.75" hidden="1" customHeight="1" x14ac:dyDescent="0.25">
      <c r="A34" s="137">
        <v>4211</v>
      </c>
      <c r="B34" s="146" t="s">
        <v>556</v>
      </c>
      <c r="C34" s="143" t="s">
        <v>50</v>
      </c>
      <c r="D34" s="33">
        <f t="shared" ref="D34:D40" si="2">SUM(E34:F34)</f>
        <v>0</v>
      </c>
      <c r="E34" s="33">
        <v>0</v>
      </c>
      <c r="F34" s="35" t="s">
        <v>142</v>
      </c>
      <c r="G34" s="33">
        <f t="shared" ref="G34:G40" si="3">SUM(H34:I34)</f>
        <v>0</v>
      </c>
      <c r="H34" s="33">
        <v>0</v>
      </c>
      <c r="I34" s="35" t="s">
        <v>142</v>
      </c>
      <c r="J34" s="33">
        <f t="shared" ref="J34:J40" si="4">SUM(K34:L34)</f>
        <v>0</v>
      </c>
      <c r="K34" s="33">
        <v>0</v>
      </c>
      <c r="L34" s="36" t="s">
        <v>142</v>
      </c>
    </row>
    <row r="35" spans="1:12" ht="25.5" customHeight="1" x14ac:dyDescent="0.25">
      <c r="A35" s="137">
        <v>4212</v>
      </c>
      <c r="B35" s="146" t="s">
        <v>557</v>
      </c>
      <c r="C35" s="143" t="s">
        <v>51</v>
      </c>
      <c r="D35" s="33">
        <f t="shared" si="2"/>
        <v>409774.1</v>
      </c>
      <c r="E35" s="33">
        <v>409774.1</v>
      </c>
      <c r="F35" s="35" t="s">
        <v>142</v>
      </c>
      <c r="G35" s="33">
        <f t="shared" si="3"/>
        <v>359979.5</v>
      </c>
      <c r="H35" s="33">
        <v>359979.5</v>
      </c>
      <c r="I35" s="35" t="s">
        <v>142</v>
      </c>
      <c r="J35" s="33">
        <f t="shared" si="4"/>
        <v>299960.32079999999</v>
      </c>
      <c r="K35" s="33">
        <v>299960.32079999999</v>
      </c>
      <c r="L35" s="36" t="s">
        <v>142</v>
      </c>
    </row>
    <row r="36" spans="1:12" ht="28.5" customHeight="1" x14ac:dyDescent="0.25">
      <c r="A36" s="137">
        <v>4213</v>
      </c>
      <c r="B36" s="146" t="s">
        <v>558</v>
      </c>
      <c r="C36" s="143" t="s">
        <v>52</v>
      </c>
      <c r="D36" s="33">
        <f t="shared" si="2"/>
        <v>440484.3</v>
      </c>
      <c r="E36" s="33">
        <v>440484.3</v>
      </c>
      <c r="F36" s="35" t="s">
        <v>142</v>
      </c>
      <c r="G36" s="33">
        <f t="shared" si="3"/>
        <v>430853.9</v>
      </c>
      <c r="H36" s="33">
        <v>430853.9</v>
      </c>
      <c r="I36" s="35" t="s">
        <v>142</v>
      </c>
      <c r="J36" s="33">
        <f t="shared" si="4"/>
        <v>417479.03399999999</v>
      </c>
      <c r="K36" s="33">
        <v>417479.03399999999</v>
      </c>
      <c r="L36" s="36" t="s">
        <v>142</v>
      </c>
    </row>
    <row r="37" spans="1:12" ht="20.25" customHeight="1" x14ac:dyDescent="0.25">
      <c r="A37" s="137">
        <v>4214</v>
      </c>
      <c r="B37" s="146" t="s">
        <v>559</v>
      </c>
      <c r="C37" s="143" t="s">
        <v>53</v>
      </c>
      <c r="D37" s="33">
        <f t="shared" si="2"/>
        <v>368169.6</v>
      </c>
      <c r="E37" s="33">
        <v>368169.6</v>
      </c>
      <c r="F37" s="35" t="s">
        <v>142</v>
      </c>
      <c r="G37" s="33">
        <f t="shared" si="3"/>
        <v>331463.5</v>
      </c>
      <c r="H37" s="33">
        <v>331463.5</v>
      </c>
      <c r="I37" s="35" t="s">
        <v>142</v>
      </c>
      <c r="J37" s="33">
        <f t="shared" si="4"/>
        <v>280791.74680000002</v>
      </c>
      <c r="K37" s="33">
        <v>280791.74680000002</v>
      </c>
      <c r="L37" s="36" t="s">
        <v>142</v>
      </c>
    </row>
    <row r="38" spans="1:12" ht="20.25" customHeight="1" x14ac:dyDescent="0.25">
      <c r="A38" s="137">
        <v>4215</v>
      </c>
      <c r="B38" s="146" t="s">
        <v>560</v>
      </c>
      <c r="C38" s="143" t="s">
        <v>54</v>
      </c>
      <c r="D38" s="33">
        <f t="shared" si="2"/>
        <v>1125734</v>
      </c>
      <c r="E38" s="33">
        <v>1125734</v>
      </c>
      <c r="F38" s="35" t="s">
        <v>142</v>
      </c>
      <c r="G38" s="33">
        <f t="shared" si="3"/>
        <v>828576.7</v>
      </c>
      <c r="H38" s="33">
        <v>828576.7</v>
      </c>
      <c r="I38" s="35" t="s">
        <v>142</v>
      </c>
      <c r="J38" s="33">
        <f t="shared" si="4"/>
        <v>818354.97699999996</v>
      </c>
      <c r="K38" s="33">
        <v>818354.97699999996</v>
      </c>
      <c r="L38" s="36" t="s">
        <v>142</v>
      </c>
    </row>
    <row r="39" spans="1:12" ht="27.75" customHeight="1" x14ac:dyDescent="0.25">
      <c r="A39" s="137">
        <v>4216</v>
      </c>
      <c r="B39" s="146" t="s">
        <v>561</v>
      </c>
      <c r="C39" s="143" t="s">
        <v>55</v>
      </c>
      <c r="D39" s="33">
        <f t="shared" si="2"/>
        <v>75340</v>
      </c>
      <c r="E39" s="33">
        <v>75340</v>
      </c>
      <c r="F39" s="35" t="s">
        <v>142</v>
      </c>
      <c r="G39" s="33">
        <f t="shared" si="3"/>
        <v>80131</v>
      </c>
      <c r="H39" s="33">
        <v>80131</v>
      </c>
      <c r="I39" s="35" t="s">
        <v>142</v>
      </c>
      <c r="J39" s="33">
        <f t="shared" si="4"/>
        <v>77467.823000000004</v>
      </c>
      <c r="K39" s="33">
        <v>77467.823000000004</v>
      </c>
      <c r="L39" s="36" t="s">
        <v>142</v>
      </c>
    </row>
    <row r="40" spans="1:12" ht="25.5" hidden="1" customHeight="1" x14ac:dyDescent="0.25">
      <c r="A40" s="137">
        <v>4217</v>
      </c>
      <c r="B40" s="146" t="s">
        <v>562</v>
      </c>
      <c r="C40" s="143" t="s">
        <v>56</v>
      </c>
      <c r="D40" s="33">
        <f t="shared" si="2"/>
        <v>0</v>
      </c>
      <c r="E40" s="33">
        <v>0</v>
      </c>
      <c r="F40" s="35" t="s">
        <v>142</v>
      </c>
      <c r="G40" s="33">
        <f t="shared" si="3"/>
        <v>0</v>
      </c>
      <c r="H40" s="33">
        <v>0</v>
      </c>
      <c r="I40" s="35" t="s">
        <v>142</v>
      </c>
      <c r="J40" s="33">
        <f t="shared" si="4"/>
        <v>0</v>
      </c>
      <c r="K40" s="33">
        <v>0</v>
      </c>
      <c r="L40" s="36" t="s">
        <v>142</v>
      </c>
    </row>
    <row r="41" spans="1:12" ht="27.75" customHeight="1" x14ac:dyDescent="0.25">
      <c r="A41" s="137">
        <v>4220</v>
      </c>
      <c r="B41" s="147" t="s">
        <v>563</v>
      </c>
      <c r="C41" s="143" t="s">
        <v>138</v>
      </c>
      <c r="D41" s="33">
        <f>SUM(D43:D45)</f>
        <v>60100</v>
      </c>
      <c r="E41" s="33">
        <f>SUM(E43:E45)</f>
        <v>60100</v>
      </c>
      <c r="F41" s="35" t="s">
        <v>142</v>
      </c>
      <c r="G41" s="33">
        <f>SUM(G43:G45)</f>
        <v>58920</v>
      </c>
      <c r="H41" s="33">
        <f>SUM(H43:H45)</f>
        <v>58920</v>
      </c>
      <c r="I41" s="35" t="s">
        <v>142</v>
      </c>
      <c r="J41" s="33">
        <f>SUM(J43:J45)</f>
        <v>56513.516799999998</v>
      </c>
      <c r="K41" s="33">
        <f>SUM(K43:K45)</f>
        <v>56513.516799999998</v>
      </c>
      <c r="L41" s="36" t="s">
        <v>142</v>
      </c>
    </row>
    <row r="42" spans="1:12" x14ac:dyDescent="0.25">
      <c r="A42" s="137"/>
      <c r="B42" s="145" t="s">
        <v>369</v>
      </c>
      <c r="C42" s="143"/>
      <c r="D42" s="33"/>
      <c r="E42" s="33"/>
      <c r="F42" s="35"/>
      <c r="G42" s="33"/>
      <c r="H42" s="33"/>
      <c r="I42" s="35"/>
      <c r="J42" s="33"/>
      <c r="K42" s="33"/>
      <c r="L42" s="36"/>
    </row>
    <row r="43" spans="1:12" ht="21" customHeight="1" x14ac:dyDescent="0.25">
      <c r="A43" s="137">
        <v>4221</v>
      </c>
      <c r="B43" s="146" t="s">
        <v>564</v>
      </c>
      <c r="C43" s="149">
        <v>4221</v>
      </c>
      <c r="D43" s="33">
        <f>SUM(E43:F43)</f>
        <v>1100</v>
      </c>
      <c r="E43" s="33">
        <v>1100</v>
      </c>
      <c r="F43" s="35" t="s">
        <v>142</v>
      </c>
      <c r="G43" s="33">
        <f>SUM(H43:I43)</f>
        <v>940</v>
      </c>
      <c r="H43" s="33">
        <v>940</v>
      </c>
      <c r="I43" s="35" t="s">
        <v>142</v>
      </c>
      <c r="J43" s="33">
        <f>SUM(K43:L43)</f>
        <v>940</v>
      </c>
      <c r="K43" s="33">
        <v>940</v>
      </c>
      <c r="L43" s="36" t="s">
        <v>142</v>
      </c>
    </row>
    <row r="44" spans="1:12" ht="34.5" customHeight="1" x14ac:dyDescent="0.25">
      <c r="A44" s="137">
        <v>4222</v>
      </c>
      <c r="B44" s="146" t="s">
        <v>565</v>
      </c>
      <c r="C44" s="143" t="s">
        <v>102</v>
      </c>
      <c r="D44" s="33">
        <f>SUM(E44:F44)</f>
        <v>59000</v>
      </c>
      <c r="E44" s="33">
        <v>59000</v>
      </c>
      <c r="F44" s="35" t="s">
        <v>142</v>
      </c>
      <c r="G44" s="33">
        <f>SUM(H44:I44)</f>
        <v>57980</v>
      </c>
      <c r="H44" s="33">
        <v>57980</v>
      </c>
      <c r="I44" s="35" t="s">
        <v>142</v>
      </c>
      <c r="J44" s="33">
        <f>SUM(K44:L44)</f>
        <v>55573.516799999998</v>
      </c>
      <c r="K44" s="33">
        <v>55573.516799999998</v>
      </c>
      <c r="L44" s="36" t="s">
        <v>142</v>
      </c>
    </row>
    <row r="45" spans="1:12" ht="19.5" hidden="1" customHeight="1" x14ac:dyDescent="0.25">
      <c r="A45" s="137">
        <v>4223</v>
      </c>
      <c r="B45" s="146" t="s">
        <v>566</v>
      </c>
      <c r="C45" s="143" t="s">
        <v>103</v>
      </c>
      <c r="D45" s="33">
        <f>SUM(E45:F45)</f>
        <v>0</v>
      </c>
      <c r="E45" s="33">
        <v>0</v>
      </c>
      <c r="F45" s="35" t="s">
        <v>142</v>
      </c>
      <c r="G45" s="33">
        <f>SUM(H45:I45)</f>
        <v>0</v>
      </c>
      <c r="H45" s="33">
        <v>0</v>
      </c>
      <c r="I45" s="35" t="s">
        <v>142</v>
      </c>
      <c r="J45" s="33">
        <f>SUM(K45:L45)</f>
        <v>0</v>
      </c>
      <c r="K45" s="33">
        <v>0</v>
      </c>
      <c r="L45" s="36" t="s">
        <v>142</v>
      </c>
    </row>
    <row r="46" spans="1:12" ht="55.5" customHeight="1" x14ac:dyDescent="0.25">
      <c r="A46" s="137">
        <v>4230</v>
      </c>
      <c r="B46" s="147" t="s">
        <v>567</v>
      </c>
      <c r="C46" s="143" t="s">
        <v>138</v>
      </c>
      <c r="D46" s="33">
        <f>SUM(D48:D55)</f>
        <v>2945248.3</v>
      </c>
      <c r="E46" s="33">
        <f>SUM(E48:E55)</f>
        <v>2945248.3</v>
      </c>
      <c r="F46" s="35" t="s">
        <v>142</v>
      </c>
      <c r="G46" s="33">
        <f>SUM(G48:G55)</f>
        <v>3553777</v>
      </c>
      <c r="H46" s="33">
        <f>SUM(H48:H55)</f>
        <v>3553777</v>
      </c>
      <c r="I46" s="35" t="s">
        <v>142</v>
      </c>
      <c r="J46" s="33">
        <f>SUM(J48:J55)</f>
        <v>3316760.5273000002</v>
      </c>
      <c r="K46" s="33">
        <f>SUM(K48:K55)</f>
        <v>3316760.5273000002</v>
      </c>
      <c r="L46" s="36" t="s">
        <v>142</v>
      </c>
    </row>
    <row r="47" spans="1:12" x14ac:dyDescent="0.25">
      <c r="A47" s="137"/>
      <c r="B47" s="145" t="s">
        <v>369</v>
      </c>
      <c r="C47" s="143"/>
      <c r="D47" s="33"/>
      <c r="E47" s="33"/>
      <c r="F47" s="35"/>
      <c r="G47" s="33"/>
      <c r="H47" s="33"/>
      <c r="I47" s="35"/>
      <c r="J47" s="33"/>
      <c r="K47" s="33"/>
      <c r="L47" s="36"/>
    </row>
    <row r="48" spans="1:12" ht="19.5" customHeight="1" x14ac:dyDescent="0.25">
      <c r="A48" s="137">
        <v>4231</v>
      </c>
      <c r="B48" s="146" t="s">
        <v>568</v>
      </c>
      <c r="C48" s="143" t="s">
        <v>104</v>
      </c>
      <c r="D48" s="33">
        <f>SUM(E48:F48)</f>
        <v>14020</v>
      </c>
      <c r="E48" s="33">
        <v>14020</v>
      </c>
      <c r="F48" s="35" t="s">
        <v>142</v>
      </c>
      <c r="G48" s="33">
        <f t="shared" ref="G48:G55" si="5">SUM(H48:I48)</f>
        <v>12039</v>
      </c>
      <c r="H48" s="33">
        <v>12039</v>
      </c>
      <c r="I48" s="35" t="s">
        <v>142</v>
      </c>
      <c r="J48" s="33">
        <f t="shared" ref="J48:J55" si="6">SUM(K48:L48)</f>
        <v>5404.55</v>
      </c>
      <c r="K48" s="33">
        <v>5404.55</v>
      </c>
      <c r="L48" s="36" t="s">
        <v>142</v>
      </c>
    </row>
    <row r="49" spans="1:12" ht="21.75" customHeight="1" x14ac:dyDescent="0.25">
      <c r="A49" s="137">
        <v>4232</v>
      </c>
      <c r="B49" s="146" t="s">
        <v>569</v>
      </c>
      <c r="C49" s="143" t="s">
        <v>105</v>
      </c>
      <c r="D49" s="33">
        <f t="shared" ref="D49:D55" si="7">SUM(E49:F49)</f>
        <v>82634</v>
      </c>
      <c r="E49" s="33">
        <v>82634</v>
      </c>
      <c r="F49" s="35" t="s">
        <v>142</v>
      </c>
      <c r="G49" s="33">
        <f t="shared" si="5"/>
        <v>90294.7</v>
      </c>
      <c r="H49" s="33">
        <v>90294.7</v>
      </c>
      <c r="I49" s="35" t="s">
        <v>142</v>
      </c>
      <c r="J49" s="33">
        <f t="shared" si="6"/>
        <v>84714.3</v>
      </c>
      <c r="K49" s="33">
        <v>84714.3</v>
      </c>
      <c r="L49" s="36" t="s">
        <v>142</v>
      </c>
    </row>
    <row r="50" spans="1:12" ht="31.5" customHeight="1" x14ac:dyDescent="0.25">
      <c r="A50" s="137">
        <v>4233</v>
      </c>
      <c r="B50" s="146" t="s">
        <v>570</v>
      </c>
      <c r="C50" s="143" t="s">
        <v>106</v>
      </c>
      <c r="D50" s="33">
        <f t="shared" si="7"/>
        <v>31000</v>
      </c>
      <c r="E50" s="33">
        <v>31000</v>
      </c>
      <c r="F50" s="35" t="s">
        <v>142</v>
      </c>
      <c r="G50" s="33">
        <f t="shared" si="5"/>
        <v>13490</v>
      </c>
      <c r="H50" s="33">
        <v>13490</v>
      </c>
      <c r="I50" s="35" t="s">
        <v>142</v>
      </c>
      <c r="J50" s="33">
        <f t="shared" si="6"/>
        <v>2490</v>
      </c>
      <c r="K50" s="33">
        <v>2490</v>
      </c>
      <c r="L50" s="36" t="s">
        <v>142</v>
      </c>
    </row>
    <row r="51" spans="1:12" x14ac:dyDescent="0.25">
      <c r="A51" s="137">
        <v>4234</v>
      </c>
      <c r="B51" s="146" t="s">
        <v>571</v>
      </c>
      <c r="C51" s="143" t="s">
        <v>107</v>
      </c>
      <c r="D51" s="33">
        <f t="shared" si="7"/>
        <v>51230</v>
      </c>
      <c r="E51" s="33">
        <v>51230</v>
      </c>
      <c r="F51" s="35" t="s">
        <v>142</v>
      </c>
      <c r="G51" s="33">
        <f t="shared" si="5"/>
        <v>71023.399999999994</v>
      </c>
      <c r="H51" s="33">
        <v>71023.399999999994</v>
      </c>
      <c r="I51" s="35" t="s">
        <v>142</v>
      </c>
      <c r="J51" s="33">
        <f t="shared" si="6"/>
        <v>26306.118999999999</v>
      </c>
      <c r="K51" s="33">
        <v>26306.118999999999</v>
      </c>
      <c r="L51" s="36" t="s">
        <v>142</v>
      </c>
    </row>
    <row r="52" spans="1:12" ht="22.5" customHeight="1" x14ac:dyDescent="0.25">
      <c r="A52" s="137">
        <v>4235</v>
      </c>
      <c r="B52" s="150" t="s">
        <v>572</v>
      </c>
      <c r="C52" s="151">
        <v>4235</v>
      </c>
      <c r="D52" s="33">
        <f t="shared" si="7"/>
        <v>70000</v>
      </c>
      <c r="E52" s="33">
        <v>70000</v>
      </c>
      <c r="F52" s="35" t="s">
        <v>142</v>
      </c>
      <c r="G52" s="33">
        <f t="shared" si="5"/>
        <v>7778.7</v>
      </c>
      <c r="H52" s="33">
        <v>7778.7</v>
      </c>
      <c r="I52" s="35" t="s">
        <v>142</v>
      </c>
      <c r="J52" s="33">
        <f t="shared" si="6"/>
        <v>4778.6880000000001</v>
      </c>
      <c r="K52" s="33">
        <v>4778.6880000000001</v>
      </c>
      <c r="L52" s="36" t="s">
        <v>142</v>
      </c>
    </row>
    <row r="53" spans="1:12" ht="27" hidden="1" customHeight="1" x14ac:dyDescent="0.25">
      <c r="A53" s="137">
        <v>4236</v>
      </c>
      <c r="B53" s="146" t="s">
        <v>573</v>
      </c>
      <c r="C53" s="143" t="s">
        <v>108</v>
      </c>
      <c r="D53" s="33">
        <f t="shared" si="7"/>
        <v>0</v>
      </c>
      <c r="E53" s="33">
        <v>0</v>
      </c>
      <c r="F53" s="35" t="s">
        <v>142</v>
      </c>
      <c r="G53" s="33">
        <f t="shared" si="5"/>
        <v>0</v>
      </c>
      <c r="H53" s="33">
        <v>0</v>
      </c>
      <c r="I53" s="35" t="s">
        <v>142</v>
      </c>
      <c r="J53" s="33">
        <f t="shared" si="6"/>
        <v>0</v>
      </c>
      <c r="K53" s="33">
        <v>0</v>
      </c>
      <c r="L53" s="36" t="s">
        <v>142</v>
      </c>
    </row>
    <row r="54" spans="1:12" ht="30" customHeight="1" x14ac:dyDescent="0.25">
      <c r="A54" s="137">
        <v>4237</v>
      </c>
      <c r="B54" s="146" t="s">
        <v>574</v>
      </c>
      <c r="C54" s="143" t="s">
        <v>109</v>
      </c>
      <c r="D54" s="33">
        <f t="shared" si="7"/>
        <v>62413.5</v>
      </c>
      <c r="E54" s="33">
        <v>62413.5</v>
      </c>
      <c r="F54" s="35" t="s">
        <v>142</v>
      </c>
      <c r="G54" s="33">
        <f t="shared" si="5"/>
        <v>48605</v>
      </c>
      <c r="H54" s="33">
        <v>48605</v>
      </c>
      <c r="I54" s="35" t="s">
        <v>142</v>
      </c>
      <c r="J54" s="33">
        <f t="shared" si="6"/>
        <v>43859.476900000001</v>
      </c>
      <c r="K54" s="33">
        <v>43859.476900000001</v>
      </c>
      <c r="L54" s="36" t="s">
        <v>142</v>
      </c>
    </row>
    <row r="55" spans="1:12" ht="18" customHeight="1" x14ac:dyDescent="0.25">
      <c r="A55" s="137">
        <v>4238</v>
      </c>
      <c r="B55" s="146" t="s">
        <v>575</v>
      </c>
      <c r="C55" s="143" t="s">
        <v>110</v>
      </c>
      <c r="D55" s="33">
        <f t="shared" si="7"/>
        <v>2633950.7999999998</v>
      </c>
      <c r="E55" s="33">
        <v>2633950.7999999998</v>
      </c>
      <c r="F55" s="35" t="s">
        <v>142</v>
      </c>
      <c r="G55" s="33">
        <f t="shared" si="5"/>
        <v>3310546.2</v>
      </c>
      <c r="H55" s="33">
        <v>3310546.2</v>
      </c>
      <c r="I55" s="35" t="s">
        <v>142</v>
      </c>
      <c r="J55" s="33">
        <f t="shared" si="6"/>
        <v>3149207.3933999999</v>
      </c>
      <c r="K55" s="33">
        <v>3149207.3933999999</v>
      </c>
      <c r="L55" s="36" t="s">
        <v>142</v>
      </c>
    </row>
    <row r="56" spans="1:12" ht="31.5" customHeight="1" x14ac:dyDescent="0.25">
      <c r="A56" s="137">
        <v>4240</v>
      </c>
      <c r="B56" s="147" t="s">
        <v>576</v>
      </c>
      <c r="C56" s="143" t="s">
        <v>138</v>
      </c>
      <c r="D56" s="33">
        <f>SUM(D58)</f>
        <v>122705.1</v>
      </c>
      <c r="E56" s="33">
        <f>SUM(E58)</f>
        <v>122705.1</v>
      </c>
      <c r="F56" s="35" t="s">
        <v>142</v>
      </c>
      <c r="G56" s="33">
        <f>SUM(G58)</f>
        <v>126736.4</v>
      </c>
      <c r="H56" s="33">
        <f>SUM(H58)</f>
        <v>126736.4</v>
      </c>
      <c r="I56" s="35" t="s">
        <v>142</v>
      </c>
      <c r="J56" s="33">
        <f>SUM(J58)</f>
        <v>110242.413</v>
      </c>
      <c r="K56" s="33">
        <f>SUM(K58)</f>
        <v>110242.413</v>
      </c>
      <c r="L56" s="36" t="s">
        <v>142</v>
      </c>
    </row>
    <row r="57" spans="1:12" x14ac:dyDescent="0.25">
      <c r="A57" s="137"/>
      <c r="B57" s="145" t="s">
        <v>369</v>
      </c>
      <c r="C57" s="143"/>
      <c r="D57" s="33"/>
      <c r="E57" s="33"/>
      <c r="F57" s="35"/>
      <c r="G57" s="33"/>
      <c r="H57" s="33"/>
      <c r="I57" s="35"/>
      <c r="J57" s="33"/>
      <c r="K57" s="33"/>
      <c r="L57" s="36"/>
    </row>
    <row r="58" spans="1:12" ht="22.5" customHeight="1" x14ac:dyDescent="0.25">
      <c r="A58" s="137">
        <v>4241</v>
      </c>
      <c r="B58" s="146" t="s">
        <v>577</v>
      </c>
      <c r="C58" s="143" t="s">
        <v>111</v>
      </c>
      <c r="D58" s="33">
        <f>SUM(E58:F58)</f>
        <v>122705.1</v>
      </c>
      <c r="E58" s="33">
        <v>122705.1</v>
      </c>
      <c r="F58" s="35" t="s">
        <v>142</v>
      </c>
      <c r="G58" s="33">
        <f>SUM(H58:I58)</f>
        <v>126736.4</v>
      </c>
      <c r="H58" s="33">
        <v>126736.4</v>
      </c>
      <c r="I58" s="35" t="s">
        <v>142</v>
      </c>
      <c r="J58" s="33">
        <f>SUM(K58:L58)</f>
        <v>110242.413</v>
      </c>
      <c r="K58" s="33">
        <v>110242.413</v>
      </c>
      <c r="L58" s="36" t="s">
        <v>142</v>
      </c>
    </row>
    <row r="59" spans="1:12" ht="28.5" customHeight="1" x14ac:dyDescent="0.25">
      <c r="A59" s="137">
        <v>4250</v>
      </c>
      <c r="B59" s="147" t="s">
        <v>578</v>
      </c>
      <c r="C59" s="143" t="s">
        <v>138</v>
      </c>
      <c r="D59" s="33">
        <f>SUM(D61:D62)</f>
        <v>4821480.3999999994</v>
      </c>
      <c r="E59" s="33">
        <f>SUM(E61:E62)</f>
        <v>4821480.3999999994</v>
      </c>
      <c r="F59" s="35" t="s">
        <v>142</v>
      </c>
      <c r="G59" s="33">
        <f>SUM(G61:G62)</f>
        <v>4933207.5</v>
      </c>
      <c r="H59" s="33">
        <f>SUM(H61:H62)</f>
        <v>4933207.5</v>
      </c>
      <c r="I59" s="35" t="s">
        <v>142</v>
      </c>
      <c r="J59" s="33">
        <f>SUM(J61:J62)</f>
        <v>4330599.1732999999</v>
      </c>
      <c r="K59" s="33">
        <f>SUM(K61:K62)</f>
        <v>4330599.1732999999</v>
      </c>
      <c r="L59" s="36" t="s">
        <v>142</v>
      </c>
    </row>
    <row r="60" spans="1:12" x14ac:dyDescent="0.25">
      <c r="A60" s="137"/>
      <c r="B60" s="145" t="s">
        <v>369</v>
      </c>
      <c r="C60" s="143"/>
      <c r="D60" s="33"/>
      <c r="E60" s="33"/>
      <c r="F60" s="35"/>
      <c r="G60" s="33"/>
      <c r="H60" s="33"/>
      <c r="I60" s="35"/>
      <c r="J60" s="33"/>
      <c r="K60" s="33"/>
      <c r="L60" s="36"/>
    </row>
    <row r="61" spans="1:12" ht="24.75" customHeight="1" x14ac:dyDescent="0.25">
      <c r="A61" s="137">
        <v>4251</v>
      </c>
      <c r="B61" s="146" t="s">
        <v>579</v>
      </c>
      <c r="C61" s="143" t="s">
        <v>112</v>
      </c>
      <c r="D61" s="33">
        <f>SUM(E61:F61)</f>
        <v>4312551.3</v>
      </c>
      <c r="E61" s="33">
        <v>4312551.3</v>
      </c>
      <c r="F61" s="35" t="s">
        <v>142</v>
      </c>
      <c r="G61" s="33">
        <f>SUM(H61:I61)</f>
        <v>4371538.0999999996</v>
      </c>
      <c r="H61" s="33">
        <v>4371538.0999999996</v>
      </c>
      <c r="I61" s="35" t="s">
        <v>142</v>
      </c>
      <c r="J61" s="33">
        <f>SUM(K61:L61)</f>
        <v>3817506.9503000001</v>
      </c>
      <c r="K61" s="33">
        <v>3817506.9503000001</v>
      </c>
      <c r="L61" s="36" t="s">
        <v>142</v>
      </c>
    </row>
    <row r="62" spans="1:12" ht="26.4" x14ac:dyDescent="0.25">
      <c r="A62" s="137">
        <v>4252</v>
      </c>
      <c r="B62" s="146" t="s">
        <v>580</v>
      </c>
      <c r="C62" s="143" t="s">
        <v>113</v>
      </c>
      <c r="D62" s="33">
        <f>SUM(E62:F62)</f>
        <v>508929.1</v>
      </c>
      <c r="E62" s="33">
        <v>508929.1</v>
      </c>
      <c r="F62" s="35" t="s">
        <v>142</v>
      </c>
      <c r="G62" s="33">
        <f>SUM(H62:I62)</f>
        <v>561669.4</v>
      </c>
      <c r="H62" s="33">
        <v>561669.4</v>
      </c>
      <c r="I62" s="35" t="s">
        <v>142</v>
      </c>
      <c r="J62" s="33">
        <f>SUM(K62:L62)</f>
        <v>513092.223</v>
      </c>
      <c r="K62" s="33">
        <v>513092.223</v>
      </c>
      <c r="L62" s="36" t="s">
        <v>142</v>
      </c>
    </row>
    <row r="63" spans="1:12" ht="45" customHeight="1" x14ac:dyDescent="0.25">
      <c r="A63" s="137">
        <v>4260</v>
      </c>
      <c r="B63" s="147" t="s">
        <v>581</v>
      </c>
      <c r="C63" s="143" t="s">
        <v>138</v>
      </c>
      <c r="D63" s="33">
        <f>SUM(D65:D72)</f>
        <v>2260242.9</v>
      </c>
      <c r="E63" s="33">
        <f>SUM(E65:E72)</f>
        <v>2260242.9</v>
      </c>
      <c r="F63" s="35" t="s">
        <v>142</v>
      </c>
      <c r="G63" s="33">
        <f>SUM(G65:G72)</f>
        <v>2486827.6</v>
      </c>
      <c r="H63" s="33">
        <f>SUM(H65:H72)</f>
        <v>2486827.6</v>
      </c>
      <c r="I63" s="35" t="s">
        <v>142</v>
      </c>
      <c r="J63" s="33">
        <f>SUM(J65:J72)</f>
        <v>2437607.8691000002</v>
      </c>
      <c r="K63" s="33">
        <f>SUM(K65:K72)</f>
        <v>2437607.8691000002</v>
      </c>
      <c r="L63" s="36" t="s">
        <v>142</v>
      </c>
    </row>
    <row r="64" spans="1:12" x14ac:dyDescent="0.25">
      <c r="A64" s="137"/>
      <c r="B64" s="145" t="s">
        <v>369</v>
      </c>
      <c r="C64" s="143"/>
      <c r="D64" s="33"/>
      <c r="E64" s="33"/>
      <c r="F64" s="35"/>
      <c r="G64" s="33"/>
      <c r="H64" s="33"/>
      <c r="I64" s="35"/>
      <c r="J64" s="33"/>
      <c r="K64" s="33"/>
      <c r="L64" s="36"/>
    </row>
    <row r="65" spans="1:12" ht="24" customHeight="1" x14ac:dyDescent="0.25">
      <c r="A65" s="137">
        <v>4261</v>
      </c>
      <c r="B65" s="146" t="s">
        <v>582</v>
      </c>
      <c r="C65" s="143" t="s">
        <v>114</v>
      </c>
      <c r="D65" s="33">
        <f t="shared" ref="D65:D72" si="8">SUM(E65:F65)</f>
        <v>89421.5</v>
      </c>
      <c r="E65" s="33">
        <v>89421.5</v>
      </c>
      <c r="F65" s="35" t="s">
        <v>142</v>
      </c>
      <c r="G65" s="33">
        <f t="shared" ref="G65:G72" si="9">SUM(H65:I65)</f>
        <v>127824.1</v>
      </c>
      <c r="H65" s="33">
        <v>127824.1</v>
      </c>
      <c r="I65" s="35" t="s">
        <v>142</v>
      </c>
      <c r="J65" s="33">
        <f t="shared" ref="J65:J72" si="10">SUM(K65:L65)</f>
        <v>123400.11629999999</v>
      </c>
      <c r="K65" s="33">
        <v>123400.11629999999</v>
      </c>
      <c r="L65" s="36" t="s">
        <v>142</v>
      </c>
    </row>
    <row r="66" spans="1:12" ht="27.75" hidden="1" customHeight="1" x14ac:dyDescent="0.25">
      <c r="A66" s="137">
        <v>4262</v>
      </c>
      <c r="B66" s="146" t="s">
        <v>583</v>
      </c>
      <c r="C66" s="143" t="s">
        <v>115</v>
      </c>
      <c r="D66" s="33">
        <f t="shared" si="8"/>
        <v>0</v>
      </c>
      <c r="E66" s="33">
        <v>0</v>
      </c>
      <c r="F66" s="35" t="s">
        <v>142</v>
      </c>
      <c r="G66" s="33">
        <f t="shared" si="9"/>
        <v>0</v>
      </c>
      <c r="H66" s="33">
        <v>0</v>
      </c>
      <c r="I66" s="35" t="s">
        <v>142</v>
      </c>
      <c r="J66" s="33">
        <f t="shared" si="10"/>
        <v>0</v>
      </c>
      <c r="K66" s="33">
        <v>0</v>
      </c>
      <c r="L66" s="36" t="s">
        <v>142</v>
      </c>
    </row>
    <row r="67" spans="1:12" ht="35.25" hidden="1" customHeight="1" x14ac:dyDescent="0.25">
      <c r="A67" s="137">
        <v>4263</v>
      </c>
      <c r="B67" s="146" t="s">
        <v>584</v>
      </c>
      <c r="C67" s="143" t="s">
        <v>116</v>
      </c>
      <c r="D67" s="33">
        <f t="shared" si="8"/>
        <v>0</v>
      </c>
      <c r="E67" s="33">
        <v>0</v>
      </c>
      <c r="F67" s="35" t="s">
        <v>142</v>
      </c>
      <c r="G67" s="33">
        <f t="shared" si="9"/>
        <v>0</v>
      </c>
      <c r="H67" s="33">
        <v>0</v>
      </c>
      <c r="I67" s="35" t="s">
        <v>142</v>
      </c>
      <c r="J67" s="33">
        <f t="shared" si="10"/>
        <v>0</v>
      </c>
      <c r="K67" s="33">
        <v>0</v>
      </c>
      <c r="L67" s="36" t="s">
        <v>142</v>
      </c>
    </row>
    <row r="68" spans="1:12" x14ac:dyDescent="0.25">
      <c r="A68" s="137">
        <v>4264</v>
      </c>
      <c r="B68" s="146" t="s">
        <v>585</v>
      </c>
      <c r="C68" s="143" t="s">
        <v>117</v>
      </c>
      <c r="D68" s="33">
        <f t="shared" si="8"/>
        <v>1431349.9</v>
      </c>
      <c r="E68" s="33">
        <v>1431349.9</v>
      </c>
      <c r="F68" s="35" t="s">
        <v>142</v>
      </c>
      <c r="G68" s="33">
        <f t="shared" si="9"/>
        <v>1702071.4</v>
      </c>
      <c r="H68" s="33">
        <v>1702071.4</v>
      </c>
      <c r="I68" s="35" t="s">
        <v>142</v>
      </c>
      <c r="J68" s="33">
        <f t="shared" si="10"/>
        <v>1689019.8441000001</v>
      </c>
      <c r="K68" s="33">
        <v>1689019.8441000001</v>
      </c>
      <c r="L68" s="36" t="s">
        <v>142</v>
      </c>
    </row>
    <row r="69" spans="1:12" ht="25.5" hidden="1" customHeight="1" x14ac:dyDescent="0.25">
      <c r="A69" s="137">
        <v>4265</v>
      </c>
      <c r="B69" s="146" t="s">
        <v>586</v>
      </c>
      <c r="C69" s="143" t="s">
        <v>118</v>
      </c>
      <c r="D69" s="33">
        <f t="shared" si="8"/>
        <v>0</v>
      </c>
      <c r="E69" s="33">
        <v>0</v>
      </c>
      <c r="F69" s="35" t="s">
        <v>142</v>
      </c>
      <c r="G69" s="33">
        <f t="shared" si="9"/>
        <v>0</v>
      </c>
      <c r="H69" s="33">
        <v>0</v>
      </c>
      <c r="I69" s="35" t="s">
        <v>142</v>
      </c>
      <c r="J69" s="33">
        <f t="shared" si="10"/>
        <v>0</v>
      </c>
      <c r="K69" s="33">
        <v>0</v>
      </c>
      <c r="L69" s="36" t="s">
        <v>142</v>
      </c>
    </row>
    <row r="70" spans="1:12" ht="20.25" hidden="1" customHeight="1" x14ac:dyDescent="0.25">
      <c r="A70" s="137">
        <v>4266</v>
      </c>
      <c r="B70" s="146" t="s">
        <v>587</v>
      </c>
      <c r="C70" s="143" t="s">
        <v>119</v>
      </c>
      <c r="D70" s="33">
        <f t="shared" si="8"/>
        <v>0</v>
      </c>
      <c r="E70" s="33">
        <v>0</v>
      </c>
      <c r="F70" s="35" t="s">
        <v>142</v>
      </c>
      <c r="G70" s="33">
        <f t="shared" si="9"/>
        <v>0</v>
      </c>
      <c r="H70" s="33">
        <v>0</v>
      </c>
      <c r="I70" s="35" t="s">
        <v>142</v>
      </c>
      <c r="J70" s="33">
        <f t="shared" si="10"/>
        <v>0</v>
      </c>
      <c r="K70" s="33">
        <v>0</v>
      </c>
      <c r="L70" s="36" t="s">
        <v>142</v>
      </c>
    </row>
    <row r="71" spans="1:12" ht="18.75" customHeight="1" x14ac:dyDescent="0.25">
      <c r="A71" s="137">
        <v>4267</v>
      </c>
      <c r="B71" s="146" t="s">
        <v>588</v>
      </c>
      <c r="C71" s="143" t="s">
        <v>120</v>
      </c>
      <c r="D71" s="33">
        <f t="shared" si="8"/>
        <v>156289.60000000001</v>
      </c>
      <c r="E71" s="33">
        <v>156289.60000000001</v>
      </c>
      <c r="F71" s="35" t="s">
        <v>142</v>
      </c>
      <c r="G71" s="33">
        <f t="shared" si="9"/>
        <v>104281</v>
      </c>
      <c r="H71" s="33">
        <v>104281</v>
      </c>
      <c r="I71" s="35" t="s">
        <v>142</v>
      </c>
      <c r="J71" s="33">
        <f t="shared" si="10"/>
        <v>95751.967600000004</v>
      </c>
      <c r="K71" s="33">
        <v>95751.967600000004</v>
      </c>
      <c r="L71" s="36" t="s">
        <v>142</v>
      </c>
    </row>
    <row r="72" spans="1:12" ht="24" customHeight="1" x14ac:dyDescent="0.25">
      <c r="A72" s="137">
        <v>4268</v>
      </c>
      <c r="B72" s="146" t="s">
        <v>589</v>
      </c>
      <c r="C72" s="143" t="s">
        <v>121</v>
      </c>
      <c r="D72" s="33">
        <f t="shared" si="8"/>
        <v>583181.9</v>
      </c>
      <c r="E72" s="33">
        <v>583181.9</v>
      </c>
      <c r="F72" s="35" t="s">
        <v>142</v>
      </c>
      <c r="G72" s="33">
        <f t="shared" si="9"/>
        <v>552651.1</v>
      </c>
      <c r="H72" s="33">
        <v>552651.1</v>
      </c>
      <c r="I72" s="35" t="s">
        <v>142</v>
      </c>
      <c r="J72" s="33">
        <f t="shared" si="10"/>
        <v>529435.94110000005</v>
      </c>
      <c r="K72" s="33">
        <v>529435.94110000005</v>
      </c>
      <c r="L72" s="36" t="s">
        <v>142</v>
      </c>
    </row>
    <row r="73" spans="1:12" ht="22.5" customHeight="1" x14ac:dyDescent="0.25">
      <c r="A73" s="137">
        <v>4300</v>
      </c>
      <c r="B73" s="147" t="s">
        <v>590</v>
      </c>
      <c r="C73" s="143" t="s">
        <v>138</v>
      </c>
      <c r="D73" s="33">
        <f>SUM(D75,D79,D83)</f>
        <v>75332.399999999994</v>
      </c>
      <c r="E73" s="33">
        <f>SUM(E75,E79,E83)</f>
        <v>75332.399999999994</v>
      </c>
      <c r="F73" s="35" t="s">
        <v>142</v>
      </c>
      <c r="G73" s="33">
        <f>SUM(G75,G79,G83)</f>
        <v>75332.399999999994</v>
      </c>
      <c r="H73" s="33">
        <f>SUM(H75,H79,H83)</f>
        <v>75332.399999999994</v>
      </c>
      <c r="I73" s="35" t="s">
        <v>142</v>
      </c>
      <c r="J73" s="33">
        <f>SUM(J75,J79,J83)</f>
        <v>40845.369599999998</v>
      </c>
      <c r="K73" s="33">
        <f>SUM(K75,K79,K83)</f>
        <v>40845.369599999998</v>
      </c>
      <c r="L73" s="36" t="s">
        <v>142</v>
      </c>
    </row>
    <row r="74" spans="1:12" x14ac:dyDescent="0.25">
      <c r="A74" s="137"/>
      <c r="B74" s="138" t="s">
        <v>545</v>
      </c>
      <c r="C74" s="139"/>
      <c r="D74" s="33"/>
      <c r="E74" s="33"/>
      <c r="F74" s="33"/>
      <c r="G74" s="33"/>
      <c r="H74" s="33"/>
      <c r="I74" s="33"/>
      <c r="J74" s="33"/>
      <c r="K74" s="33"/>
      <c r="L74" s="142"/>
    </row>
    <row r="75" spans="1:12" ht="18" hidden="1" customHeight="1" x14ac:dyDescent="0.25">
      <c r="A75" s="137">
        <v>4310</v>
      </c>
      <c r="B75" s="147" t="s">
        <v>591</v>
      </c>
      <c r="C75" s="143" t="s">
        <v>138</v>
      </c>
      <c r="D75" s="33">
        <f>SUM(D77:D78)</f>
        <v>0</v>
      </c>
      <c r="E75" s="33">
        <f t="shared" ref="E75:K75" si="11">SUM(E77:E78)</f>
        <v>0</v>
      </c>
      <c r="F75" s="33" t="s">
        <v>143</v>
      </c>
      <c r="G75" s="33">
        <f t="shared" si="11"/>
        <v>0</v>
      </c>
      <c r="H75" s="33">
        <f t="shared" si="11"/>
        <v>0</v>
      </c>
      <c r="I75" s="33" t="s">
        <v>143</v>
      </c>
      <c r="J75" s="33">
        <f t="shared" si="11"/>
        <v>0</v>
      </c>
      <c r="K75" s="33">
        <f t="shared" si="11"/>
        <v>0</v>
      </c>
      <c r="L75" s="142" t="s">
        <v>143</v>
      </c>
    </row>
    <row r="76" spans="1:12" hidden="1" x14ac:dyDescent="0.25">
      <c r="A76" s="137"/>
      <c r="B76" s="145" t="s">
        <v>369</v>
      </c>
      <c r="C76" s="143"/>
      <c r="D76" s="33"/>
      <c r="E76" s="33"/>
      <c r="F76" s="35"/>
      <c r="G76" s="33"/>
      <c r="H76" s="33"/>
      <c r="I76" s="35"/>
      <c r="J76" s="33"/>
      <c r="K76" s="33"/>
      <c r="L76" s="36"/>
    </row>
    <row r="77" spans="1:12" ht="19.5" hidden="1" customHeight="1" x14ac:dyDescent="0.25">
      <c r="A77" s="137">
        <v>4311</v>
      </c>
      <c r="B77" s="146" t="s">
        <v>592</v>
      </c>
      <c r="C77" s="143" t="s">
        <v>122</v>
      </c>
      <c r="D77" s="33">
        <f>SUM(E77:F77)</f>
        <v>0</v>
      </c>
      <c r="E77" s="33">
        <v>0</v>
      </c>
      <c r="F77" s="35" t="s">
        <v>142</v>
      </c>
      <c r="G77" s="33">
        <f>SUM(H77:I77)</f>
        <v>0</v>
      </c>
      <c r="H77" s="33">
        <v>0</v>
      </c>
      <c r="I77" s="35" t="s">
        <v>142</v>
      </c>
      <c r="J77" s="33">
        <f>SUM(K77:L77)</f>
        <v>0</v>
      </c>
      <c r="K77" s="33">
        <v>0</v>
      </c>
      <c r="L77" s="36" t="s">
        <v>142</v>
      </c>
    </row>
    <row r="78" spans="1:12" hidden="1" x14ac:dyDescent="0.25">
      <c r="A78" s="137">
        <v>4312</v>
      </c>
      <c r="B78" s="146" t="s">
        <v>593</v>
      </c>
      <c r="C78" s="143" t="s">
        <v>123</v>
      </c>
      <c r="D78" s="33">
        <f>SUM(E78:F78)</f>
        <v>0</v>
      </c>
      <c r="E78" s="33">
        <v>0</v>
      </c>
      <c r="F78" s="35" t="s">
        <v>142</v>
      </c>
      <c r="G78" s="33">
        <f>SUM(H78:I78)</f>
        <v>0</v>
      </c>
      <c r="H78" s="33">
        <v>0</v>
      </c>
      <c r="I78" s="35" t="s">
        <v>142</v>
      </c>
      <c r="J78" s="33">
        <f>SUM(K78:L78)</f>
        <v>0</v>
      </c>
      <c r="K78" s="33">
        <v>0</v>
      </c>
      <c r="L78" s="36" t="s">
        <v>142</v>
      </c>
    </row>
    <row r="79" spans="1:12" ht="21.75" customHeight="1" x14ac:dyDescent="0.25">
      <c r="A79" s="137">
        <v>4320</v>
      </c>
      <c r="B79" s="147" t="s">
        <v>594</v>
      </c>
      <c r="C79" s="143" t="s">
        <v>138</v>
      </c>
      <c r="D79" s="33">
        <f>SUM(D81:D82)</f>
        <v>75332.399999999994</v>
      </c>
      <c r="E79" s="33">
        <f t="shared" ref="E79:K79" si="12">SUM(E81:E82)</f>
        <v>75332.399999999994</v>
      </c>
      <c r="F79" s="33" t="s">
        <v>143</v>
      </c>
      <c r="G79" s="33">
        <f t="shared" si="12"/>
        <v>75332.399999999994</v>
      </c>
      <c r="H79" s="33">
        <f t="shared" si="12"/>
        <v>75332.399999999994</v>
      </c>
      <c r="I79" s="33" t="s">
        <v>143</v>
      </c>
      <c r="J79" s="33">
        <f t="shared" si="12"/>
        <v>40845.369599999998</v>
      </c>
      <c r="K79" s="33">
        <f t="shared" si="12"/>
        <v>40845.369599999998</v>
      </c>
      <c r="L79" s="142" t="s">
        <v>143</v>
      </c>
    </row>
    <row r="80" spans="1:12" x14ac:dyDescent="0.25">
      <c r="A80" s="137"/>
      <c r="B80" s="145" t="s">
        <v>369</v>
      </c>
      <c r="C80" s="143"/>
      <c r="D80" s="33"/>
      <c r="E80" s="33"/>
      <c r="F80" s="35"/>
      <c r="G80" s="33"/>
      <c r="H80" s="33"/>
      <c r="I80" s="35"/>
      <c r="J80" s="33"/>
      <c r="K80" s="33"/>
      <c r="L80" s="36"/>
    </row>
    <row r="81" spans="1:12" ht="24.75" hidden="1" customHeight="1" x14ac:dyDescent="0.25">
      <c r="A81" s="137">
        <v>4321</v>
      </c>
      <c r="B81" s="146" t="s">
        <v>595</v>
      </c>
      <c r="C81" s="143" t="s">
        <v>124</v>
      </c>
      <c r="D81" s="33">
        <f>SUM(E81:F81)</f>
        <v>0</v>
      </c>
      <c r="E81" s="33">
        <v>0</v>
      </c>
      <c r="F81" s="35" t="s">
        <v>142</v>
      </c>
      <c r="G81" s="33">
        <f>SUM(H81:I81)</f>
        <v>0</v>
      </c>
      <c r="H81" s="33">
        <v>0</v>
      </c>
      <c r="I81" s="35" t="s">
        <v>142</v>
      </c>
      <c r="J81" s="33">
        <f>SUM(K81:L81)</f>
        <v>0</v>
      </c>
      <c r="K81" s="33">
        <v>0</v>
      </c>
      <c r="L81" s="36" t="s">
        <v>142</v>
      </c>
    </row>
    <row r="82" spans="1:12" ht="25.5" customHeight="1" x14ac:dyDescent="0.25">
      <c r="A82" s="137">
        <v>4322</v>
      </c>
      <c r="B82" s="146" t="s">
        <v>596</v>
      </c>
      <c r="C82" s="143" t="s">
        <v>125</v>
      </c>
      <c r="D82" s="33">
        <f>SUM(E82:F82)</f>
        <v>75332.399999999994</v>
      </c>
      <c r="E82" s="33">
        <v>75332.399999999994</v>
      </c>
      <c r="F82" s="35" t="s">
        <v>142</v>
      </c>
      <c r="G82" s="33">
        <f>SUM(H82:I82)</f>
        <v>75332.399999999994</v>
      </c>
      <c r="H82" s="33">
        <v>75332.399999999994</v>
      </c>
      <c r="I82" s="35" t="s">
        <v>142</v>
      </c>
      <c r="J82" s="33">
        <f>SUM(K82:L82)</f>
        <v>40845.369599999998</v>
      </c>
      <c r="K82" s="33">
        <v>40845.369599999998</v>
      </c>
      <c r="L82" s="36" t="s">
        <v>142</v>
      </c>
    </row>
    <row r="83" spans="1:12" ht="43.5" hidden="1" customHeight="1" x14ac:dyDescent="0.25">
      <c r="A83" s="137">
        <v>4330</v>
      </c>
      <c r="B83" s="147" t="s">
        <v>597</v>
      </c>
      <c r="C83" s="143" t="s">
        <v>138</v>
      </c>
      <c r="D83" s="33">
        <f>SUM(D85:D87)</f>
        <v>0</v>
      </c>
      <c r="E83" s="33">
        <f>SUM(E85:E87)</f>
        <v>0</v>
      </c>
      <c r="F83" s="35" t="s">
        <v>142</v>
      </c>
      <c r="G83" s="33">
        <f>SUM(G85:G87)</f>
        <v>0</v>
      </c>
      <c r="H83" s="33">
        <f>SUM(H85:H87)</f>
        <v>0</v>
      </c>
      <c r="I83" s="35" t="s">
        <v>142</v>
      </c>
      <c r="J83" s="33">
        <f>SUM(J85:J87)</f>
        <v>0</v>
      </c>
      <c r="K83" s="33">
        <f>SUM(K85:K87)</f>
        <v>0</v>
      </c>
      <c r="L83" s="36" t="s">
        <v>142</v>
      </c>
    </row>
    <row r="84" spans="1:12" hidden="1" x14ac:dyDescent="0.25">
      <c r="A84" s="137"/>
      <c r="B84" s="145" t="s">
        <v>369</v>
      </c>
      <c r="C84" s="143"/>
      <c r="D84" s="33"/>
      <c r="E84" s="33"/>
      <c r="F84" s="35"/>
      <c r="G84" s="33"/>
      <c r="H84" s="33"/>
      <c r="I84" s="35"/>
      <c r="J84" s="33"/>
      <c r="K84" s="33"/>
      <c r="L84" s="36"/>
    </row>
    <row r="85" spans="1:12" hidden="1" x14ac:dyDescent="0.25">
      <c r="A85" s="137">
        <v>4331</v>
      </c>
      <c r="B85" s="146" t="s">
        <v>598</v>
      </c>
      <c r="C85" s="143" t="s">
        <v>126</v>
      </c>
      <c r="D85" s="33">
        <f>SUM(E85:F85)</f>
        <v>0</v>
      </c>
      <c r="E85" s="33">
        <v>0</v>
      </c>
      <c r="F85" s="35" t="s">
        <v>142</v>
      </c>
      <c r="G85" s="33">
        <f>SUM(H85:I85)</f>
        <v>0</v>
      </c>
      <c r="H85" s="33">
        <v>0</v>
      </c>
      <c r="I85" s="35" t="s">
        <v>142</v>
      </c>
      <c r="J85" s="33">
        <f>SUM(K85:L85)</f>
        <v>0</v>
      </c>
      <c r="K85" s="33">
        <v>0</v>
      </c>
      <c r="L85" s="36" t="s">
        <v>142</v>
      </c>
    </row>
    <row r="86" spans="1:12" hidden="1" x14ac:dyDescent="0.25">
      <c r="A86" s="137">
        <v>4332</v>
      </c>
      <c r="B86" s="146" t="s">
        <v>599</v>
      </c>
      <c r="C86" s="143" t="s">
        <v>127</v>
      </c>
      <c r="D86" s="33">
        <f>SUM(E86:F86)</f>
        <v>0</v>
      </c>
      <c r="E86" s="33">
        <v>0</v>
      </c>
      <c r="F86" s="35" t="s">
        <v>142</v>
      </c>
      <c r="G86" s="33">
        <f>SUM(H86:I86)</f>
        <v>0</v>
      </c>
      <c r="H86" s="33">
        <v>0</v>
      </c>
      <c r="I86" s="35" t="s">
        <v>142</v>
      </c>
      <c r="J86" s="33">
        <f>SUM(K86:L86)</f>
        <v>0</v>
      </c>
      <c r="K86" s="33">
        <v>0</v>
      </c>
      <c r="L86" s="36" t="s">
        <v>142</v>
      </c>
    </row>
    <row r="87" spans="1:12" ht="22.5" hidden="1" customHeight="1" x14ac:dyDescent="0.25">
      <c r="A87" s="137">
        <v>4333</v>
      </c>
      <c r="B87" s="146" t="s">
        <v>600</v>
      </c>
      <c r="C87" s="143" t="s">
        <v>128</v>
      </c>
      <c r="D87" s="33">
        <f>SUM(E87:F87)</f>
        <v>0</v>
      </c>
      <c r="E87" s="33">
        <v>0</v>
      </c>
      <c r="F87" s="35" t="s">
        <v>142</v>
      </c>
      <c r="G87" s="33">
        <f>SUM(H87:I87)</f>
        <v>0</v>
      </c>
      <c r="H87" s="33">
        <v>0</v>
      </c>
      <c r="I87" s="35" t="s">
        <v>142</v>
      </c>
      <c r="J87" s="33">
        <f>SUM(K87:L87)</f>
        <v>0</v>
      </c>
      <c r="K87" s="33">
        <v>0</v>
      </c>
      <c r="L87" s="36" t="s">
        <v>142</v>
      </c>
    </row>
    <row r="88" spans="1:12" ht="24.75" customHeight="1" x14ac:dyDescent="0.25">
      <c r="A88" s="137">
        <v>4400</v>
      </c>
      <c r="B88" s="148" t="s">
        <v>601</v>
      </c>
      <c r="C88" s="143" t="s">
        <v>138</v>
      </c>
      <c r="D88" s="33">
        <f>SUM(D90,D94)</f>
        <v>48735580.899999999</v>
      </c>
      <c r="E88" s="33">
        <f>SUM(E90,E94)</f>
        <v>48735580.899999999</v>
      </c>
      <c r="F88" s="35" t="s">
        <v>142</v>
      </c>
      <c r="G88" s="33">
        <f>SUM(G90,G94)</f>
        <v>50509146.699999996</v>
      </c>
      <c r="H88" s="33">
        <f>SUM(H90,H94)</f>
        <v>50509146.699999996</v>
      </c>
      <c r="I88" s="35" t="s">
        <v>142</v>
      </c>
      <c r="J88" s="33">
        <f>SUM(J90,J94)</f>
        <v>50463495.767699994</v>
      </c>
      <c r="K88" s="33">
        <f>SUM(K90,K94)</f>
        <v>50463495.767699994</v>
      </c>
      <c r="L88" s="36" t="s">
        <v>142</v>
      </c>
    </row>
    <row r="89" spans="1:12" x14ac:dyDescent="0.25">
      <c r="A89" s="137"/>
      <c r="B89" s="138" t="s">
        <v>545</v>
      </c>
      <c r="C89" s="139"/>
      <c r="D89" s="33"/>
      <c r="E89" s="33"/>
      <c r="F89" s="33"/>
      <c r="G89" s="33"/>
      <c r="H89" s="33"/>
      <c r="I89" s="33"/>
      <c r="J89" s="33"/>
      <c r="K89" s="33"/>
      <c r="L89" s="142"/>
    </row>
    <row r="90" spans="1:12" ht="33.75" customHeight="1" x14ac:dyDescent="0.25">
      <c r="A90" s="137">
        <v>4410</v>
      </c>
      <c r="B90" s="147" t="s">
        <v>602</v>
      </c>
      <c r="C90" s="143" t="s">
        <v>138</v>
      </c>
      <c r="D90" s="33">
        <f>SUM(D92:D93)</f>
        <v>48619070.899999999</v>
      </c>
      <c r="E90" s="33">
        <f t="shared" ref="E90:K90" si="13">SUM(E92:E93)</f>
        <v>48619070.899999999</v>
      </c>
      <c r="F90" s="33" t="s">
        <v>143</v>
      </c>
      <c r="G90" s="33">
        <f t="shared" si="13"/>
        <v>50420905.899999999</v>
      </c>
      <c r="H90" s="33">
        <f t="shared" si="13"/>
        <v>50420905.899999999</v>
      </c>
      <c r="I90" s="33" t="s">
        <v>143</v>
      </c>
      <c r="J90" s="33">
        <f t="shared" si="13"/>
        <v>50385755.717699997</v>
      </c>
      <c r="K90" s="33">
        <f t="shared" si="13"/>
        <v>50385755.717699997</v>
      </c>
      <c r="L90" s="142" t="s">
        <v>143</v>
      </c>
    </row>
    <row r="91" spans="1:12" x14ac:dyDescent="0.25">
      <c r="A91" s="137"/>
      <c r="B91" s="145" t="s">
        <v>369</v>
      </c>
      <c r="C91" s="143"/>
      <c r="D91" s="33"/>
      <c r="E91" s="33"/>
      <c r="F91" s="35"/>
      <c r="G91" s="33"/>
      <c r="H91" s="33"/>
      <c r="I91" s="35"/>
      <c r="J91" s="33"/>
      <c r="K91" s="33"/>
      <c r="L91" s="36"/>
    </row>
    <row r="92" spans="1:12" ht="37.5" customHeight="1" x14ac:dyDescent="0.25">
      <c r="A92" s="137">
        <v>4411</v>
      </c>
      <c r="B92" s="146" t="s">
        <v>603</v>
      </c>
      <c r="C92" s="143" t="s">
        <v>129</v>
      </c>
      <c r="D92" s="33">
        <f>SUM(E92:F92)</f>
        <v>48619070.899999999</v>
      </c>
      <c r="E92" s="33">
        <v>48619070.899999999</v>
      </c>
      <c r="F92" s="35" t="s">
        <v>142</v>
      </c>
      <c r="G92" s="33">
        <f>SUM(H92:I92)</f>
        <v>50420905.899999999</v>
      </c>
      <c r="H92" s="33">
        <v>50420905.899999999</v>
      </c>
      <c r="I92" s="35" t="s">
        <v>142</v>
      </c>
      <c r="J92" s="33">
        <f>SUM(K92:L92)</f>
        <v>50385755.717699997</v>
      </c>
      <c r="K92" s="33">
        <v>50385755.717699997</v>
      </c>
      <c r="L92" s="36" t="s">
        <v>142</v>
      </c>
    </row>
    <row r="93" spans="1:12" ht="36" hidden="1" customHeight="1" x14ac:dyDescent="0.25">
      <c r="A93" s="137">
        <v>4412</v>
      </c>
      <c r="B93" s="146" t="s">
        <v>604</v>
      </c>
      <c r="C93" s="143" t="s">
        <v>130</v>
      </c>
      <c r="D93" s="33">
        <f>SUM(E93:F93)</f>
        <v>0</v>
      </c>
      <c r="E93" s="33">
        <v>0</v>
      </c>
      <c r="F93" s="35" t="s">
        <v>142</v>
      </c>
      <c r="G93" s="33">
        <f>SUM(H93:I93)</f>
        <v>0</v>
      </c>
      <c r="H93" s="33">
        <v>0</v>
      </c>
      <c r="I93" s="35" t="s">
        <v>142</v>
      </c>
      <c r="J93" s="33">
        <f>SUM(K93:L93)</f>
        <v>0</v>
      </c>
      <c r="K93" s="33">
        <v>0</v>
      </c>
      <c r="L93" s="36" t="s">
        <v>142</v>
      </c>
    </row>
    <row r="94" spans="1:12" ht="30.75" customHeight="1" x14ac:dyDescent="0.25">
      <c r="A94" s="137">
        <v>4420</v>
      </c>
      <c r="B94" s="147" t="s">
        <v>605</v>
      </c>
      <c r="C94" s="143" t="s">
        <v>138</v>
      </c>
      <c r="D94" s="33">
        <f>SUM(D96:D97)</f>
        <v>116510</v>
      </c>
      <c r="E94" s="33">
        <f t="shared" ref="E94:K94" si="14">SUM(E96:E97)</f>
        <v>116510</v>
      </c>
      <c r="F94" s="33" t="s">
        <v>143</v>
      </c>
      <c r="G94" s="33">
        <f t="shared" si="14"/>
        <v>88240.8</v>
      </c>
      <c r="H94" s="33">
        <f t="shared" si="14"/>
        <v>88240.8</v>
      </c>
      <c r="I94" s="33" t="s">
        <v>143</v>
      </c>
      <c r="J94" s="33">
        <f t="shared" si="14"/>
        <v>77740.05</v>
      </c>
      <c r="K94" s="33">
        <f t="shared" si="14"/>
        <v>77740.05</v>
      </c>
      <c r="L94" s="142" t="s">
        <v>143</v>
      </c>
    </row>
    <row r="95" spans="1:12" x14ac:dyDescent="0.25">
      <c r="A95" s="137"/>
      <c r="B95" s="145" t="s">
        <v>369</v>
      </c>
      <c r="C95" s="143"/>
      <c r="D95" s="33"/>
      <c r="E95" s="33"/>
      <c r="F95" s="35"/>
      <c r="G95" s="33"/>
      <c r="H95" s="33"/>
      <c r="I95" s="35"/>
      <c r="J95" s="33"/>
      <c r="K95" s="33"/>
      <c r="L95" s="36"/>
    </row>
    <row r="96" spans="1:12" ht="30.75" customHeight="1" x14ac:dyDescent="0.25">
      <c r="A96" s="137">
        <v>4421</v>
      </c>
      <c r="B96" s="146" t="s">
        <v>606</v>
      </c>
      <c r="C96" s="143" t="s">
        <v>131</v>
      </c>
      <c r="D96" s="33">
        <f>SUM(E96:F96)</f>
        <v>116510</v>
      </c>
      <c r="E96" s="33">
        <v>116510</v>
      </c>
      <c r="F96" s="35" t="s">
        <v>142</v>
      </c>
      <c r="G96" s="33">
        <f>SUM(H96:I96)</f>
        <v>88240.8</v>
      </c>
      <c r="H96" s="33">
        <v>88240.8</v>
      </c>
      <c r="I96" s="35" t="s">
        <v>142</v>
      </c>
      <c r="J96" s="33">
        <f>SUM(K96:L96)</f>
        <v>77740.05</v>
      </c>
      <c r="K96" s="33">
        <v>77740.05</v>
      </c>
      <c r="L96" s="36" t="s">
        <v>142</v>
      </c>
    </row>
    <row r="97" spans="1:12" ht="36.75" hidden="1" customHeight="1" x14ac:dyDescent="0.25">
      <c r="A97" s="137">
        <v>4422</v>
      </c>
      <c r="B97" s="146" t="s">
        <v>607</v>
      </c>
      <c r="C97" s="143" t="s">
        <v>132</v>
      </c>
      <c r="D97" s="33">
        <f>SUM(E97:F97)</f>
        <v>0</v>
      </c>
      <c r="E97" s="33">
        <v>0</v>
      </c>
      <c r="F97" s="35" t="s">
        <v>142</v>
      </c>
      <c r="G97" s="33">
        <f>SUM(H97:I97)</f>
        <v>0</v>
      </c>
      <c r="H97" s="33">
        <v>0</v>
      </c>
      <c r="I97" s="35" t="s">
        <v>142</v>
      </c>
      <c r="J97" s="33">
        <f>SUM(K97:L97)</f>
        <v>0</v>
      </c>
      <c r="K97" s="33">
        <v>0</v>
      </c>
      <c r="L97" s="36" t="s">
        <v>142</v>
      </c>
    </row>
    <row r="98" spans="1:12" ht="29.25" customHeight="1" x14ac:dyDescent="0.25">
      <c r="A98" s="137">
        <v>4500</v>
      </c>
      <c r="B98" s="148" t="s">
        <v>608</v>
      </c>
      <c r="C98" s="143" t="s">
        <v>138</v>
      </c>
      <c r="D98" s="33">
        <f>SUM(D100,D104,D108,D116)</f>
        <v>769151.4</v>
      </c>
      <c r="E98" s="33">
        <f>SUM(E100,E104,E108,E116)</f>
        <v>769151.4</v>
      </c>
      <c r="F98" s="35" t="s">
        <v>142</v>
      </c>
      <c r="G98" s="33">
        <f>SUM(G100,G104,G108,G116)</f>
        <v>2009078.8</v>
      </c>
      <c r="H98" s="33">
        <f>SUM(H100,H104,H108,H116)</f>
        <v>2009078.8</v>
      </c>
      <c r="I98" s="35" t="s">
        <v>142</v>
      </c>
      <c r="J98" s="33">
        <f>SUM(J100,J104,J108,J116)</f>
        <v>1976317.89</v>
      </c>
      <c r="K98" s="33">
        <f>SUM(K100,K104,K108,K116)</f>
        <v>1976317.89</v>
      </c>
      <c r="L98" s="36" t="s">
        <v>142</v>
      </c>
    </row>
    <row r="99" spans="1:12" x14ac:dyDescent="0.25">
      <c r="A99" s="137"/>
      <c r="B99" s="138" t="s">
        <v>545</v>
      </c>
      <c r="C99" s="139"/>
      <c r="D99" s="33"/>
      <c r="E99" s="33"/>
      <c r="F99" s="33"/>
      <c r="G99" s="33"/>
      <c r="H99" s="33"/>
      <c r="I99" s="33"/>
      <c r="J99" s="33"/>
      <c r="K99" s="33"/>
      <c r="L99" s="142"/>
    </row>
    <row r="100" spans="1:12" ht="30" hidden="1" customHeight="1" x14ac:dyDescent="0.25">
      <c r="A100" s="137">
        <v>4510</v>
      </c>
      <c r="B100" s="147" t="s">
        <v>609</v>
      </c>
      <c r="C100" s="143" t="s">
        <v>138</v>
      </c>
      <c r="D100" s="33">
        <f>SUM(D102:D103)</f>
        <v>0</v>
      </c>
      <c r="E100" s="33">
        <f>SUM(E102:E103)</f>
        <v>0</v>
      </c>
      <c r="F100" s="33" t="s">
        <v>143</v>
      </c>
      <c r="G100" s="33">
        <f>SUM(G102:G103)</f>
        <v>0</v>
      </c>
      <c r="H100" s="33">
        <f>SUM(H102:H103)</f>
        <v>0</v>
      </c>
      <c r="I100" s="33" t="s">
        <v>143</v>
      </c>
      <c r="J100" s="33">
        <f>SUM(J102:J103)</f>
        <v>0</v>
      </c>
      <c r="K100" s="33">
        <f>SUM(K102:K103)</f>
        <v>0</v>
      </c>
      <c r="L100" s="142" t="s">
        <v>143</v>
      </c>
    </row>
    <row r="101" spans="1:12" hidden="1" x14ac:dyDescent="0.25">
      <c r="A101" s="137"/>
      <c r="B101" s="145" t="s">
        <v>369</v>
      </c>
      <c r="C101" s="143"/>
      <c r="D101" s="33"/>
      <c r="E101" s="33"/>
      <c r="F101" s="35"/>
      <c r="G101" s="33"/>
      <c r="H101" s="33"/>
      <c r="I101" s="35"/>
      <c r="J101" s="33"/>
      <c r="K101" s="33"/>
      <c r="L101" s="36"/>
    </row>
    <row r="102" spans="1:12" ht="37.5" hidden="1" customHeight="1" x14ac:dyDescent="0.25">
      <c r="A102" s="137">
        <v>4511</v>
      </c>
      <c r="B102" s="146" t="s">
        <v>610</v>
      </c>
      <c r="C102" s="143" t="s">
        <v>133</v>
      </c>
      <c r="D102" s="33">
        <f>SUM(E102:F102)</f>
        <v>0</v>
      </c>
      <c r="E102" s="33">
        <v>0</v>
      </c>
      <c r="F102" s="35" t="s">
        <v>142</v>
      </c>
      <c r="G102" s="33">
        <f>SUM(H102:I102)</f>
        <v>0</v>
      </c>
      <c r="H102" s="33">
        <v>0</v>
      </c>
      <c r="I102" s="35" t="s">
        <v>142</v>
      </c>
      <c r="J102" s="33">
        <f>SUM(K102:L102)</f>
        <v>0</v>
      </c>
      <c r="K102" s="33">
        <v>0</v>
      </c>
      <c r="L102" s="36" t="s">
        <v>142</v>
      </c>
    </row>
    <row r="103" spans="1:12" ht="33.75" hidden="1" customHeight="1" x14ac:dyDescent="0.25">
      <c r="A103" s="137">
        <v>4512</v>
      </c>
      <c r="B103" s="146" t="s">
        <v>611</v>
      </c>
      <c r="C103" s="143" t="s">
        <v>134</v>
      </c>
      <c r="D103" s="33">
        <f>SUM(E103:F103)</f>
        <v>0</v>
      </c>
      <c r="E103" s="33">
        <v>0</v>
      </c>
      <c r="F103" s="35" t="s">
        <v>142</v>
      </c>
      <c r="G103" s="33">
        <f>SUM(I103:I103)</f>
        <v>0</v>
      </c>
      <c r="H103" s="33">
        <v>0</v>
      </c>
      <c r="I103" s="35" t="s">
        <v>142</v>
      </c>
      <c r="J103" s="33">
        <f>SUM(L103:L103)</f>
        <v>0</v>
      </c>
      <c r="K103" s="33">
        <v>0</v>
      </c>
      <c r="L103" s="36" t="s">
        <v>142</v>
      </c>
    </row>
    <row r="104" spans="1:12" ht="37.5" hidden="1" customHeight="1" x14ac:dyDescent="0.25">
      <c r="A104" s="137">
        <v>4520</v>
      </c>
      <c r="B104" s="147" t="s">
        <v>612</v>
      </c>
      <c r="C104" s="143" t="s">
        <v>138</v>
      </c>
      <c r="D104" s="33">
        <f>SUM(D106:D107)</f>
        <v>0</v>
      </c>
      <c r="E104" s="33">
        <f t="shared" ref="E104:K104" si="15">SUM(E106:E107)</f>
        <v>0</v>
      </c>
      <c r="F104" s="33" t="s">
        <v>143</v>
      </c>
      <c r="G104" s="33">
        <f t="shared" si="15"/>
        <v>0</v>
      </c>
      <c r="H104" s="33">
        <f t="shared" si="15"/>
        <v>0</v>
      </c>
      <c r="I104" s="33" t="s">
        <v>143</v>
      </c>
      <c r="J104" s="33">
        <f t="shared" si="15"/>
        <v>0</v>
      </c>
      <c r="K104" s="33">
        <f t="shared" si="15"/>
        <v>0</v>
      </c>
      <c r="L104" s="142" t="s">
        <v>143</v>
      </c>
    </row>
    <row r="105" spans="1:12" hidden="1" x14ac:dyDescent="0.25">
      <c r="A105" s="137"/>
      <c r="B105" s="145" t="s">
        <v>369</v>
      </c>
      <c r="C105" s="143"/>
      <c r="D105" s="33"/>
      <c r="E105" s="33"/>
      <c r="F105" s="35"/>
      <c r="G105" s="33"/>
      <c r="H105" s="33"/>
      <c r="I105" s="35"/>
      <c r="J105" s="33"/>
      <c r="K105" s="33"/>
      <c r="L105" s="36"/>
    </row>
    <row r="106" spans="1:12" ht="39" hidden="1" customHeight="1" x14ac:dyDescent="0.25">
      <c r="A106" s="137">
        <v>4521</v>
      </c>
      <c r="B106" s="146" t="s">
        <v>613</v>
      </c>
      <c r="C106" s="143" t="s">
        <v>135</v>
      </c>
      <c r="D106" s="33">
        <f>SUM(E106:F106)</f>
        <v>0</v>
      </c>
      <c r="E106" s="33">
        <v>0</v>
      </c>
      <c r="F106" s="35" t="s">
        <v>142</v>
      </c>
      <c r="G106" s="33">
        <f>SUM(H106:I106)</f>
        <v>0</v>
      </c>
      <c r="H106" s="33">
        <v>0</v>
      </c>
      <c r="I106" s="35" t="s">
        <v>142</v>
      </c>
      <c r="J106" s="33">
        <f>SUM(K106:L106)</f>
        <v>0</v>
      </c>
      <c r="K106" s="33">
        <v>0</v>
      </c>
      <c r="L106" s="36" t="s">
        <v>142</v>
      </c>
    </row>
    <row r="107" spans="1:12" ht="35.25" hidden="1" customHeight="1" x14ac:dyDescent="0.25">
      <c r="A107" s="137">
        <v>4522</v>
      </c>
      <c r="B107" s="146" t="s">
        <v>614</v>
      </c>
      <c r="C107" s="143" t="s">
        <v>136</v>
      </c>
      <c r="D107" s="33">
        <f>SUM(E107:F107)</f>
        <v>0</v>
      </c>
      <c r="E107" s="33">
        <v>0</v>
      </c>
      <c r="F107" s="35" t="s">
        <v>142</v>
      </c>
      <c r="G107" s="33">
        <f>SUM(H107:I107)</f>
        <v>0</v>
      </c>
      <c r="H107" s="33">
        <v>0</v>
      </c>
      <c r="I107" s="35" t="s">
        <v>142</v>
      </c>
      <c r="J107" s="33">
        <f>SUM(K107:L107)</f>
        <v>0</v>
      </c>
      <c r="K107" s="33">
        <v>0</v>
      </c>
      <c r="L107" s="36" t="s">
        <v>142</v>
      </c>
    </row>
    <row r="108" spans="1:12" ht="38.25" customHeight="1" x14ac:dyDescent="0.25">
      <c r="A108" s="137">
        <v>4530</v>
      </c>
      <c r="B108" s="147" t="s">
        <v>615</v>
      </c>
      <c r="C108" s="143" t="s">
        <v>138</v>
      </c>
      <c r="D108" s="33">
        <f>SUM(D110:D112)</f>
        <v>229151.4</v>
      </c>
      <c r="E108" s="33">
        <f>SUM(E110:E112)</f>
        <v>229151.4</v>
      </c>
      <c r="F108" s="35" t="s">
        <v>142</v>
      </c>
      <c r="G108" s="33">
        <f>SUM(G110:G112)</f>
        <v>1748931.8</v>
      </c>
      <c r="H108" s="33">
        <f>SUM(H110:H112)</f>
        <v>1748931.8</v>
      </c>
      <c r="I108" s="35" t="s">
        <v>142</v>
      </c>
      <c r="J108" s="33">
        <f>SUM(J110:J112)</f>
        <v>1725890.99</v>
      </c>
      <c r="K108" s="33">
        <f>SUM(K110:K112)</f>
        <v>1725890.99</v>
      </c>
      <c r="L108" s="36" t="s">
        <v>142</v>
      </c>
    </row>
    <row r="109" spans="1:12" x14ac:dyDescent="0.25">
      <c r="A109" s="137"/>
      <c r="B109" s="145" t="s">
        <v>369</v>
      </c>
      <c r="C109" s="143"/>
      <c r="D109" s="33"/>
      <c r="E109" s="33"/>
      <c r="F109" s="35" t="s">
        <v>142</v>
      </c>
      <c r="G109" s="33"/>
      <c r="H109" s="33"/>
      <c r="I109" s="35" t="s">
        <v>142</v>
      </c>
      <c r="J109" s="33"/>
      <c r="K109" s="33"/>
      <c r="L109" s="36" t="s">
        <v>142</v>
      </c>
    </row>
    <row r="110" spans="1:12" ht="38.25" customHeight="1" x14ac:dyDescent="0.25">
      <c r="A110" s="137">
        <v>4531</v>
      </c>
      <c r="B110" s="150" t="s">
        <v>616</v>
      </c>
      <c r="C110" s="143" t="s">
        <v>57</v>
      </c>
      <c r="D110" s="33">
        <f>SUM(E110:F110)</f>
        <v>15459.2</v>
      </c>
      <c r="E110" s="33">
        <v>15459.2</v>
      </c>
      <c r="F110" s="35" t="s">
        <v>142</v>
      </c>
      <c r="G110" s="33">
        <f>SUM(H110:I110)</f>
        <v>0</v>
      </c>
      <c r="H110" s="33">
        <v>0</v>
      </c>
      <c r="I110" s="35" t="s">
        <v>142</v>
      </c>
      <c r="J110" s="33">
        <f>SUM(K110:L110)</f>
        <v>0</v>
      </c>
      <c r="K110" s="33">
        <v>0</v>
      </c>
      <c r="L110" s="36" t="s">
        <v>142</v>
      </c>
    </row>
    <row r="111" spans="1:12" ht="38.25" customHeight="1" x14ac:dyDescent="0.25">
      <c r="A111" s="137">
        <v>4532</v>
      </c>
      <c r="B111" s="150" t="s">
        <v>617</v>
      </c>
      <c r="C111" s="143" t="s">
        <v>58</v>
      </c>
      <c r="D111" s="33">
        <f>SUM(E111:F111)</f>
        <v>58050.2</v>
      </c>
      <c r="E111" s="33">
        <v>58050.2</v>
      </c>
      <c r="F111" s="35" t="s">
        <v>142</v>
      </c>
      <c r="G111" s="33">
        <f>SUM(H111:I111)</f>
        <v>183690.8</v>
      </c>
      <c r="H111" s="33">
        <v>183690.8</v>
      </c>
      <c r="I111" s="35" t="s">
        <v>142</v>
      </c>
      <c r="J111" s="33">
        <f>SUM(K111:L111)</f>
        <v>183687.02</v>
      </c>
      <c r="K111" s="33">
        <v>183687.02</v>
      </c>
      <c r="L111" s="36" t="s">
        <v>142</v>
      </c>
    </row>
    <row r="112" spans="1:12" ht="33.75" customHeight="1" x14ac:dyDescent="0.25">
      <c r="A112" s="137">
        <v>4533</v>
      </c>
      <c r="B112" s="152" t="s">
        <v>618</v>
      </c>
      <c r="C112" s="143" t="s">
        <v>59</v>
      </c>
      <c r="D112" s="33">
        <f>SUM(D113,D114,D115)</f>
        <v>155642</v>
      </c>
      <c r="E112" s="33">
        <f>SUM(E113,E114,E115)</f>
        <v>155642</v>
      </c>
      <c r="F112" s="35" t="s">
        <v>142</v>
      </c>
      <c r="G112" s="33">
        <f>SUM(G113,G114,G115)</f>
        <v>1565241</v>
      </c>
      <c r="H112" s="33">
        <f>SUM(H113,H114,H115)</f>
        <v>1565241</v>
      </c>
      <c r="I112" s="35" t="s">
        <v>142</v>
      </c>
      <c r="J112" s="33">
        <f>SUM(J113,J114,J115)</f>
        <v>1542203.97</v>
      </c>
      <c r="K112" s="33">
        <f>SUM(K113,K114,K115)</f>
        <v>1542203.97</v>
      </c>
      <c r="L112" s="36" t="s">
        <v>142</v>
      </c>
    </row>
    <row r="113" spans="1:12" ht="22.5" hidden="1" customHeight="1" x14ac:dyDescent="0.25">
      <c r="A113" s="137">
        <v>4534</v>
      </c>
      <c r="B113" s="146" t="s">
        <v>619</v>
      </c>
      <c r="C113" s="153"/>
      <c r="D113" s="33">
        <f>SUM(E113:F113)</f>
        <v>0</v>
      </c>
      <c r="E113" s="33">
        <v>0</v>
      </c>
      <c r="F113" s="35" t="s">
        <v>142</v>
      </c>
      <c r="G113" s="33">
        <f>SUM(H113:I113)</f>
        <v>0</v>
      </c>
      <c r="H113" s="33">
        <v>0</v>
      </c>
      <c r="I113" s="35" t="s">
        <v>142</v>
      </c>
      <c r="J113" s="33">
        <f>SUM(K113:L113)</f>
        <v>0</v>
      </c>
      <c r="K113" s="33">
        <v>0</v>
      </c>
      <c r="L113" s="36" t="s">
        <v>142</v>
      </c>
    </row>
    <row r="114" spans="1:12" hidden="1" x14ac:dyDescent="0.25">
      <c r="A114" s="137">
        <v>4535</v>
      </c>
      <c r="B114" s="150" t="s">
        <v>620</v>
      </c>
      <c r="C114" s="153"/>
      <c r="D114" s="33">
        <f>SUM(E114:F114)</f>
        <v>0</v>
      </c>
      <c r="E114" s="33">
        <v>0</v>
      </c>
      <c r="F114" s="35" t="s">
        <v>142</v>
      </c>
      <c r="G114" s="33">
        <f>SUM(H114:I114)</f>
        <v>0</v>
      </c>
      <c r="H114" s="33">
        <v>0</v>
      </c>
      <c r="I114" s="35" t="s">
        <v>142</v>
      </c>
      <c r="J114" s="33">
        <f>SUM(K114:L114)</f>
        <v>0</v>
      </c>
      <c r="K114" s="33">
        <v>0</v>
      </c>
      <c r="L114" s="36" t="s">
        <v>142</v>
      </c>
    </row>
    <row r="115" spans="1:12" x14ac:dyDescent="0.25">
      <c r="A115" s="137">
        <v>4536</v>
      </c>
      <c r="B115" s="150" t="s">
        <v>621</v>
      </c>
      <c r="C115" s="153"/>
      <c r="D115" s="33">
        <f>SUM(E115:F115)</f>
        <v>155642</v>
      </c>
      <c r="E115" s="33">
        <v>155642</v>
      </c>
      <c r="F115" s="35" t="s">
        <v>142</v>
      </c>
      <c r="G115" s="33">
        <f>SUM(H115:I115)</f>
        <v>1565241</v>
      </c>
      <c r="H115" s="33">
        <v>1565241</v>
      </c>
      <c r="I115" s="35" t="s">
        <v>142</v>
      </c>
      <c r="J115" s="33">
        <f>SUM(K115:L115)</f>
        <v>1542203.97</v>
      </c>
      <c r="K115" s="33">
        <v>1542203.97</v>
      </c>
      <c r="L115" s="36" t="s">
        <v>142</v>
      </c>
    </row>
    <row r="116" spans="1:12" ht="37.5" customHeight="1" x14ac:dyDescent="0.25">
      <c r="A116" s="137">
        <v>4540</v>
      </c>
      <c r="B116" s="147" t="s">
        <v>622</v>
      </c>
      <c r="C116" s="143" t="s">
        <v>138</v>
      </c>
      <c r="D116" s="33">
        <f>SUM(D118:D120)</f>
        <v>540000</v>
      </c>
      <c r="E116" s="33">
        <f>SUM(E118:E120)</f>
        <v>540000</v>
      </c>
      <c r="F116" s="35" t="s">
        <v>142</v>
      </c>
      <c r="G116" s="33">
        <f>SUM(G118:G120)</f>
        <v>260147</v>
      </c>
      <c r="H116" s="33">
        <f>SUM(H118:H120)</f>
        <v>260147</v>
      </c>
      <c r="I116" s="35" t="s">
        <v>142</v>
      </c>
      <c r="J116" s="33">
        <f>SUM(J118:J120)</f>
        <v>250426.9</v>
      </c>
      <c r="K116" s="33">
        <f>SUM(K118:K120)</f>
        <v>250426.9</v>
      </c>
      <c r="L116" s="142" t="s">
        <v>143</v>
      </c>
    </row>
    <row r="117" spans="1:12" x14ac:dyDescent="0.25">
      <c r="A117" s="137"/>
      <c r="B117" s="145" t="s">
        <v>369</v>
      </c>
      <c r="C117" s="143"/>
      <c r="D117" s="33"/>
      <c r="E117" s="33"/>
      <c r="F117" s="35"/>
      <c r="G117" s="33"/>
      <c r="H117" s="33"/>
      <c r="I117" s="35"/>
      <c r="J117" s="33"/>
      <c r="K117" s="33"/>
      <c r="L117" s="36"/>
    </row>
    <row r="118" spans="1:12" ht="30" customHeight="1" x14ac:dyDescent="0.25">
      <c r="A118" s="137">
        <v>4541</v>
      </c>
      <c r="B118" s="150" t="s">
        <v>623</v>
      </c>
      <c r="C118" s="143" t="s">
        <v>60</v>
      </c>
      <c r="D118" s="33">
        <f>SUM(E118:F118)</f>
        <v>0</v>
      </c>
      <c r="E118" s="33">
        <v>0</v>
      </c>
      <c r="F118" s="35" t="s">
        <v>142</v>
      </c>
      <c r="G118" s="33">
        <f>SUM(H118:I118)</f>
        <v>1939.8</v>
      </c>
      <c r="H118" s="33">
        <v>1939.8</v>
      </c>
      <c r="I118" s="35" t="s">
        <v>142</v>
      </c>
      <c r="J118" s="33">
        <f>SUM(K118:L118)</f>
        <v>0</v>
      </c>
      <c r="K118" s="33">
        <v>0</v>
      </c>
      <c r="L118" s="36" t="s">
        <v>142</v>
      </c>
    </row>
    <row r="119" spans="1:12" ht="38.25" hidden="1" customHeight="1" x14ac:dyDescent="0.25">
      <c r="A119" s="137">
        <v>4542</v>
      </c>
      <c r="B119" s="150" t="s">
        <v>624</v>
      </c>
      <c r="C119" s="143" t="s">
        <v>61</v>
      </c>
      <c r="D119" s="33">
        <f>SUM(E119:F119)</f>
        <v>0</v>
      </c>
      <c r="E119" s="33">
        <v>0</v>
      </c>
      <c r="F119" s="35" t="s">
        <v>142</v>
      </c>
      <c r="G119" s="33">
        <f>SUM(H119:I119)</f>
        <v>0</v>
      </c>
      <c r="H119" s="33">
        <v>0</v>
      </c>
      <c r="I119" s="35" t="s">
        <v>142</v>
      </c>
      <c r="J119" s="33">
        <f>SUM(K119:L119)</f>
        <v>0</v>
      </c>
      <c r="K119" s="33">
        <v>0</v>
      </c>
      <c r="L119" s="36" t="s">
        <v>142</v>
      </c>
    </row>
    <row r="120" spans="1:12" ht="30.75" customHeight="1" x14ac:dyDescent="0.25">
      <c r="A120" s="137">
        <v>4543</v>
      </c>
      <c r="B120" s="152" t="s">
        <v>625</v>
      </c>
      <c r="C120" s="143" t="s">
        <v>62</v>
      </c>
      <c r="D120" s="33">
        <f>SUM(D122,D123,D124)</f>
        <v>540000</v>
      </c>
      <c r="E120" s="33">
        <f>SUM(E122,E123,E124)</f>
        <v>540000</v>
      </c>
      <c r="F120" s="35" t="s">
        <v>142</v>
      </c>
      <c r="G120" s="33">
        <f>SUM(G122,G123,G124)</f>
        <v>258207.2</v>
      </c>
      <c r="H120" s="33">
        <f>SUM(H122,H123,H124)</f>
        <v>258207.2</v>
      </c>
      <c r="I120" s="35" t="s">
        <v>142</v>
      </c>
      <c r="J120" s="33">
        <f>SUM(J122,J123,J124)</f>
        <v>250426.9</v>
      </c>
      <c r="K120" s="33">
        <f>SUM(K122,K123,K124)</f>
        <v>250426.9</v>
      </c>
      <c r="L120" s="36" t="s">
        <v>142</v>
      </c>
    </row>
    <row r="121" spans="1:12" x14ac:dyDescent="0.25">
      <c r="A121" s="137"/>
      <c r="B121" s="150" t="s">
        <v>545</v>
      </c>
      <c r="C121" s="153"/>
      <c r="D121" s="33"/>
      <c r="E121" s="33"/>
      <c r="F121" s="35"/>
      <c r="G121" s="33"/>
      <c r="H121" s="154"/>
      <c r="I121" s="33"/>
      <c r="J121" s="33"/>
      <c r="K121" s="154"/>
      <c r="L121" s="142"/>
    </row>
    <row r="122" spans="1:12" ht="18.75" hidden="1" customHeight="1" x14ac:dyDescent="0.25">
      <c r="A122" s="137">
        <v>4544</v>
      </c>
      <c r="B122" s="146" t="s">
        <v>619</v>
      </c>
      <c r="C122" s="153"/>
      <c r="D122" s="33">
        <f>SUM(E122:F122)</f>
        <v>0</v>
      </c>
      <c r="E122" s="33">
        <v>0</v>
      </c>
      <c r="F122" s="35" t="s">
        <v>142</v>
      </c>
      <c r="G122" s="33">
        <f>SUM(H122:I122)</f>
        <v>0</v>
      </c>
      <c r="H122" s="33">
        <v>0</v>
      </c>
      <c r="I122" s="35" t="s">
        <v>142</v>
      </c>
      <c r="J122" s="33">
        <f>SUM(K122:L122)</f>
        <v>0</v>
      </c>
      <c r="K122" s="33">
        <v>0</v>
      </c>
      <c r="L122" s="36" t="s">
        <v>142</v>
      </c>
    </row>
    <row r="123" spans="1:12" hidden="1" x14ac:dyDescent="0.25">
      <c r="A123" s="137">
        <v>4545</v>
      </c>
      <c r="B123" s="150" t="s">
        <v>620</v>
      </c>
      <c r="C123" s="153"/>
      <c r="D123" s="33">
        <f>SUM(E123:F123)</f>
        <v>0</v>
      </c>
      <c r="E123" s="33">
        <v>0</v>
      </c>
      <c r="F123" s="35" t="s">
        <v>142</v>
      </c>
      <c r="G123" s="33">
        <f>SUM(H123:I123)</f>
        <v>0</v>
      </c>
      <c r="H123" s="33">
        <v>0</v>
      </c>
      <c r="I123" s="35" t="s">
        <v>142</v>
      </c>
      <c r="J123" s="33">
        <f>SUM(K123:L123)</f>
        <v>0</v>
      </c>
      <c r="K123" s="33">
        <v>0</v>
      </c>
      <c r="L123" s="36" t="s">
        <v>142</v>
      </c>
    </row>
    <row r="124" spans="1:12" x14ac:dyDescent="0.25">
      <c r="A124" s="137">
        <v>4546</v>
      </c>
      <c r="B124" s="150" t="s">
        <v>621</v>
      </c>
      <c r="C124" s="153"/>
      <c r="D124" s="33">
        <f>SUM(E124:F124)</f>
        <v>540000</v>
      </c>
      <c r="E124" s="33">
        <v>540000</v>
      </c>
      <c r="F124" s="35" t="s">
        <v>142</v>
      </c>
      <c r="G124" s="33">
        <f>SUM(H124:I124)</f>
        <v>258207.2</v>
      </c>
      <c r="H124" s="33">
        <v>258207.2</v>
      </c>
      <c r="I124" s="35" t="s">
        <v>142</v>
      </c>
      <c r="J124" s="33">
        <f>SUM(K124:L124)</f>
        <v>250426.9</v>
      </c>
      <c r="K124" s="33">
        <v>250426.9</v>
      </c>
      <c r="L124" s="36" t="s">
        <v>142</v>
      </c>
    </row>
    <row r="125" spans="1:12" ht="32.25" customHeight="1" x14ac:dyDescent="0.25">
      <c r="A125" s="137">
        <v>4600</v>
      </c>
      <c r="B125" s="147" t="s">
        <v>626</v>
      </c>
      <c r="C125" s="143" t="s">
        <v>138</v>
      </c>
      <c r="D125" s="33">
        <f>SUM(D127,D131,D137)</f>
        <v>2876261.2</v>
      </c>
      <c r="E125" s="33">
        <f>SUM(E127,E131,E137)</f>
        <v>2876261.2</v>
      </c>
      <c r="F125" s="35" t="s">
        <v>142</v>
      </c>
      <c r="G125" s="33">
        <f>SUM(G127,G131,G137)</f>
        <v>3475823.1</v>
      </c>
      <c r="H125" s="33">
        <f>SUM(H127,H131,H137)</f>
        <v>3475823.1</v>
      </c>
      <c r="I125" s="35" t="s">
        <v>142</v>
      </c>
      <c r="J125" s="33">
        <f>SUM(J127,J131,J137)</f>
        <v>3444161.2790000001</v>
      </c>
      <c r="K125" s="33">
        <f>SUM(K127,K131,K137)</f>
        <v>3444161.2790000001</v>
      </c>
      <c r="L125" s="36" t="s">
        <v>142</v>
      </c>
    </row>
    <row r="126" spans="1:12" x14ac:dyDescent="0.25">
      <c r="A126" s="137"/>
      <c r="B126" s="138" t="s">
        <v>545</v>
      </c>
      <c r="C126" s="139"/>
      <c r="D126" s="33"/>
      <c r="E126" s="33"/>
      <c r="F126" s="33"/>
      <c r="G126" s="33"/>
      <c r="H126" s="33"/>
      <c r="I126" s="33"/>
      <c r="J126" s="33"/>
      <c r="K126" s="33"/>
      <c r="L126" s="142"/>
    </row>
    <row r="127" spans="1:12" ht="25.5" hidden="1" customHeight="1" x14ac:dyDescent="0.25">
      <c r="A127" s="137">
        <v>4610</v>
      </c>
      <c r="B127" s="144" t="s">
        <v>627</v>
      </c>
      <c r="C127" s="139"/>
      <c r="D127" s="33">
        <f>SUM(D129:D130)</f>
        <v>0</v>
      </c>
      <c r="E127" s="33">
        <f>SUM(E129:E130)</f>
        <v>0</v>
      </c>
      <c r="F127" s="35" t="s">
        <v>143</v>
      </c>
      <c r="G127" s="33">
        <f>SUM(G129:G130)</f>
        <v>0</v>
      </c>
      <c r="H127" s="33">
        <f>SUM(H129:H130)</f>
        <v>0</v>
      </c>
      <c r="I127" s="35" t="s">
        <v>143</v>
      </c>
      <c r="J127" s="33">
        <f>SUM(J129:J130)</f>
        <v>0</v>
      </c>
      <c r="K127" s="33">
        <f>SUM(K129:K130)</f>
        <v>0</v>
      </c>
      <c r="L127" s="36" t="s">
        <v>143</v>
      </c>
    </row>
    <row r="128" spans="1:12" hidden="1" x14ac:dyDescent="0.25">
      <c r="A128" s="137"/>
      <c r="B128" s="138" t="s">
        <v>545</v>
      </c>
      <c r="C128" s="139"/>
      <c r="D128" s="33"/>
      <c r="E128" s="33"/>
      <c r="F128" s="35"/>
      <c r="G128" s="33"/>
      <c r="H128" s="33"/>
      <c r="I128" s="35"/>
      <c r="J128" s="33"/>
      <c r="K128" s="33"/>
      <c r="L128" s="36"/>
    </row>
    <row r="129" spans="1:13" ht="32.25" hidden="1" customHeight="1" x14ac:dyDescent="0.25">
      <c r="A129" s="137">
        <v>4610</v>
      </c>
      <c r="B129" s="155" t="s">
        <v>628</v>
      </c>
      <c r="C129" s="141" t="s">
        <v>184</v>
      </c>
      <c r="D129" s="33">
        <f>SUM(E129:F129)</f>
        <v>0</v>
      </c>
      <c r="E129" s="33">
        <v>0</v>
      </c>
      <c r="F129" s="35" t="s">
        <v>142</v>
      </c>
      <c r="G129" s="33">
        <f>SUM(H129:I129)</f>
        <v>0</v>
      </c>
      <c r="H129" s="33">
        <v>0</v>
      </c>
      <c r="I129" s="35" t="s">
        <v>142</v>
      </c>
      <c r="J129" s="33">
        <f>SUM(K129:L129)</f>
        <v>0</v>
      </c>
      <c r="K129" s="33">
        <v>0</v>
      </c>
      <c r="L129" s="36" t="s">
        <v>142</v>
      </c>
    </row>
    <row r="130" spans="1:13" ht="36" hidden="1" customHeight="1" x14ac:dyDescent="0.25">
      <c r="A130" s="137">
        <v>4620</v>
      </c>
      <c r="B130" s="155" t="s">
        <v>629</v>
      </c>
      <c r="C130" s="141" t="s">
        <v>15</v>
      </c>
      <c r="D130" s="33">
        <f>SUM(E130:F130)</f>
        <v>0</v>
      </c>
      <c r="E130" s="33">
        <v>0</v>
      </c>
      <c r="F130" s="35" t="s">
        <v>142</v>
      </c>
      <c r="G130" s="33">
        <f>SUM(H130:I130)</f>
        <v>0</v>
      </c>
      <c r="H130" s="33">
        <v>0</v>
      </c>
      <c r="I130" s="35" t="s">
        <v>142</v>
      </c>
      <c r="J130" s="33">
        <f>SUM(K130:L130)</f>
        <v>0</v>
      </c>
      <c r="K130" s="33">
        <v>0</v>
      </c>
      <c r="L130" s="36" t="s">
        <v>142</v>
      </c>
    </row>
    <row r="131" spans="1:13" ht="44.25" customHeight="1" x14ac:dyDescent="0.25">
      <c r="A131" s="137">
        <v>4630</v>
      </c>
      <c r="B131" s="147" t="s">
        <v>630</v>
      </c>
      <c r="C131" s="143" t="s">
        <v>138</v>
      </c>
      <c r="D131" s="33">
        <f>SUM(D133:D136)</f>
        <v>2876261.2</v>
      </c>
      <c r="E131" s="33">
        <f>SUM(E133:E136)</f>
        <v>2876261.2</v>
      </c>
      <c r="F131" s="35" t="s">
        <v>142</v>
      </c>
      <c r="G131" s="33">
        <f>SUM(G133:G136)</f>
        <v>3475823.1</v>
      </c>
      <c r="H131" s="33">
        <f>SUM(H133:H136)</f>
        <v>3475823.1</v>
      </c>
      <c r="I131" s="35" t="s">
        <v>142</v>
      </c>
      <c r="J131" s="33">
        <f>SUM(J133:J136)</f>
        <v>3444161.2790000001</v>
      </c>
      <c r="K131" s="33">
        <f>SUM(K133:K136)</f>
        <v>3444161.2790000001</v>
      </c>
      <c r="L131" s="36" t="s">
        <v>142</v>
      </c>
    </row>
    <row r="132" spans="1:13" x14ac:dyDescent="0.25">
      <c r="A132" s="137"/>
      <c r="B132" s="145" t="s">
        <v>369</v>
      </c>
      <c r="C132" s="143"/>
      <c r="D132" s="33"/>
      <c r="E132" s="33"/>
      <c r="F132" s="35"/>
      <c r="G132" s="33"/>
      <c r="H132" s="33"/>
      <c r="I132" s="35"/>
      <c r="J132" s="33"/>
      <c r="K132" s="33"/>
      <c r="L132" s="36"/>
    </row>
    <row r="133" spans="1:13" ht="20.25" hidden="1" customHeight="1" x14ac:dyDescent="0.25">
      <c r="A133" s="137">
        <v>4631</v>
      </c>
      <c r="B133" s="146" t="s">
        <v>631</v>
      </c>
      <c r="C133" s="143" t="s">
        <v>63</v>
      </c>
      <c r="D133" s="33">
        <f>SUM(E133:F133)</f>
        <v>0</v>
      </c>
      <c r="E133" s="33">
        <v>0</v>
      </c>
      <c r="F133" s="35" t="s">
        <v>142</v>
      </c>
      <c r="G133" s="33">
        <f>SUM(H133:I133)</f>
        <v>0</v>
      </c>
      <c r="H133" s="33">
        <v>0</v>
      </c>
      <c r="I133" s="35" t="s">
        <v>142</v>
      </c>
      <c r="J133" s="33">
        <f>SUM(K133:L133)</f>
        <v>0</v>
      </c>
      <c r="K133" s="33">
        <v>0</v>
      </c>
      <c r="L133" s="36" t="s">
        <v>142</v>
      </c>
    </row>
    <row r="134" spans="1:13" ht="36" customHeight="1" x14ac:dyDescent="0.25">
      <c r="A134" s="137">
        <v>4632</v>
      </c>
      <c r="B134" s="146" t="s">
        <v>632</v>
      </c>
      <c r="C134" s="143" t="s">
        <v>64</v>
      </c>
      <c r="D134" s="33">
        <f>SUM(E134:F134)</f>
        <v>40000</v>
      </c>
      <c r="E134" s="33">
        <v>40000</v>
      </c>
      <c r="F134" s="35" t="s">
        <v>142</v>
      </c>
      <c r="G134" s="33">
        <f>SUM(H134:I134)</f>
        <v>48750</v>
      </c>
      <c r="H134" s="33">
        <v>48750</v>
      </c>
      <c r="I134" s="35" t="s">
        <v>142</v>
      </c>
      <c r="J134" s="33">
        <f>SUM(K134:L134)</f>
        <v>48750</v>
      </c>
      <c r="K134" s="33">
        <v>48750</v>
      </c>
      <c r="L134" s="36" t="s">
        <v>142</v>
      </c>
    </row>
    <row r="135" spans="1:13" ht="17.25" customHeight="1" x14ac:dyDescent="0.25">
      <c r="A135" s="137">
        <v>4633</v>
      </c>
      <c r="B135" s="146" t="s">
        <v>633</v>
      </c>
      <c r="C135" s="143" t="s">
        <v>65</v>
      </c>
      <c r="D135" s="33">
        <f>SUM(E135:F135)</f>
        <v>0</v>
      </c>
      <c r="E135" s="33">
        <v>0</v>
      </c>
      <c r="F135" s="35" t="s">
        <v>142</v>
      </c>
      <c r="G135" s="33">
        <f>SUM(H135:I135)</f>
        <v>397487.2</v>
      </c>
      <c r="H135" s="33">
        <v>397487.2</v>
      </c>
      <c r="I135" s="35" t="s">
        <v>142</v>
      </c>
      <c r="J135" s="33">
        <f>SUM(K135:L135)</f>
        <v>397487.2</v>
      </c>
      <c r="K135" s="33">
        <v>397487.2</v>
      </c>
      <c r="L135" s="36" t="s">
        <v>142</v>
      </c>
    </row>
    <row r="136" spans="1:13" ht="14.25" customHeight="1" x14ac:dyDescent="0.25">
      <c r="A136" s="137">
        <v>4634</v>
      </c>
      <c r="B136" s="146" t="s">
        <v>634</v>
      </c>
      <c r="C136" s="143" t="s">
        <v>43</v>
      </c>
      <c r="D136" s="33">
        <f>SUM(E136:F136)</f>
        <v>2836261.2</v>
      </c>
      <c r="E136" s="33">
        <v>2836261.2</v>
      </c>
      <c r="F136" s="35" t="s">
        <v>142</v>
      </c>
      <c r="G136" s="33">
        <f>SUM(H136:I136)</f>
        <v>3029585.9</v>
      </c>
      <c r="H136" s="33">
        <v>3029585.9</v>
      </c>
      <c r="I136" s="35" t="s">
        <v>142</v>
      </c>
      <c r="J136" s="33">
        <f>SUM(K136:L136)</f>
        <v>2997924.0789999999</v>
      </c>
      <c r="K136" s="33">
        <v>2997924.0789999999</v>
      </c>
      <c r="L136" s="36" t="s">
        <v>142</v>
      </c>
      <c r="M136" s="280"/>
    </row>
    <row r="137" spans="1:13" ht="23.25" hidden="1" customHeight="1" x14ac:dyDescent="0.25">
      <c r="A137" s="137">
        <v>4640</v>
      </c>
      <c r="B137" s="147" t="s">
        <v>635</v>
      </c>
      <c r="C137" s="143" t="s">
        <v>138</v>
      </c>
      <c r="D137" s="33">
        <f>SUM(D139)</f>
        <v>0</v>
      </c>
      <c r="E137" s="33">
        <f>SUM(E139)</f>
        <v>0</v>
      </c>
      <c r="F137" s="35" t="s">
        <v>142</v>
      </c>
      <c r="G137" s="33">
        <f>SUM(G139)</f>
        <v>0</v>
      </c>
      <c r="H137" s="33">
        <f>SUM(H139)</f>
        <v>0</v>
      </c>
      <c r="I137" s="35" t="s">
        <v>142</v>
      </c>
      <c r="J137" s="33">
        <f>SUM(J139)</f>
        <v>0</v>
      </c>
      <c r="K137" s="33">
        <f>SUM(K139)</f>
        <v>0</v>
      </c>
      <c r="L137" s="36" t="s">
        <v>142</v>
      </c>
    </row>
    <row r="138" spans="1:13" hidden="1" x14ac:dyDescent="0.25">
      <c r="A138" s="137"/>
      <c r="B138" s="145" t="s">
        <v>369</v>
      </c>
      <c r="C138" s="143"/>
      <c r="D138" s="33"/>
      <c r="E138" s="33"/>
      <c r="F138" s="35"/>
      <c r="G138" s="33"/>
      <c r="H138" s="33"/>
      <c r="I138" s="35"/>
      <c r="J138" s="33"/>
      <c r="K138" s="33"/>
      <c r="L138" s="36"/>
    </row>
    <row r="139" spans="1:13" hidden="1" x14ac:dyDescent="0.25">
      <c r="A139" s="137">
        <v>4641</v>
      </c>
      <c r="B139" s="146" t="s">
        <v>636</v>
      </c>
      <c r="C139" s="143" t="s">
        <v>66</v>
      </c>
      <c r="D139" s="33">
        <f>SUM(E139:F139)</f>
        <v>0</v>
      </c>
      <c r="E139" s="33">
        <v>0</v>
      </c>
      <c r="F139" s="35" t="s">
        <v>143</v>
      </c>
      <c r="G139" s="33">
        <f>SUM(H139:I139)</f>
        <v>0</v>
      </c>
      <c r="H139" s="33">
        <v>0</v>
      </c>
      <c r="I139" s="35" t="s">
        <v>142</v>
      </c>
      <c r="J139" s="33">
        <f>SUM(K139:L139)</f>
        <v>0</v>
      </c>
      <c r="K139" s="33">
        <v>0</v>
      </c>
      <c r="L139" s="36" t="s">
        <v>142</v>
      </c>
    </row>
    <row r="140" spans="1:13" ht="50.25" customHeight="1" x14ac:dyDescent="0.25">
      <c r="A140" s="137">
        <v>4700</v>
      </c>
      <c r="B140" s="147" t="s">
        <v>637</v>
      </c>
      <c r="C140" s="143" t="s">
        <v>138</v>
      </c>
      <c r="D140" s="33">
        <f>SUM(D142,D146,D152,D155,D159,D162,D165)</f>
        <v>31078702.599999998</v>
      </c>
      <c r="E140" s="33">
        <f t="shared" ref="E140:L140" si="16">SUM(E142,E146,E152,E155,E159,E162,E165)</f>
        <v>46914874.399999999</v>
      </c>
      <c r="F140" s="33">
        <f>SUM(F142,F146,F152,F155,F159,F162,F165)</f>
        <v>1100000</v>
      </c>
      <c r="G140" s="33">
        <f t="shared" si="16"/>
        <v>14638649.800000001</v>
      </c>
      <c r="H140" s="33">
        <f t="shared" si="16"/>
        <v>30130832.300000001</v>
      </c>
      <c r="I140" s="33">
        <f t="shared" si="16"/>
        <v>0</v>
      </c>
      <c r="J140" s="33">
        <f t="shared" si="16"/>
        <v>10408132.076800002</v>
      </c>
      <c r="K140" s="33">
        <f>SUM(K142,K146,K152,K155,K159,K162,K165)</f>
        <v>25321132.076800004</v>
      </c>
      <c r="L140" s="142">
        <f t="shared" si="16"/>
        <v>0</v>
      </c>
    </row>
    <row r="141" spans="1:13" x14ac:dyDescent="0.25">
      <c r="A141" s="137"/>
      <c r="B141" s="138" t="s">
        <v>545</v>
      </c>
      <c r="C141" s="139"/>
      <c r="D141" s="33"/>
      <c r="E141" s="33"/>
      <c r="F141" s="33"/>
      <c r="G141" s="33"/>
      <c r="H141" s="33"/>
      <c r="I141" s="33"/>
      <c r="J141" s="33"/>
      <c r="K141" s="33"/>
      <c r="L141" s="142"/>
    </row>
    <row r="142" spans="1:13" ht="46.2" customHeight="1" x14ac:dyDescent="0.25">
      <c r="A142" s="137">
        <v>4710</v>
      </c>
      <c r="B142" s="147" t="s">
        <v>638</v>
      </c>
      <c r="C142" s="143" t="s">
        <v>138</v>
      </c>
      <c r="D142" s="33">
        <f>SUM(D144:D145)</f>
        <v>555569</v>
      </c>
      <c r="E142" s="33">
        <f>SUM(E144:E145)</f>
        <v>555569</v>
      </c>
      <c r="F142" s="35" t="s">
        <v>142</v>
      </c>
      <c r="G142" s="33">
        <f>SUM(G144:G145)</f>
        <v>663987.6</v>
      </c>
      <c r="H142" s="33">
        <f>SUM(H144:H145)</f>
        <v>663987.6</v>
      </c>
      <c r="I142" s="35" t="s">
        <v>142</v>
      </c>
      <c r="J142" s="33">
        <f>SUM(J144:J145)</f>
        <v>652032.34620000003</v>
      </c>
      <c r="K142" s="33">
        <f>SUM(K144:K145)</f>
        <v>652032.34620000003</v>
      </c>
      <c r="L142" s="36" t="s">
        <v>142</v>
      </c>
    </row>
    <row r="143" spans="1:13" x14ac:dyDescent="0.25">
      <c r="A143" s="137"/>
      <c r="B143" s="145" t="s">
        <v>369</v>
      </c>
      <c r="C143" s="143"/>
      <c r="D143" s="33"/>
      <c r="E143" s="33"/>
      <c r="F143" s="35"/>
      <c r="G143" s="33"/>
      <c r="H143" s="33"/>
      <c r="I143" s="35" t="s">
        <v>142</v>
      </c>
      <c r="J143" s="33"/>
      <c r="K143" s="33"/>
      <c r="L143" s="36" t="s">
        <v>142</v>
      </c>
    </row>
    <row r="144" spans="1:13" ht="51" hidden="1" customHeight="1" x14ac:dyDescent="0.25">
      <c r="A144" s="137">
        <v>4711</v>
      </c>
      <c r="B144" s="146" t="s">
        <v>639</v>
      </c>
      <c r="C144" s="143" t="s">
        <v>67</v>
      </c>
      <c r="D144" s="33">
        <f>SUM(E144:F144)</f>
        <v>0</v>
      </c>
      <c r="E144" s="33">
        <v>0</v>
      </c>
      <c r="F144" s="35" t="s">
        <v>142</v>
      </c>
      <c r="G144" s="33">
        <f>SUM(H144:I144)</f>
        <v>0</v>
      </c>
      <c r="H144" s="33">
        <v>0</v>
      </c>
      <c r="I144" s="35" t="s">
        <v>142</v>
      </c>
      <c r="J144" s="33">
        <f>SUM(K144:L144)</f>
        <v>0</v>
      </c>
      <c r="K144" s="33">
        <v>0</v>
      </c>
      <c r="L144" s="36" t="s">
        <v>142</v>
      </c>
    </row>
    <row r="145" spans="1:12" ht="29.25" customHeight="1" x14ac:dyDescent="0.25">
      <c r="A145" s="137">
        <v>4712</v>
      </c>
      <c r="B145" s="146" t="s">
        <v>640</v>
      </c>
      <c r="C145" s="143" t="s">
        <v>68</v>
      </c>
      <c r="D145" s="33">
        <f>SUM(E145:F145)</f>
        <v>555569</v>
      </c>
      <c r="E145" s="33">
        <v>555569</v>
      </c>
      <c r="F145" s="35" t="s">
        <v>142</v>
      </c>
      <c r="G145" s="33">
        <f>SUM(H145:I145)</f>
        <v>663987.6</v>
      </c>
      <c r="H145" s="33">
        <v>663987.6</v>
      </c>
      <c r="I145" s="35" t="s">
        <v>142</v>
      </c>
      <c r="J145" s="33">
        <f>SUM(K145:L145)</f>
        <v>652032.34620000003</v>
      </c>
      <c r="K145" s="33">
        <v>652032.34620000003</v>
      </c>
      <c r="L145" s="36" t="s">
        <v>142</v>
      </c>
    </row>
    <row r="146" spans="1:12" ht="59.25" customHeight="1" x14ac:dyDescent="0.25">
      <c r="A146" s="137">
        <v>4720</v>
      </c>
      <c r="B146" s="147" t="s">
        <v>641</v>
      </c>
      <c r="C146" s="143" t="s">
        <v>138</v>
      </c>
      <c r="D146" s="33">
        <f>SUM(D148:D151)</f>
        <v>199484.5</v>
      </c>
      <c r="E146" s="33">
        <f>SUM(E148:E151)</f>
        <v>199484.5</v>
      </c>
      <c r="F146" s="35" t="s">
        <v>142</v>
      </c>
      <c r="G146" s="33">
        <f>SUM(G148:G151)</f>
        <v>275108.7</v>
      </c>
      <c r="H146" s="33">
        <f>SUM(H148:H151)</f>
        <v>275108.7</v>
      </c>
      <c r="I146" s="35" t="s">
        <v>142</v>
      </c>
      <c r="J146" s="33">
        <f>SUM(J148:J151)</f>
        <v>262457.342</v>
      </c>
      <c r="K146" s="33">
        <f>SUM(K148:K151)</f>
        <v>262457.342</v>
      </c>
      <c r="L146" s="36" t="s">
        <v>142</v>
      </c>
    </row>
    <row r="147" spans="1:12" x14ac:dyDescent="0.25">
      <c r="A147" s="137"/>
      <c r="B147" s="145" t="s">
        <v>369</v>
      </c>
      <c r="C147" s="143"/>
      <c r="D147" s="33"/>
      <c r="E147" s="33"/>
      <c r="F147" s="35"/>
      <c r="G147" s="33"/>
      <c r="H147" s="33"/>
      <c r="I147" s="35"/>
      <c r="J147" s="33"/>
      <c r="K147" s="33"/>
      <c r="L147" s="36"/>
    </row>
    <row r="148" spans="1:12" ht="21.75" hidden="1" customHeight="1" x14ac:dyDescent="0.25">
      <c r="A148" s="137">
        <v>4721</v>
      </c>
      <c r="B148" s="146" t="s">
        <v>642</v>
      </c>
      <c r="C148" s="143" t="s">
        <v>74</v>
      </c>
      <c r="D148" s="33">
        <f>SUM(E148:F148)</f>
        <v>0</v>
      </c>
      <c r="E148" s="33">
        <v>0</v>
      </c>
      <c r="F148" s="35" t="s">
        <v>142</v>
      </c>
      <c r="G148" s="33">
        <f>SUM(H148:I148)</f>
        <v>0</v>
      </c>
      <c r="H148" s="33">
        <v>0</v>
      </c>
      <c r="I148" s="35" t="s">
        <v>142</v>
      </c>
      <c r="J148" s="33">
        <f>SUM(K148:L148)</f>
        <v>0</v>
      </c>
      <c r="K148" s="33">
        <v>0</v>
      </c>
      <c r="L148" s="36" t="s">
        <v>142</v>
      </c>
    </row>
    <row r="149" spans="1:12" ht="27.75" customHeight="1" x14ac:dyDescent="0.25">
      <c r="A149" s="137">
        <v>4722</v>
      </c>
      <c r="B149" s="146" t="s">
        <v>643</v>
      </c>
      <c r="C149" s="151">
        <v>4822</v>
      </c>
      <c r="D149" s="33">
        <f>SUM(E149:F149)</f>
        <v>0</v>
      </c>
      <c r="E149" s="33">
        <v>0</v>
      </c>
      <c r="F149" s="35" t="s">
        <v>142</v>
      </c>
      <c r="G149" s="33">
        <f>SUM(H149:I149)</f>
        <v>42117.8</v>
      </c>
      <c r="H149" s="33">
        <v>42117.8</v>
      </c>
      <c r="I149" s="35" t="s">
        <v>142</v>
      </c>
      <c r="J149" s="33">
        <f>SUM(K149:L149)</f>
        <v>42117.754000000001</v>
      </c>
      <c r="K149" s="33">
        <v>42117.754000000001</v>
      </c>
      <c r="L149" s="36" t="s">
        <v>142</v>
      </c>
    </row>
    <row r="150" spans="1:12" ht="27.75" customHeight="1" x14ac:dyDescent="0.25">
      <c r="A150" s="137">
        <v>4723</v>
      </c>
      <c r="B150" s="146" t="s">
        <v>644</v>
      </c>
      <c r="C150" s="143" t="s">
        <v>75</v>
      </c>
      <c r="D150" s="33">
        <f>SUM(E150:F150)</f>
        <v>199484.5</v>
      </c>
      <c r="E150" s="33">
        <v>199484.5</v>
      </c>
      <c r="F150" s="35" t="s">
        <v>142</v>
      </c>
      <c r="G150" s="33">
        <f>SUM(H150:I150)</f>
        <v>232990.9</v>
      </c>
      <c r="H150" s="33">
        <v>232990.9</v>
      </c>
      <c r="I150" s="35" t="s">
        <v>142</v>
      </c>
      <c r="J150" s="33">
        <f>SUM(K150:L150)</f>
        <v>220339.58799999999</v>
      </c>
      <c r="K150" s="33">
        <v>220339.58799999999</v>
      </c>
      <c r="L150" s="36" t="s">
        <v>142</v>
      </c>
    </row>
    <row r="151" spans="1:12" ht="33" hidden="1" customHeight="1" x14ac:dyDescent="0.25">
      <c r="A151" s="137">
        <v>4724</v>
      </c>
      <c r="B151" s="146" t="s">
        <v>645</v>
      </c>
      <c r="C151" s="143" t="s">
        <v>76</v>
      </c>
      <c r="D151" s="33">
        <f>SUM(E151:F151)</f>
        <v>0</v>
      </c>
      <c r="E151" s="33">
        <v>0</v>
      </c>
      <c r="F151" s="35" t="s">
        <v>142</v>
      </c>
      <c r="G151" s="33">
        <f>SUM(H151:I151)</f>
        <v>0</v>
      </c>
      <c r="H151" s="33">
        <v>0</v>
      </c>
      <c r="I151" s="35" t="s">
        <v>142</v>
      </c>
      <c r="J151" s="33">
        <f>SUM(K151:L151)</f>
        <v>0</v>
      </c>
      <c r="K151" s="33">
        <v>0</v>
      </c>
      <c r="L151" s="36" t="s">
        <v>142</v>
      </c>
    </row>
    <row r="152" spans="1:12" ht="38.25" hidden="1" customHeight="1" x14ac:dyDescent="0.25">
      <c r="A152" s="137">
        <v>4730</v>
      </c>
      <c r="B152" s="147" t="s">
        <v>646</v>
      </c>
      <c r="C152" s="143" t="s">
        <v>138</v>
      </c>
      <c r="D152" s="33">
        <f>SUM(D154)</f>
        <v>0</v>
      </c>
      <c r="E152" s="33">
        <f>SUM(E154)</f>
        <v>0</v>
      </c>
      <c r="F152" s="35" t="s">
        <v>142</v>
      </c>
      <c r="G152" s="33">
        <f>SUM(G154)</f>
        <v>0</v>
      </c>
      <c r="H152" s="33">
        <f>SUM(H154)</f>
        <v>0</v>
      </c>
      <c r="I152" s="35" t="s">
        <v>142</v>
      </c>
      <c r="J152" s="33">
        <f>SUM(J154)</f>
        <v>0</v>
      </c>
      <c r="K152" s="33">
        <f>SUM(K154)</f>
        <v>0</v>
      </c>
      <c r="L152" s="36" t="s">
        <v>142</v>
      </c>
    </row>
    <row r="153" spans="1:12" hidden="1" x14ac:dyDescent="0.25">
      <c r="A153" s="137"/>
      <c r="B153" s="145" t="s">
        <v>369</v>
      </c>
      <c r="C153" s="143"/>
      <c r="D153" s="33"/>
      <c r="E153" s="33"/>
      <c r="F153" s="35"/>
      <c r="G153" s="33"/>
      <c r="H153" s="33"/>
      <c r="I153" s="35"/>
      <c r="J153" s="33"/>
      <c r="K153" s="33"/>
      <c r="L153" s="36"/>
    </row>
    <row r="154" spans="1:12" ht="33.75" hidden="1" customHeight="1" x14ac:dyDescent="0.25">
      <c r="A154" s="137">
        <v>4731</v>
      </c>
      <c r="B154" s="146" t="s">
        <v>647</v>
      </c>
      <c r="C154" s="143" t="s">
        <v>77</v>
      </c>
      <c r="D154" s="33">
        <f>SUM(E154:F154)</f>
        <v>0</v>
      </c>
      <c r="E154" s="33">
        <v>0</v>
      </c>
      <c r="F154" s="35" t="s">
        <v>142</v>
      </c>
      <c r="G154" s="33">
        <f>SUM(H154:I154)</f>
        <v>0</v>
      </c>
      <c r="H154" s="33">
        <v>0</v>
      </c>
      <c r="I154" s="35" t="s">
        <v>142</v>
      </c>
      <c r="J154" s="33">
        <f>SUM(K154:L154)</f>
        <v>0</v>
      </c>
      <c r="K154" s="33">
        <v>0</v>
      </c>
      <c r="L154" s="36" t="s">
        <v>142</v>
      </c>
    </row>
    <row r="155" spans="1:12" ht="54" hidden="1" customHeight="1" x14ac:dyDescent="0.25">
      <c r="A155" s="137">
        <v>4740</v>
      </c>
      <c r="B155" s="147" t="s">
        <v>648</v>
      </c>
      <c r="C155" s="143" t="s">
        <v>138</v>
      </c>
      <c r="D155" s="33">
        <f>SUM(D157:D158)</f>
        <v>0</v>
      </c>
      <c r="E155" s="33">
        <f>SUM(E157:E158)</f>
        <v>0</v>
      </c>
      <c r="F155" s="35" t="s">
        <v>142</v>
      </c>
      <c r="G155" s="33">
        <f>SUM(G157:G158)</f>
        <v>0</v>
      </c>
      <c r="H155" s="33">
        <f>SUM(H157:H158)</f>
        <v>0</v>
      </c>
      <c r="I155" s="35" t="s">
        <v>142</v>
      </c>
      <c r="J155" s="33">
        <f>SUM(J157:J158)</f>
        <v>0</v>
      </c>
      <c r="K155" s="33">
        <f>SUM(K157:K158)</f>
        <v>0</v>
      </c>
      <c r="L155" s="36" t="s">
        <v>142</v>
      </c>
    </row>
    <row r="156" spans="1:12" hidden="1" x14ac:dyDescent="0.25">
      <c r="A156" s="137"/>
      <c r="B156" s="145" t="s">
        <v>369</v>
      </c>
      <c r="C156" s="143"/>
      <c r="D156" s="33"/>
      <c r="E156" s="33"/>
      <c r="F156" s="35"/>
      <c r="G156" s="33"/>
      <c r="H156" s="33"/>
      <c r="I156" s="35"/>
      <c r="J156" s="33"/>
      <c r="K156" s="33"/>
      <c r="L156" s="36"/>
    </row>
    <row r="157" spans="1:12" ht="39" hidden="1" customHeight="1" x14ac:dyDescent="0.25">
      <c r="A157" s="137">
        <v>4741</v>
      </c>
      <c r="B157" s="146" t="s">
        <v>649</v>
      </c>
      <c r="C157" s="143" t="s">
        <v>78</v>
      </c>
      <c r="D157" s="33">
        <f>SUM(E157:F157)</f>
        <v>0</v>
      </c>
      <c r="E157" s="33">
        <v>0</v>
      </c>
      <c r="F157" s="35" t="s">
        <v>142</v>
      </c>
      <c r="G157" s="33">
        <f>SUM(H157:I157)</f>
        <v>0</v>
      </c>
      <c r="H157" s="33">
        <v>0</v>
      </c>
      <c r="I157" s="35" t="s">
        <v>142</v>
      </c>
      <c r="J157" s="33">
        <f>SUM(K157:L157)</f>
        <v>0</v>
      </c>
      <c r="K157" s="33">
        <v>0</v>
      </c>
      <c r="L157" s="36" t="s">
        <v>142</v>
      </c>
    </row>
    <row r="158" spans="1:12" ht="36" hidden="1" customHeight="1" x14ac:dyDescent="0.25">
      <c r="A158" s="137">
        <v>4742</v>
      </c>
      <c r="B158" s="146" t="s">
        <v>650</v>
      </c>
      <c r="C158" s="143" t="s">
        <v>79</v>
      </c>
      <c r="D158" s="33">
        <f>SUM(E158:F158)</f>
        <v>0</v>
      </c>
      <c r="E158" s="33">
        <v>0</v>
      </c>
      <c r="F158" s="35" t="s">
        <v>142</v>
      </c>
      <c r="G158" s="33">
        <f>SUM(H158:I158)</f>
        <v>0</v>
      </c>
      <c r="H158" s="33">
        <v>0</v>
      </c>
      <c r="I158" s="35" t="s">
        <v>142</v>
      </c>
      <c r="J158" s="33">
        <f>SUM(K158:L158)</f>
        <v>0</v>
      </c>
      <c r="K158" s="33">
        <v>0</v>
      </c>
      <c r="L158" s="36" t="s">
        <v>142</v>
      </c>
    </row>
    <row r="159" spans="1:12" ht="49.5" hidden="1" customHeight="1" x14ac:dyDescent="0.25">
      <c r="A159" s="137">
        <v>4750</v>
      </c>
      <c r="B159" s="147" t="s">
        <v>651</v>
      </c>
      <c r="C159" s="143" t="s">
        <v>138</v>
      </c>
      <c r="D159" s="33">
        <f>SUM(D161)</f>
        <v>0</v>
      </c>
      <c r="E159" s="33">
        <f>SUM(E161)</f>
        <v>0</v>
      </c>
      <c r="F159" s="35" t="s">
        <v>142</v>
      </c>
      <c r="G159" s="33">
        <f>SUM(G161)</f>
        <v>0</v>
      </c>
      <c r="H159" s="33">
        <f>SUM(H161)</f>
        <v>0</v>
      </c>
      <c r="I159" s="35" t="s">
        <v>142</v>
      </c>
      <c r="J159" s="33">
        <f>SUM(J161)</f>
        <v>0</v>
      </c>
      <c r="K159" s="33">
        <f>SUM(K161)</f>
        <v>0</v>
      </c>
      <c r="L159" s="36" t="s">
        <v>142</v>
      </c>
    </row>
    <row r="160" spans="1:12" hidden="1" x14ac:dyDescent="0.25">
      <c r="A160" s="137"/>
      <c r="B160" s="145" t="s">
        <v>369</v>
      </c>
      <c r="C160" s="143"/>
      <c r="D160" s="33"/>
      <c r="E160" s="33"/>
      <c r="F160" s="35"/>
      <c r="G160" s="33"/>
      <c r="H160" s="33"/>
      <c r="I160" s="35"/>
      <c r="J160" s="33"/>
      <c r="K160" s="33"/>
      <c r="L160" s="36"/>
    </row>
    <row r="161" spans="1:14" ht="39.75" hidden="1" customHeight="1" x14ac:dyDescent="0.25">
      <c r="A161" s="137">
        <v>4751</v>
      </c>
      <c r="B161" s="146" t="s">
        <v>652</v>
      </c>
      <c r="C161" s="143" t="s">
        <v>80</v>
      </c>
      <c r="D161" s="33">
        <f>SUM(E161:F161)</f>
        <v>0</v>
      </c>
      <c r="E161" s="33">
        <v>0</v>
      </c>
      <c r="F161" s="35" t="s">
        <v>142</v>
      </c>
      <c r="G161" s="33">
        <f>SUM(H161:I161)</f>
        <v>0</v>
      </c>
      <c r="H161" s="33">
        <v>0</v>
      </c>
      <c r="I161" s="35" t="s">
        <v>142</v>
      </c>
      <c r="J161" s="33">
        <f>SUM(K161:L161)</f>
        <v>0</v>
      </c>
      <c r="K161" s="33">
        <v>0</v>
      </c>
      <c r="L161" s="36" t="s">
        <v>142</v>
      </c>
    </row>
    <row r="162" spans="1:14" ht="17.25" customHeight="1" x14ac:dyDescent="0.25">
      <c r="A162" s="137">
        <v>4760</v>
      </c>
      <c r="B162" s="147" t="s">
        <v>653</v>
      </c>
      <c r="C162" s="143" t="s">
        <v>138</v>
      </c>
      <c r="D162" s="33">
        <f>SUM(D164)</f>
        <v>21775193.199999999</v>
      </c>
      <c r="E162" s="33">
        <f>SUM(E164)</f>
        <v>21775193.199999999</v>
      </c>
      <c r="F162" s="35" t="s">
        <v>142</v>
      </c>
      <c r="G162" s="33">
        <f>SUM(G164)</f>
        <v>13699553.5</v>
      </c>
      <c r="H162" s="33">
        <f>SUM(H164)</f>
        <v>13699553.5</v>
      </c>
      <c r="I162" s="35" t="s">
        <v>142</v>
      </c>
      <c r="J162" s="33">
        <f>SUM(J164)</f>
        <v>9493642.3886000011</v>
      </c>
      <c r="K162" s="33">
        <f>SUM(K164)</f>
        <v>9493642.3886000011</v>
      </c>
      <c r="L162" s="36" t="s">
        <v>142</v>
      </c>
    </row>
    <row r="163" spans="1:14" x14ac:dyDescent="0.25">
      <c r="A163" s="137"/>
      <c r="B163" s="145" t="s">
        <v>369</v>
      </c>
      <c r="C163" s="143"/>
      <c r="D163" s="33"/>
      <c r="E163" s="33"/>
      <c r="F163" s="35"/>
      <c r="G163" s="33"/>
      <c r="H163" s="33"/>
      <c r="I163" s="35"/>
      <c r="J163" s="33"/>
      <c r="K163" s="33"/>
      <c r="L163" s="36"/>
    </row>
    <row r="164" spans="1:14" ht="17.25" customHeight="1" x14ac:dyDescent="0.25">
      <c r="A164" s="137">
        <v>4761</v>
      </c>
      <c r="B164" s="146" t="s">
        <v>654</v>
      </c>
      <c r="C164" s="143" t="s">
        <v>81</v>
      </c>
      <c r="D164" s="33">
        <f>SUM(E164:F164)</f>
        <v>21775193.199999999</v>
      </c>
      <c r="E164" s="33">
        <v>21775193.199999999</v>
      </c>
      <c r="F164" s="35" t="s">
        <v>142</v>
      </c>
      <c r="G164" s="33">
        <f>SUM(H164:I164)</f>
        <v>13699553.5</v>
      </c>
      <c r="H164" s="33">
        <v>13699553.5</v>
      </c>
      <c r="I164" s="35" t="s">
        <v>142</v>
      </c>
      <c r="J164" s="33">
        <f>SUM(K164:L164)</f>
        <v>9493642.3886000011</v>
      </c>
      <c r="K164" s="33">
        <v>9493642.3886000011</v>
      </c>
      <c r="L164" s="36" t="s">
        <v>142</v>
      </c>
      <c r="M164" s="280"/>
    </row>
    <row r="165" spans="1:14" ht="21.75" customHeight="1" x14ac:dyDescent="0.25">
      <c r="A165" s="137">
        <v>4770</v>
      </c>
      <c r="B165" s="147" t="s">
        <v>655</v>
      </c>
      <c r="C165" s="143" t="s">
        <v>138</v>
      </c>
      <c r="D165" s="33">
        <f>SUM(D167)</f>
        <v>8548455.8999999985</v>
      </c>
      <c r="E165" s="33">
        <f t="shared" ref="E165:L165" si="17">SUM(E167)</f>
        <v>24384627.699999999</v>
      </c>
      <c r="F165" s="33">
        <f t="shared" si="17"/>
        <v>1100000</v>
      </c>
      <c r="G165" s="33">
        <f t="shared" si="17"/>
        <v>0</v>
      </c>
      <c r="H165" s="33">
        <f>SUM(H167)</f>
        <v>15492182.5</v>
      </c>
      <c r="I165" s="33">
        <f t="shared" si="17"/>
        <v>0</v>
      </c>
      <c r="J165" s="33">
        <f t="shared" si="17"/>
        <v>0</v>
      </c>
      <c r="K165" s="33">
        <f t="shared" si="17"/>
        <v>14913000</v>
      </c>
      <c r="L165" s="142">
        <f t="shared" si="17"/>
        <v>0</v>
      </c>
    </row>
    <row r="166" spans="1:14" x14ac:dyDescent="0.25">
      <c r="A166" s="137"/>
      <c r="B166" s="145" t="s">
        <v>369</v>
      </c>
      <c r="C166" s="143"/>
      <c r="D166" s="33"/>
      <c r="E166" s="33"/>
      <c r="F166" s="35"/>
      <c r="G166" s="33"/>
      <c r="H166" s="33"/>
      <c r="I166" s="35"/>
      <c r="J166" s="33"/>
      <c r="K166" s="33"/>
      <c r="L166" s="36"/>
    </row>
    <row r="167" spans="1:14" ht="21.75" customHeight="1" x14ac:dyDescent="0.25">
      <c r="A167" s="137">
        <v>4771</v>
      </c>
      <c r="B167" s="148" t="s">
        <v>656</v>
      </c>
      <c r="C167" s="143" t="s">
        <v>82</v>
      </c>
      <c r="D167" s="33">
        <f>SUM(E167:F167)-Ekamutner!F121</f>
        <v>8548455.8999999985</v>
      </c>
      <c r="E167" s="33">
        <v>24384627.699999999</v>
      </c>
      <c r="F167" s="33">
        <v>1100000</v>
      </c>
      <c r="G167" s="33">
        <f>SUM(H167:I167)-Ekamutner!I121</f>
        <v>0</v>
      </c>
      <c r="H167" s="33">
        <v>15492182.5</v>
      </c>
      <c r="I167" s="33">
        <v>0</v>
      </c>
      <c r="J167" s="33">
        <f>SUM(K167,L167)-Ekamutner!L121</f>
        <v>0</v>
      </c>
      <c r="K167" s="33">
        <v>14913000</v>
      </c>
      <c r="L167" s="142">
        <v>0</v>
      </c>
      <c r="M167" s="242"/>
      <c r="N167" s="242">
        <v>0</v>
      </c>
    </row>
    <row r="168" spans="1:14" ht="54" customHeight="1" x14ac:dyDescent="0.25">
      <c r="A168" s="137">
        <v>4772</v>
      </c>
      <c r="B168" s="146" t="s">
        <v>657</v>
      </c>
      <c r="C168" s="143" t="s">
        <v>138</v>
      </c>
      <c r="D168" s="33">
        <f>SUM(E168:F168)</f>
        <v>16936171.800000001</v>
      </c>
      <c r="E168" s="33">
        <v>16936171.800000001</v>
      </c>
      <c r="F168" s="35" t="s">
        <v>143</v>
      </c>
      <c r="G168" s="33">
        <f>SUM(H168:I168)</f>
        <v>15492182.5</v>
      </c>
      <c r="H168" s="33">
        <v>15492182.5</v>
      </c>
      <c r="I168" s="35" t="s">
        <v>143</v>
      </c>
      <c r="J168" s="33">
        <f>SUM(K168:L168)</f>
        <v>14913000</v>
      </c>
      <c r="K168" s="33">
        <v>14913000</v>
      </c>
      <c r="L168" s="36" t="s">
        <v>143</v>
      </c>
    </row>
    <row r="169" spans="1:14" s="157" customFormat="1" ht="42" customHeight="1" x14ac:dyDescent="0.25">
      <c r="A169" s="137">
        <v>5000</v>
      </c>
      <c r="B169" s="156" t="s">
        <v>658</v>
      </c>
      <c r="C169" s="143" t="s">
        <v>138</v>
      </c>
      <c r="D169" s="35">
        <f>SUM(D171,D189,D195,D198,D204)</f>
        <v>23645853.399999999</v>
      </c>
      <c r="E169" s="35" t="s">
        <v>142</v>
      </c>
      <c r="F169" s="35">
        <f>SUM(F171,F189,F195,F198,F204)</f>
        <v>23645853.399999999</v>
      </c>
      <c r="G169" s="35">
        <f>SUM(G171,G189,G195,G198,G204)</f>
        <v>30268036.900000002</v>
      </c>
      <c r="H169" s="35" t="s">
        <v>142</v>
      </c>
      <c r="I169" s="35">
        <f>SUM(I171,I189,I195,I198,I204)</f>
        <v>30268036.900000002</v>
      </c>
      <c r="J169" s="35">
        <f>SUM(J171,J189,J195,J198,J204)</f>
        <v>25940570.062800001</v>
      </c>
      <c r="K169" s="35" t="s">
        <v>142</v>
      </c>
      <c r="L169" s="35">
        <f>SUM(L171,L189,L195,L198,L204)</f>
        <v>25940570.062800001</v>
      </c>
    </row>
    <row r="170" spans="1:14" x14ac:dyDescent="0.25">
      <c r="A170" s="137"/>
      <c r="B170" s="138" t="s">
        <v>545</v>
      </c>
      <c r="C170" s="139"/>
      <c r="D170" s="33"/>
      <c r="E170" s="33"/>
      <c r="F170" s="33"/>
      <c r="G170" s="33"/>
      <c r="H170" s="33"/>
      <c r="I170" s="33"/>
      <c r="J170" s="33"/>
      <c r="K170" s="33"/>
      <c r="L170" s="142"/>
    </row>
    <row r="171" spans="1:14" ht="30.75" customHeight="1" x14ac:dyDescent="0.25">
      <c r="A171" s="137">
        <v>5100</v>
      </c>
      <c r="B171" s="148" t="s">
        <v>659</v>
      </c>
      <c r="C171" s="143" t="s">
        <v>138</v>
      </c>
      <c r="D171" s="33">
        <f>SUM(D173,D178,D183)</f>
        <v>23645853.399999999</v>
      </c>
      <c r="E171" s="35" t="s">
        <v>142</v>
      </c>
      <c r="F171" s="33">
        <f>SUM(F173,F178,F183)</f>
        <v>23645853.399999999</v>
      </c>
      <c r="G171" s="33">
        <f>SUM(G173,G178,G183)</f>
        <v>30268036.900000002</v>
      </c>
      <c r="H171" s="35" t="s">
        <v>142</v>
      </c>
      <c r="I171" s="33">
        <f>SUM(I173,I178,I183)</f>
        <v>30268036.900000002</v>
      </c>
      <c r="J171" s="33">
        <f>SUM(J173,J178,J183)</f>
        <v>25940570.062800001</v>
      </c>
      <c r="K171" s="35" t="s">
        <v>142</v>
      </c>
      <c r="L171" s="142">
        <f>SUM(L173,L178,L183)</f>
        <v>25940570.062800001</v>
      </c>
    </row>
    <row r="172" spans="1:14" x14ac:dyDescent="0.25">
      <c r="A172" s="137"/>
      <c r="B172" s="138" t="s">
        <v>545</v>
      </c>
      <c r="C172" s="139"/>
      <c r="D172" s="33"/>
      <c r="E172" s="33"/>
      <c r="F172" s="33"/>
      <c r="G172" s="33"/>
      <c r="H172" s="33"/>
      <c r="I172" s="33"/>
      <c r="J172" s="33"/>
      <c r="K172" s="33"/>
      <c r="L172" s="142"/>
    </row>
    <row r="173" spans="1:14" ht="29.25" customHeight="1" x14ac:dyDescent="0.25">
      <c r="A173" s="137">
        <v>5110</v>
      </c>
      <c r="B173" s="148" t="s">
        <v>660</v>
      </c>
      <c r="C173" s="143" t="s">
        <v>138</v>
      </c>
      <c r="D173" s="33">
        <f>SUM(D175:D177)</f>
        <v>12536586.200000001</v>
      </c>
      <c r="E173" s="33" t="s">
        <v>143</v>
      </c>
      <c r="F173" s="33">
        <f t="shared" ref="F173:L173" si="18">SUM(F175:F177)</f>
        <v>12536586.200000001</v>
      </c>
      <c r="G173" s="33">
        <f t="shared" si="18"/>
        <v>14208053.199999999</v>
      </c>
      <c r="H173" s="33" t="s">
        <v>143</v>
      </c>
      <c r="I173" s="33">
        <f t="shared" si="18"/>
        <v>14208053.199999999</v>
      </c>
      <c r="J173" s="33">
        <f t="shared" si="18"/>
        <v>10930963.4363</v>
      </c>
      <c r="K173" s="33" t="s">
        <v>143</v>
      </c>
      <c r="L173" s="142">
        <f t="shared" si="18"/>
        <v>10930963.4363</v>
      </c>
    </row>
    <row r="174" spans="1:14" x14ac:dyDescent="0.25">
      <c r="A174" s="137"/>
      <c r="B174" s="145" t="s">
        <v>369</v>
      </c>
      <c r="C174" s="143"/>
      <c r="D174" s="33"/>
      <c r="E174" s="33"/>
      <c r="F174" s="35"/>
      <c r="G174" s="33"/>
      <c r="H174" s="33"/>
      <c r="I174" s="35"/>
      <c r="J174" s="33"/>
      <c r="K174" s="33"/>
      <c r="L174" s="36"/>
    </row>
    <row r="175" spans="1:14" x14ac:dyDescent="0.25">
      <c r="A175" s="137">
        <v>5111</v>
      </c>
      <c r="B175" s="146" t="s">
        <v>661</v>
      </c>
      <c r="C175" s="143" t="s">
        <v>83</v>
      </c>
      <c r="D175" s="33">
        <f>SUM(E175:F175)</f>
        <v>500000</v>
      </c>
      <c r="E175" s="35" t="s">
        <v>142</v>
      </c>
      <c r="F175" s="33">
        <v>500000</v>
      </c>
      <c r="G175" s="33">
        <f>SUM(H175:I175)</f>
        <v>0</v>
      </c>
      <c r="H175" s="35" t="s">
        <v>142</v>
      </c>
      <c r="I175" s="33">
        <v>0</v>
      </c>
      <c r="J175" s="33">
        <f>SUM(K175:L175)</f>
        <v>0</v>
      </c>
      <c r="K175" s="35" t="s">
        <v>142</v>
      </c>
      <c r="L175" s="142">
        <v>0</v>
      </c>
    </row>
    <row r="176" spans="1:14" ht="27" customHeight="1" x14ac:dyDescent="0.25">
      <c r="A176" s="137">
        <v>5112</v>
      </c>
      <c r="B176" s="146" t="s">
        <v>662</v>
      </c>
      <c r="C176" s="143" t="s">
        <v>84</v>
      </c>
      <c r="D176" s="33">
        <f>SUM(E176:F176)</f>
        <v>2943440.4</v>
      </c>
      <c r="E176" s="35" t="s">
        <v>142</v>
      </c>
      <c r="F176" s="33">
        <v>2943440.4</v>
      </c>
      <c r="G176" s="33">
        <f>SUM(H176:I176)</f>
        <v>3806756.8</v>
      </c>
      <c r="H176" s="35" t="s">
        <v>142</v>
      </c>
      <c r="I176" s="33">
        <v>3806756.8</v>
      </c>
      <c r="J176" s="33">
        <f>SUM(K176:L176)</f>
        <v>2947545.1625000001</v>
      </c>
      <c r="K176" s="35" t="s">
        <v>142</v>
      </c>
      <c r="L176" s="142">
        <v>2947545.1625000001</v>
      </c>
    </row>
    <row r="177" spans="1:12" ht="29.25" customHeight="1" x14ac:dyDescent="0.25">
      <c r="A177" s="137">
        <v>5113</v>
      </c>
      <c r="B177" s="146" t="s">
        <v>663</v>
      </c>
      <c r="C177" s="143" t="s">
        <v>85</v>
      </c>
      <c r="D177" s="33">
        <f>SUM(E177:F177)</f>
        <v>9093145.8000000007</v>
      </c>
      <c r="E177" s="35" t="s">
        <v>142</v>
      </c>
      <c r="F177" s="33">
        <v>9093145.8000000007</v>
      </c>
      <c r="G177" s="33">
        <f>SUM(H177:I177)</f>
        <v>10401296.4</v>
      </c>
      <c r="H177" s="35" t="s">
        <v>142</v>
      </c>
      <c r="I177" s="33">
        <v>10401296.4</v>
      </c>
      <c r="J177" s="33">
        <f>SUM(K177:L177)</f>
        <v>7983418.2737999996</v>
      </c>
      <c r="K177" s="35" t="s">
        <v>142</v>
      </c>
      <c r="L177" s="142">
        <v>7983418.2737999996</v>
      </c>
    </row>
    <row r="178" spans="1:12" ht="42.75" customHeight="1" x14ac:dyDescent="0.25">
      <c r="A178" s="137">
        <v>5120</v>
      </c>
      <c r="B178" s="148" t="s">
        <v>664</v>
      </c>
      <c r="C178" s="143" t="s">
        <v>138</v>
      </c>
      <c r="D178" s="33">
        <f>SUM(D180:D182)</f>
        <v>10349319.699999999</v>
      </c>
      <c r="E178" s="33" t="s">
        <v>143</v>
      </c>
      <c r="F178" s="33">
        <f t="shared" ref="F178:L178" si="19">SUM(F180:F182)</f>
        <v>10349319.699999999</v>
      </c>
      <c r="G178" s="33">
        <f t="shared" si="19"/>
        <v>15317323.9</v>
      </c>
      <c r="H178" s="33" t="s">
        <v>143</v>
      </c>
      <c r="I178" s="33">
        <f t="shared" si="19"/>
        <v>15317323.9</v>
      </c>
      <c r="J178" s="33">
        <f t="shared" si="19"/>
        <v>14617444.4432</v>
      </c>
      <c r="K178" s="33" t="s">
        <v>143</v>
      </c>
      <c r="L178" s="142">
        <f t="shared" si="19"/>
        <v>14617444.4432</v>
      </c>
    </row>
    <row r="179" spans="1:12" x14ac:dyDescent="0.25">
      <c r="A179" s="137"/>
      <c r="B179" s="145" t="s">
        <v>369</v>
      </c>
      <c r="C179" s="143"/>
      <c r="D179" s="33"/>
      <c r="E179" s="33"/>
      <c r="F179" s="35"/>
      <c r="G179" s="33"/>
      <c r="H179" s="33"/>
      <c r="I179" s="35"/>
      <c r="J179" s="33"/>
      <c r="K179" s="33"/>
      <c r="L179" s="36"/>
    </row>
    <row r="180" spans="1:12" ht="19.5" customHeight="1" x14ac:dyDescent="0.25">
      <c r="A180" s="137">
        <v>5121</v>
      </c>
      <c r="B180" s="146" t="s">
        <v>665</v>
      </c>
      <c r="C180" s="143" t="s">
        <v>86</v>
      </c>
      <c r="D180" s="33">
        <f>SUM(E180:F180)</f>
        <v>7647120</v>
      </c>
      <c r="E180" s="35" t="s">
        <v>142</v>
      </c>
      <c r="F180" s="33">
        <v>7647120</v>
      </c>
      <c r="G180" s="33">
        <f>SUM(H180:I180)</f>
        <v>8787421</v>
      </c>
      <c r="H180" s="35" t="s">
        <v>142</v>
      </c>
      <c r="I180" s="33">
        <v>8787421</v>
      </c>
      <c r="J180" s="33">
        <f>SUM(K180:L180)</f>
        <v>8674819.6392000001</v>
      </c>
      <c r="K180" s="35" t="s">
        <v>142</v>
      </c>
      <c r="L180" s="142">
        <v>8674819.6392000001</v>
      </c>
    </row>
    <row r="181" spans="1:12" ht="18" customHeight="1" x14ac:dyDescent="0.25">
      <c r="A181" s="137">
        <v>5122</v>
      </c>
      <c r="B181" s="146" t="s">
        <v>666</v>
      </c>
      <c r="C181" s="143" t="s">
        <v>87</v>
      </c>
      <c r="D181" s="33">
        <f>SUM(E181:F181)</f>
        <v>144885.70000000001</v>
      </c>
      <c r="E181" s="35" t="s">
        <v>142</v>
      </c>
      <c r="F181" s="33">
        <v>144885.70000000001</v>
      </c>
      <c r="G181" s="33">
        <f>SUM(H181:I181)</f>
        <v>223398.5</v>
      </c>
      <c r="H181" s="35" t="s">
        <v>142</v>
      </c>
      <c r="I181" s="33">
        <v>223398.5</v>
      </c>
      <c r="J181" s="33">
        <f>SUM(K181:L181)</f>
        <v>177042.74189999999</v>
      </c>
      <c r="K181" s="35" t="s">
        <v>142</v>
      </c>
      <c r="L181" s="142">
        <v>177042.74189999999</v>
      </c>
    </row>
    <row r="182" spans="1:12" ht="24.75" customHeight="1" x14ac:dyDescent="0.25">
      <c r="A182" s="137">
        <v>5123</v>
      </c>
      <c r="B182" s="146" t="s">
        <v>667</v>
      </c>
      <c r="C182" s="143" t="s">
        <v>88</v>
      </c>
      <c r="D182" s="33">
        <f>SUM(E182:F182)</f>
        <v>2557314</v>
      </c>
      <c r="E182" s="35" t="s">
        <v>142</v>
      </c>
      <c r="F182" s="33">
        <v>2557314</v>
      </c>
      <c r="G182" s="33">
        <f>SUM(H182:I182)</f>
        <v>6306504.4000000004</v>
      </c>
      <c r="H182" s="35" t="s">
        <v>142</v>
      </c>
      <c r="I182" s="33">
        <v>6306504.4000000004</v>
      </c>
      <c r="J182" s="33">
        <f>SUM(K182:L182)</f>
        <v>5765582.0620999997</v>
      </c>
      <c r="K182" s="35" t="s">
        <v>142</v>
      </c>
      <c r="L182" s="142">
        <v>5765582.0620999997</v>
      </c>
    </row>
    <row r="183" spans="1:12" ht="36.75" customHeight="1" x14ac:dyDescent="0.25">
      <c r="A183" s="137">
        <v>5130</v>
      </c>
      <c r="B183" s="148" t="s">
        <v>668</v>
      </c>
      <c r="C183" s="143" t="s">
        <v>138</v>
      </c>
      <c r="D183" s="33">
        <f>SUM(D185:D188)</f>
        <v>759947.5</v>
      </c>
      <c r="E183" s="33" t="s">
        <v>143</v>
      </c>
      <c r="F183" s="33">
        <f t="shared" ref="F183:L183" si="20">SUM(F185:F188)</f>
        <v>759947.5</v>
      </c>
      <c r="G183" s="33">
        <f t="shared" si="20"/>
        <v>742659.8</v>
      </c>
      <c r="H183" s="33" t="s">
        <v>143</v>
      </c>
      <c r="I183" s="33">
        <f t="shared" si="20"/>
        <v>742659.8</v>
      </c>
      <c r="J183" s="33">
        <f t="shared" si="20"/>
        <v>392162.18330000003</v>
      </c>
      <c r="K183" s="33" t="s">
        <v>143</v>
      </c>
      <c r="L183" s="142">
        <f t="shared" si="20"/>
        <v>392162.18330000003</v>
      </c>
    </row>
    <row r="184" spans="1:12" x14ac:dyDescent="0.25">
      <c r="A184" s="137"/>
      <c r="B184" s="145" t="s">
        <v>369</v>
      </c>
      <c r="C184" s="143"/>
      <c r="D184" s="33"/>
      <c r="E184" s="33"/>
      <c r="F184" s="35"/>
      <c r="G184" s="33"/>
      <c r="H184" s="33"/>
      <c r="I184" s="35"/>
      <c r="J184" s="33"/>
      <c r="K184" s="33"/>
      <c r="L184" s="36"/>
    </row>
    <row r="185" spans="1:12" ht="17.25" hidden="1" customHeight="1" x14ac:dyDescent="0.25">
      <c r="A185" s="137">
        <v>5131</v>
      </c>
      <c r="B185" s="146" t="s">
        <v>669</v>
      </c>
      <c r="C185" s="143" t="s">
        <v>89</v>
      </c>
      <c r="D185" s="33">
        <f>SUM(E185:F185)</f>
        <v>0</v>
      </c>
      <c r="E185" s="35" t="s">
        <v>142</v>
      </c>
      <c r="F185" s="33">
        <v>0</v>
      </c>
      <c r="G185" s="33">
        <f>SUM(H185:I185)</f>
        <v>0</v>
      </c>
      <c r="H185" s="35" t="s">
        <v>142</v>
      </c>
      <c r="I185" s="33">
        <v>0</v>
      </c>
      <c r="J185" s="33">
        <f>SUM(K185:L185)</f>
        <v>0</v>
      </c>
      <c r="K185" s="35" t="s">
        <v>142</v>
      </c>
      <c r="L185" s="142">
        <v>0</v>
      </c>
    </row>
    <row r="186" spans="1:12" ht="17.25" customHeight="1" x14ac:dyDescent="0.25">
      <c r="A186" s="137">
        <v>5132</v>
      </c>
      <c r="B186" s="146" t="s">
        <v>670</v>
      </c>
      <c r="C186" s="143" t="s">
        <v>90</v>
      </c>
      <c r="D186" s="33">
        <f>SUM(E186:F186)</f>
        <v>86000</v>
      </c>
      <c r="E186" s="35" t="s">
        <v>142</v>
      </c>
      <c r="F186" s="33">
        <v>86000</v>
      </c>
      <c r="G186" s="33">
        <f>SUM(H186:I186)</f>
        <v>183261.2</v>
      </c>
      <c r="H186" s="35" t="s">
        <v>142</v>
      </c>
      <c r="I186" s="33">
        <v>183261.2</v>
      </c>
      <c r="J186" s="33">
        <f>SUM(K186:L186)</f>
        <v>145658.5583</v>
      </c>
      <c r="K186" s="35" t="s">
        <v>142</v>
      </c>
      <c r="L186" s="142">
        <v>145658.5583</v>
      </c>
    </row>
    <row r="187" spans="1:12" ht="17.25" hidden="1" customHeight="1" x14ac:dyDescent="0.25">
      <c r="A187" s="137">
        <v>5133</v>
      </c>
      <c r="B187" s="146" t="s">
        <v>671</v>
      </c>
      <c r="C187" s="143" t="s">
        <v>95</v>
      </c>
      <c r="D187" s="33">
        <f>SUM(E187:F187)</f>
        <v>0</v>
      </c>
      <c r="E187" s="35" t="s">
        <v>143</v>
      </c>
      <c r="F187" s="33">
        <v>0</v>
      </c>
      <c r="G187" s="33">
        <f>SUM(H187:I187)</f>
        <v>0</v>
      </c>
      <c r="H187" s="35" t="s">
        <v>143</v>
      </c>
      <c r="I187" s="33">
        <v>0</v>
      </c>
      <c r="J187" s="33">
        <f>SUM(K187:L187)</f>
        <v>0</v>
      </c>
      <c r="K187" s="35" t="s">
        <v>143</v>
      </c>
      <c r="L187" s="142">
        <v>0</v>
      </c>
    </row>
    <row r="188" spans="1:12" ht="17.25" customHeight="1" x14ac:dyDescent="0.25">
      <c r="A188" s="137">
        <v>5134</v>
      </c>
      <c r="B188" s="146" t="s">
        <v>672</v>
      </c>
      <c r="C188" s="143" t="s">
        <v>96</v>
      </c>
      <c r="D188" s="33">
        <f>SUM(E188:F188)</f>
        <v>673947.5</v>
      </c>
      <c r="E188" s="35" t="s">
        <v>143</v>
      </c>
      <c r="F188" s="33">
        <v>673947.5</v>
      </c>
      <c r="G188" s="33">
        <f>SUM(H188:I188)</f>
        <v>559398.6</v>
      </c>
      <c r="H188" s="35" t="s">
        <v>143</v>
      </c>
      <c r="I188" s="33">
        <v>559398.6</v>
      </c>
      <c r="J188" s="33">
        <f>SUM(K188:L188)</f>
        <v>246503.625</v>
      </c>
      <c r="K188" s="35" t="s">
        <v>143</v>
      </c>
      <c r="L188" s="142">
        <v>246503.625</v>
      </c>
    </row>
    <row r="189" spans="1:12" ht="33" hidden="1" customHeight="1" x14ac:dyDescent="0.25">
      <c r="A189" s="137">
        <v>5200</v>
      </c>
      <c r="B189" s="148" t="s">
        <v>673</v>
      </c>
      <c r="C189" s="143" t="s">
        <v>138</v>
      </c>
      <c r="D189" s="33">
        <f>SUM(D191:D194)</f>
        <v>0</v>
      </c>
      <c r="E189" s="35" t="s">
        <v>142</v>
      </c>
      <c r="F189" s="33">
        <f>SUM(F191:F194)</f>
        <v>0</v>
      </c>
      <c r="G189" s="33">
        <f>SUM(G191:G194)</f>
        <v>0</v>
      </c>
      <c r="H189" s="35" t="s">
        <v>142</v>
      </c>
      <c r="I189" s="33">
        <f>SUM(I191:I194)</f>
        <v>0</v>
      </c>
      <c r="J189" s="33">
        <f>SUM(J191:J194)</f>
        <v>0</v>
      </c>
      <c r="K189" s="35" t="s">
        <v>142</v>
      </c>
      <c r="L189" s="142">
        <f>SUM(L191:L194)</f>
        <v>0</v>
      </c>
    </row>
    <row r="190" spans="1:12" hidden="1" x14ac:dyDescent="0.25">
      <c r="A190" s="137"/>
      <c r="B190" s="138" t="s">
        <v>545</v>
      </c>
      <c r="C190" s="139"/>
      <c r="D190" s="33"/>
      <c r="E190" s="33"/>
      <c r="F190" s="33"/>
      <c r="G190" s="33"/>
      <c r="H190" s="33"/>
      <c r="I190" s="33"/>
      <c r="J190" s="33"/>
      <c r="K190" s="33"/>
      <c r="L190" s="142"/>
    </row>
    <row r="191" spans="1:12" ht="33" hidden="1" customHeight="1" x14ac:dyDescent="0.25">
      <c r="A191" s="137">
        <v>5211</v>
      </c>
      <c r="B191" s="146" t="s">
        <v>674</v>
      </c>
      <c r="C191" s="143" t="s">
        <v>91</v>
      </c>
      <c r="D191" s="33">
        <f>SUM(E191:F191)</f>
        <v>0</v>
      </c>
      <c r="E191" s="35" t="s">
        <v>142</v>
      </c>
      <c r="F191" s="33">
        <v>0</v>
      </c>
      <c r="G191" s="33">
        <f>SUM(H191:I191)</f>
        <v>0</v>
      </c>
      <c r="H191" s="35" t="s">
        <v>142</v>
      </c>
      <c r="I191" s="33">
        <v>0</v>
      </c>
      <c r="J191" s="33">
        <f>SUM(K191:L191)</f>
        <v>0</v>
      </c>
      <c r="K191" s="35" t="s">
        <v>142</v>
      </c>
      <c r="L191" s="142">
        <v>0</v>
      </c>
    </row>
    <row r="192" spans="1:12" ht="17.25" hidden="1" customHeight="1" x14ac:dyDescent="0.25">
      <c r="A192" s="137">
        <v>5221</v>
      </c>
      <c r="B192" s="146" t="s">
        <v>675</v>
      </c>
      <c r="C192" s="143" t="s">
        <v>92</v>
      </c>
      <c r="D192" s="33">
        <f>SUM(E192:F192)</f>
        <v>0</v>
      </c>
      <c r="E192" s="35" t="s">
        <v>142</v>
      </c>
      <c r="F192" s="33">
        <v>0</v>
      </c>
      <c r="G192" s="33">
        <f>SUM(H192:I192)</f>
        <v>0</v>
      </c>
      <c r="H192" s="35" t="s">
        <v>142</v>
      </c>
      <c r="I192" s="33">
        <v>0</v>
      </c>
      <c r="J192" s="33">
        <f>SUM(K192:L192)</f>
        <v>0</v>
      </c>
      <c r="K192" s="35" t="s">
        <v>142</v>
      </c>
      <c r="L192" s="142">
        <v>0</v>
      </c>
    </row>
    <row r="193" spans="1:12" ht="24.75" hidden="1" customHeight="1" x14ac:dyDescent="0.25">
      <c r="A193" s="137">
        <v>5231</v>
      </c>
      <c r="B193" s="146" t="s">
        <v>676</v>
      </c>
      <c r="C193" s="143" t="s">
        <v>93</v>
      </c>
      <c r="D193" s="33">
        <f>SUM(E193:F193)</f>
        <v>0</v>
      </c>
      <c r="E193" s="35" t="s">
        <v>142</v>
      </c>
      <c r="F193" s="33">
        <v>0</v>
      </c>
      <c r="G193" s="33">
        <f>SUM(H193:I193)</f>
        <v>0</v>
      </c>
      <c r="H193" s="35" t="s">
        <v>142</v>
      </c>
      <c r="I193" s="33">
        <v>0</v>
      </c>
      <c r="J193" s="33">
        <f>SUM(K193:L193)</f>
        <v>0</v>
      </c>
      <c r="K193" s="35" t="s">
        <v>142</v>
      </c>
      <c r="L193" s="142">
        <v>0</v>
      </c>
    </row>
    <row r="194" spans="1:12" ht="19.5" hidden="1" customHeight="1" x14ac:dyDescent="0.25">
      <c r="A194" s="137">
        <v>5241</v>
      </c>
      <c r="B194" s="146" t="s">
        <v>677</v>
      </c>
      <c r="C194" s="143" t="s">
        <v>94</v>
      </c>
      <c r="D194" s="33">
        <f>SUM(E194:F194)</f>
        <v>0</v>
      </c>
      <c r="E194" s="35" t="s">
        <v>142</v>
      </c>
      <c r="F194" s="33">
        <v>0</v>
      </c>
      <c r="G194" s="33">
        <f>SUM(H194:I194)</f>
        <v>0</v>
      </c>
      <c r="H194" s="35" t="s">
        <v>142</v>
      </c>
      <c r="I194" s="33">
        <v>0</v>
      </c>
      <c r="J194" s="33">
        <f>SUM(K194:L194)</f>
        <v>0</v>
      </c>
      <c r="K194" s="35" t="s">
        <v>142</v>
      </c>
      <c r="L194" s="142">
        <v>0</v>
      </c>
    </row>
    <row r="195" spans="1:12" ht="23.25" hidden="1" customHeight="1" x14ac:dyDescent="0.25">
      <c r="A195" s="137">
        <v>5300</v>
      </c>
      <c r="B195" s="148" t="s">
        <v>678</v>
      </c>
      <c r="C195" s="143" t="s">
        <v>138</v>
      </c>
      <c r="D195" s="33">
        <f>SUM(D197)</f>
        <v>0</v>
      </c>
      <c r="E195" s="35" t="s">
        <v>142</v>
      </c>
      <c r="F195" s="33">
        <f>SUM(F197)</f>
        <v>0</v>
      </c>
      <c r="G195" s="33">
        <f>SUM(G197)</f>
        <v>0</v>
      </c>
      <c r="H195" s="35" t="s">
        <v>142</v>
      </c>
      <c r="I195" s="33">
        <f>SUM(I197)</f>
        <v>0</v>
      </c>
      <c r="J195" s="33">
        <f>SUM(J197)</f>
        <v>0</v>
      </c>
      <c r="K195" s="35" t="s">
        <v>142</v>
      </c>
      <c r="L195" s="142">
        <f>SUM(L197)</f>
        <v>0</v>
      </c>
    </row>
    <row r="196" spans="1:12" hidden="1" x14ac:dyDescent="0.25">
      <c r="A196" s="137"/>
      <c r="B196" s="138" t="s">
        <v>545</v>
      </c>
      <c r="C196" s="139"/>
      <c r="D196" s="33"/>
      <c r="E196" s="33"/>
      <c r="F196" s="33"/>
      <c r="G196" s="33"/>
      <c r="H196" s="33"/>
      <c r="I196" s="33"/>
      <c r="J196" s="33"/>
      <c r="K196" s="33"/>
      <c r="L196" s="142"/>
    </row>
    <row r="197" spans="1:12" ht="22.5" hidden="1" customHeight="1" x14ac:dyDescent="0.25">
      <c r="A197" s="137">
        <v>5311</v>
      </c>
      <c r="B197" s="146" t="s">
        <v>679</v>
      </c>
      <c r="C197" s="143" t="s">
        <v>97</v>
      </c>
      <c r="D197" s="33">
        <f>SUM(E197:F197)</f>
        <v>0</v>
      </c>
      <c r="E197" s="35" t="s">
        <v>142</v>
      </c>
      <c r="F197" s="33">
        <v>0</v>
      </c>
      <c r="G197" s="33">
        <f>SUM(H197:I197)</f>
        <v>0</v>
      </c>
      <c r="H197" s="35" t="s">
        <v>142</v>
      </c>
      <c r="I197" s="33">
        <v>0</v>
      </c>
      <c r="J197" s="33">
        <f>SUM(K197:L197)</f>
        <v>0</v>
      </c>
      <c r="K197" s="35" t="s">
        <v>142</v>
      </c>
      <c r="L197" s="142">
        <v>0</v>
      </c>
    </row>
    <row r="198" spans="1:12" ht="35.25" hidden="1" customHeight="1" x14ac:dyDescent="0.25">
      <c r="A198" s="137">
        <v>5400</v>
      </c>
      <c r="B198" s="148" t="s">
        <v>680</v>
      </c>
      <c r="C198" s="143" t="s">
        <v>138</v>
      </c>
      <c r="D198" s="33">
        <f>SUM(D200:D203)</f>
        <v>0</v>
      </c>
      <c r="E198" s="35" t="s">
        <v>142</v>
      </c>
      <c r="F198" s="33">
        <f>SUM(F200:F203)</f>
        <v>0</v>
      </c>
      <c r="G198" s="33">
        <f>SUM(G200:G203)</f>
        <v>0</v>
      </c>
      <c r="H198" s="35" t="s">
        <v>142</v>
      </c>
      <c r="I198" s="33">
        <f>SUM(I200:I203)</f>
        <v>0</v>
      </c>
      <c r="J198" s="33">
        <f>SUM(J200:J203)</f>
        <v>0</v>
      </c>
      <c r="K198" s="35" t="s">
        <v>142</v>
      </c>
      <c r="L198" s="142">
        <f>SUM(L200:L203)</f>
        <v>0</v>
      </c>
    </row>
    <row r="199" spans="1:12" hidden="1" x14ac:dyDescent="0.25">
      <c r="A199" s="137"/>
      <c r="B199" s="138" t="s">
        <v>545</v>
      </c>
      <c r="C199" s="139"/>
      <c r="D199" s="33"/>
      <c r="E199" s="33"/>
      <c r="F199" s="33"/>
      <c r="G199" s="33"/>
      <c r="H199" s="33"/>
      <c r="I199" s="33"/>
      <c r="J199" s="33"/>
      <c r="K199" s="33"/>
      <c r="L199" s="142"/>
    </row>
    <row r="200" spans="1:12" hidden="1" x14ac:dyDescent="0.25">
      <c r="A200" s="137">
        <v>5411</v>
      </c>
      <c r="B200" s="146" t="s">
        <v>681</v>
      </c>
      <c r="C200" s="143" t="s">
        <v>98</v>
      </c>
      <c r="D200" s="33">
        <f>SUM(E200:F200)</f>
        <v>0</v>
      </c>
      <c r="E200" s="35" t="s">
        <v>142</v>
      </c>
      <c r="F200" s="33">
        <v>0</v>
      </c>
      <c r="G200" s="33">
        <f>SUM(H200:I200)</f>
        <v>0</v>
      </c>
      <c r="H200" s="35" t="s">
        <v>142</v>
      </c>
      <c r="I200" s="33">
        <v>0</v>
      </c>
      <c r="J200" s="33">
        <f>SUM(K200:L200)</f>
        <v>0</v>
      </c>
      <c r="K200" s="35" t="s">
        <v>142</v>
      </c>
      <c r="L200" s="142">
        <v>0</v>
      </c>
    </row>
    <row r="201" spans="1:12" ht="23.25" hidden="1" customHeight="1" x14ac:dyDescent="0.25">
      <c r="A201" s="137">
        <v>5421</v>
      </c>
      <c r="B201" s="146" t="s">
        <v>682</v>
      </c>
      <c r="C201" s="143" t="s">
        <v>99</v>
      </c>
      <c r="D201" s="33">
        <f>SUM(E201:F201)</f>
        <v>0</v>
      </c>
      <c r="E201" s="35" t="s">
        <v>142</v>
      </c>
      <c r="F201" s="33">
        <v>0</v>
      </c>
      <c r="G201" s="33">
        <f>SUM(H201:I201)</f>
        <v>0</v>
      </c>
      <c r="H201" s="35" t="s">
        <v>142</v>
      </c>
      <c r="I201" s="33">
        <v>0</v>
      </c>
      <c r="J201" s="33">
        <f>SUM(K201:L201)</f>
        <v>0</v>
      </c>
      <c r="K201" s="35" t="s">
        <v>142</v>
      </c>
      <c r="L201" s="142">
        <v>0</v>
      </c>
    </row>
    <row r="202" spans="1:12" ht="25.5" hidden="1" customHeight="1" x14ac:dyDescent="0.25">
      <c r="A202" s="137">
        <v>5431</v>
      </c>
      <c r="B202" s="146" t="s">
        <v>683</v>
      </c>
      <c r="C202" s="143" t="s">
        <v>100</v>
      </c>
      <c r="D202" s="33">
        <f>SUM(E202:F202)</f>
        <v>0</v>
      </c>
      <c r="E202" s="35" t="s">
        <v>142</v>
      </c>
      <c r="F202" s="33">
        <v>0</v>
      </c>
      <c r="G202" s="33">
        <f>SUM(H202:I202)</f>
        <v>0</v>
      </c>
      <c r="H202" s="35" t="s">
        <v>142</v>
      </c>
      <c r="I202" s="33">
        <v>0</v>
      </c>
      <c r="J202" s="33">
        <f>SUM(K202:L202)</f>
        <v>0</v>
      </c>
      <c r="K202" s="35" t="s">
        <v>142</v>
      </c>
      <c r="L202" s="142">
        <v>0</v>
      </c>
    </row>
    <row r="203" spans="1:12" ht="21.75" hidden="1" customHeight="1" x14ac:dyDescent="0.25">
      <c r="A203" s="137">
        <v>5441</v>
      </c>
      <c r="B203" s="138" t="s">
        <v>684</v>
      </c>
      <c r="C203" s="143" t="s">
        <v>101</v>
      </c>
      <c r="D203" s="33">
        <f>SUM(E203:F203)</f>
        <v>0</v>
      </c>
      <c r="E203" s="35" t="s">
        <v>142</v>
      </c>
      <c r="F203" s="33">
        <v>0</v>
      </c>
      <c r="G203" s="33">
        <f>SUM(H203:I203)</f>
        <v>0</v>
      </c>
      <c r="H203" s="35" t="s">
        <v>142</v>
      </c>
      <c r="I203" s="33">
        <v>0</v>
      </c>
      <c r="J203" s="33">
        <f>SUM(K203:L203)</f>
        <v>0</v>
      </c>
      <c r="K203" s="35" t="s">
        <v>142</v>
      </c>
      <c r="L203" s="142">
        <v>0</v>
      </c>
    </row>
    <row r="204" spans="1:12" ht="26.4" hidden="1" x14ac:dyDescent="0.25">
      <c r="A204" s="137"/>
      <c r="B204" s="241" t="s">
        <v>780</v>
      </c>
      <c r="C204" s="143" t="s">
        <v>138</v>
      </c>
      <c r="D204" s="33">
        <f>SUM(D206)</f>
        <v>0</v>
      </c>
      <c r="E204" s="35" t="s">
        <v>142</v>
      </c>
      <c r="F204" s="33">
        <f>SUM(F206)</f>
        <v>0</v>
      </c>
      <c r="G204" s="33">
        <f>SUM(G206)</f>
        <v>0</v>
      </c>
      <c r="H204" s="35" t="s">
        <v>142</v>
      </c>
      <c r="I204" s="33">
        <f>SUM(I206)</f>
        <v>0</v>
      </c>
      <c r="J204" s="33">
        <f>SUM(J206)</f>
        <v>0</v>
      </c>
      <c r="K204" s="35" t="s">
        <v>142</v>
      </c>
      <c r="L204" s="142">
        <f>SUM(L206)</f>
        <v>0</v>
      </c>
    </row>
    <row r="205" spans="1:12" ht="21.75" hidden="1" customHeight="1" x14ac:dyDescent="0.25">
      <c r="A205" s="137"/>
      <c r="B205" s="138" t="s">
        <v>545</v>
      </c>
      <c r="C205" s="143"/>
      <c r="D205" s="33"/>
      <c r="E205" s="35"/>
      <c r="F205" s="33"/>
      <c r="G205" s="33"/>
      <c r="H205" s="35"/>
      <c r="I205" s="33"/>
      <c r="J205" s="33"/>
      <c r="K205" s="35"/>
      <c r="L205" s="142"/>
    </row>
    <row r="206" spans="1:12" ht="30.75" hidden="1" customHeight="1" x14ac:dyDescent="0.25">
      <c r="A206" s="137"/>
      <c r="B206" s="138" t="s">
        <v>781</v>
      </c>
      <c r="C206" s="143" t="s">
        <v>782</v>
      </c>
      <c r="D206" s="33">
        <f>SUM(E206:F206)</f>
        <v>0</v>
      </c>
      <c r="E206" s="35" t="s">
        <v>142</v>
      </c>
      <c r="F206" s="33">
        <v>0</v>
      </c>
      <c r="G206" s="33">
        <f>SUM(H206:I206)</f>
        <v>0</v>
      </c>
      <c r="H206" s="35" t="s">
        <v>142</v>
      </c>
      <c r="I206" s="33">
        <v>0</v>
      </c>
      <c r="J206" s="33">
        <f>SUM(K206:L206)</f>
        <v>0</v>
      </c>
      <c r="K206" s="35" t="s">
        <v>142</v>
      </c>
      <c r="L206" s="142">
        <v>0</v>
      </c>
    </row>
    <row r="207" spans="1:12" ht="42" customHeight="1" x14ac:dyDescent="0.25">
      <c r="A207" s="158" t="s">
        <v>169</v>
      </c>
      <c r="B207" s="159" t="s">
        <v>685</v>
      </c>
      <c r="C207" s="160" t="s">
        <v>138</v>
      </c>
      <c r="D207" s="35">
        <f>SUM(D209,D214,D222,D225)</f>
        <v>-6662006.5999999996</v>
      </c>
      <c r="E207" s="35" t="s">
        <v>137</v>
      </c>
      <c r="F207" s="35">
        <f>SUM(F209,F214,F222,F225)</f>
        <v>-6662006.5999999996</v>
      </c>
      <c r="G207" s="35">
        <f>SUM(G209,G214,G222,G225)</f>
        <v>-7481875.9000000004</v>
      </c>
      <c r="H207" s="35" t="s">
        <v>137</v>
      </c>
      <c r="I207" s="35">
        <f>SUM(I209,I214,I222,I225)</f>
        <v>-7481875.9000000004</v>
      </c>
      <c r="J207" s="35">
        <f>SUM(J209,J214,J222,J225)</f>
        <v>-4203879.8092</v>
      </c>
      <c r="K207" s="35" t="s">
        <v>137</v>
      </c>
      <c r="L207" s="36">
        <f>SUM(L209,L214,L222,L225)</f>
        <v>-4203879.8092</v>
      </c>
    </row>
    <row r="208" spans="1:12" x14ac:dyDescent="0.25">
      <c r="A208" s="158"/>
      <c r="B208" s="155" t="s">
        <v>545</v>
      </c>
      <c r="C208" s="160"/>
      <c r="D208" s="33"/>
      <c r="E208" s="33"/>
      <c r="F208" s="33"/>
      <c r="G208" s="33"/>
      <c r="H208" s="33"/>
      <c r="I208" s="33"/>
      <c r="J208" s="33"/>
      <c r="K208" s="33"/>
      <c r="L208" s="142"/>
    </row>
    <row r="209" spans="1:12" ht="30" x14ac:dyDescent="0.25">
      <c r="A209" s="158" t="s">
        <v>170</v>
      </c>
      <c r="B209" s="159" t="s">
        <v>686</v>
      </c>
      <c r="C209" s="160" t="s">
        <v>138</v>
      </c>
      <c r="D209" s="33">
        <f>SUM(D211:D213)</f>
        <v>-1462000</v>
      </c>
      <c r="E209" s="33" t="s">
        <v>137</v>
      </c>
      <c r="F209" s="33">
        <f>SUM(F211:F213)</f>
        <v>-1462000</v>
      </c>
      <c r="G209" s="33">
        <f>SUM(G211:G213)</f>
        <v>-1462000</v>
      </c>
      <c r="H209" s="33" t="s">
        <v>137</v>
      </c>
      <c r="I209" s="33">
        <f>SUM(I211:I213)</f>
        <v>-1462000</v>
      </c>
      <c r="J209" s="33">
        <f>SUM(J211:J213)</f>
        <v>-233643.82699999999</v>
      </c>
      <c r="K209" s="33" t="s">
        <v>137</v>
      </c>
      <c r="L209" s="142">
        <f>SUM(L211:L213)</f>
        <v>-233643.82699999999</v>
      </c>
    </row>
    <row r="210" spans="1:12" x14ac:dyDescent="0.25">
      <c r="A210" s="158"/>
      <c r="B210" s="155" t="s">
        <v>545</v>
      </c>
      <c r="C210" s="160"/>
      <c r="D210" s="33"/>
      <c r="E210" s="33"/>
      <c r="F210" s="33"/>
      <c r="G210" s="33"/>
      <c r="H210" s="33"/>
      <c r="I210" s="33"/>
      <c r="J210" s="33"/>
      <c r="K210" s="33"/>
      <c r="L210" s="142"/>
    </row>
    <row r="211" spans="1:12" ht="24.75" customHeight="1" x14ac:dyDescent="0.25">
      <c r="A211" s="158" t="s">
        <v>171</v>
      </c>
      <c r="B211" s="155" t="s">
        <v>687</v>
      </c>
      <c r="C211" s="160" t="s">
        <v>17</v>
      </c>
      <c r="D211" s="33">
        <f>SUM(E211:F211)</f>
        <v>-1460000</v>
      </c>
      <c r="E211" s="33" t="s">
        <v>143</v>
      </c>
      <c r="F211" s="33">
        <v>-1460000</v>
      </c>
      <c r="G211" s="33">
        <f>SUM(H211:I211)</f>
        <v>-1460000</v>
      </c>
      <c r="H211" s="33" t="s">
        <v>143</v>
      </c>
      <c r="I211" s="33">
        <v>-1460000</v>
      </c>
      <c r="J211" s="33">
        <f>SUM(K211:L211)</f>
        <v>-233643.82699999999</v>
      </c>
      <c r="K211" s="33" t="s">
        <v>143</v>
      </c>
      <c r="L211" s="142">
        <v>-233643.82699999999</v>
      </c>
    </row>
    <row r="212" spans="1:12" s="161" customFormat="1" ht="21.75" customHeight="1" x14ac:dyDescent="0.25">
      <c r="A212" s="158" t="s">
        <v>172</v>
      </c>
      <c r="B212" s="155" t="s">
        <v>688</v>
      </c>
      <c r="C212" s="160" t="s">
        <v>18</v>
      </c>
      <c r="D212" s="33">
        <f>SUM(E212:F212)</f>
        <v>-2000</v>
      </c>
      <c r="E212" s="33" t="s">
        <v>143</v>
      </c>
      <c r="F212" s="33">
        <v>-2000</v>
      </c>
      <c r="G212" s="33">
        <f>SUM(H212:I212)</f>
        <v>-2000</v>
      </c>
      <c r="H212" s="33" t="s">
        <v>143</v>
      </c>
      <c r="I212" s="33">
        <v>-2000</v>
      </c>
      <c r="J212" s="33">
        <f>SUM(K212:L212)</f>
        <v>0</v>
      </c>
      <c r="K212" s="33" t="s">
        <v>143</v>
      </c>
      <c r="L212" s="142">
        <v>0</v>
      </c>
    </row>
    <row r="213" spans="1:12" ht="30.75" hidden="1" customHeight="1" x14ac:dyDescent="0.25">
      <c r="A213" s="162" t="s">
        <v>173</v>
      </c>
      <c r="B213" s="155" t="s">
        <v>689</v>
      </c>
      <c r="C213" s="160" t="s">
        <v>19</v>
      </c>
      <c r="D213" s="33">
        <f>SUM(E213:F213)</f>
        <v>0</v>
      </c>
      <c r="E213" s="33" t="s">
        <v>137</v>
      </c>
      <c r="F213" s="33">
        <v>0</v>
      </c>
      <c r="G213" s="33">
        <f>SUM(H213:I213)</f>
        <v>0</v>
      </c>
      <c r="H213" s="33" t="s">
        <v>137</v>
      </c>
      <c r="I213" s="33">
        <v>0</v>
      </c>
      <c r="J213" s="33">
        <f>SUM(K213:L213)</f>
        <v>0</v>
      </c>
      <c r="K213" s="33" t="s">
        <v>137</v>
      </c>
      <c r="L213" s="142">
        <v>0</v>
      </c>
    </row>
    <row r="214" spans="1:12" ht="31.5" hidden="1" customHeight="1" x14ac:dyDescent="0.25">
      <c r="A214" s="162" t="s">
        <v>174</v>
      </c>
      <c r="B214" s="159" t="s">
        <v>690</v>
      </c>
      <c r="C214" s="160" t="s">
        <v>138</v>
      </c>
      <c r="D214" s="33">
        <f>SUM(D216:D217)</f>
        <v>0</v>
      </c>
      <c r="E214" s="33" t="s">
        <v>137</v>
      </c>
      <c r="F214" s="33">
        <f>SUM(F216:F217)</f>
        <v>0</v>
      </c>
      <c r="G214" s="33">
        <f>SUM(G216:G217)</f>
        <v>0</v>
      </c>
      <c r="H214" s="33" t="s">
        <v>137</v>
      </c>
      <c r="I214" s="33">
        <f>SUM(I216:I217)</f>
        <v>0</v>
      </c>
      <c r="J214" s="33">
        <f>SUM(J216:J217)</f>
        <v>0</v>
      </c>
      <c r="K214" s="33" t="s">
        <v>137</v>
      </c>
      <c r="L214" s="142">
        <f>SUM(L216:L217)</f>
        <v>0</v>
      </c>
    </row>
    <row r="215" spans="1:12" hidden="1" x14ac:dyDescent="0.25">
      <c r="A215" s="162"/>
      <c r="B215" s="155" t="s">
        <v>545</v>
      </c>
      <c r="C215" s="160"/>
      <c r="D215" s="33"/>
      <c r="E215" s="33"/>
      <c r="F215" s="33"/>
      <c r="G215" s="33"/>
      <c r="H215" s="33"/>
      <c r="I215" s="33"/>
      <c r="J215" s="33"/>
      <c r="K215" s="33"/>
      <c r="L215" s="142"/>
    </row>
    <row r="216" spans="1:12" ht="42" hidden="1" customHeight="1" x14ac:dyDescent="0.25">
      <c r="A216" s="162" t="s">
        <v>175</v>
      </c>
      <c r="B216" s="155" t="s">
        <v>691</v>
      </c>
      <c r="C216" s="160" t="s">
        <v>22</v>
      </c>
      <c r="D216" s="33">
        <f>SUM(E216:F216)</f>
        <v>0</v>
      </c>
      <c r="E216" s="33" t="s">
        <v>137</v>
      </c>
      <c r="F216" s="33">
        <v>0</v>
      </c>
      <c r="G216" s="33">
        <f>SUM(H216:I216)</f>
        <v>0</v>
      </c>
      <c r="H216" s="33" t="s">
        <v>137</v>
      </c>
      <c r="I216" s="33">
        <v>0</v>
      </c>
      <c r="J216" s="33">
        <f>SUM(K216:L216)</f>
        <v>0</v>
      </c>
      <c r="K216" s="33" t="s">
        <v>137</v>
      </c>
      <c r="L216" s="142">
        <v>0</v>
      </c>
    </row>
    <row r="217" spans="1:12" ht="32.25" hidden="1" customHeight="1" x14ac:dyDescent="0.25">
      <c r="A217" s="162" t="s">
        <v>176</v>
      </c>
      <c r="B217" s="159" t="s">
        <v>692</v>
      </c>
      <c r="C217" s="160" t="s">
        <v>138</v>
      </c>
      <c r="D217" s="33">
        <f>SUM(D219:D221)</f>
        <v>0</v>
      </c>
      <c r="E217" s="33" t="s">
        <v>137</v>
      </c>
      <c r="F217" s="33">
        <f>SUM(F219:F221)</f>
        <v>0</v>
      </c>
      <c r="G217" s="33">
        <f>SUM(G219:G221)</f>
        <v>0</v>
      </c>
      <c r="H217" s="33" t="s">
        <v>137</v>
      </c>
      <c r="I217" s="33">
        <f>SUM(I219:I221)</f>
        <v>0</v>
      </c>
      <c r="J217" s="33">
        <f>SUM(J219:J221)</f>
        <v>0</v>
      </c>
      <c r="K217" s="33" t="s">
        <v>137</v>
      </c>
      <c r="L217" s="142">
        <f>SUM(L219:L221)</f>
        <v>0</v>
      </c>
    </row>
    <row r="218" spans="1:12" hidden="1" x14ac:dyDescent="0.25">
      <c r="A218" s="162"/>
      <c r="B218" s="145" t="s">
        <v>369</v>
      </c>
      <c r="C218" s="160"/>
      <c r="D218" s="33"/>
      <c r="E218" s="33"/>
      <c r="F218" s="33"/>
      <c r="G218" s="33"/>
      <c r="H218" s="33"/>
      <c r="I218" s="33"/>
      <c r="J218" s="33"/>
      <c r="K218" s="33"/>
      <c r="L218" s="142"/>
    </row>
    <row r="219" spans="1:12" ht="19.5" hidden="1" customHeight="1" x14ac:dyDescent="0.25">
      <c r="A219" s="162" t="s">
        <v>177</v>
      </c>
      <c r="B219" s="163" t="s">
        <v>693</v>
      </c>
      <c r="C219" s="160" t="s">
        <v>23</v>
      </c>
      <c r="D219" s="33">
        <f>SUM(E219:F219)</f>
        <v>0</v>
      </c>
      <c r="E219" s="33" t="s">
        <v>143</v>
      </c>
      <c r="F219" s="33">
        <v>0</v>
      </c>
      <c r="G219" s="33">
        <f>SUM(H219:I219)</f>
        <v>0</v>
      </c>
      <c r="H219" s="33" t="s">
        <v>143</v>
      </c>
      <c r="I219" s="33">
        <v>0</v>
      </c>
      <c r="J219" s="33">
        <f>SUM(K219:L219)</f>
        <v>0</v>
      </c>
      <c r="K219" s="33" t="s">
        <v>143</v>
      </c>
      <c r="L219" s="142">
        <v>0</v>
      </c>
    </row>
    <row r="220" spans="1:12" ht="27" hidden="1" customHeight="1" x14ac:dyDescent="0.25">
      <c r="A220" s="162" t="s">
        <v>178</v>
      </c>
      <c r="B220" s="155" t="s">
        <v>694</v>
      </c>
      <c r="C220" s="160" t="s">
        <v>24</v>
      </c>
      <c r="D220" s="33">
        <f>SUM(E220:F220)</f>
        <v>0</v>
      </c>
      <c r="E220" s="33" t="s">
        <v>137</v>
      </c>
      <c r="F220" s="33">
        <v>0</v>
      </c>
      <c r="G220" s="33">
        <f>SUM(H220:I220)</f>
        <v>0</v>
      </c>
      <c r="H220" s="33" t="s">
        <v>137</v>
      </c>
      <c r="I220" s="33">
        <v>0</v>
      </c>
      <c r="J220" s="33">
        <f>SUM(K220:L220)</f>
        <v>0</v>
      </c>
      <c r="K220" s="33" t="s">
        <v>137</v>
      </c>
      <c r="L220" s="142">
        <v>0</v>
      </c>
    </row>
    <row r="221" spans="1:12" ht="30" hidden="1" customHeight="1" x14ac:dyDescent="0.25">
      <c r="A221" s="162" t="s">
        <v>179</v>
      </c>
      <c r="B221" s="26" t="s">
        <v>695</v>
      </c>
      <c r="C221" s="160" t="s">
        <v>25</v>
      </c>
      <c r="D221" s="33">
        <f>SUM(E221:F221)</f>
        <v>0</v>
      </c>
      <c r="E221" s="33" t="s">
        <v>137</v>
      </c>
      <c r="F221" s="33">
        <v>0</v>
      </c>
      <c r="G221" s="33">
        <f>SUM(H221:I221)</f>
        <v>0</v>
      </c>
      <c r="H221" s="33" t="s">
        <v>137</v>
      </c>
      <c r="I221" s="33">
        <v>0</v>
      </c>
      <c r="J221" s="33">
        <f>SUM(K221:L221)</f>
        <v>0</v>
      </c>
      <c r="K221" s="33" t="s">
        <v>137</v>
      </c>
      <c r="L221" s="142">
        <v>0</v>
      </c>
    </row>
    <row r="222" spans="1:12" ht="33" hidden="1" customHeight="1" x14ac:dyDescent="0.25">
      <c r="A222" s="162" t="s">
        <v>180</v>
      </c>
      <c r="B222" s="159" t="s">
        <v>696</v>
      </c>
      <c r="C222" s="160" t="s">
        <v>138</v>
      </c>
      <c r="D222" s="33">
        <f>SUM(D224)</f>
        <v>0</v>
      </c>
      <c r="E222" s="33" t="s">
        <v>137</v>
      </c>
      <c r="F222" s="33">
        <f>SUM(F224)</f>
        <v>0</v>
      </c>
      <c r="G222" s="33">
        <f>SUM(G224)</f>
        <v>0</v>
      </c>
      <c r="H222" s="33" t="s">
        <v>137</v>
      </c>
      <c r="I222" s="33">
        <f>SUM(I224)</f>
        <v>0</v>
      </c>
      <c r="J222" s="33">
        <f>SUM(J224)</f>
        <v>0</v>
      </c>
      <c r="K222" s="33" t="s">
        <v>137</v>
      </c>
      <c r="L222" s="142">
        <f>SUM(L224)</f>
        <v>0</v>
      </c>
    </row>
    <row r="223" spans="1:12" hidden="1" x14ac:dyDescent="0.25">
      <c r="A223" s="162"/>
      <c r="B223" s="155" t="s">
        <v>545</v>
      </c>
      <c r="C223" s="160"/>
      <c r="D223" s="33"/>
      <c r="E223" s="33"/>
      <c r="F223" s="33"/>
      <c r="G223" s="33"/>
      <c r="H223" s="33"/>
      <c r="I223" s="33"/>
      <c r="J223" s="33"/>
      <c r="K223" s="33"/>
      <c r="L223" s="142"/>
    </row>
    <row r="224" spans="1:12" ht="25.5" hidden="1" customHeight="1" x14ac:dyDescent="0.25">
      <c r="A224" s="162" t="s">
        <v>181</v>
      </c>
      <c r="B224" s="155" t="s">
        <v>697</v>
      </c>
      <c r="C224" s="160" t="s">
        <v>27</v>
      </c>
      <c r="D224" s="33">
        <f>SUM(E224:F224)</f>
        <v>0</v>
      </c>
      <c r="E224" s="33" t="s">
        <v>137</v>
      </c>
      <c r="F224" s="33">
        <v>0</v>
      </c>
      <c r="G224" s="33">
        <f>SUM(H224:I224)</f>
        <v>0</v>
      </c>
      <c r="H224" s="33" t="s">
        <v>137</v>
      </c>
      <c r="I224" s="33">
        <v>0</v>
      </c>
      <c r="J224" s="33">
        <f>SUM(K224:L224)</f>
        <v>0</v>
      </c>
      <c r="K224" s="33" t="s">
        <v>137</v>
      </c>
      <c r="L224" s="142">
        <v>0</v>
      </c>
    </row>
    <row r="225" spans="1:12" ht="53.4" customHeight="1" x14ac:dyDescent="0.25">
      <c r="A225" s="162" t="s">
        <v>182</v>
      </c>
      <c r="B225" s="159" t="s">
        <v>698</v>
      </c>
      <c r="C225" s="160" t="s">
        <v>138</v>
      </c>
      <c r="D225" s="33">
        <f>SUM(D227:D230)</f>
        <v>-5200006.5999999996</v>
      </c>
      <c r="E225" s="33" t="s">
        <v>137</v>
      </c>
      <c r="F225" s="33">
        <f>SUM(F227:F230)</f>
        <v>-5200006.5999999996</v>
      </c>
      <c r="G225" s="33">
        <f>SUM(G227:G230)</f>
        <v>-6019875.9000000004</v>
      </c>
      <c r="H225" s="33" t="s">
        <v>137</v>
      </c>
      <c r="I225" s="33">
        <f>SUM(I227:I230)</f>
        <v>-6019875.9000000004</v>
      </c>
      <c r="J225" s="33">
        <f>SUM(J227:J230)</f>
        <v>-3970235.9822</v>
      </c>
      <c r="K225" s="33" t="s">
        <v>137</v>
      </c>
      <c r="L225" s="142">
        <f>SUM(L227:L230)</f>
        <v>-3970235.9822</v>
      </c>
    </row>
    <row r="226" spans="1:12" x14ac:dyDescent="0.25">
      <c r="A226" s="162"/>
      <c r="B226" s="155" t="s">
        <v>545</v>
      </c>
      <c r="C226" s="160"/>
      <c r="D226" s="33"/>
      <c r="E226" s="33"/>
      <c r="F226" s="33"/>
      <c r="G226" s="33"/>
      <c r="H226" s="33"/>
      <c r="I226" s="33"/>
      <c r="J226" s="33"/>
      <c r="K226" s="33"/>
      <c r="L226" s="142"/>
    </row>
    <row r="227" spans="1:12" ht="21" customHeight="1" x14ac:dyDescent="0.25">
      <c r="A227" s="162" t="s">
        <v>183</v>
      </c>
      <c r="B227" s="155" t="s">
        <v>699</v>
      </c>
      <c r="C227" s="160" t="s">
        <v>28</v>
      </c>
      <c r="D227" s="33">
        <f>SUM(E227:F227)</f>
        <v>-5200006.5999999996</v>
      </c>
      <c r="E227" s="33" t="s">
        <v>137</v>
      </c>
      <c r="F227" s="33">
        <v>-5200006.5999999996</v>
      </c>
      <c r="G227" s="33">
        <f>SUM(H227:I227)</f>
        <v>-6019875.9000000004</v>
      </c>
      <c r="H227" s="33" t="s">
        <v>137</v>
      </c>
      <c r="I227" s="33">
        <v>-6019875.9000000004</v>
      </c>
      <c r="J227" s="33">
        <f>SUM(K227:L227)</f>
        <v>-3970235.9822</v>
      </c>
      <c r="K227" s="33" t="s">
        <v>137</v>
      </c>
      <c r="L227" s="142">
        <v>-3970235.9822</v>
      </c>
    </row>
    <row r="228" spans="1:12" ht="27.75" hidden="1" customHeight="1" x14ac:dyDescent="0.25">
      <c r="A228" s="162" t="s">
        <v>185</v>
      </c>
      <c r="B228" s="155" t="s">
        <v>700</v>
      </c>
      <c r="C228" s="160" t="s">
        <v>29</v>
      </c>
      <c r="D228" s="33">
        <f>SUM(E228:F228)</f>
        <v>0</v>
      </c>
      <c r="E228" s="33" t="s">
        <v>137</v>
      </c>
      <c r="F228" s="33">
        <v>0</v>
      </c>
      <c r="G228" s="33">
        <f>SUM(H228:I228)</f>
        <v>0</v>
      </c>
      <c r="H228" s="33" t="s">
        <v>137</v>
      </c>
      <c r="I228" s="33">
        <v>0</v>
      </c>
      <c r="J228" s="33">
        <f>SUM(K228:L228)</f>
        <v>0</v>
      </c>
      <c r="K228" s="33" t="s">
        <v>137</v>
      </c>
      <c r="L228" s="142">
        <v>0</v>
      </c>
    </row>
    <row r="229" spans="1:12" ht="30.75" hidden="1" customHeight="1" x14ac:dyDescent="0.25">
      <c r="A229" s="162" t="s">
        <v>186</v>
      </c>
      <c r="B229" s="155" t="s">
        <v>701</v>
      </c>
      <c r="C229" s="160" t="s">
        <v>30</v>
      </c>
      <c r="D229" s="33">
        <f>SUM(E229:F229)</f>
        <v>0</v>
      </c>
      <c r="E229" s="33" t="s">
        <v>137</v>
      </c>
      <c r="F229" s="33">
        <v>0</v>
      </c>
      <c r="G229" s="33">
        <f>SUM(H229:I229)</f>
        <v>0</v>
      </c>
      <c r="H229" s="33" t="s">
        <v>137</v>
      </c>
      <c r="I229" s="33">
        <v>0</v>
      </c>
      <c r="J229" s="33">
        <f>SUM(K229:L229)</f>
        <v>0</v>
      </c>
      <c r="K229" s="33" t="s">
        <v>137</v>
      </c>
      <c r="L229" s="142">
        <v>0</v>
      </c>
    </row>
    <row r="230" spans="1:12" ht="37.5" hidden="1" customHeight="1" thickBot="1" x14ac:dyDescent="0.3">
      <c r="A230" s="164" t="s">
        <v>187</v>
      </c>
      <c r="B230" s="165" t="s">
        <v>702</v>
      </c>
      <c r="C230" s="166" t="s">
        <v>31</v>
      </c>
      <c r="D230" s="167">
        <f>SUM(E230:F230)</f>
        <v>0</v>
      </c>
      <c r="E230" s="167" t="s">
        <v>137</v>
      </c>
      <c r="F230" s="167">
        <v>0</v>
      </c>
      <c r="G230" s="167">
        <f>SUM(H230:I230)</f>
        <v>0</v>
      </c>
      <c r="H230" s="167" t="s">
        <v>137</v>
      </c>
      <c r="I230" s="167">
        <v>0</v>
      </c>
      <c r="J230" s="167">
        <f>SUM(K230:L230)</f>
        <v>0</v>
      </c>
      <c r="K230" s="167" t="s">
        <v>137</v>
      </c>
      <c r="L230" s="168">
        <v>0</v>
      </c>
    </row>
    <row r="232" spans="1:12" s="108" customFormat="1" ht="63" customHeight="1" x14ac:dyDescent="0.25">
      <c r="A232" s="339" t="s">
        <v>703</v>
      </c>
      <c r="B232" s="340"/>
      <c r="C232" s="340"/>
      <c r="D232" s="340"/>
      <c r="E232" s="340"/>
      <c r="F232" s="340"/>
      <c r="G232" s="340"/>
      <c r="H232" s="340"/>
      <c r="I232" s="340"/>
      <c r="J232" s="340"/>
      <c r="K232" s="340"/>
      <c r="L232" s="340"/>
    </row>
    <row r="233" spans="1:12" s="108" customFormat="1" ht="28.5" customHeight="1" x14ac:dyDescent="0.25">
      <c r="A233" s="339" t="s">
        <v>704</v>
      </c>
      <c r="B233" s="340"/>
      <c r="C233" s="340"/>
      <c r="D233" s="340"/>
      <c r="E233" s="340"/>
      <c r="F233" s="340"/>
      <c r="G233" s="340"/>
      <c r="H233" s="340"/>
      <c r="I233" s="340"/>
      <c r="J233" s="340"/>
      <c r="K233" s="340"/>
      <c r="L233" s="340"/>
    </row>
    <row r="234" spans="1:12" s="108" customFormat="1" ht="12.75" customHeight="1" x14ac:dyDescent="0.25">
      <c r="A234" s="339" t="s">
        <v>539</v>
      </c>
      <c r="B234" s="340"/>
      <c r="C234" s="340"/>
      <c r="D234" s="340"/>
      <c r="E234" s="340"/>
      <c r="F234" s="340"/>
      <c r="G234" s="340"/>
      <c r="H234" s="340"/>
      <c r="I234" s="340"/>
      <c r="J234" s="340"/>
      <c r="K234" s="340"/>
      <c r="L234" s="340"/>
    </row>
  </sheetData>
  <protectedRanges>
    <protectedRange sqref="M167:N167" name="Range30"/>
    <protectedRange sqref="F206 I206 L206" name="Range29"/>
    <protectedRange sqref="L205:L206 I205:I206 F205:F206" name="Range14"/>
    <protectedRange sqref="F206 I206 L206" name="Range27"/>
    <protectedRange sqref="E167:F167 H167:I167 K167:L167" name="Range28"/>
    <protectedRange sqref="E7:F7" name="Range25_2"/>
    <protectedRange sqref="L197" name="Range23_1"/>
    <protectedRange sqref="F197" name="Range21_1"/>
    <protectedRange sqref="H107" name="Range19_1"/>
    <protectedRange sqref="E29 H29 K29" name="Range17_1"/>
    <protectedRange sqref="F220:F221 I220:I221 L220:L221 D223:L223 F224 I224 L224 D226:L226 F227:F230 I227:I230 L227:L230" name="Range16_1"/>
    <protectedRange sqref="F185:F188 I185:I188 L185:L188 D190:L190 F191:F194 I191:I194 L191:L194 D196:L196 D199:L199 L200:L203 I200:I203 F200:F203" name="Range14_1"/>
    <protectedRange sqref="D153:L153 K154 H154 E154 D156:L156 K157:K158 H157:H158 E157:E158 D160:L160 K161 H161 E161 D163:L163 E164 H164 K164 D166:L166 E167:F167 H167:I167 K167:L167 K168 H168 E168" name="Range12_1"/>
    <protectedRange sqref="D126:L126 D128:L128 E129:E130 H129:H130 K129:K130 D132:L132 K132:K136 H133:H136 E133:E136 K122:K124 H122:H124 E122:E124" name="Range10_2"/>
    <protectedRange sqref="E102:E103 K102 E110:E111 D105:L105 H102 E106 H106 K106 D109:E109 G109:H109 J109:K109 K110:K111 H110:H111 E118:E119 H118:H119 K118:K119" name="Range8_1"/>
    <protectedRange sqref="D80:L80 K81:K82 H81:H82 E81:E82 D84:L84 E85:E87 H85:H87 K85:K87 D89:L89" name="Range6_1"/>
    <protectedRange sqref="D47:L47 E48:E55 H48:H55 K48:K55 D57:L57 D60:L60 E58 H58 K58 E61:E62 H61:H62 K61:K62" name="Range4_1"/>
    <protectedRange sqref="D17:L17 D19:L19 D21:L21 D23:L23 E24:E26 H24:H26 K23:K26 D28:L28" name="Range1_1"/>
    <protectedRange sqref="E34:E40 K43:K45 H43:H45 E43:E45 D31:L31 D33:L33 D42:L42 K34:K40 H34:H40" name="Range3_1"/>
    <protectedRange sqref="D64:L64 K65:K72 H65:H72 E65:E72 D74:L74 D76:L76 E77:E78 H77:H78 K77:K78" name="Range5_1"/>
    <protectedRange sqref="D91:L91 K92:K93 H92:H93 E92:E93 D95:L95 K96:K97 H96:H97 E96:E97 D99:L99 D101:L101" name="Range7_1"/>
    <protectedRange sqref="D121:L121 K113:K115 D117:L117 E113:E115 H113:H115" name="Range9_3"/>
    <protectedRange sqref="D138:L138 K139 H139 E139 D141:L141 D143:L143 E144:E145 H144:H145 K144:K145 D147:L147 E148:E151 H148:H151 K148:K151" name="Range11_1"/>
    <protectedRange sqref="D170:L170 D172:L172 D174:L174 L175:L177 I175:I177 F175:F177 D179:L179 L180:L182 I180:I182 F180:F182 D184:L184" name="Range13_1"/>
    <protectedRange sqref="D208:L208 D210:L210 L211:L213 I211:I213 F211:F213 D215:L215 L216 I216 F216 D218:L218 L219 I219 F219" name="Range15_1"/>
    <protectedRange sqref="E107" name="Range18_1"/>
    <protectedRange sqref="K107" name="Range20_1"/>
    <protectedRange sqref="I197" name="Range22_1"/>
    <protectedRange sqref="E1:E4 E7:F7" name="Range24_2"/>
    <protectedRange sqref="H103 K103" name="Range26"/>
  </protectedRanges>
  <customSheetViews>
    <customSheetView guid="{42B5CD6D-C27A-421C-A8E6-09B5FCE180EE}" topLeftCell="C190">
      <selection activeCell="Q165" sqref="Q165"/>
      <pageMargins left="0.35" right="0.17" top="0.32" bottom="0.45" header="0.17" footer="0.24"/>
      <pageSetup paperSize="9" scale="76" firstPageNumber="14" orientation="landscape" useFirstPageNumber="1" r:id="rId1"/>
      <headerFooter alignWithMargins="0"/>
    </customSheetView>
    <customSheetView guid="{08C5F6A6-CD34-4ED6-A9F8-7D742FBE804B}" topLeftCell="C154">
      <selection activeCell="Q165" sqref="Q165"/>
      <pageMargins left="0.35" right="0.17" top="0.32" bottom="0.45" header="0.17" footer="0.24"/>
      <pageSetup paperSize="9" scale="76" firstPageNumber="14" orientation="landscape" useFirstPageNumber="1" r:id="rId2"/>
      <headerFooter alignWithMargins="0"/>
    </customSheetView>
    <customSheetView guid="{5B469F79-8281-405C-8821-AEA35758BF11}" topLeftCell="C154">
      <selection activeCell="Q165" sqref="Q165"/>
      <pageMargins left="0.35" right="0.17" top="0.32" bottom="0.45" header="0.17" footer="0.24"/>
      <pageSetup paperSize="9" scale="76" firstPageNumber="14" orientation="landscape" useFirstPageNumber="1" r:id="rId3"/>
      <headerFooter alignWithMargins="0"/>
    </customSheetView>
    <customSheetView guid="{B71C0383-93D0-42C8-B849-23E12DA1B02C}" topLeftCell="C154">
      <selection activeCell="Q165" sqref="Q165"/>
      <pageMargins left="0.35" right="0.17" top="0.32" bottom="0.45" header="0.17" footer="0.24"/>
      <pageSetup paperSize="9" scale="76" firstPageNumber="14" orientation="landscape" useFirstPageNumber="1" r:id="rId4"/>
      <headerFooter alignWithMargins="0"/>
    </customSheetView>
  </customSheetViews>
  <mergeCells count="19">
    <mergeCell ref="K1:L1"/>
    <mergeCell ref="K2:L2"/>
    <mergeCell ref="J3:L3"/>
    <mergeCell ref="K4:L4"/>
    <mergeCell ref="A232:L232"/>
    <mergeCell ref="J12:L12"/>
    <mergeCell ref="D12:F12"/>
    <mergeCell ref="A5:L5"/>
    <mergeCell ref="A6:L6"/>
    <mergeCell ref="A7:L7"/>
    <mergeCell ref="E8:I8"/>
    <mergeCell ref="A234:L234"/>
    <mergeCell ref="A233:L233"/>
    <mergeCell ref="D13:D14"/>
    <mergeCell ref="J13:J14"/>
    <mergeCell ref="B12:C13"/>
    <mergeCell ref="A12:A14"/>
    <mergeCell ref="G13:G14"/>
    <mergeCell ref="G12:I12"/>
  </mergeCells>
  <phoneticPr fontId="2" type="noConversion"/>
  <pageMargins left="0.35" right="0.17" top="0.32" bottom="0.45" header="0.17" footer="0.24"/>
  <pageSetup paperSize="9" scale="66" firstPageNumber="14" orientation="landscape" useFirstPageNumber="1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view="pageBreakPreview" zoomScale="99" zoomScaleNormal="100" zoomScaleSheetLayoutView="99" workbookViewId="0">
      <selection activeCell="J2" sqref="J2:K2"/>
    </sheetView>
  </sheetViews>
  <sheetFormatPr defaultColWidth="9.109375" defaultRowHeight="15" x14ac:dyDescent="0.25"/>
  <cols>
    <col min="1" max="1" width="5.5546875" style="7" customWidth="1"/>
    <col min="2" max="2" width="39" style="7" customWidth="1"/>
    <col min="3" max="3" width="14.109375" style="7" customWidth="1"/>
    <col min="4" max="4" width="13" style="7" customWidth="1"/>
    <col min="5" max="5" width="13.44140625" style="7" customWidth="1"/>
    <col min="6" max="6" width="16.33203125" style="7" customWidth="1"/>
    <col min="7" max="7" width="12.33203125" style="7" customWidth="1"/>
    <col min="8" max="8" width="16.88671875" style="7" customWidth="1"/>
    <col min="9" max="9" width="14.5546875" style="7" customWidth="1"/>
    <col min="10" max="10" width="12.5546875" style="7" customWidth="1"/>
    <col min="11" max="11" width="14.5546875" style="7" customWidth="1"/>
    <col min="12" max="16384" width="9.109375" style="7"/>
  </cols>
  <sheetData>
    <row r="1" spans="1:12" s="108" customFormat="1" ht="15.6" customHeight="1" x14ac:dyDescent="0.25">
      <c r="A1" s="170"/>
      <c r="B1" s="8"/>
      <c r="C1" s="8"/>
      <c r="D1" s="20"/>
      <c r="E1" s="8"/>
      <c r="F1" s="7"/>
      <c r="G1" s="8"/>
      <c r="H1" s="8"/>
      <c r="I1" s="8"/>
      <c r="J1" s="305" t="s">
        <v>804</v>
      </c>
      <c r="K1" s="305"/>
      <c r="L1" s="285"/>
    </row>
    <row r="2" spans="1:12" s="108" customFormat="1" ht="15.6" x14ac:dyDescent="0.35">
      <c r="A2" s="170"/>
      <c r="B2" s="8"/>
      <c r="C2" s="8"/>
      <c r="D2" s="20"/>
      <c r="E2" s="8"/>
      <c r="F2" s="7"/>
      <c r="G2" s="8"/>
      <c r="H2" s="8"/>
      <c r="I2" s="8"/>
      <c r="J2" s="304" t="s">
        <v>794</v>
      </c>
      <c r="K2" s="304"/>
      <c r="L2" s="286"/>
    </row>
    <row r="3" spans="1:12" s="108" customFormat="1" ht="15.6" customHeight="1" x14ac:dyDescent="0.35">
      <c r="A3" s="170"/>
      <c r="B3" s="8"/>
      <c r="C3" s="8"/>
      <c r="D3" s="20"/>
      <c r="E3" s="8"/>
      <c r="F3" s="7"/>
      <c r="G3" s="8"/>
      <c r="H3" s="8"/>
      <c r="I3" s="301" t="s">
        <v>795</v>
      </c>
      <c r="J3" s="301"/>
      <c r="K3" s="301"/>
      <c r="L3" s="183"/>
    </row>
    <row r="4" spans="1:12" s="108" customFormat="1" ht="15.6" customHeight="1" x14ac:dyDescent="0.25">
      <c r="A4" s="170"/>
      <c r="B4" s="8"/>
      <c r="C4" s="8"/>
      <c r="D4" s="20"/>
      <c r="E4" s="8"/>
      <c r="F4" s="7"/>
      <c r="G4" s="8"/>
      <c r="H4" s="8"/>
      <c r="I4" s="8"/>
      <c r="J4" s="307" t="s">
        <v>796</v>
      </c>
      <c r="K4" s="307"/>
      <c r="L4" s="287"/>
    </row>
    <row r="5" spans="1:12" s="108" customFormat="1" ht="18" x14ac:dyDescent="0.25">
      <c r="A5" s="171" t="s">
        <v>233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2" s="108" customFormat="1" ht="18" x14ac:dyDescent="0.25">
      <c r="A6" s="269" t="s">
        <v>705</v>
      </c>
      <c r="B6" s="269"/>
      <c r="C6" s="269"/>
      <c r="D6" s="269"/>
      <c r="E6" s="269"/>
      <c r="F6" s="269"/>
      <c r="G6" s="269"/>
      <c r="H6" s="269"/>
      <c r="I6" s="269"/>
      <c r="J6" s="171"/>
      <c r="K6" s="171"/>
    </row>
    <row r="7" spans="1:12" s="108" customFormat="1" ht="18" x14ac:dyDescent="0.25">
      <c r="A7" s="171"/>
      <c r="B7" s="171"/>
      <c r="C7" s="171"/>
      <c r="D7" s="359" t="s">
        <v>793</v>
      </c>
      <c r="E7" s="359"/>
      <c r="F7" s="359"/>
      <c r="G7" s="359"/>
      <c r="H7" s="359"/>
      <c r="I7" s="171"/>
      <c r="J7" s="171"/>
      <c r="K7" s="171"/>
    </row>
    <row r="8" spans="1:12" s="108" customFormat="1" ht="18" customHeight="1" x14ac:dyDescent="0.25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</row>
    <row r="9" spans="1:12" s="108" customFormat="1" ht="18" customHeight="1" x14ac:dyDescent="0.25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spans="1:12" ht="15.6" thickBot="1" x14ac:dyDescent="0.3">
      <c r="A10" s="20"/>
      <c r="B10" s="20"/>
      <c r="C10" s="20"/>
      <c r="D10" s="20"/>
      <c r="J10" s="7" t="s">
        <v>236</v>
      </c>
      <c r="K10" s="14"/>
    </row>
    <row r="11" spans="1:12" ht="15.6" thickBot="1" x14ac:dyDescent="0.3">
      <c r="A11" s="360" t="s">
        <v>706</v>
      </c>
      <c r="B11" s="374"/>
      <c r="C11" s="363" t="s">
        <v>237</v>
      </c>
      <c r="D11" s="364"/>
      <c r="E11" s="365"/>
      <c r="F11" s="366" t="s">
        <v>707</v>
      </c>
      <c r="G11" s="367"/>
      <c r="H11" s="368"/>
      <c r="I11" s="371" t="s">
        <v>239</v>
      </c>
      <c r="J11" s="372"/>
      <c r="K11" s="373"/>
    </row>
    <row r="12" spans="1:12" ht="24.75" customHeight="1" thickBot="1" x14ac:dyDescent="0.3">
      <c r="A12" s="361"/>
      <c r="B12" s="375"/>
      <c r="C12" s="246" t="s">
        <v>358</v>
      </c>
      <c r="D12" s="369" t="s">
        <v>708</v>
      </c>
      <c r="E12" s="370"/>
      <c r="F12" s="279" t="s">
        <v>358</v>
      </c>
      <c r="G12" s="369" t="s">
        <v>709</v>
      </c>
      <c r="H12" s="370"/>
      <c r="I12" s="279" t="s">
        <v>358</v>
      </c>
      <c r="J12" s="369" t="s">
        <v>709</v>
      </c>
      <c r="K12" s="370"/>
    </row>
    <row r="13" spans="1:12" ht="30.6" thickBot="1" x14ac:dyDescent="0.3">
      <c r="A13" s="362"/>
      <c r="B13" s="376"/>
      <c r="C13" s="278" t="s">
        <v>710</v>
      </c>
      <c r="D13" s="243" t="s">
        <v>362</v>
      </c>
      <c r="E13" s="174" t="s">
        <v>363</v>
      </c>
      <c r="F13" s="15" t="s">
        <v>361</v>
      </c>
      <c r="G13" s="243" t="s">
        <v>362</v>
      </c>
      <c r="H13" s="245" t="s">
        <v>363</v>
      </c>
      <c r="I13" s="275" t="s">
        <v>364</v>
      </c>
      <c r="J13" s="174" t="s">
        <v>362</v>
      </c>
      <c r="K13" s="244" t="s">
        <v>363</v>
      </c>
    </row>
    <row r="14" spans="1:12" ht="15.6" thickBot="1" x14ac:dyDescent="0.3">
      <c r="A14" s="276">
        <v>1</v>
      </c>
      <c r="B14" s="175">
        <v>2</v>
      </c>
      <c r="C14" s="176">
        <v>3</v>
      </c>
      <c r="D14" s="274">
        <v>4</v>
      </c>
      <c r="E14" s="176">
        <v>5</v>
      </c>
      <c r="F14" s="15">
        <v>6</v>
      </c>
      <c r="G14" s="274">
        <v>7</v>
      </c>
      <c r="H14" s="275">
        <v>8</v>
      </c>
      <c r="I14" s="275">
        <v>9</v>
      </c>
      <c r="J14" s="15">
        <v>10</v>
      </c>
      <c r="K14" s="173">
        <v>11</v>
      </c>
    </row>
    <row r="15" spans="1:12" ht="40.200000000000003" customHeight="1" thickBot="1" x14ac:dyDescent="0.3">
      <c r="A15" s="277">
        <v>7000</v>
      </c>
      <c r="B15" s="247" t="s">
        <v>711</v>
      </c>
      <c r="C15" s="270">
        <f>SUM(D15:E15)</f>
        <v>-278452.69999999925</v>
      </c>
      <c r="D15" s="271">
        <f>Ekamutner!E16-'Gorcarnakan caxs'!G16</f>
        <v>0</v>
      </c>
      <c r="E15" s="271">
        <f>Ekamutner!F16-'Gorcarnakan caxs'!H16</f>
        <v>-278452.69999999925</v>
      </c>
      <c r="F15" s="271">
        <f>SUM(G15:H15)</f>
        <v>-7092001.1000000145</v>
      </c>
      <c r="G15" s="270">
        <f>Ekamutner!H16-'Gorcarnakan caxs'!J16</f>
        <v>-169415.20000001788</v>
      </c>
      <c r="H15" s="272">
        <f>Ekamutner!I16-'Gorcarnakan caxs'!K16</f>
        <v>-6922585.8999999966</v>
      </c>
      <c r="I15" s="272">
        <f>SUM(J15:K15)</f>
        <v>3015916.4515000079</v>
      </c>
      <c r="J15" s="271">
        <f>Ekamutner!K16-'Gorcarnakan caxs'!M16</f>
        <v>9473043.6643000096</v>
      </c>
      <c r="K15" s="273">
        <f>Ekamutner!L16-'Gorcarnakan caxs'!N16</f>
        <v>-6457127.2128000017</v>
      </c>
    </row>
    <row r="32" spans="1:2" x14ac:dyDescent="0.25">
      <c r="A32" s="12"/>
      <c r="B32" s="177"/>
    </row>
    <row r="33" spans="1:2" x14ac:dyDescent="0.25">
      <c r="A33" s="12"/>
      <c r="B33" s="178"/>
    </row>
    <row r="34" spans="1:2" x14ac:dyDescent="0.25">
      <c r="A34" s="12"/>
      <c r="B34" s="177"/>
    </row>
    <row r="35" spans="1:2" x14ac:dyDescent="0.25">
      <c r="A35" s="12"/>
      <c r="B35" s="177"/>
    </row>
    <row r="36" spans="1:2" x14ac:dyDescent="0.25">
      <c r="A36" s="12"/>
      <c r="B36" s="177"/>
    </row>
    <row r="37" spans="1:2" x14ac:dyDescent="0.25">
      <c r="A37" s="12"/>
      <c r="B37" s="177"/>
    </row>
    <row r="38" spans="1:2" x14ac:dyDescent="0.25">
      <c r="B38" s="177"/>
    </row>
    <row r="39" spans="1:2" x14ac:dyDescent="0.25">
      <c r="B39" s="177"/>
    </row>
    <row r="40" spans="1:2" x14ac:dyDescent="0.25">
      <c r="B40" s="177"/>
    </row>
    <row r="41" spans="1:2" x14ac:dyDescent="0.25">
      <c r="B41" s="177"/>
    </row>
    <row r="42" spans="1:2" x14ac:dyDescent="0.25">
      <c r="B42" s="177"/>
    </row>
    <row r="43" spans="1:2" x14ac:dyDescent="0.25">
      <c r="B43" s="177"/>
    </row>
    <row r="44" spans="1:2" x14ac:dyDescent="0.25">
      <c r="B44" s="177"/>
    </row>
    <row r="45" spans="1:2" x14ac:dyDescent="0.25">
      <c r="B45" s="177"/>
    </row>
    <row r="46" spans="1:2" x14ac:dyDescent="0.25">
      <c r="B46" s="177"/>
    </row>
    <row r="47" spans="1:2" x14ac:dyDescent="0.25">
      <c r="B47" s="177"/>
    </row>
    <row r="48" spans="1:2" x14ac:dyDescent="0.25">
      <c r="B48" s="177"/>
    </row>
    <row r="49" spans="2:2" x14ac:dyDescent="0.25">
      <c r="B49" s="177"/>
    </row>
    <row r="50" spans="2:2" x14ac:dyDescent="0.25">
      <c r="B50" s="177"/>
    </row>
    <row r="51" spans="2:2" x14ac:dyDescent="0.25">
      <c r="B51" s="177"/>
    </row>
    <row r="52" spans="2:2" x14ac:dyDescent="0.25">
      <c r="B52" s="177"/>
    </row>
    <row r="53" spans="2:2" x14ac:dyDescent="0.25">
      <c r="B53" s="177"/>
    </row>
    <row r="54" spans="2:2" x14ac:dyDescent="0.25">
      <c r="B54" s="177"/>
    </row>
    <row r="55" spans="2:2" x14ac:dyDescent="0.25">
      <c r="B55" s="177"/>
    </row>
    <row r="56" spans="2:2" x14ac:dyDescent="0.25">
      <c r="B56" s="177"/>
    </row>
    <row r="57" spans="2:2" x14ac:dyDescent="0.25">
      <c r="B57" s="177"/>
    </row>
    <row r="58" spans="2:2" x14ac:dyDescent="0.25">
      <c r="B58" s="177"/>
    </row>
    <row r="59" spans="2:2" x14ac:dyDescent="0.25">
      <c r="B59" s="177"/>
    </row>
    <row r="60" spans="2:2" x14ac:dyDescent="0.25">
      <c r="B60" s="177"/>
    </row>
    <row r="61" spans="2:2" x14ac:dyDescent="0.25">
      <c r="B61" s="177"/>
    </row>
    <row r="62" spans="2:2" x14ac:dyDescent="0.25">
      <c r="B62" s="177"/>
    </row>
    <row r="63" spans="2:2" x14ac:dyDescent="0.25">
      <c r="B63" s="177"/>
    </row>
    <row r="64" spans="2:2" x14ac:dyDescent="0.25">
      <c r="B64" s="177"/>
    </row>
    <row r="65" spans="2:2" x14ac:dyDescent="0.25">
      <c r="B65" s="177"/>
    </row>
    <row r="66" spans="2:2" x14ac:dyDescent="0.25">
      <c r="B66" s="177"/>
    </row>
    <row r="67" spans="2:2" x14ac:dyDescent="0.25">
      <c r="B67" s="177"/>
    </row>
    <row r="68" spans="2:2" x14ac:dyDescent="0.25">
      <c r="B68" s="177"/>
    </row>
    <row r="69" spans="2:2" x14ac:dyDescent="0.25">
      <c r="B69" s="177"/>
    </row>
    <row r="70" spans="2:2" x14ac:dyDescent="0.25">
      <c r="B70" s="177"/>
    </row>
    <row r="71" spans="2:2" x14ac:dyDescent="0.25">
      <c r="B71" s="177"/>
    </row>
    <row r="72" spans="2:2" x14ac:dyDescent="0.25">
      <c r="B72" s="177"/>
    </row>
    <row r="73" spans="2:2" x14ac:dyDescent="0.25">
      <c r="B73" s="177"/>
    </row>
    <row r="74" spans="2:2" x14ac:dyDescent="0.25">
      <c r="B74" s="177"/>
    </row>
    <row r="75" spans="2:2" x14ac:dyDescent="0.25">
      <c r="B75" s="177"/>
    </row>
    <row r="76" spans="2:2" x14ac:dyDescent="0.25">
      <c r="B76" s="177"/>
    </row>
    <row r="77" spans="2:2" x14ac:dyDescent="0.25">
      <c r="B77" s="177"/>
    </row>
    <row r="78" spans="2:2" x14ac:dyDescent="0.25">
      <c r="B78" s="177"/>
    </row>
    <row r="79" spans="2:2" x14ac:dyDescent="0.25">
      <c r="B79" s="177"/>
    </row>
    <row r="80" spans="2:2" x14ac:dyDescent="0.25">
      <c r="B80" s="177"/>
    </row>
    <row r="81" spans="2:2" x14ac:dyDescent="0.25">
      <c r="B81" s="177"/>
    </row>
    <row r="82" spans="2:2" x14ac:dyDescent="0.25">
      <c r="B82" s="177"/>
    </row>
    <row r="83" spans="2:2" x14ac:dyDescent="0.25">
      <c r="B83" s="177"/>
    </row>
    <row r="84" spans="2:2" x14ac:dyDescent="0.25">
      <c r="B84" s="177"/>
    </row>
    <row r="85" spans="2:2" x14ac:dyDescent="0.25">
      <c r="B85" s="177"/>
    </row>
    <row r="86" spans="2:2" x14ac:dyDescent="0.25">
      <c r="B86" s="177"/>
    </row>
    <row r="87" spans="2:2" x14ac:dyDescent="0.25">
      <c r="B87" s="177"/>
    </row>
    <row r="88" spans="2:2" x14ac:dyDescent="0.25">
      <c r="B88" s="177"/>
    </row>
    <row r="89" spans="2:2" x14ac:dyDescent="0.25">
      <c r="B89" s="177"/>
    </row>
    <row r="90" spans="2:2" x14ac:dyDescent="0.25">
      <c r="B90" s="177"/>
    </row>
    <row r="91" spans="2:2" x14ac:dyDescent="0.25">
      <c r="B91" s="177"/>
    </row>
    <row r="92" spans="2:2" x14ac:dyDescent="0.25">
      <c r="B92" s="177"/>
    </row>
    <row r="93" spans="2:2" x14ac:dyDescent="0.25">
      <c r="B93" s="177"/>
    </row>
    <row r="94" spans="2:2" x14ac:dyDescent="0.25">
      <c r="B94" s="177"/>
    </row>
    <row r="95" spans="2:2" x14ac:dyDescent="0.25">
      <c r="B95" s="177"/>
    </row>
    <row r="96" spans="2:2" x14ac:dyDescent="0.25">
      <c r="B96" s="177"/>
    </row>
    <row r="97" spans="2:2" x14ac:dyDescent="0.25">
      <c r="B97" s="177"/>
    </row>
    <row r="98" spans="2:2" x14ac:dyDescent="0.25">
      <c r="B98" s="177"/>
    </row>
    <row r="99" spans="2:2" x14ac:dyDescent="0.25">
      <c r="B99" s="177"/>
    </row>
    <row r="100" spans="2:2" x14ac:dyDescent="0.25">
      <c r="B100" s="177"/>
    </row>
    <row r="101" spans="2:2" x14ac:dyDescent="0.25">
      <c r="B101" s="177"/>
    </row>
    <row r="102" spans="2:2" x14ac:dyDescent="0.25">
      <c r="B102" s="177"/>
    </row>
    <row r="103" spans="2:2" x14ac:dyDescent="0.25">
      <c r="B103" s="177"/>
    </row>
    <row r="104" spans="2:2" x14ac:dyDescent="0.25">
      <c r="B104" s="177"/>
    </row>
    <row r="105" spans="2:2" x14ac:dyDescent="0.25">
      <c r="B105" s="177"/>
    </row>
    <row r="106" spans="2:2" x14ac:dyDescent="0.25">
      <c r="B106" s="177"/>
    </row>
    <row r="107" spans="2:2" x14ac:dyDescent="0.25">
      <c r="B107" s="177"/>
    </row>
    <row r="108" spans="2:2" x14ac:dyDescent="0.25">
      <c r="B108" s="177"/>
    </row>
    <row r="109" spans="2:2" x14ac:dyDescent="0.25">
      <c r="B109" s="177"/>
    </row>
    <row r="110" spans="2:2" x14ac:dyDescent="0.25">
      <c r="B110" s="177"/>
    </row>
    <row r="111" spans="2:2" x14ac:dyDescent="0.25">
      <c r="B111" s="177"/>
    </row>
    <row r="112" spans="2:2" x14ac:dyDescent="0.25">
      <c r="B112" s="177"/>
    </row>
    <row r="113" spans="2:2" x14ac:dyDescent="0.25">
      <c r="B113" s="177"/>
    </row>
    <row r="114" spans="2:2" x14ac:dyDescent="0.25">
      <c r="B114" s="177"/>
    </row>
    <row r="115" spans="2:2" x14ac:dyDescent="0.25">
      <c r="B115" s="177"/>
    </row>
    <row r="116" spans="2:2" x14ac:dyDescent="0.25">
      <c r="B116" s="177"/>
    </row>
    <row r="117" spans="2:2" x14ac:dyDescent="0.25">
      <c r="B117" s="177"/>
    </row>
    <row r="118" spans="2:2" x14ac:dyDescent="0.25">
      <c r="B118" s="177"/>
    </row>
    <row r="119" spans="2:2" x14ac:dyDescent="0.25">
      <c r="B119" s="177"/>
    </row>
    <row r="120" spans="2:2" x14ac:dyDescent="0.25">
      <c r="B120" s="177"/>
    </row>
    <row r="121" spans="2:2" x14ac:dyDescent="0.25">
      <c r="B121" s="177"/>
    </row>
    <row r="122" spans="2:2" x14ac:dyDescent="0.25">
      <c r="B122" s="177"/>
    </row>
    <row r="123" spans="2:2" x14ac:dyDescent="0.25">
      <c r="B123" s="177"/>
    </row>
    <row r="124" spans="2:2" x14ac:dyDescent="0.25">
      <c r="B124" s="177"/>
    </row>
    <row r="125" spans="2:2" x14ac:dyDescent="0.25">
      <c r="B125" s="177"/>
    </row>
    <row r="126" spans="2:2" x14ac:dyDescent="0.25">
      <c r="B126" s="177"/>
    </row>
    <row r="127" spans="2:2" x14ac:dyDescent="0.25">
      <c r="B127" s="177"/>
    </row>
    <row r="128" spans="2:2" x14ac:dyDescent="0.25">
      <c r="B128" s="177"/>
    </row>
    <row r="129" spans="2:2" x14ac:dyDescent="0.25">
      <c r="B129" s="177"/>
    </row>
    <row r="130" spans="2:2" x14ac:dyDescent="0.25">
      <c r="B130" s="177"/>
    </row>
    <row r="131" spans="2:2" x14ac:dyDescent="0.25">
      <c r="B131" s="177"/>
    </row>
    <row r="132" spans="2:2" x14ac:dyDescent="0.25">
      <c r="B132" s="177"/>
    </row>
    <row r="133" spans="2:2" x14ac:dyDescent="0.25">
      <c r="B133" s="177"/>
    </row>
    <row r="134" spans="2:2" x14ac:dyDescent="0.25">
      <c r="B134" s="177"/>
    </row>
    <row r="135" spans="2:2" x14ac:dyDescent="0.25">
      <c r="B135" s="177"/>
    </row>
    <row r="136" spans="2:2" x14ac:dyDescent="0.25">
      <c r="B136" s="177"/>
    </row>
    <row r="137" spans="2:2" x14ac:dyDescent="0.25">
      <c r="B137" s="177"/>
    </row>
    <row r="138" spans="2:2" x14ac:dyDescent="0.25">
      <c r="B138" s="177"/>
    </row>
    <row r="139" spans="2:2" x14ac:dyDescent="0.25">
      <c r="B139" s="177"/>
    </row>
    <row r="140" spans="2:2" x14ac:dyDescent="0.25">
      <c r="B140" s="177"/>
    </row>
    <row r="141" spans="2:2" x14ac:dyDescent="0.25">
      <c r="B141" s="177"/>
    </row>
    <row r="142" spans="2:2" x14ac:dyDescent="0.25">
      <c r="B142" s="177"/>
    </row>
    <row r="143" spans="2:2" x14ac:dyDescent="0.25">
      <c r="B143" s="177"/>
    </row>
    <row r="144" spans="2:2" x14ac:dyDescent="0.25">
      <c r="B144" s="177"/>
    </row>
    <row r="145" spans="2:2" x14ac:dyDescent="0.25">
      <c r="B145" s="177"/>
    </row>
    <row r="146" spans="2:2" x14ac:dyDescent="0.25">
      <c r="B146" s="177"/>
    </row>
    <row r="147" spans="2:2" x14ac:dyDescent="0.25">
      <c r="B147" s="177"/>
    </row>
    <row r="148" spans="2:2" x14ac:dyDescent="0.25">
      <c r="B148" s="177"/>
    </row>
    <row r="149" spans="2:2" x14ac:dyDescent="0.25">
      <c r="B149" s="177"/>
    </row>
    <row r="150" spans="2:2" x14ac:dyDescent="0.25">
      <c r="B150" s="177"/>
    </row>
    <row r="151" spans="2:2" x14ac:dyDescent="0.25">
      <c r="B151" s="177"/>
    </row>
    <row r="152" spans="2:2" x14ac:dyDescent="0.25">
      <c r="B152" s="177"/>
    </row>
    <row r="153" spans="2:2" x14ac:dyDescent="0.25">
      <c r="B153" s="177"/>
    </row>
    <row r="154" spans="2:2" x14ac:dyDescent="0.25">
      <c r="B154" s="177"/>
    </row>
    <row r="155" spans="2:2" x14ac:dyDescent="0.25">
      <c r="B155" s="177"/>
    </row>
    <row r="156" spans="2:2" x14ac:dyDescent="0.25">
      <c r="B156" s="177"/>
    </row>
    <row r="157" spans="2:2" x14ac:dyDescent="0.25">
      <c r="B157" s="177"/>
    </row>
    <row r="158" spans="2:2" x14ac:dyDescent="0.25">
      <c r="B158" s="177"/>
    </row>
    <row r="159" spans="2:2" x14ac:dyDescent="0.25">
      <c r="B159" s="177"/>
    </row>
    <row r="160" spans="2:2" x14ac:dyDescent="0.25">
      <c r="B160" s="177"/>
    </row>
    <row r="161" spans="2:2" x14ac:dyDescent="0.25">
      <c r="B161" s="177"/>
    </row>
    <row r="162" spans="2:2" x14ac:dyDescent="0.25">
      <c r="B162" s="177"/>
    </row>
    <row r="163" spans="2:2" x14ac:dyDescent="0.25">
      <c r="B163" s="177"/>
    </row>
    <row r="164" spans="2:2" x14ac:dyDescent="0.25">
      <c r="B164" s="177"/>
    </row>
    <row r="165" spans="2:2" x14ac:dyDescent="0.25">
      <c r="B165" s="177"/>
    </row>
    <row r="166" spans="2:2" x14ac:dyDescent="0.25">
      <c r="B166" s="177"/>
    </row>
    <row r="167" spans="2:2" x14ac:dyDescent="0.25">
      <c r="B167" s="177"/>
    </row>
    <row r="168" spans="2:2" x14ac:dyDescent="0.25">
      <c r="B168" s="177"/>
    </row>
    <row r="169" spans="2:2" x14ac:dyDescent="0.25">
      <c r="B169" s="177"/>
    </row>
    <row r="170" spans="2:2" x14ac:dyDescent="0.25">
      <c r="B170" s="177"/>
    </row>
    <row r="171" spans="2:2" x14ac:dyDescent="0.25">
      <c r="B171" s="177"/>
    </row>
    <row r="172" spans="2:2" x14ac:dyDescent="0.25">
      <c r="B172" s="177"/>
    </row>
    <row r="173" spans="2:2" x14ac:dyDescent="0.25">
      <c r="B173" s="177"/>
    </row>
    <row r="174" spans="2:2" x14ac:dyDescent="0.25">
      <c r="B174" s="177"/>
    </row>
    <row r="175" spans="2:2" x14ac:dyDescent="0.25">
      <c r="B175" s="177"/>
    </row>
    <row r="176" spans="2:2" x14ac:dyDescent="0.25">
      <c r="B176" s="177"/>
    </row>
    <row r="177" spans="2:2" x14ac:dyDescent="0.25">
      <c r="B177" s="177"/>
    </row>
    <row r="178" spans="2:2" x14ac:dyDescent="0.25">
      <c r="B178" s="177"/>
    </row>
    <row r="179" spans="2:2" x14ac:dyDescent="0.25">
      <c r="B179" s="177"/>
    </row>
    <row r="180" spans="2:2" x14ac:dyDescent="0.25">
      <c r="B180" s="177"/>
    </row>
    <row r="181" spans="2:2" x14ac:dyDescent="0.25">
      <c r="B181" s="177"/>
    </row>
    <row r="182" spans="2:2" x14ac:dyDescent="0.25">
      <c r="B182" s="177"/>
    </row>
    <row r="183" spans="2:2" x14ac:dyDescent="0.25">
      <c r="B183" s="177"/>
    </row>
    <row r="184" spans="2:2" x14ac:dyDescent="0.25">
      <c r="B184" s="177"/>
    </row>
    <row r="185" spans="2:2" x14ac:dyDescent="0.25">
      <c r="B185" s="177"/>
    </row>
    <row r="186" spans="2:2" x14ac:dyDescent="0.25">
      <c r="B186" s="177"/>
    </row>
    <row r="187" spans="2:2" x14ac:dyDescent="0.25">
      <c r="B187" s="177"/>
    </row>
    <row r="188" spans="2:2" x14ac:dyDescent="0.25">
      <c r="B188" s="177"/>
    </row>
    <row r="189" spans="2:2" x14ac:dyDescent="0.25">
      <c r="B189" s="177"/>
    </row>
    <row r="190" spans="2:2" x14ac:dyDescent="0.25">
      <c r="B190" s="177"/>
    </row>
    <row r="191" spans="2:2" x14ac:dyDescent="0.25">
      <c r="B191" s="177"/>
    </row>
    <row r="192" spans="2:2" x14ac:dyDescent="0.25">
      <c r="B192" s="177"/>
    </row>
    <row r="193" spans="2:2" x14ac:dyDescent="0.25">
      <c r="B193" s="177"/>
    </row>
    <row r="194" spans="2:2" x14ac:dyDescent="0.25">
      <c r="B194" s="177"/>
    </row>
    <row r="195" spans="2:2" x14ac:dyDescent="0.25">
      <c r="B195" s="177"/>
    </row>
    <row r="196" spans="2:2" x14ac:dyDescent="0.25">
      <c r="B196" s="177"/>
    </row>
    <row r="197" spans="2:2" x14ac:dyDescent="0.25">
      <c r="B197" s="177"/>
    </row>
    <row r="198" spans="2:2" x14ac:dyDescent="0.25">
      <c r="B198" s="177"/>
    </row>
    <row r="199" spans="2:2" x14ac:dyDescent="0.25">
      <c r="B199" s="177"/>
    </row>
    <row r="200" spans="2:2" x14ac:dyDescent="0.25">
      <c r="B200" s="177"/>
    </row>
    <row r="201" spans="2:2" x14ac:dyDescent="0.25">
      <c r="B201" s="177"/>
    </row>
    <row r="202" spans="2:2" x14ac:dyDescent="0.25">
      <c r="B202" s="177"/>
    </row>
    <row r="203" spans="2:2" x14ac:dyDescent="0.25">
      <c r="B203" s="177"/>
    </row>
    <row r="204" spans="2:2" x14ac:dyDescent="0.25">
      <c r="B204" s="177"/>
    </row>
    <row r="205" spans="2:2" x14ac:dyDescent="0.25">
      <c r="B205" s="177"/>
    </row>
    <row r="206" spans="2:2" x14ac:dyDescent="0.25">
      <c r="B206" s="177"/>
    </row>
    <row r="207" spans="2:2" x14ac:dyDescent="0.25">
      <c r="B207" s="177"/>
    </row>
    <row r="208" spans="2:2" x14ac:dyDescent="0.25">
      <c r="B208" s="177"/>
    </row>
    <row r="209" spans="2:2" x14ac:dyDescent="0.25">
      <c r="B209" s="177"/>
    </row>
    <row r="210" spans="2:2" x14ac:dyDescent="0.25">
      <c r="B210" s="177"/>
    </row>
    <row r="211" spans="2:2" x14ac:dyDescent="0.25">
      <c r="B211" s="177"/>
    </row>
  </sheetData>
  <protectedRanges>
    <protectedRange sqref="D1:D4" name="Range1_1"/>
  </protectedRanges>
  <customSheetViews>
    <customSheetView guid="{42B5CD6D-C27A-421C-A8E6-09B5FCE180EE}">
      <selection activeCell="F12" sqref="F12"/>
      <pageMargins left="0.45" right="0.27" top="0.32" bottom="0.35" header="0.17" footer="0.16"/>
      <pageSetup paperSize="9" scale="82" firstPageNumber="21" orientation="landscape" useFirstPageNumber="1" r:id="rId1"/>
      <headerFooter alignWithMargins="0"/>
    </customSheetView>
    <customSheetView guid="{08C5F6A6-CD34-4ED6-A9F8-7D742FBE804B}">
      <selection activeCell="A17" sqref="A17:XFD23"/>
      <pageMargins left="0.45" right="0.27" top="0.32" bottom="0.35" header="0.17" footer="0.16"/>
      <pageSetup paperSize="9" scale="82" firstPageNumber="21" orientation="landscape" useFirstPageNumber="1" r:id="rId2"/>
      <headerFooter alignWithMargins="0"/>
    </customSheetView>
    <customSheetView guid="{5B469F79-8281-405C-8821-AEA35758BF11}">
      <selection activeCell="A17" sqref="A17:XFD23"/>
      <pageMargins left="0.45" right="0.27" top="0.32" bottom="0.35" header="0.17" footer="0.16"/>
      <pageSetup paperSize="9" scale="82" firstPageNumber="21" orientation="landscape" useFirstPageNumber="1" r:id="rId3"/>
      <headerFooter alignWithMargins="0"/>
    </customSheetView>
    <customSheetView guid="{B71C0383-93D0-42C8-B849-23E12DA1B02C}" showPageBreaks="1" printArea="1">
      <selection activeCell="A17" sqref="A17:XFD23"/>
      <pageMargins left="0.45" right="0.27" top="0.32" bottom="0.35" header="0.17" footer="0.16"/>
      <pageSetup paperSize="9" scale="82" firstPageNumber="21" orientation="landscape" useFirstPageNumber="1" r:id="rId4"/>
      <headerFooter alignWithMargins="0"/>
    </customSheetView>
  </customSheetViews>
  <mergeCells count="13">
    <mergeCell ref="J1:K1"/>
    <mergeCell ref="J2:K2"/>
    <mergeCell ref="I3:K3"/>
    <mergeCell ref="J4:K4"/>
    <mergeCell ref="A11:A13"/>
    <mergeCell ref="C11:E11"/>
    <mergeCell ref="F11:H11"/>
    <mergeCell ref="D7:H7"/>
    <mergeCell ref="J12:K12"/>
    <mergeCell ref="G12:H12"/>
    <mergeCell ref="D12:E12"/>
    <mergeCell ref="I11:K11"/>
    <mergeCell ref="B11:B13"/>
  </mergeCells>
  <phoneticPr fontId="2" type="noConversion"/>
  <pageMargins left="0.45" right="0.27" top="0.32" bottom="0.35" header="0.17" footer="0.16"/>
  <pageSetup paperSize="9" scale="82" firstPageNumber="21" orientation="landscape" useFirstPageNumber="1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view="pageBreakPreview" topLeftCell="C1" zoomScale="96" zoomScaleNormal="93" zoomScaleSheetLayoutView="96" workbookViewId="0">
      <selection activeCell="K2" sqref="K2:L2"/>
    </sheetView>
  </sheetViews>
  <sheetFormatPr defaultColWidth="19.109375" defaultRowHeight="15.6" x14ac:dyDescent="0.35"/>
  <cols>
    <col min="1" max="1" width="6.6640625" style="232" customWidth="1"/>
    <col min="2" max="2" width="65" style="233" customWidth="1"/>
    <col min="3" max="3" width="6.6640625" style="233" customWidth="1"/>
    <col min="4" max="4" width="15.6640625" style="1" customWidth="1"/>
    <col min="5" max="6" width="19.109375" style="1" customWidth="1"/>
    <col min="7" max="7" width="15.88671875" style="1" customWidth="1"/>
    <col min="8" max="8" width="19.109375" style="1" customWidth="1"/>
    <col min="9" max="9" width="21.5546875" style="1" customWidth="1"/>
    <col min="10" max="10" width="15.44140625" style="1" customWidth="1"/>
    <col min="11" max="11" width="19.109375" style="1" customWidth="1"/>
    <col min="12" max="12" width="23.44140625" style="1" customWidth="1"/>
    <col min="13" max="16384" width="19.109375" style="1"/>
  </cols>
  <sheetData>
    <row r="1" spans="1:13" s="182" customFormat="1" ht="20.25" customHeight="1" x14ac:dyDescent="0.35">
      <c r="A1" s="179"/>
      <c r="B1" s="180"/>
      <c r="C1" s="181"/>
      <c r="K1" s="305" t="s">
        <v>805</v>
      </c>
      <c r="L1" s="305"/>
      <c r="M1" s="285"/>
    </row>
    <row r="2" spans="1:13" s="182" customFormat="1" ht="20.25" customHeight="1" x14ac:dyDescent="0.35">
      <c r="A2" s="179"/>
      <c r="B2" s="180"/>
      <c r="C2" s="181"/>
      <c r="K2" s="304" t="s">
        <v>794</v>
      </c>
      <c r="L2" s="304"/>
      <c r="M2" s="286"/>
    </row>
    <row r="3" spans="1:13" s="182" customFormat="1" ht="20.25" customHeight="1" x14ac:dyDescent="0.35">
      <c r="A3" s="179"/>
      <c r="B3" s="180"/>
      <c r="C3" s="181"/>
      <c r="K3" s="301" t="s">
        <v>795</v>
      </c>
      <c r="L3" s="301"/>
      <c r="M3" s="183"/>
    </row>
    <row r="4" spans="1:13" s="182" customFormat="1" ht="20.25" customHeight="1" x14ac:dyDescent="0.35">
      <c r="A4" s="179"/>
      <c r="B4" s="180"/>
      <c r="C4" s="181"/>
      <c r="K4" s="307" t="s">
        <v>796</v>
      </c>
      <c r="L4" s="307"/>
      <c r="M4" s="287"/>
    </row>
    <row r="5" spans="1:13" s="182" customFormat="1" ht="24" customHeight="1" x14ac:dyDescent="0.35">
      <c r="A5" s="338" t="s">
        <v>233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3" s="182" customFormat="1" ht="28.5" customHeight="1" x14ac:dyDescent="0.35">
      <c r="A6" s="396" t="s">
        <v>712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</row>
    <row r="7" spans="1:13" s="182" customFormat="1" ht="28.5" customHeight="1" x14ac:dyDescent="0.35">
      <c r="A7" s="21"/>
      <c r="B7" s="21"/>
      <c r="C7" s="337" t="s">
        <v>793</v>
      </c>
      <c r="D7" s="337"/>
      <c r="E7" s="337"/>
      <c r="F7" s="337"/>
      <c r="G7" s="337"/>
      <c r="H7" s="21"/>
      <c r="I7" s="21"/>
      <c r="J7" s="21"/>
      <c r="K7" s="21"/>
      <c r="L7" s="21"/>
    </row>
    <row r="8" spans="1:13" s="182" customFormat="1" ht="15" customHeight="1" x14ac:dyDescent="0.35">
      <c r="A8" s="184"/>
      <c r="B8" s="185"/>
      <c r="C8" s="185"/>
      <c r="D8" s="186"/>
      <c r="E8" s="186"/>
      <c r="F8" s="186"/>
      <c r="G8" s="186"/>
      <c r="H8" s="186"/>
      <c r="I8" s="186"/>
      <c r="J8" s="186"/>
      <c r="K8" s="186"/>
      <c r="L8" s="183"/>
    </row>
    <row r="9" spans="1:13" s="182" customFormat="1" ht="15" customHeight="1" x14ac:dyDescent="0.35">
      <c r="A9" s="184"/>
      <c r="B9" s="185"/>
      <c r="C9" s="185"/>
      <c r="D9" s="186"/>
      <c r="E9" s="186"/>
      <c r="F9" s="186"/>
      <c r="G9" s="186"/>
      <c r="H9" s="186"/>
      <c r="I9" s="186"/>
      <c r="J9" s="186"/>
      <c r="K9" s="186"/>
      <c r="L9" s="183"/>
    </row>
    <row r="10" spans="1:13" s="182" customFormat="1" ht="16.2" thickBot="1" x14ac:dyDescent="0.4">
      <c r="A10" s="187"/>
      <c r="B10" s="188"/>
      <c r="C10" s="188"/>
      <c r="D10" s="183"/>
      <c r="E10" s="183"/>
      <c r="F10" s="183"/>
      <c r="G10" s="183"/>
      <c r="H10" s="183"/>
      <c r="I10" s="183"/>
      <c r="J10" s="189"/>
      <c r="K10" s="2" t="s">
        <v>236</v>
      </c>
      <c r="L10" s="183"/>
    </row>
    <row r="11" spans="1:13" ht="16.2" thickBot="1" x14ac:dyDescent="0.4">
      <c r="A11" s="378" t="s">
        <v>541</v>
      </c>
      <c r="B11" s="381" t="s">
        <v>713</v>
      </c>
      <c r="C11" s="382"/>
      <c r="D11" s="385" t="s">
        <v>714</v>
      </c>
      <c r="E11" s="385"/>
      <c r="F11" s="386"/>
      <c r="G11" s="387" t="s">
        <v>707</v>
      </c>
      <c r="H11" s="385"/>
      <c r="I11" s="386"/>
      <c r="J11" s="387" t="s">
        <v>239</v>
      </c>
      <c r="K11" s="385"/>
      <c r="L11" s="386"/>
    </row>
    <row r="12" spans="1:13" ht="30" customHeight="1" thickBot="1" x14ac:dyDescent="0.4">
      <c r="A12" s="379"/>
      <c r="B12" s="383"/>
      <c r="C12" s="384"/>
      <c r="D12" s="388" t="s">
        <v>243</v>
      </c>
      <c r="E12" s="394" t="s">
        <v>244</v>
      </c>
      <c r="F12" s="395"/>
      <c r="G12" s="390" t="s">
        <v>715</v>
      </c>
      <c r="H12" s="191" t="s">
        <v>244</v>
      </c>
      <c r="I12" s="192"/>
      <c r="J12" s="392" t="s">
        <v>246</v>
      </c>
      <c r="K12" s="394" t="s">
        <v>244</v>
      </c>
      <c r="L12" s="395"/>
    </row>
    <row r="13" spans="1:13" ht="16.2" thickBot="1" x14ac:dyDescent="0.4">
      <c r="A13" s="380"/>
      <c r="B13" s="190" t="s">
        <v>543</v>
      </c>
      <c r="C13" s="193" t="s">
        <v>188</v>
      </c>
      <c r="D13" s="389"/>
      <c r="E13" s="194" t="s">
        <v>247</v>
      </c>
      <c r="F13" s="195" t="s">
        <v>248</v>
      </c>
      <c r="G13" s="391"/>
      <c r="H13" s="196" t="s">
        <v>247</v>
      </c>
      <c r="I13" s="197" t="s">
        <v>248</v>
      </c>
      <c r="J13" s="393"/>
      <c r="K13" s="194" t="s">
        <v>247</v>
      </c>
      <c r="L13" s="197" t="s">
        <v>248</v>
      </c>
    </row>
    <row r="14" spans="1:13" x14ac:dyDescent="0.35">
      <c r="A14" s="198">
        <v>1</v>
      </c>
      <c r="B14" s="198">
        <v>2</v>
      </c>
      <c r="C14" s="198" t="s">
        <v>189</v>
      </c>
      <c r="D14" s="199">
        <v>4</v>
      </c>
      <c r="E14" s="199">
        <v>5</v>
      </c>
      <c r="F14" s="200">
        <v>6</v>
      </c>
      <c r="G14" s="199">
        <v>7</v>
      </c>
      <c r="H14" s="199">
        <v>8</v>
      </c>
      <c r="I14" s="200">
        <v>9</v>
      </c>
      <c r="J14" s="199">
        <v>10</v>
      </c>
      <c r="K14" s="199">
        <v>11</v>
      </c>
      <c r="L14" s="201">
        <v>12</v>
      </c>
    </row>
    <row r="15" spans="1:13" s="207" customFormat="1" ht="69" customHeight="1" x14ac:dyDescent="0.35">
      <c r="A15" s="202">
        <v>8000</v>
      </c>
      <c r="B15" s="203" t="s">
        <v>716</v>
      </c>
      <c r="C15" s="204"/>
      <c r="D15" s="205">
        <f>SUM(D17,D77)</f>
        <v>278452.70000000007</v>
      </c>
      <c r="E15" s="205">
        <f t="shared" ref="E15:L15" si="0">SUM(E17,E77)</f>
        <v>0</v>
      </c>
      <c r="F15" s="205">
        <f t="shared" si="0"/>
        <v>278452.70000000007</v>
      </c>
      <c r="G15" s="205">
        <f t="shared" si="0"/>
        <v>7092001.0999999996</v>
      </c>
      <c r="H15" s="205">
        <f t="shared" si="0"/>
        <v>169415.19999999925</v>
      </c>
      <c r="I15" s="205">
        <f t="shared" si="0"/>
        <v>6922585.9000000004</v>
      </c>
      <c r="J15" s="205">
        <f t="shared" si="0"/>
        <v>-3015916.4586999998</v>
      </c>
      <c r="K15" s="205">
        <f t="shared" si="0"/>
        <v>-9473043.6642999984</v>
      </c>
      <c r="L15" s="206">
        <f t="shared" si="0"/>
        <v>6457127.2055999981</v>
      </c>
    </row>
    <row r="16" spans="1:13" s="207" customFormat="1" x14ac:dyDescent="0.35">
      <c r="A16" s="202"/>
      <c r="B16" s="208" t="s">
        <v>244</v>
      </c>
      <c r="C16" s="204"/>
      <c r="D16" s="205"/>
      <c r="E16" s="205"/>
      <c r="F16" s="205"/>
      <c r="G16" s="205"/>
      <c r="H16" s="205"/>
      <c r="I16" s="205"/>
      <c r="J16" s="205"/>
      <c r="K16" s="205"/>
      <c r="L16" s="206"/>
    </row>
    <row r="17" spans="1:12" ht="39.75" customHeight="1" x14ac:dyDescent="0.35">
      <c r="A17" s="202">
        <v>8100</v>
      </c>
      <c r="B17" s="203" t="s">
        <v>717</v>
      </c>
      <c r="C17" s="209"/>
      <c r="D17" s="205">
        <f>SUM(D19,D47)</f>
        <v>-370436.19999999995</v>
      </c>
      <c r="E17" s="205">
        <f t="shared" ref="E17:L17" si="1">SUM(E19,E47)</f>
        <v>0</v>
      </c>
      <c r="F17" s="205">
        <f t="shared" si="1"/>
        <v>-370436.19999999995</v>
      </c>
      <c r="G17" s="205">
        <f t="shared" si="1"/>
        <v>6592001.0999999996</v>
      </c>
      <c r="H17" s="205">
        <f t="shared" si="1"/>
        <v>169415.19999999925</v>
      </c>
      <c r="I17" s="205">
        <f t="shared" si="1"/>
        <v>6422585.9000000004</v>
      </c>
      <c r="J17" s="205">
        <f t="shared" si="1"/>
        <v>-3526446.3459999999</v>
      </c>
      <c r="K17" s="205">
        <f t="shared" si="1"/>
        <v>-9473043.6642999984</v>
      </c>
      <c r="L17" s="206">
        <f t="shared" si="1"/>
        <v>5946597.3182999985</v>
      </c>
    </row>
    <row r="18" spans="1:12" x14ac:dyDescent="0.35">
      <c r="A18" s="202"/>
      <c r="B18" s="208" t="s">
        <v>244</v>
      </c>
      <c r="C18" s="209"/>
      <c r="D18" s="210"/>
      <c r="E18" s="210"/>
      <c r="F18" s="210"/>
      <c r="G18" s="210"/>
      <c r="H18" s="210"/>
      <c r="I18" s="210"/>
      <c r="J18" s="210"/>
      <c r="K18" s="210"/>
      <c r="L18" s="211"/>
    </row>
    <row r="19" spans="1:12" ht="34.5" hidden="1" customHeight="1" x14ac:dyDescent="0.35">
      <c r="A19" s="202">
        <v>8110</v>
      </c>
      <c r="B19" s="212" t="s">
        <v>718</v>
      </c>
      <c r="C19" s="209"/>
      <c r="D19" s="210">
        <f t="shared" ref="D19:L19" si="2">SUM(D21,D25)</f>
        <v>0</v>
      </c>
      <c r="E19" s="210">
        <f t="shared" si="2"/>
        <v>0</v>
      </c>
      <c r="F19" s="210">
        <f t="shared" si="2"/>
        <v>0</v>
      </c>
      <c r="G19" s="210">
        <f t="shared" si="2"/>
        <v>0</v>
      </c>
      <c r="H19" s="210">
        <f t="shared" si="2"/>
        <v>0</v>
      </c>
      <c r="I19" s="210">
        <f t="shared" si="2"/>
        <v>0</v>
      </c>
      <c r="J19" s="210">
        <f t="shared" si="2"/>
        <v>0</v>
      </c>
      <c r="K19" s="210">
        <f t="shared" si="2"/>
        <v>0</v>
      </c>
      <c r="L19" s="211">
        <f t="shared" si="2"/>
        <v>0</v>
      </c>
    </row>
    <row r="20" spans="1:12" ht="19.5" hidden="1" customHeight="1" x14ac:dyDescent="0.35">
      <c r="A20" s="202"/>
      <c r="B20" s="208" t="s">
        <v>244</v>
      </c>
      <c r="C20" s="209"/>
      <c r="D20" s="213"/>
      <c r="E20" s="210"/>
      <c r="F20" s="213"/>
      <c r="G20" s="213"/>
      <c r="H20" s="210"/>
      <c r="I20" s="213"/>
      <c r="J20" s="213"/>
      <c r="K20" s="210"/>
      <c r="L20" s="214"/>
    </row>
    <row r="21" spans="1:12" ht="48" hidden="1" customHeight="1" x14ac:dyDescent="0.35">
      <c r="A21" s="202">
        <v>8111</v>
      </c>
      <c r="B21" s="203" t="s">
        <v>719</v>
      </c>
      <c r="C21" s="209"/>
      <c r="D21" s="210">
        <f>SUM(D23:D24)</f>
        <v>0</v>
      </c>
      <c r="E21" s="213" t="s">
        <v>16</v>
      </c>
      <c r="F21" s="210">
        <f>SUM(F23:F24)</f>
        <v>0</v>
      </c>
      <c r="G21" s="210">
        <f>SUM(G23:G24)</f>
        <v>0</v>
      </c>
      <c r="H21" s="213" t="s">
        <v>16</v>
      </c>
      <c r="I21" s="210">
        <f>SUM(I23:I24)</f>
        <v>0</v>
      </c>
      <c r="J21" s="210">
        <f>SUM(J23:J24)</f>
        <v>0</v>
      </c>
      <c r="K21" s="213" t="s">
        <v>16</v>
      </c>
      <c r="L21" s="211">
        <f>SUM(L23:L24)</f>
        <v>0</v>
      </c>
    </row>
    <row r="22" spans="1:12" hidden="1" x14ac:dyDescent="0.35">
      <c r="A22" s="202"/>
      <c r="B22" s="215" t="s">
        <v>720</v>
      </c>
      <c r="C22" s="209"/>
      <c r="D22" s="210"/>
      <c r="E22" s="213"/>
      <c r="F22" s="210"/>
      <c r="G22" s="210"/>
      <c r="H22" s="213"/>
      <c r="I22" s="210"/>
      <c r="J22" s="210"/>
      <c r="K22" s="213"/>
      <c r="L22" s="211"/>
    </row>
    <row r="23" spans="1:12" ht="30.75" hidden="1" customHeight="1" x14ac:dyDescent="0.35">
      <c r="A23" s="202">
        <v>8112</v>
      </c>
      <c r="B23" s="216" t="s">
        <v>721</v>
      </c>
      <c r="C23" s="217" t="s">
        <v>4</v>
      </c>
      <c r="D23" s="210">
        <f>SUM(E23:F23)</f>
        <v>0</v>
      </c>
      <c r="E23" s="213" t="s">
        <v>16</v>
      </c>
      <c r="F23" s="210">
        <v>0</v>
      </c>
      <c r="G23" s="210">
        <f>SUM(H23:I23)</f>
        <v>0</v>
      </c>
      <c r="H23" s="213" t="s">
        <v>16</v>
      </c>
      <c r="I23" s="210">
        <v>0</v>
      </c>
      <c r="J23" s="210">
        <f>SUM(K23:L23)</f>
        <v>0</v>
      </c>
      <c r="K23" s="213" t="s">
        <v>16</v>
      </c>
      <c r="L23" s="211">
        <v>0</v>
      </c>
    </row>
    <row r="24" spans="1:12" ht="16.5" hidden="1" customHeight="1" x14ac:dyDescent="0.35">
      <c r="A24" s="202">
        <v>8113</v>
      </c>
      <c r="B24" s="216" t="s">
        <v>722</v>
      </c>
      <c r="C24" s="217" t="s">
        <v>5</v>
      </c>
      <c r="D24" s="210">
        <f>SUM(E24:F24)</f>
        <v>0</v>
      </c>
      <c r="E24" s="213" t="s">
        <v>16</v>
      </c>
      <c r="F24" s="210">
        <v>0</v>
      </c>
      <c r="G24" s="210">
        <f>SUM(H24:I24)</f>
        <v>0</v>
      </c>
      <c r="H24" s="213" t="s">
        <v>16</v>
      </c>
      <c r="I24" s="210">
        <v>0</v>
      </c>
      <c r="J24" s="210">
        <f>SUM(K24:L24)</f>
        <v>0</v>
      </c>
      <c r="K24" s="213" t="s">
        <v>16</v>
      </c>
      <c r="L24" s="211">
        <v>0</v>
      </c>
    </row>
    <row r="25" spans="1:12" ht="48" hidden="1" customHeight="1" x14ac:dyDescent="0.35">
      <c r="A25" s="202">
        <v>8120</v>
      </c>
      <c r="B25" s="203" t="s">
        <v>723</v>
      </c>
      <c r="C25" s="217"/>
      <c r="D25" s="210">
        <f>SUM(D27,D37)</f>
        <v>0</v>
      </c>
      <c r="E25" s="210">
        <f t="shared" ref="E25:L25" si="3">SUM(E27,E37)</f>
        <v>0</v>
      </c>
      <c r="F25" s="210">
        <f t="shared" si="3"/>
        <v>0</v>
      </c>
      <c r="G25" s="210">
        <f t="shared" si="3"/>
        <v>0</v>
      </c>
      <c r="H25" s="210">
        <f t="shared" si="3"/>
        <v>0</v>
      </c>
      <c r="I25" s="210">
        <f t="shared" si="3"/>
        <v>0</v>
      </c>
      <c r="J25" s="210">
        <f t="shared" si="3"/>
        <v>0</v>
      </c>
      <c r="K25" s="210">
        <f t="shared" si="3"/>
        <v>0</v>
      </c>
      <c r="L25" s="211">
        <f t="shared" si="3"/>
        <v>0</v>
      </c>
    </row>
    <row r="26" spans="1:12" hidden="1" x14ac:dyDescent="0.35">
      <c r="A26" s="202"/>
      <c r="B26" s="208" t="s">
        <v>244</v>
      </c>
      <c r="C26" s="217"/>
      <c r="D26" s="210"/>
      <c r="E26" s="213"/>
      <c r="F26" s="210"/>
      <c r="G26" s="210"/>
      <c r="H26" s="213"/>
      <c r="I26" s="210"/>
      <c r="J26" s="210"/>
      <c r="K26" s="213"/>
      <c r="L26" s="211"/>
    </row>
    <row r="27" spans="1:12" ht="31.2" hidden="1" x14ac:dyDescent="0.35">
      <c r="A27" s="202">
        <v>8121</v>
      </c>
      <c r="B27" s="218" t="s">
        <v>724</v>
      </c>
      <c r="C27" s="217"/>
      <c r="D27" s="210">
        <f>SUM(D29,D33)</f>
        <v>0</v>
      </c>
      <c r="E27" s="213" t="s">
        <v>16</v>
      </c>
      <c r="F27" s="210">
        <f>SUM(F29,F33)</f>
        <v>0</v>
      </c>
      <c r="G27" s="210">
        <f>SUM(G29,G33)</f>
        <v>0</v>
      </c>
      <c r="H27" s="213" t="s">
        <v>16</v>
      </c>
      <c r="I27" s="210">
        <f>SUM(I29,I33)</f>
        <v>0</v>
      </c>
      <c r="J27" s="210">
        <f>SUM(J29,J33)</f>
        <v>0</v>
      </c>
      <c r="K27" s="213" t="s">
        <v>16</v>
      </c>
      <c r="L27" s="211">
        <f>SUM(L29,L33)</f>
        <v>0</v>
      </c>
    </row>
    <row r="28" spans="1:12" hidden="1" x14ac:dyDescent="0.35">
      <c r="A28" s="202"/>
      <c r="B28" s="215" t="s">
        <v>720</v>
      </c>
      <c r="C28" s="217"/>
      <c r="D28" s="210"/>
      <c r="E28" s="213"/>
      <c r="F28" s="210"/>
      <c r="G28" s="210"/>
      <c r="H28" s="213"/>
      <c r="I28" s="210"/>
      <c r="J28" s="210"/>
      <c r="K28" s="213"/>
      <c r="L28" s="211"/>
    </row>
    <row r="29" spans="1:12" ht="51.75" hidden="1" customHeight="1" x14ac:dyDescent="0.35">
      <c r="A29" s="202">
        <v>8122</v>
      </c>
      <c r="B29" s="219" t="s">
        <v>725</v>
      </c>
      <c r="C29" s="217" t="s">
        <v>6</v>
      </c>
      <c r="D29" s="210">
        <f>SUM(D31:D32)</f>
        <v>0</v>
      </c>
      <c r="E29" s="213" t="s">
        <v>16</v>
      </c>
      <c r="F29" s="210">
        <f>SUM(F31:F32)</f>
        <v>0</v>
      </c>
      <c r="G29" s="210">
        <f>SUM(G31:G32)</f>
        <v>0</v>
      </c>
      <c r="H29" s="213" t="s">
        <v>16</v>
      </c>
      <c r="I29" s="210">
        <f>SUM(I31:I32)</f>
        <v>0</v>
      </c>
      <c r="J29" s="210">
        <f>SUM(J31:J32)</f>
        <v>0</v>
      </c>
      <c r="K29" s="213" t="s">
        <v>16</v>
      </c>
      <c r="L29" s="211">
        <f>SUM(L31:L32)</f>
        <v>0</v>
      </c>
    </row>
    <row r="30" spans="1:12" hidden="1" x14ac:dyDescent="0.35">
      <c r="A30" s="202"/>
      <c r="B30" s="216" t="s">
        <v>720</v>
      </c>
      <c r="C30" s="217"/>
      <c r="D30" s="210"/>
      <c r="E30" s="213"/>
      <c r="F30" s="210"/>
      <c r="G30" s="210"/>
      <c r="H30" s="213"/>
      <c r="I30" s="210"/>
      <c r="J30" s="210"/>
      <c r="K30" s="213"/>
      <c r="L30" s="211"/>
    </row>
    <row r="31" spans="1:12" ht="16.5" hidden="1" customHeight="1" x14ac:dyDescent="0.35">
      <c r="A31" s="202">
        <v>8123</v>
      </c>
      <c r="B31" s="216" t="s">
        <v>726</v>
      </c>
      <c r="C31" s="217"/>
      <c r="D31" s="210">
        <f>SUM(E31:F31)</f>
        <v>0</v>
      </c>
      <c r="E31" s="213" t="s">
        <v>16</v>
      </c>
      <c r="F31" s="210">
        <v>0</v>
      </c>
      <c r="G31" s="210">
        <f>SUM(H31:I31)</f>
        <v>0</v>
      </c>
      <c r="H31" s="213" t="s">
        <v>16</v>
      </c>
      <c r="I31" s="210">
        <v>0</v>
      </c>
      <c r="J31" s="210">
        <f>SUM(K31:L31)</f>
        <v>0</v>
      </c>
      <c r="K31" s="213" t="s">
        <v>16</v>
      </c>
      <c r="L31" s="211">
        <v>0</v>
      </c>
    </row>
    <row r="32" spans="1:12" hidden="1" x14ac:dyDescent="0.35">
      <c r="A32" s="202">
        <v>8124</v>
      </c>
      <c r="B32" s="216" t="s">
        <v>727</v>
      </c>
      <c r="C32" s="217"/>
      <c r="D32" s="210">
        <f>SUM(E32:F32)</f>
        <v>0</v>
      </c>
      <c r="E32" s="213" t="s">
        <v>16</v>
      </c>
      <c r="F32" s="210">
        <v>0</v>
      </c>
      <c r="G32" s="210">
        <f>SUM(H32:I32)</f>
        <v>0</v>
      </c>
      <c r="H32" s="213" t="s">
        <v>16</v>
      </c>
      <c r="I32" s="210">
        <v>0</v>
      </c>
      <c r="J32" s="210">
        <f>SUM(K32:L32)</f>
        <v>0</v>
      </c>
      <c r="K32" s="213" t="s">
        <v>16</v>
      </c>
      <c r="L32" s="211">
        <v>0</v>
      </c>
    </row>
    <row r="33" spans="1:12" ht="35.25" hidden="1" customHeight="1" x14ac:dyDescent="0.35">
      <c r="A33" s="202">
        <v>8130</v>
      </c>
      <c r="B33" s="219" t="s">
        <v>728</v>
      </c>
      <c r="C33" s="217" t="s">
        <v>7</v>
      </c>
      <c r="D33" s="210">
        <f>SUM(D35:D36)</f>
        <v>0</v>
      </c>
      <c r="E33" s="213" t="s">
        <v>16</v>
      </c>
      <c r="F33" s="210">
        <f>SUM(F35:F36)</f>
        <v>0</v>
      </c>
      <c r="G33" s="210">
        <f>SUM(G35:G36)</f>
        <v>0</v>
      </c>
      <c r="H33" s="213" t="s">
        <v>16</v>
      </c>
      <c r="I33" s="210">
        <f>SUM(I35:I36)</f>
        <v>0</v>
      </c>
      <c r="J33" s="210">
        <f>SUM(J35:J36)</f>
        <v>0</v>
      </c>
      <c r="K33" s="213" t="s">
        <v>16</v>
      </c>
      <c r="L33" s="211">
        <f>SUM(L35:L36)</f>
        <v>0</v>
      </c>
    </row>
    <row r="34" spans="1:12" hidden="1" x14ac:dyDescent="0.35">
      <c r="A34" s="202"/>
      <c r="B34" s="216" t="s">
        <v>720</v>
      </c>
      <c r="C34" s="217"/>
      <c r="D34" s="210"/>
      <c r="E34" s="213"/>
      <c r="F34" s="210"/>
      <c r="G34" s="210"/>
      <c r="H34" s="213"/>
      <c r="I34" s="210"/>
      <c r="J34" s="210"/>
      <c r="K34" s="213"/>
      <c r="L34" s="211"/>
    </row>
    <row r="35" spans="1:12" hidden="1" x14ac:dyDescent="0.35">
      <c r="A35" s="202">
        <v>8131</v>
      </c>
      <c r="B35" s="216" t="s">
        <v>729</v>
      </c>
      <c r="C35" s="217"/>
      <c r="D35" s="210">
        <f>SUM(E35:F35)</f>
        <v>0</v>
      </c>
      <c r="E35" s="213" t="s">
        <v>16</v>
      </c>
      <c r="F35" s="210">
        <v>0</v>
      </c>
      <c r="G35" s="210">
        <f>SUM(H35:I35)</f>
        <v>0</v>
      </c>
      <c r="H35" s="213" t="s">
        <v>16</v>
      </c>
      <c r="I35" s="210">
        <v>0</v>
      </c>
      <c r="J35" s="210">
        <f>SUM(K35:L35)</f>
        <v>0</v>
      </c>
      <c r="K35" s="213" t="s">
        <v>16</v>
      </c>
      <c r="L35" s="211">
        <v>0</v>
      </c>
    </row>
    <row r="36" spans="1:12" hidden="1" x14ac:dyDescent="0.35">
      <c r="A36" s="202">
        <v>8132</v>
      </c>
      <c r="B36" s="216" t="s">
        <v>730</v>
      </c>
      <c r="C36" s="217"/>
      <c r="D36" s="210">
        <f>SUM(E36:F36)</f>
        <v>0</v>
      </c>
      <c r="E36" s="213" t="s">
        <v>16</v>
      </c>
      <c r="F36" s="210">
        <v>0</v>
      </c>
      <c r="G36" s="210">
        <f>SUM(H36:I36)</f>
        <v>0</v>
      </c>
      <c r="H36" s="213" t="s">
        <v>16</v>
      </c>
      <c r="I36" s="210">
        <v>0</v>
      </c>
      <c r="J36" s="210">
        <f>SUM(K36:L36)</f>
        <v>0</v>
      </c>
      <c r="K36" s="213" t="s">
        <v>16</v>
      </c>
      <c r="L36" s="211">
        <v>0</v>
      </c>
    </row>
    <row r="37" spans="1:12" s="220" customFormat="1" ht="31.2" hidden="1" x14ac:dyDescent="0.35">
      <c r="A37" s="202">
        <v>8140</v>
      </c>
      <c r="B37" s="219" t="s">
        <v>731</v>
      </c>
      <c r="C37" s="217"/>
      <c r="D37" s="210">
        <f>SUM(D39,D43)</f>
        <v>0</v>
      </c>
      <c r="E37" s="210">
        <f t="shared" ref="E37:L37" si="4">SUM(E39,E43)</f>
        <v>0</v>
      </c>
      <c r="F37" s="210">
        <f t="shared" si="4"/>
        <v>0</v>
      </c>
      <c r="G37" s="210">
        <f t="shared" si="4"/>
        <v>0</v>
      </c>
      <c r="H37" s="210">
        <f t="shared" si="4"/>
        <v>0</v>
      </c>
      <c r="I37" s="210">
        <f t="shared" si="4"/>
        <v>0</v>
      </c>
      <c r="J37" s="210">
        <f t="shared" si="4"/>
        <v>0</v>
      </c>
      <c r="K37" s="210">
        <f t="shared" si="4"/>
        <v>0</v>
      </c>
      <c r="L37" s="211">
        <f t="shared" si="4"/>
        <v>0</v>
      </c>
    </row>
    <row r="38" spans="1:12" s="220" customFormat="1" hidden="1" x14ac:dyDescent="0.35">
      <c r="A38" s="202"/>
      <c r="B38" s="215" t="s">
        <v>720</v>
      </c>
      <c r="C38" s="217"/>
      <c r="D38" s="210"/>
      <c r="E38" s="213"/>
      <c r="F38" s="210"/>
      <c r="G38" s="210"/>
      <c r="H38" s="213"/>
      <c r="I38" s="210"/>
      <c r="J38" s="210"/>
      <c r="K38" s="213"/>
      <c r="L38" s="211"/>
    </row>
    <row r="39" spans="1:12" s="220" customFormat="1" ht="32.25" hidden="1" customHeight="1" x14ac:dyDescent="0.35">
      <c r="A39" s="202">
        <v>8141</v>
      </c>
      <c r="B39" s="219" t="s">
        <v>732</v>
      </c>
      <c r="C39" s="217" t="s">
        <v>6</v>
      </c>
      <c r="D39" s="210">
        <f>SUM(D41:D42)</f>
        <v>0</v>
      </c>
      <c r="E39" s="210">
        <f t="shared" ref="E39:L39" si="5">SUM(E41:E42)</f>
        <v>0</v>
      </c>
      <c r="F39" s="210">
        <f t="shared" si="5"/>
        <v>0</v>
      </c>
      <c r="G39" s="210">
        <f t="shared" si="5"/>
        <v>0</v>
      </c>
      <c r="H39" s="210">
        <f t="shared" si="5"/>
        <v>0</v>
      </c>
      <c r="I39" s="210">
        <f t="shared" si="5"/>
        <v>0</v>
      </c>
      <c r="J39" s="210">
        <f t="shared" si="5"/>
        <v>0</v>
      </c>
      <c r="K39" s="210">
        <f t="shared" si="5"/>
        <v>0</v>
      </c>
      <c r="L39" s="211">
        <f t="shared" si="5"/>
        <v>0</v>
      </c>
    </row>
    <row r="40" spans="1:12" s="220" customFormat="1" hidden="1" x14ac:dyDescent="0.35">
      <c r="A40" s="202"/>
      <c r="B40" s="216" t="s">
        <v>720</v>
      </c>
      <c r="C40" s="221"/>
      <c r="D40" s="210"/>
      <c r="E40" s="213"/>
      <c r="F40" s="210"/>
      <c r="G40" s="210"/>
      <c r="H40" s="213"/>
      <c r="I40" s="210"/>
      <c r="J40" s="210"/>
      <c r="K40" s="213"/>
      <c r="L40" s="211"/>
    </row>
    <row r="41" spans="1:12" s="220" customFormat="1" hidden="1" x14ac:dyDescent="0.35">
      <c r="A41" s="202">
        <v>8142</v>
      </c>
      <c r="B41" s="216" t="s">
        <v>733</v>
      </c>
      <c r="C41" s="221"/>
      <c r="D41" s="210">
        <f>SUM(E41:F41)</f>
        <v>0</v>
      </c>
      <c r="E41" s="213">
        <v>0</v>
      </c>
      <c r="F41" s="210" t="s">
        <v>143</v>
      </c>
      <c r="G41" s="210">
        <f>SUM(H41:I41)</f>
        <v>0</v>
      </c>
      <c r="H41" s="213">
        <v>0</v>
      </c>
      <c r="I41" s="210" t="s">
        <v>143</v>
      </c>
      <c r="J41" s="210">
        <f>SUM(K41:L41)</f>
        <v>0</v>
      </c>
      <c r="K41" s="213">
        <v>0</v>
      </c>
      <c r="L41" s="211" t="s">
        <v>143</v>
      </c>
    </row>
    <row r="42" spans="1:12" s="220" customFormat="1" ht="16.5" hidden="1" customHeight="1" x14ac:dyDescent="0.35">
      <c r="A42" s="202">
        <v>8143</v>
      </c>
      <c r="B42" s="216" t="s">
        <v>734</v>
      </c>
      <c r="C42" s="221"/>
      <c r="D42" s="210">
        <f>SUM(E42:F42)</f>
        <v>0</v>
      </c>
      <c r="E42" s="213">
        <v>0</v>
      </c>
      <c r="F42" s="210" t="s">
        <v>143</v>
      </c>
      <c r="G42" s="210">
        <f>SUM(H42:I42)</f>
        <v>0</v>
      </c>
      <c r="H42" s="213">
        <v>0</v>
      </c>
      <c r="I42" s="210" t="s">
        <v>143</v>
      </c>
      <c r="J42" s="210">
        <f>SUM(K42:L42)</f>
        <v>0</v>
      </c>
      <c r="K42" s="213">
        <v>0</v>
      </c>
      <c r="L42" s="211" t="s">
        <v>143</v>
      </c>
    </row>
    <row r="43" spans="1:12" s="220" customFormat="1" ht="32.25" hidden="1" customHeight="1" x14ac:dyDescent="0.35">
      <c r="A43" s="202">
        <v>8150</v>
      </c>
      <c r="B43" s="219" t="s">
        <v>735</v>
      </c>
      <c r="C43" s="217" t="s">
        <v>7</v>
      </c>
      <c r="D43" s="210">
        <f>SUM(D45:D46)</f>
        <v>0</v>
      </c>
      <c r="E43" s="210">
        <f t="shared" ref="E43:L43" si="6">SUM(E45:E46)</f>
        <v>0</v>
      </c>
      <c r="F43" s="210">
        <f t="shared" si="6"/>
        <v>0</v>
      </c>
      <c r="G43" s="210">
        <f t="shared" si="6"/>
        <v>0</v>
      </c>
      <c r="H43" s="210">
        <f t="shared" si="6"/>
        <v>0</v>
      </c>
      <c r="I43" s="210">
        <f t="shared" si="6"/>
        <v>0</v>
      </c>
      <c r="J43" s="210">
        <f t="shared" si="6"/>
        <v>0</v>
      </c>
      <c r="K43" s="210">
        <f t="shared" si="6"/>
        <v>0</v>
      </c>
      <c r="L43" s="211">
        <f t="shared" si="6"/>
        <v>0</v>
      </c>
    </row>
    <row r="44" spans="1:12" s="220" customFormat="1" hidden="1" x14ac:dyDescent="0.35">
      <c r="A44" s="202"/>
      <c r="B44" s="216" t="s">
        <v>720</v>
      </c>
      <c r="C44" s="217"/>
      <c r="D44" s="210"/>
      <c r="E44" s="213"/>
      <c r="F44" s="210"/>
      <c r="G44" s="210"/>
      <c r="H44" s="213"/>
      <c r="I44" s="210"/>
      <c r="J44" s="210"/>
      <c r="K44" s="213"/>
      <c r="L44" s="211"/>
    </row>
    <row r="45" spans="1:12" s="220" customFormat="1" hidden="1" x14ac:dyDescent="0.35">
      <c r="A45" s="202">
        <v>8151</v>
      </c>
      <c r="B45" s="216" t="s">
        <v>729</v>
      </c>
      <c r="C45" s="217"/>
      <c r="D45" s="210">
        <f>SUM(E45:F45)</f>
        <v>0</v>
      </c>
      <c r="E45" s="213">
        <v>0</v>
      </c>
      <c r="F45" s="210" t="s">
        <v>143</v>
      </c>
      <c r="G45" s="210">
        <f>SUM(H45:I45)</f>
        <v>0</v>
      </c>
      <c r="H45" s="213">
        <v>0</v>
      </c>
      <c r="I45" s="210" t="s">
        <v>143</v>
      </c>
      <c r="J45" s="210">
        <f>SUM(K45:L45)</f>
        <v>0</v>
      </c>
      <c r="K45" s="213">
        <v>0</v>
      </c>
      <c r="L45" s="211" t="s">
        <v>143</v>
      </c>
    </row>
    <row r="46" spans="1:12" s="220" customFormat="1" ht="21" hidden="1" customHeight="1" x14ac:dyDescent="0.35">
      <c r="A46" s="202">
        <v>8152</v>
      </c>
      <c r="B46" s="216" t="s">
        <v>736</v>
      </c>
      <c r="C46" s="217"/>
      <c r="D46" s="210">
        <f>SUM(E46:F46)</f>
        <v>0</v>
      </c>
      <c r="E46" s="213">
        <v>0</v>
      </c>
      <c r="F46" s="210" t="s">
        <v>143</v>
      </c>
      <c r="G46" s="210">
        <f>SUM(H46:I46)</f>
        <v>0</v>
      </c>
      <c r="H46" s="213">
        <v>0</v>
      </c>
      <c r="I46" s="210" t="s">
        <v>143</v>
      </c>
      <c r="J46" s="210">
        <f>SUM(K46:L46)</f>
        <v>0</v>
      </c>
      <c r="K46" s="213">
        <v>0</v>
      </c>
      <c r="L46" s="211" t="s">
        <v>143</v>
      </c>
    </row>
    <row r="47" spans="1:12" s="220" customFormat="1" ht="53.25" customHeight="1" x14ac:dyDescent="0.35">
      <c r="A47" s="202">
        <v>8160</v>
      </c>
      <c r="B47" s="212" t="s">
        <v>737</v>
      </c>
      <c r="C47" s="217"/>
      <c r="D47" s="210">
        <f t="shared" ref="D47:L47" si="7">SUM(D49,D54,D58,D74,D75,D73)</f>
        <v>-370436.19999999995</v>
      </c>
      <c r="E47" s="210">
        <f t="shared" si="7"/>
        <v>0</v>
      </c>
      <c r="F47" s="210">
        <f t="shared" si="7"/>
        <v>-370436.19999999995</v>
      </c>
      <c r="G47" s="210">
        <f t="shared" si="7"/>
        <v>6592001.0999999996</v>
      </c>
      <c r="H47" s="210">
        <f t="shared" si="7"/>
        <v>169415.19999999925</v>
      </c>
      <c r="I47" s="210">
        <f t="shared" si="7"/>
        <v>6422585.9000000004</v>
      </c>
      <c r="J47" s="210">
        <f t="shared" si="7"/>
        <v>-3526446.3459999999</v>
      </c>
      <c r="K47" s="210">
        <f t="shared" si="7"/>
        <v>-9473043.6642999984</v>
      </c>
      <c r="L47" s="211">
        <f t="shared" si="7"/>
        <v>5946597.3182999985</v>
      </c>
    </row>
    <row r="48" spans="1:12" s="220" customFormat="1" x14ac:dyDescent="0.35">
      <c r="A48" s="202"/>
      <c r="B48" s="216" t="s">
        <v>244</v>
      </c>
      <c r="C48" s="217"/>
      <c r="D48" s="210"/>
      <c r="E48" s="213"/>
      <c r="F48" s="210"/>
      <c r="G48" s="210"/>
      <c r="H48" s="213"/>
      <c r="I48" s="210"/>
      <c r="J48" s="210"/>
      <c r="K48" s="213"/>
      <c r="L48" s="211"/>
    </row>
    <row r="49" spans="1:12" s="207" customFormat="1" ht="51" customHeight="1" x14ac:dyDescent="0.35">
      <c r="A49" s="202">
        <v>8161</v>
      </c>
      <c r="B49" s="203" t="s">
        <v>738</v>
      </c>
      <c r="C49" s="217"/>
      <c r="D49" s="210">
        <f>SUM(D51:D53)</f>
        <v>-1511800</v>
      </c>
      <c r="E49" s="213" t="s">
        <v>16</v>
      </c>
      <c r="F49" s="210">
        <f>SUM(F51:F53)</f>
        <v>-1511800</v>
      </c>
      <c r="G49" s="210">
        <f>SUM(G51:G53)</f>
        <v>-7311800</v>
      </c>
      <c r="H49" s="213" t="s">
        <v>16</v>
      </c>
      <c r="I49" s="210">
        <f>SUM(I51:I53)</f>
        <v>-7311800</v>
      </c>
      <c r="J49" s="210">
        <f>SUM(J51:J53)</f>
        <v>-7310564.9819999998</v>
      </c>
      <c r="K49" s="213" t="s">
        <v>16</v>
      </c>
      <c r="L49" s="211">
        <f>SUM(L51:L53)</f>
        <v>-7310564.9819999998</v>
      </c>
    </row>
    <row r="50" spans="1:12" s="207" customFormat="1" x14ac:dyDescent="0.35">
      <c r="A50" s="202"/>
      <c r="B50" s="215" t="s">
        <v>720</v>
      </c>
      <c r="C50" s="217"/>
      <c r="D50" s="210"/>
      <c r="E50" s="213"/>
      <c r="F50" s="210"/>
      <c r="G50" s="210"/>
      <c r="H50" s="213"/>
      <c r="I50" s="210"/>
      <c r="J50" s="210"/>
      <c r="K50" s="213"/>
      <c r="L50" s="211"/>
    </row>
    <row r="51" spans="1:12" ht="58.5" hidden="1" customHeight="1" x14ac:dyDescent="0.35">
      <c r="A51" s="202">
        <v>8162</v>
      </c>
      <c r="B51" s="216" t="s">
        <v>739</v>
      </c>
      <c r="C51" s="217" t="s">
        <v>8</v>
      </c>
      <c r="D51" s="210">
        <f>SUM(E51:F51)</f>
        <v>0</v>
      </c>
      <c r="E51" s="213" t="s">
        <v>16</v>
      </c>
      <c r="F51" s="210"/>
      <c r="G51" s="210">
        <f>SUM(H51:I51)</f>
        <v>0</v>
      </c>
      <c r="H51" s="213" t="s">
        <v>16</v>
      </c>
      <c r="I51" s="210"/>
      <c r="J51" s="210">
        <f>SUM(K51:L51)</f>
        <v>0</v>
      </c>
      <c r="K51" s="213" t="s">
        <v>16</v>
      </c>
      <c r="L51" s="211"/>
    </row>
    <row r="52" spans="1:12" s="207" customFormat="1" ht="97.5" customHeight="1" x14ac:dyDescent="0.35">
      <c r="A52" s="202">
        <v>8163</v>
      </c>
      <c r="B52" s="216" t="s">
        <v>740</v>
      </c>
      <c r="C52" s="217" t="s">
        <v>8</v>
      </c>
      <c r="D52" s="210">
        <f>SUM(E52:F52)</f>
        <v>500000</v>
      </c>
      <c r="E52" s="213" t="s">
        <v>16</v>
      </c>
      <c r="F52" s="210">
        <v>500000</v>
      </c>
      <c r="G52" s="210">
        <f>SUM(H52:I52)</f>
        <v>0</v>
      </c>
      <c r="H52" s="213" t="s">
        <v>16</v>
      </c>
      <c r="I52" s="210">
        <v>0</v>
      </c>
      <c r="J52" s="210">
        <f>SUM(K52:L52)</f>
        <v>0</v>
      </c>
      <c r="K52" s="213" t="s">
        <v>16</v>
      </c>
      <c r="L52" s="211">
        <v>0</v>
      </c>
    </row>
    <row r="53" spans="1:12" ht="45.75" customHeight="1" x14ac:dyDescent="0.35">
      <c r="A53" s="202">
        <v>8164</v>
      </c>
      <c r="B53" s="216" t="s">
        <v>741</v>
      </c>
      <c r="C53" s="217" t="s">
        <v>9</v>
      </c>
      <c r="D53" s="210">
        <f>SUM(E53:F53)</f>
        <v>-2011800</v>
      </c>
      <c r="E53" s="213" t="s">
        <v>16</v>
      </c>
      <c r="F53" s="210">
        <v>-2011800</v>
      </c>
      <c r="G53" s="210">
        <f>SUM(H53:I53)</f>
        <v>-7311800</v>
      </c>
      <c r="H53" s="213" t="s">
        <v>16</v>
      </c>
      <c r="I53" s="210">
        <v>-7311800</v>
      </c>
      <c r="J53" s="210">
        <f>SUM(K53:L53)</f>
        <v>-7310564.9819999998</v>
      </c>
      <c r="K53" s="213" t="s">
        <v>16</v>
      </c>
      <c r="L53" s="211">
        <v>-7310564.9819999998</v>
      </c>
    </row>
    <row r="54" spans="1:12" s="207" customFormat="1" ht="23.25" hidden="1" customHeight="1" x14ac:dyDescent="0.35">
      <c r="A54" s="202">
        <v>8170</v>
      </c>
      <c r="B54" s="203" t="s">
        <v>742</v>
      </c>
      <c r="C54" s="217"/>
      <c r="D54" s="213">
        <f>SUM(D56:D57)</f>
        <v>0</v>
      </c>
      <c r="E54" s="213">
        <f t="shared" ref="E54:L54" si="8">SUM(E56:E57)</f>
        <v>0</v>
      </c>
      <c r="F54" s="213">
        <f t="shared" si="8"/>
        <v>0</v>
      </c>
      <c r="G54" s="213">
        <f t="shared" si="8"/>
        <v>0</v>
      </c>
      <c r="H54" s="213">
        <f t="shared" si="8"/>
        <v>0</v>
      </c>
      <c r="I54" s="213">
        <f t="shared" si="8"/>
        <v>0</v>
      </c>
      <c r="J54" s="213">
        <f t="shared" si="8"/>
        <v>0</v>
      </c>
      <c r="K54" s="213">
        <f t="shared" si="8"/>
        <v>0</v>
      </c>
      <c r="L54" s="214">
        <f t="shared" si="8"/>
        <v>0</v>
      </c>
    </row>
    <row r="55" spans="1:12" s="207" customFormat="1" hidden="1" x14ac:dyDescent="0.35">
      <c r="A55" s="202"/>
      <c r="B55" s="215" t="s">
        <v>720</v>
      </c>
      <c r="C55" s="217"/>
      <c r="D55" s="213"/>
      <c r="E55" s="213"/>
      <c r="F55" s="213"/>
      <c r="G55" s="213"/>
      <c r="H55" s="213"/>
      <c r="I55" s="213"/>
      <c r="J55" s="213"/>
      <c r="K55" s="213"/>
      <c r="L55" s="214"/>
    </row>
    <row r="56" spans="1:12" ht="38.25" hidden="1" customHeight="1" x14ac:dyDescent="0.35">
      <c r="A56" s="202">
        <v>8171</v>
      </c>
      <c r="B56" s="216" t="s">
        <v>743</v>
      </c>
      <c r="C56" s="217" t="s">
        <v>10</v>
      </c>
      <c r="D56" s="210">
        <f>SUM(E56:F56)</f>
        <v>0</v>
      </c>
      <c r="E56" s="210">
        <v>0</v>
      </c>
      <c r="F56" s="210"/>
      <c r="G56" s="210">
        <f>SUM(H56:I56)</f>
        <v>0</v>
      </c>
      <c r="H56" s="210">
        <v>0</v>
      </c>
      <c r="I56" s="210"/>
      <c r="J56" s="210">
        <f>SUM(K56:L56)</f>
        <v>0</v>
      </c>
      <c r="K56" s="210">
        <v>0</v>
      </c>
      <c r="L56" s="211"/>
    </row>
    <row r="57" spans="1:12" ht="26.25" hidden="1" customHeight="1" x14ac:dyDescent="0.35">
      <c r="A57" s="202">
        <v>8172</v>
      </c>
      <c r="B57" s="222" t="s">
        <v>744</v>
      </c>
      <c r="C57" s="217" t="s">
        <v>11</v>
      </c>
      <c r="D57" s="210">
        <f>SUM(E57:F57)</f>
        <v>0</v>
      </c>
      <c r="E57" s="213">
        <v>0</v>
      </c>
      <c r="F57" s="210"/>
      <c r="G57" s="210">
        <f>SUM(H57:I57)</f>
        <v>0</v>
      </c>
      <c r="H57" s="213">
        <v>0</v>
      </c>
      <c r="I57" s="210"/>
      <c r="J57" s="210">
        <f>SUM(K57:L57)</f>
        <v>0</v>
      </c>
      <c r="K57" s="213">
        <v>0</v>
      </c>
      <c r="L57" s="211"/>
    </row>
    <row r="58" spans="1:12" s="207" customFormat="1" ht="57" customHeight="1" x14ac:dyDescent="0.35">
      <c r="A58" s="202">
        <v>8190</v>
      </c>
      <c r="B58" s="218" t="s">
        <v>745</v>
      </c>
      <c r="C58" s="209"/>
      <c r="D58" s="210">
        <f>SUM(E58:F58)</f>
        <v>1141363.8</v>
      </c>
      <c r="E58" s="210">
        <f>E60-E63</f>
        <v>0</v>
      </c>
      <c r="F58" s="210">
        <f>F66</f>
        <v>1141363.8</v>
      </c>
      <c r="G58" s="210">
        <f>SUM(H58:I58)</f>
        <v>13903801.1</v>
      </c>
      <c r="H58" s="210">
        <f>H60-H63</f>
        <v>169415.19999999925</v>
      </c>
      <c r="I58" s="210">
        <f>I66</f>
        <v>13734385.9</v>
      </c>
      <c r="J58" s="210">
        <f>SUM(K58:L58)</f>
        <v>13903801.044299999</v>
      </c>
      <c r="K58" s="210">
        <f>K60-K63</f>
        <v>169415.14430000074</v>
      </c>
      <c r="L58" s="211">
        <f>L66</f>
        <v>13734385.899999999</v>
      </c>
    </row>
    <row r="59" spans="1:12" s="207" customFormat="1" x14ac:dyDescent="0.35">
      <c r="A59" s="223"/>
      <c r="B59" s="216" t="s">
        <v>244</v>
      </c>
      <c r="C59" s="209"/>
      <c r="D59" s="210"/>
      <c r="E59" s="210"/>
      <c r="F59" s="210"/>
      <c r="G59" s="210"/>
      <c r="H59" s="210"/>
      <c r="I59" s="210"/>
      <c r="J59" s="210"/>
      <c r="K59" s="210"/>
      <c r="L59" s="211"/>
    </row>
    <row r="60" spans="1:12" ht="63.75" customHeight="1" x14ac:dyDescent="0.35">
      <c r="A60" s="202">
        <v>8191</v>
      </c>
      <c r="B60" s="215" t="s">
        <v>746</v>
      </c>
      <c r="C60" s="224">
        <v>9320</v>
      </c>
      <c r="D60" s="210">
        <f>SUM(D64:D65)</f>
        <v>541363.80000000005</v>
      </c>
      <c r="E60" s="210">
        <f>SUM(E64:E65)</f>
        <v>541363.80000000005</v>
      </c>
      <c r="F60" s="210" t="s">
        <v>143</v>
      </c>
      <c r="G60" s="210">
        <f>SUM(G64:G65)</f>
        <v>13395564.4</v>
      </c>
      <c r="H60" s="210">
        <f>SUM(H64:H65)</f>
        <v>13395564.4</v>
      </c>
      <c r="I60" s="210" t="s">
        <v>143</v>
      </c>
      <c r="J60" s="210">
        <f>SUM(J64:J65)</f>
        <v>13395564.3443</v>
      </c>
      <c r="K60" s="210">
        <f>SUM(K64:K65)</f>
        <v>13395564.3443</v>
      </c>
      <c r="L60" s="211" t="s">
        <v>143</v>
      </c>
    </row>
    <row r="61" spans="1:12" x14ac:dyDescent="0.35">
      <c r="A61" s="202"/>
      <c r="B61" s="215" t="s">
        <v>720</v>
      </c>
      <c r="C61" s="209"/>
      <c r="D61" s="210"/>
      <c r="E61" s="210"/>
      <c r="F61" s="210"/>
      <c r="G61" s="210"/>
      <c r="H61" s="210"/>
      <c r="I61" s="210"/>
      <c r="J61" s="210"/>
      <c r="K61" s="210"/>
      <c r="L61" s="211"/>
    </row>
    <row r="62" spans="1:12" ht="81.75" customHeight="1" x14ac:dyDescent="0.35">
      <c r="A62" s="202">
        <v>8192</v>
      </c>
      <c r="B62" s="216" t="s">
        <v>747</v>
      </c>
      <c r="C62" s="209"/>
      <c r="D62" s="210">
        <f>SUM(E62:F62)</f>
        <v>0</v>
      </c>
      <c r="E62" s="210">
        <v>0</v>
      </c>
      <c r="F62" s="213" t="s">
        <v>16</v>
      </c>
      <c r="G62" s="210">
        <f>SUM(H62:I62)</f>
        <v>169415.2</v>
      </c>
      <c r="H62" s="210">
        <v>169415.2</v>
      </c>
      <c r="I62" s="213" t="s">
        <v>16</v>
      </c>
      <c r="J62" s="210">
        <f>SUM(K62:L62)</f>
        <v>169415.14430000001</v>
      </c>
      <c r="K62" s="210">
        <v>169415.14430000001</v>
      </c>
      <c r="L62" s="214" t="s">
        <v>16</v>
      </c>
    </row>
    <row r="63" spans="1:12" ht="45.75" customHeight="1" x14ac:dyDescent="0.35">
      <c r="A63" s="202">
        <v>8193</v>
      </c>
      <c r="B63" s="216" t="s">
        <v>748</v>
      </c>
      <c r="C63" s="209"/>
      <c r="D63" s="210">
        <f>D60-D62</f>
        <v>541363.80000000005</v>
      </c>
      <c r="E63" s="210">
        <f>E60-E62</f>
        <v>541363.80000000005</v>
      </c>
      <c r="F63" s="213" t="s">
        <v>143</v>
      </c>
      <c r="G63" s="210">
        <f>G60-G62</f>
        <v>13226149.200000001</v>
      </c>
      <c r="H63" s="210">
        <f>H60-H62</f>
        <v>13226149.200000001</v>
      </c>
      <c r="I63" s="213" t="s">
        <v>143</v>
      </c>
      <c r="J63" s="210">
        <f>J60-J62</f>
        <v>13226149.199999999</v>
      </c>
      <c r="K63" s="210">
        <f>K60-K62</f>
        <v>13226149.199999999</v>
      </c>
      <c r="L63" s="214" t="s">
        <v>143</v>
      </c>
    </row>
    <row r="64" spans="1:12" ht="51.75" customHeight="1" x14ac:dyDescent="0.35">
      <c r="A64" s="202">
        <v>8194</v>
      </c>
      <c r="B64" s="215" t="s">
        <v>749</v>
      </c>
      <c r="C64" s="224">
        <v>9321</v>
      </c>
      <c r="D64" s="210">
        <f>SUM(E64:F64)</f>
        <v>541363.80000000005</v>
      </c>
      <c r="E64" s="210">
        <v>541363.80000000005</v>
      </c>
      <c r="F64" s="210" t="s">
        <v>143</v>
      </c>
      <c r="G64" s="210">
        <f>SUM(H64:I64)</f>
        <v>13395564.4</v>
      </c>
      <c r="H64" s="210">
        <v>13395564.4</v>
      </c>
      <c r="I64" s="210" t="s">
        <v>143</v>
      </c>
      <c r="J64" s="210">
        <f>SUM(K64:L64)</f>
        <v>13395564.3443</v>
      </c>
      <c r="K64" s="210">
        <v>13395564.3443</v>
      </c>
      <c r="L64" s="211" t="s">
        <v>143</v>
      </c>
    </row>
    <row r="65" spans="1:12" ht="111.75" hidden="1" customHeight="1" x14ac:dyDescent="0.35">
      <c r="A65" s="202">
        <v>8195</v>
      </c>
      <c r="B65" s="215" t="s">
        <v>750</v>
      </c>
      <c r="C65" s="224">
        <v>9322</v>
      </c>
      <c r="D65" s="210">
        <f>SUM(E65:F65)</f>
        <v>0</v>
      </c>
      <c r="E65" s="210"/>
      <c r="F65" s="210" t="s">
        <v>143</v>
      </c>
      <c r="G65" s="210">
        <f>SUM(H65:I65)</f>
        <v>0</v>
      </c>
      <c r="H65" s="210"/>
      <c r="I65" s="210" t="s">
        <v>143</v>
      </c>
      <c r="J65" s="210">
        <f>SUM(K65:L65)</f>
        <v>0</v>
      </c>
      <c r="K65" s="210"/>
      <c r="L65" s="211" t="s">
        <v>143</v>
      </c>
    </row>
    <row r="66" spans="1:12" ht="51.75" customHeight="1" x14ac:dyDescent="0.35">
      <c r="A66" s="202">
        <v>8196</v>
      </c>
      <c r="B66" s="215" t="s">
        <v>751</v>
      </c>
      <c r="C66" s="208">
        <v>9330</v>
      </c>
      <c r="D66" s="210">
        <f t="shared" ref="D66:L66" si="9">SUM(D68,D72)</f>
        <v>1141363.8</v>
      </c>
      <c r="E66" s="210">
        <f t="shared" si="9"/>
        <v>0</v>
      </c>
      <c r="F66" s="210">
        <f t="shared" si="9"/>
        <v>1141363.8</v>
      </c>
      <c r="G66" s="210">
        <f t="shared" si="9"/>
        <v>13734385.9</v>
      </c>
      <c r="H66" s="210">
        <f t="shared" si="9"/>
        <v>0</v>
      </c>
      <c r="I66" s="210">
        <f t="shared" si="9"/>
        <v>13734385.9</v>
      </c>
      <c r="J66" s="210">
        <f t="shared" si="9"/>
        <v>13734385.899999999</v>
      </c>
      <c r="K66" s="210">
        <f t="shared" si="9"/>
        <v>0</v>
      </c>
      <c r="L66" s="211">
        <f t="shared" si="9"/>
        <v>13734385.899999999</v>
      </c>
    </row>
    <row r="67" spans="1:12" x14ac:dyDescent="0.35">
      <c r="A67" s="202"/>
      <c r="B67" s="215" t="s">
        <v>720</v>
      </c>
      <c r="C67" s="208"/>
      <c r="D67" s="210"/>
      <c r="E67" s="213"/>
      <c r="F67" s="210"/>
      <c r="G67" s="210"/>
      <c r="H67" s="213"/>
      <c r="I67" s="210"/>
      <c r="J67" s="210"/>
      <c r="K67" s="213"/>
      <c r="L67" s="211"/>
    </row>
    <row r="68" spans="1:12" ht="60" customHeight="1" x14ac:dyDescent="0.35">
      <c r="A68" s="202">
        <v>8197</v>
      </c>
      <c r="B68" s="216" t="s">
        <v>752</v>
      </c>
      <c r="C68" s="208"/>
      <c r="D68" s="210">
        <f>SUM(D70,D71)</f>
        <v>600000</v>
      </c>
      <c r="E68" s="213" t="s">
        <v>16</v>
      </c>
      <c r="F68" s="210">
        <f>SUM(F70,F71)</f>
        <v>600000</v>
      </c>
      <c r="G68" s="210">
        <f>SUM(G70,G71)</f>
        <v>508236.7</v>
      </c>
      <c r="H68" s="213" t="s">
        <v>16</v>
      </c>
      <c r="I68" s="210">
        <f>SUM(I70,I71)</f>
        <v>508236.7</v>
      </c>
      <c r="J68" s="210">
        <f>SUM(J70,J71)</f>
        <v>508236.7</v>
      </c>
      <c r="K68" s="213" t="s">
        <v>16</v>
      </c>
      <c r="L68" s="211">
        <f>SUM(L70,L71)</f>
        <v>508236.7</v>
      </c>
    </row>
    <row r="69" spans="1:12" x14ac:dyDescent="0.35">
      <c r="A69" s="202"/>
      <c r="B69" s="216" t="s">
        <v>244</v>
      </c>
      <c r="C69" s="208"/>
      <c r="D69" s="210"/>
      <c r="E69" s="213"/>
      <c r="F69" s="210"/>
      <c r="G69" s="210"/>
      <c r="H69" s="213"/>
      <c r="I69" s="210"/>
      <c r="J69" s="210"/>
      <c r="K69" s="213"/>
      <c r="L69" s="211"/>
    </row>
    <row r="70" spans="1:12" ht="53.25" customHeight="1" x14ac:dyDescent="0.35">
      <c r="A70" s="202">
        <v>8198</v>
      </c>
      <c r="B70" s="215" t="s">
        <v>753</v>
      </c>
      <c r="C70" s="208">
        <v>9331</v>
      </c>
      <c r="D70" s="210">
        <f>SUM(E70:F70)</f>
        <v>600000</v>
      </c>
      <c r="E70" s="213" t="s">
        <v>16</v>
      </c>
      <c r="F70" s="210">
        <v>600000</v>
      </c>
      <c r="G70" s="210">
        <f>SUM(H70:I70)</f>
        <v>508236.7</v>
      </c>
      <c r="H70" s="213" t="s">
        <v>16</v>
      </c>
      <c r="I70" s="210">
        <v>508236.7</v>
      </c>
      <c r="J70" s="210">
        <f>SUM(K70:L70)</f>
        <v>508236.7</v>
      </c>
      <c r="K70" s="213" t="s">
        <v>16</v>
      </c>
      <c r="L70" s="211">
        <v>508236.7</v>
      </c>
    </row>
    <row r="71" spans="1:12" ht="108.75" hidden="1" customHeight="1" x14ac:dyDescent="0.35">
      <c r="A71" s="202">
        <v>8199</v>
      </c>
      <c r="B71" s="215" t="s">
        <v>754</v>
      </c>
      <c r="C71" s="208">
        <v>9332</v>
      </c>
      <c r="D71" s="210">
        <f>SUM(E71:F71)</f>
        <v>0</v>
      </c>
      <c r="E71" s="213" t="s">
        <v>16</v>
      </c>
      <c r="F71" s="210"/>
      <c r="G71" s="210">
        <f>SUM(H71:I71)</f>
        <v>0</v>
      </c>
      <c r="H71" s="213" t="s">
        <v>16</v>
      </c>
      <c r="I71" s="210"/>
      <c r="J71" s="210">
        <f>SUM(K71:L71)</f>
        <v>0</v>
      </c>
      <c r="K71" s="213" t="s">
        <v>16</v>
      </c>
      <c r="L71" s="211"/>
    </row>
    <row r="72" spans="1:12" ht="67.5" customHeight="1" x14ac:dyDescent="0.35">
      <c r="A72" s="202">
        <v>8200</v>
      </c>
      <c r="B72" s="216" t="s">
        <v>755</v>
      </c>
      <c r="C72" s="208"/>
      <c r="D72" s="210">
        <f>SUM(D63)</f>
        <v>541363.80000000005</v>
      </c>
      <c r="E72" s="213" t="s">
        <v>16</v>
      </c>
      <c r="F72" s="210">
        <f>SUM(E63)</f>
        <v>541363.80000000005</v>
      </c>
      <c r="G72" s="210">
        <f>SUM(G63)</f>
        <v>13226149.200000001</v>
      </c>
      <c r="H72" s="213" t="s">
        <v>16</v>
      </c>
      <c r="I72" s="210">
        <f>SUM(H63)</f>
        <v>13226149.200000001</v>
      </c>
      <c r="J72" s="210">
        <f>SUM(J63)</f>
        <v>13226149.199999999</v>
      </c>
      <c r="K72" s="213" t="s">
        <v>16</v>
      </c>
      <c r="L72" s="211">
        <f>SUM(K63)</f>
        <v>13226149.199999999</v>
      </c>
    </row>
    <row r="73" spans="1:12" ht="58.5" hidden="1" customHeight="1" x14ac:dyDescent="0.35">
      <c r="A73" s="202">
        <v>8201</v>
      </c>
      <c r="B73" s="203" t="s">
        <v>756</v>
      </c>
      <c r="C73" s="215"/>
      <c r="D73" s="210" t="s">
        <v>143</v>
      </c>
      <c r="E73" s="213" t="s">
        <v>16</v>
      </c>
      <c r="F73" s="213" t="s">
        <v>16</v>
      </c>
      <c r="G73" s="210" t="s">
        <v>143</v>
      </c>
      <c r="H73" s="213" t="s">
        <v>16</v>
      </c>
      <c r="I73" s="213" t="s">
        <v>143</v>
      </c>
      <c r="J73" s="210">
        <f>SUM(K73:L73)</f>
        <v>0</v>
      </c>
      <c r="K73" s="213">
        <v>0</v>
      </c>
      <c r="L73" s="214">
        <v>0</v>
      </c>
    </row>
    <row r="74" spans="1:12" ht="63.75" hidden="1" customHeight="1" x14ac:dyDescent="0.35">
      <c r="A74" s="202">
        <v>8202</v>
      </c>
      <c r="B74" s="203" t="s">
        <v>757</v>
      </c>
      <c r="C74" s="215"/>
      <c r="D74" s="210">
        <f>SUM(E74:F74)</f>
        <v>0</v>
      </c>
      <c r="E74" s="213" t="s">
        <v>143</v>
      </c>
      <c r="F74" s="210">
        <v>0</v>
      </c>
      <c r="G74" s="210">
        <f>SUM(H74:I74)</f>
        <v>0</v>
      </c>
      <c r="H74" s="213" t="s">
        <v>16</v>
      </c>
      <c r="I74" s="210">
        <v>0</v>
      </c>
      <c r="J74" s="210">
        <f>SUM(K74:L74)</f>
        <v>0</v>
      </c>
      <c r="K74" s="213">
        <v>0</v>
      </c>
      <c r="L74" s="211">
        <v>0</v>
      </c>
    </row>
    <row r="75" spans="1:12" ht="74.25" customHeight="1" x14ac:dyDescent="0.35">
      <c r="A75" s="202">
        <v>8203</v>
      </c>
      <c r="B75" s="203" t="s">
        <v>758</v>
      </c>
      <c r="C75" s="215"/>
      <c r="D75" s="213">
        <f>SUM(E75:F75)</f>
        <v>0</v>
      </c>
      <c r="E75" s="213">
        <v>0</v>
      </c>
      <c r="F75" s="210">
        <v>0</v>
      </c>
      <c r="G75" s="213">
        <f>SUM(H75:I75)</f>
        <v>0</v>
      </c>
      <c r="H75" s="213">
        <v>0</v>
      </c>
      <c r="I75" s="210">
        <v>0</v>
      </c>
      <c r="J75" s="213">
        <f>SUM(K75:L75)</f>
        <v>-10119682.408299999</v>
      </c>
      <c r="K75" s="213">
        <v>-9642458.8085999992</v>
      </c>
      <c r="L75" s="211">
        <v>-477223.59970000002</v>
      </c>
    </row>
    <row r="76" spans="1:12" ht="52.5" customHeight="1" x14ac:dyDescent="0.35">
      <c r="A76" s="202">
        <v>8204</v>
      </c>
      <c r="B76" s="216" t="s">
        <v>759</v>
      </c>
      <c r="C76" s="215"/>
      <c r="D76" s="213">
        <f>SUM(E76:F76)</f>
        <v>0</v>
      </c>
      <c r="E76" s="213">
        <v>0</v>
      </c>
      <c r="F76" s="210">
        <v>0</v>
      </c>
      <c r="G76" s="213">
        <f>SUM(H76:I76)</f>
        <v>0</v>
      </c>
      <c r="H76" s="213">
        <v>0</v>
      </c>
      <c r="I76" s="210">
        <v>0</v>
      </c>
      <c r="J76" s="213">
        <f>SUM(K76:L76)</f>
        <v>-13395564.3443</v>
      </c>
      <c r="K76" s="213">
        <v>-169415.14430000001</v>
      </c>
      <c r="L76" s="211">
        <v>-13226149.199999999</v>
      </c>
    </row>
    <row r="77" spans="1:12" ht="36.75" customHeight="1" x14ac:dyDescent="0.35">
      <c r="A77" s="202">
        <v>8300</v>
      </c>
      <c r="B77" s="203" t="s">
        <v>760</v>
      </c>
      <c r="C77" s="209"/>
      <c r="D77" s="205">
        <f>SUM(D79)</f>
        <v>648888.9</v>
      </c>
      <c r="E77" s="205">
        <f t="shared" ref="E77:L77" si="10">SUM(E79)</f>
        <v>0</v>
      </c>
      <c r="F77" s="205">
        <f t="shared" si="10"/>
        <v>648888.9</v>
      </c>
      <c r="G77" s="205">
        <f t="shared" si="10"/>
        <v>500000</v>
      </c>
      <c r="H77" s="205">
        <f t="shared" si="10"/>
        <v>0</v>
      </c>
      <c r="I77" s="205">
        <f t="shared" si="10"/>
        <v>500000</v>
      </c>
      <c r="J77" s="205">
        <f t="shared" si="10"/>
        <v>510529.8873</v>
      </c>
      <c r="K77" s="205">
        <f t="shared" si="10"/>
        <v>0</v>
      </c>
      <c r="L77" s="206">
        <f t="shared" si="10"/>
        <v>510529.8873</v>
      </c>
    </row>
    <row r="78" spans="1:12" x14ac:dyDescent="0.35">
      <c r="A78" s="202"/>
      <c r="B78" s="225" t="s">
        <v>244</v>
      </c>
      <c r="C78" s="209"/>
      <c r="D78" s="205"/>
      <c r="E78" s="205"/>
      <c r="F78" s="205"/>
      <c r="G78" s="205"/>
      <c r="H78" s="205"/>
      <c r="I78" s="205"/>
      <c r="J78" s="205"/>
      <c r="K78" s="205"/>
      <c r="L78" s="206"/>
    </row>
    <row r="79" spans="1:12" ht="54" customHeight="1" x14ac:dyDescent="0.35">
      <c r="A79" s="202">
        <v>8310</v>
      </c>
      <c r="B79" s="212" t="s">
        <v>761</v>
      </c>
      <c r="C79" s="209"/>
      <c r="D79" s="210">
        <f>SUM(D81,D85)</f>
        <v>648888.9</v>
      </c>
      <c r="E79" s="210">
        <f t="shared" ref="E79:L79" si="11">SUM(E81,E85)</f>
        <v>0</v>
      </c>
      <c r="F79" s="210">
        <f t="shared" si="11"/>
        <v>648888.9</v>
      </c>
      <c r="G79" s="210">
        <f t="shared" si="11"/>
        <v>500000</v>
      </c>
      <c r="H79" s="210">
        <f t="shared" si="11"/>
        <v>0</v>
      </c>
      <c r="I79" s="210">
        <f t="shared" si="11"/>
        <v>500000</v>
      </c>
      <c r="J79" s="210">
        <f t="shared" si="11"/>
        <v>510529.8873</v>
      </c>
      <c r="K79" s="210">
        <f t="shared" si="11"/>
        <v>0</v>
      </c>
      <c r="L79" s="211">
        <f t="shared" si="11"/>
        <v>510529.8873</v>
      </c>
    </row>
    <row r="80" spans="1:12" x14ac:dyDescent="0.35">
      <c r="A80" s="202"/>
      <c r="B80" s="216" t="s">
        <v>244</v>
      </c>
      <c r="C80" s="209"/>
      <c r="D80" s="210"/>
      <c r="E80" s="213"/>
      <c r="F80" s="210"/>
      <c r="G80" s="210"/>
      <c r="H80" s="213"/>
      <c r="I80" s="210"/>
      <c r="J80" s="210"/>
      <c r="K80" s="213"/>
      <c r="L80" s="211"/>
    </row>
    <row r="81" spans="1:12" ht="50.25" hidden="1" customHeight="1" x14ac:dyDescent="0.35">
      <c r="A81" s="202">
        <v>8311</v>
      </c>
      <c r="B81" s="203" t="s">
        <v>762</v>
      </c>
      <c r="C81" s="209"/>
      <c r="D81" s="210">
        <f>SUM(D83:D84)</f>
        <v>0</v>
      </c>
      <c r="E81" s="213" t="s">
        <v>16</v>
      </c>
      <c r="F81" s="210">
        <f>SUM(F83:F84)</f>
        <v>0</v>
      </c>
      <c r="G81" s="210">
        <f>SUM(G83:G84)</f>
        <v>0</v>
      </c>
      <c r="H81" s="213" t="s">
        <v>16</v>
      </c>
      <c r="I81" s="210">
        <f>SUM(I83:I84)</f>
        <v>0</v>
      </c>
      <c r="J81" s="210">
        <f>SUM(J83:J84)</f>
        <v>0</v>
      </c>
      <c r="K81" s="213" t="s">
        <v>16</v>
      </c>
      <c r="L81" s="211">
        <f>SUM(L83:L84)</f>
        <v>0</v>
      </c>
    </row>
    <row r="82" spans="1:12" hidden="1" x14ac:dyDescent="0.35">
      <c r="A82" s="202"/>
      <c r="B82" s="215" t="s">
        <v>720</v>
      </c>
      <c r="C82" s="209"/>
      <c r="D82" s="210"/>
      <c r="E82" s="213"/>
      <c r="F82" s="210"/>
      <c r="G82" s="210"/>
      <c r="H82" s="213"/>
      <c r="I82" s="210"/>
      <c r="J82" s="210"/>
      <c r="K82" s="213"/>
      <c r="L82" s="211"/>
    </row>
    <row r="83" spans="1:12" hidden="1" x14ac:dyDescent="0.35">
      <c r="A83" s="202">
        <v>8312</v>
      </c>
      <c r="B83" s="222" t="s">
        <v>721</v>
      </c>
      <c r="C83" s="217" t="s">
        <v>0</v>
      </c>
      <c r="D83" s="210">
        <f>SUM(E83:F83)</f>
        <v>0</v>
      </c>
      <c r="E83" s="213" t="s">
        <v>16</v>
      </c>
      <c r="F83" s="210">
        <v>0</v>
      </c>
      <c r="G83" s="210">
        <f>SUM(H83:I83)</f>
        <v>0</v>
      </c>
      <c r="H83" s="213" t="s">
        <v>16</v>
      </c>
      <c r="I83" s="210">
        <v>0</v>
      </c>
      <c r="J83" s="210">
        <f>SUM(K83:L83)</f>
        <v>0</v>
      </c>
      <c r="K83" s="213" t="s">
        <v>16</v>
      </c>
      <c r="L83" s="211">
        <v>0</v>
      </c>
    </row>
    <row r="84" spans="1:12" ht="17.25" hidden="1" customHeight="1" x14ac:dyDescent="0.35">
      <c r="A84" s="202">
        <v>8313</v>
      </c>
      <c r="B84" s="222" t="s">
        <v>722</v>
      </c>
      <c r="C84" s="217" t="s">
        <v>1</v>
      </c>
      <c r="D84" s="210">
        <f>SUM(E84:F84)</f>
        <v>0</v>
      </c>
      <c r="E84" s="213" t="s">
        <v>16</v>
      </c>
      <c r="F84" s="210"/>
      <c r="G84" s="210">
        <f>SUM(H84:I84)</f>
        <v>0</v>
      </c>
      <c r="H84" s="213" t="s">
        <v>16</v>
      </c>
      <c r="I84" s="210"/>
      <c r="J84" s="210">
        <f>SUM(K84:L84)</f>
        <v>0</v>
      </c>
      <c r="K84" s="213" t="s">
        <v>16</v>
      </c>
      <c r="L84" s="211"/>
    </row>
    <row r="85" spans="1:12" ht="49.5" customHeight="1" x14ac:dyDescent="0.35">
      <c r="A85" s="202">
        <v>8320</v>
      </c>
      <c r="B85" s="218" t="s">
        <v>763</v>
      </c>
      <c r="C85" s="209"/>
      <c r="D85" s="210">
        <f>SUM(D87,D91)</f>
        <v>648888.9</v>
      </c>
      <c r="E85" s="210">
        <f t="shared" ref="E85:L85" si="12">SUM(E87,E91)</f>
        <v>0</v>
      </c>
      <c r="F85" s="210">
        <f t="shared" si="12"/>
        <v>648888.9</v>
      </c>
      <c r="G85" s="210">
        <f t="shared" si="12"/>
        <v>500000</v>
      </c>
      <c r="H85" s="210">
        <f t="shared" si="12"/>
        <v>0</v>
      </c>
      <c r="I85" s="210">
        <f t="shared" si="12"/>
        <v>500000</v>
      </c>
      <c r="J85" s="210">
        <f t="shared" si="12"/>
        <v>510529.8873</v>
      </c>
      <c r="K85" s="210">
        <f t="shared" si="12"/>
        <v>0</v>
      </c>
      <c r="L85" s="211">
        <f t="shared" si="12"/>
        <v>510529.8873</v>
      </c>
    </row>
    <row r="86" spans="1:12" x14ac:dyDescent="0.35">
      <c r="A86" s="202"/>
      <c r="B86" s="215" t="s">
        <v>244</v>
      </c>
      <c r="C86" s="209"/>
      <c r="D86" s="210"/>
      <c r="E86" s="210"/>
      <c r="F86" s="210"/>
      <c r="G86" s="210"/>
      <c r="H86" s="210"/>
      <c r="I86" s="210"/>
      <c r="J86" s="210"/>
      <c r="K86" s="210"/>
      <c r="L86" s="211"/>
    </row>
    <row r="87" spans="1:12" ht="31.2" x14ac:dyDescent="0.35">
      <c r="A87" s="202">
        <v>8321</v>
      </c>
      <c r="B87" s="218" t="s">
        <v>764</v>
      </c>
      <c r="C87" s="209"/>
      <c r="D87" s="210">
        <f>SUM(D89:D90)</f>
        <v>648888.9</v>
      </c>
      <c r="E87" s="213" t="s">
        <v>16</v>
      </c>
      <c r="F87" s="210">
        <f>SUM(F89:F90)</f>
        <v>648888.9</v>
      </c>
      <c r="G87" s="210">
        <f>SUM(G89:G90)</f>
        <v>500000</v>
      </c>
      <c r="H87" s="213" t="s">
        <v>16</v>
      </c>
      <c r="I87" s="210">
        <f>SUM(I89:I90)</f>
        <v>500000</v>
      </c>
      <c r="J87" s="210">
        <f>SUM(J89:J90)</f>
        <v>510529.8873</v>
      </c>
      <c r="K87" s="213" t="s">
        <v>16</v>
      </c>
      <c r="L87" s="211">
        <f>SUM(L89:L90)</f>
        <v>510529.8873</v>
      </c>
    </row>
    <row r="88" spans="1:12" x14ac:dyDescent="0.35">
      <c r="A88" s="202"/>
      <c r="B88" s="215" t="s">
        <v>720</v>
      </c>
      <c r="C88" s="209"/>
      <c r="D88" s="210"/>
      <c r="E88" s="213"/>
      <c r="F88" s="210"/>
      <c r="G88" s="210"/>
      <c r="H88" s="213"/>
      <c r="I88" s="210"/>
      <c r="J88" s="210"/>
      <c r="K88" s="213"/>
      <c r="L88" s="211"/>
    </row>
    <row r="89" spans="1:12" x14ac:dyDescent="0.35">
      <c r="A89" s="202">
        <v>8322</v>
      </c>
      <c r="B89" s="216" t="s">
        <v>765</v>
      </c>
      <c r="C89" s="217" t="s">
        <v>2</v>
      </c>
      <c r="D89" s="210">
        <f>SUM(E89:F89)</f>
        <v>648888.9</v>
      </c>
      <c r="E89" s="213" t="s">
        <v>16</v>
      </c>
      <c r="F89" s="210">
        <v>648888.9</v>
      </c>
      <c r="G89" s="210">
        <f>SUM(H89:I89)</f>
        <v>500000</v>
      </c>
      <c r="H89" s="213" t="s">
        <v>16</v>
      </c>
      <c r="I89" s="210">
        <v>500000</v>
      </c>
      <c r="J89" s="210">
        <f>SUM(K89:L89)</f>
        <v>510529.8873</v>
      </c>
      <c r="K89" s="213" t="s">
        <v>16</v>
      </c>
      <c r="L89" s="211">
        <v>510529.8873</v>
      </c>
    </row>
    <row r="90" spans="1:12" hidden="1" x14ac:dyDescent="0.35">
      <c r="A90" s="202">
        <v>8330</v>
      </c>
      <c r="B90" s="216" t="s">
        <v>766</v>
      </c>
      <c r="C90" s="217" t="s">
        <v>3</v>
      </c>
      <c r="D90" s="210">
        <f>SUM(E90:F90)</f>
        <v>0</v>
      </c>
      <c r="E90" s="213" t="s">
        <v>16</v>
      </c>
      <c r="F90" s="210">
        <v>0</v>
      </c>
      <c r="G90" s="210">
        <f>SUM(H90:I90)</f>
        <v>0</v>
      </c>
      <c r="H90" s="213" t="s">
        <v>16</v>
      </c>
      <c r="I90" s="210">
        <v>0</v>
      </c>
      <c r="J90" s="210">
        <f>SUM(K90:L90)</f>
        <v>0</v>
      </c>
      <c r="K90" s="213" t="s">
        <v>16</v>
      </c>
      <c r="L90" s="211">
        <v>0</v>
      </c>
    </row>
    <row r="91" spans="1:12" ht="31.2" hidden="1" x14ac:dyDescent="0.35">
      <c r="A91" s="202">
        <v>8340</v>
      </c>
      <c r="B91" s="218" t="s">
        <v>767</v>
      </c>
      <c r="C91" s="209"/>
      <c r="D91" s="210">
        <f>SUM(D93:D94)</f>
        <v>0</v>
      </c>
      <c r="E91" s="210">
        <f t="shared" ref="E91:L91" si="13">SUM(E93:E94)</f>
        <v>0</v>
      </c>
      <c r="F91" s="210">
        <f t="shared" si="13"/>
        <v>0</v>
      </c>
      <c r="G91" s="210">
        <f t="shared" si="13"/>
        <v>0</v>
      </c>
      <c r="H91" s="210">
        <f t="shared" si="13"/>
        <v>0</v>
      </c>
      <c r="I91" s="210">
        <f t="shared" si="13"/>
        <v>0</v>
      </c>
      <c r="J91" s="210">
        <f t="shared" si="13"/>
        <v>0</v>
      </c>
      <c r="K91" s="210">
        <f t="shared" si="13"/>
        <v>0</v>
      </c>
      <c r="L91" s="211">
        <f t="shared" si="13"/>
        <v>0</v>
      </c>
    </row>
    <row r="92" spans="1:12" hidden="1" x14ac:dyDescent="0.35">
      <c r="A92" s="202"/>
      <c r="B92" s="215" t="s">
        <v>720</v>
      </c>
      <c r="C92" s="209"/>
      <c r="D92" s="210"/>
      <c r="E92" s="210"/>
      <c r="F92" s="210"/>
      <c r="G92" s="210"/>
      <c r="H92" s="210"/>
      <c r="I92" s="210"/>
      <c r="J92" s="210"/>
      <c r="K92" s="210"/>
      <c r="L92" s="211"/>
    </row>
    <row r="93" spans="1:12" hidden="1" x14ac:dyDescent="0.35">
      <c r="A93" s="202">
        <v>8341</v>
      </c>
      <c r="B93" s="216" t="s">
        <v>768</v>
      </c>
      <c r="C93" s="217" t="s">
        <v>2</v>
      </c>
      <c r="D93" s="210">
        <f>SUM(E93:F93)</f>
        <v>0</v>
      </c>
      <c r="E93" s="210">
        <v>0</v>
      </c>
      <c r="F93" s="210" t="s">
        <v>143</v>
      </c>
      <c r="G93" s="210">
        <f>SUM(H93:I93)</f>
        <v>0</v>
      </c>
      <c r="H93" s="210">
        <v>0</v>
      </c>
      <c r="I93" s="210" t="s">
        <v>143</v>
      </c>
      <c r="J93" s="210">
        <f>SUM(K93:L93)</f>
        <v>0</v>
      </c>
      <c r="K93" s="210">
        <v>0</v>
      </c>
      <c r="L93" s="211" t="s">
        <v>143</v>
      </c>
    </row>
    <row r="94" spans="1:12" ht="16.2" hidden="1" thickBot="1" x14ac:dyDescent="0.4">
      <c r="A94" s="226">
        <v>8350</v>
      </c>
      <c r="B94" s="227" t="s">
        <v>769</v>
      </c>
      <c r="C94" s="228" t="s">
        <v>3</v>
      </c>
      <c r="D94" s="229">
        <f>SUM(E94:F94)</f>
        <v>0</v>
      </c>
      <c r="E94" s="230">
        <v>0</v>
      </c>
      <c r="F94" s="229" t="s">
        <v>143</v>
      </c>
      <c r="G94" s="229">
        <f>SUM(H94:I94)</f>
        <v>0</v>
      </c>
      <c r="H94" s="230">
        <v>0</v>
      </c>
      <c r="I94" s="229" t="s">
        <v>143</v>
      </c>
      <c r="J94" s="229">
        <f>SUM(K94:L94)</f>
        <v>0</v>
      </c>
      <c r="K94" s="230">
        <v>0</v>
      </c>
      <c r="L94" s="231" t="s">
        <v>143</v>
      </c>
    </row>
    <row r="96" spans="1:12" s="182" customFormat="1" ht="41.25" customHeight="1" x14ac:dyDescent="0.35">
      <c r="A96" s="377" t="s">
        <v>770</v>
      </c>
      <c r="B96" s="377"/>
      <c r="C96" s="377"/>
      <c r="D96" s="377"/>
      <c r="E96" s="377"/>
      <c r="F96" s="377"/>
      <c r="G96" s="377"/>
      <c r="H96" s="377"/>
      <c r="I96" s="377"/>
      <c r="J96" s="377"/>
      <c r="K96" s="377"/>
      <c r="L96" s="183"/>
    </row>
    <row r="97" spans="1:12" s="182" customFormat="1" ht="31.5" customHeight="1" x14ac:dyDescent="0.35">
      <c r="A97" s="377" t="s">
        <v>771</v>
      </c>
      <c r="B97" s="377"/>
      <c r="C97" s="377"/>
      <c r="D97" s="377"/>
      <c r="E97" s="377"/>
      <c r="F97" s="377"/>
      <c r="G97" s="377"/>
      <c r="H97" s="377"/>
      <c r="I97" s="377"/>
      <c r="J97" s="377"/>
      <c r="K97" s="377"/>
      <c r="L97" s="183"/>
    </row>
    <row r="98" spans="1:12" s="182" customFormat="1" ht="33" customHeight="1" x14ac:dyDescent="0.35">
      <c r="A98" s="377" t="s">
        <v>772</v>
      </c>
      <c r="B98" s="377"/>
      <c r="C98" s="377"/>
      <c r="D98" s="377"/>
      <c r="E98" s="377"/>
      <c r="F98" s="377"/>
      <c r="G98" s="377"/>
      <c r="H98" s="377"/>
      <c r="I98" s="377"/>
      <c r="J98" s="377"/>
      <c r="K98" s="377"/>
      <c r="L98" s="183"/>
    </row>
    <row r="99" spans="1:12" ht="30.75" customHeight="1" x14ac:dyDescent="0.35">
      <c r="A99" s="377" t="s">
        <v>773</v>
      </c>
      <c r="B99" s="377"/>
      <c r="C99" s="377"/>
      <c r="D99" s="377"/>
      <c r="E99" s="377"/>
      <c r="F99" s="377"/>
      <c r="G99" s="377"/>
      <c r="H99" s="377"/>
      <c r="I99" s="377"/>
      <c r="J99" s="377"/>
      <c r="K99" s="377"/>
    </row>
  </sheetData>
  <protectedRanges>
    <protectedRange sqref="K73:K74" name="Range24_1"/>
    <protectedRange sqref="F51" name="Range22_1"/>
    <protectedRange sqref="F56" name="Range20_1"/>
    <protectedRange sqref="I73" name="Range18_1"/>
    <protectedRange sqref="I56" name="Range16_1"/>
    <protectedRange sqref="L57" name="Range14_1"/>
    <protectedRange sqref="L51" name="Range12_1"/>
    <protectedRange sqref="L35" name="Range10_1"/>
    <protectedRange sqref="H76" name="Range8_1"/>
    <protectedRange sqref="H76" name="Range6_1"/>
    <protectedRange sqref="D55:L55 K56:L57 H56:I57 E56:F57 D59:L59 K61:K62 H61:H62 E61:E62 D61:L61 D67:L67 L69:L71 I69:I71 F69:F71 F74 L74 I74 K64:K65 H64:H65 E64:E65" name="Range4_3"/>
    <protectedRange sqref="D16:L16 D18:L18 D20:L20 D22:L22 F23:F24 I23:I24 L23:L24 D26:L26 D28:L28 D30:L30 F31:F32 I31:I32 L31:L32" name="Range2_1"/>
    <protectedRange sqref="D34:L34 L35:L36 I35:I36 F35:F36 D38:L38 D40:L40 E41:E42 H41:H42 K41:K42 D44:L44 E45:E46 H45:H46 K45:K46 D48:L48 D50:L50 F51:F53 I51:I53 L51:L53" name="Range3_1"/>
    <protectedRange sqref="E75:F76 H75:I75 I76 K75:L75 L76 D78:L78 D80:L80 D82:L82 F83:F84 I83:I84 L83:L84 D86:L86 D88:L88 L89:L90 I89:I90 F89:F90 D92:L92 K93:K94 H93:H94 E93:E94" name="Range5_1"/>
    <protectedRange sqref="K76" name="Range7_1"/>
    <protectedRange sqref="K76" name="Range9_1"/>
    <protectedRange sqref="L36" name="Range11_1"/>
    <protectedRange sqref="L56" name="Range13_1"/>
    <protectedRange sqref="L73" name="Range15_1"/>
    <protectedRange sqref="I51" name="Range17_1"/>
    <protectedRange sqref="I57" name="Range19_1"/>
    <protectedRange sqref="F57" name="Range21_1"/>
    <protectedRange sqref="F84" name="Range23_1"/>
    <protectedRange sqref="C1:C4" name="Range25_1"/>
  </protectedRanges>
  <customSheetViews>
    <customSheetView guid="{42B5CD6D-C27A-421C-A8E6-09B5FCE180EE}" scale="93" topLeftCell="A76">
      <selection activeCell="F90" sqref="F90"/>
      <pageMargins left="0.75" right="0.75" top="1" bottom="1" header="0.5" footer="0.5"/>
      <pageSetup orientation="portrait" verticalDpi="0" r:id="rId1"/>
      <headerFooter alignWithMargins="0"/>
    </customSheetView>
    <customSheetView guid="{08C5F6A6-CD34-4ED6-A9F8-7D742FBE804B}" scale="93">
      <selection sqref="A1:IV65536"/>
      <pageMargins left="0.75" right="0.75" top="1" bottom="1" header="0.5" footer="0.5"/>
      <pageSetup orientation="portrait" verticalDpi="0" r:id="rId2"/>
      <headerFooter alignWithMargins="0"/>
    </customSheetView>
    <customSheetView guid="{5B469F79-8281-405C-8821-AEA35758BF11}" scale="93">
      <selection sqref="A1:IV65536"/>
      <pageMargins left="0.75" right="0.75" top="1" bottom="1" header="0.5" footer="0.5"/>
      <pageSetup orientation="portrait" verticalDpi="0" r:id="rId3"/>
      <headerFooter alignWithMargins="0"/>
    </customSheetView>
    <customSheetView guid="{B71C0383-93D0-42C8-B849-23E12DA1B02C}" scale="93">
      <selection sqref="A1:IV65536"/>
      <pageMargins left="0.75" right="0.75" top="1" bottom="1" header="0.5" footer="0.5"/>
      <pageSetup orientation="portrait" verticalDpi="0" r:id="rId4"/>
      <headerFooter alignWithMargins="0"/>
    </customSheetView>
  </customSheetViews>
  <mergeCells count="21">
    <mergeCell ref="K1:L1"/>
    <mergeCell ref="K2:L2"/>
    <mergeCell ref="K3:L3"/>
    <mergeCell ref="K4:L4"/>
    <mergeCell ref="A97:K97"/>
    <mergeCell ref="A5:L5"/>
    <mergeCell ref="A6:L6"/>
    <mergeCell ref="C7:G7"/>
    <mergeCell ref="A98:K98"/>
    <mergeCell ref="A99:K99"/>
    <mergeCell ref="A11:A13"/>
    <mergeCell ref="B11:C12"/>
    <mergeCell ref="D11:F11"/>
    <mergeCell ref="G11:I11"/>
    <mergeCell ref="J11:L11"/>
    <mergeCell ref="D12:D13"/>
    <mergeCell ref="G12:G13"/>
    <mergeCell ref="J12:J13"/>
    <mergeCell ref="E12:F12"/>
    <mergeCell ref="K12:L12"/>
    <mergeCell ref="A96:K96"/>
  </mergeCells>
  <phoneticPr fontId="2" type="noConversion"/>
  <pageMargins left="0.75" right="0.75" top="1" bottom="1" header="0.5" footer="0.5"/>
  <pageSetup scale="44" orientation="landscape" verticalDpi="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</vt:lpstr>
      <vt:lpstr>Ekamutner</vt:lpstr>
      <vt:lpstr>Gorcarnakan caxs</vt:lpstr>
      <vt:lpstr>Tntesagitakan </vt:lpstr>
      <vt:lpstr>Dificit</vt:lpstr>
      <vt:lpstr>Dificiti caxs</vt:lpstr>
      <vt:lpstr>'1'!Print_Area</vt:lpstr>
      <vt:lpstr>Dificit!Print_Area</vt:lpstr>
      <vt:lpstr>'Dificiti caxs'!Print_Area</vt:lpstr>
      <vt:lpstr>Ekamutner!Print_Area</vt:lpstr>
      <vt:lpstr>'Gorcarnakan caxs'!Print_Area</vt:lpstr>
      <vt:lpstr>'Tntesagitakan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</dc:creator>
  <cp:lastModifiedBy>Diana Martirosyan</cp:lastModifiedBy>
  <cp:lastPrinted>2025-03-18T12:07:48Z</cp:lastPrinted>
  <dcterms:created xsi:type="dcterms:W3CDTF">1996-10-14T23:33:28Z</dcterms:created>
  <dcterms:modified xsi:type="dcterms:W3CDTF">2025-03-19T11:06:31Z</dcterms:modified>
</cp:coreProperties>
</file>