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5\04.2025\01.04.2025\armavir 041-N\"/>
    </mc:Choice>
  </mc:AlternateContent>
  <xr:revisionPtr revIDLastSave="0" documentId="13_ncr:1_{8C5AAAC7-6818-4994-A12A-FF7B839739C5}" xr6:coauthVersionLast="47" xr6:coauthVersionMax="47" xr10:uidLastSave="{00000000-0000-0000-0000-000000000000}"/>
  <bookViews>
    <workbookView xWindow="1905" yWindow="190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4" sheetId="14" r:id="rId6"/>
  </sheets>
  <calcPr calcId="191029"/>
</workbook>
</file>

<file path=xl/calcChain.xml><?xml version="1.0" encoding="utf-8"?>
<calcChain xmlns="http://schemas.openxmlformats.org/spreadsheetml/2006/main">
  <c r="E121" i="9" l="1"/>
  <c r="G402" i="14"/>
  <c r="F402" i="14"/>
  <c r="F401" i="14" s="1"/>
  <c r="F400" i="14" s="1"/>
  <c r="F399" i="14" s="1"/>
  <c r="H401" i="14"/>
  <c r="G401" i="14"/>
  <c r="G400" i="14" s="1"/>
  <c r="G399" i="14" s="1"/>
  <c r="H400" i="14"/>
  <c r="H399" i="14" s="1"/>
  <c r="F398" i="14"/>
  <c r="F397" i="14"/>
  <c r="H396" i="14"/>
  <c r="G396" i="14"/>
  <c r="F396" i="14"/>
  <c r="F395" i="14"/>
  <c r="F394" i="14" s="1"/>
  <c r="H394" i="14"/>
  <c r="G394" i="14"/>
  <c r="F393" i="14"/>
  <c r="F392" i="14"/>
  <c r="F390" i="14" s="1"/>
  <c r="F389" i="14" s="1"/>
  <c r="H390" i="14"/>
  <c r="H389" i="14" s="1"/>
  <c r="G390" i="14"/>
  <c r="G389" i="14" s="1"/>
  <c r="F388" i="14"/>
  <c r="F387" i="14" s="1"/>
  <c r="H387" i="14"/>
  <c r="G387" i="14"/>
  <c r="F386" i="14"/>
  <c r="H385" i="14"/>
  <c r="G385" i="14"/>
  <c r="F385" i="14"/>
  <c r="F384" i="14"/>
  <c r="H383" i="14"/>
  <c r="H375" i="14" s="1"/>
  <c r="G383" i="14"/>
  <c r="F383" i="14"/>
  <c r="F382" i="14"/>
  <c r="H381" i="14"/>
  <c r="G381" i="14"/>
  <c r="F381" i="14"/>
  <c r="F380" i="14"/>
  <c r="H379" i="14"/>
  <c r="G379" i="14"/>
  <c r="F379" i="14"/>
  <c r="F378" i="14"/>
  <c r="F377" i="14"/>
  <c r="F376" i="14" s="1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6" i="14"/>
  <c r="F364" i="14" s="1"/>
  <c r="F363" i="14" s="1"/>
  <c r="H364" i="14"/>
  <c r="G364" i="14"/>
  <c r="G363" i="14" s="1"/>
  <c r="G344" i="14" s="1"/>
  <c r="F344" i="14" s="1"/>
  <c r="H363" i="14"/>
  <c r="F362" i="14"/>
  <c r="F361" i="14"/>
  <c r="H360" i="14"/>
  <c r="G360" i="14"/>
  <c r="F360" i="14"/>
  <c r="F359" i="14"/>
  <c r="F358" i="14"/>
  <c r="F357" i="14" s="1"/>
  <c r="H357" i="14"/>
  <c r="G357" i="14"/>
  <c r="F356" i="14"/>
  <c r="F355" i="14"/>
  <c r="G353" i="14"/>
  <c r="F353" i="14"/>
  <c r="F352" i="14"/>
  <c r="F351" i="14"/>
  <c r="F350" i="14"/>
  <c r="F349" i="14"/>
  <c r="F348" i="14"/>
  <c r="H346" i="14"/>
  <c r="G346" i="14"/>
  <c r="G345" i="14" s="1"/>
  <c r="F346" i="14"/>
  <c r="F345" i="14" s="1"/>
  <c r="H345" i="14"/>
  <c r="H344" i="14"/>
  <c r="F343" i="14"/>
  <c r="F342" i="14" s="1"/>
  <c r="H342" i="14"/>
  <c r="G342" i="14"/>
  <c r="F341" i="14"/>
  <c r="F340" i="14" s="1"/>
  <c r="H340" i="14"/>
  <c r="G340" i="14"/>
  <c r="F339" i="14"/>
  <c r="F338" i="14"/>
  <c r="F336" i="14" s="1"/>
  <c r="F337" i="14"/>
  <c r="H336" i="14"/>
  <c r="G336" i="14"/>
  <c r="F335" i="14"/>
  <c r="F334" i="14"/>
  <c r="F332" i="14" s="1"/>
  <c r="F333" i="14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/>
  <c r="F319" i="14"/>
  <c r="F318" i="14"/>
  <c r="H315" i="14"/>
  <c r="G315" i="14"/>
  <c r="G314" i="14" s="1"/>
  <c r="F314" i="14" s="1"/>
  <c r="F315" i="14"/>
  <c r="H314" i="14"/>
  <c r="G312" i="14"/>
  <c r="F312" i="14" s="1"/>
  <c r="F311" i="14" s="1"/>
  <c r="H311" i="14"/>
  <c r="G311" i="14"/>
  <c r="H310" i="14"/>
  <c r="F309" i="14"/>
  <c r="F308" i="14"/>
  <c r="H306" i="14"/>
  <c r="G306" i="14"/>
  <c r="F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F294" i="14" s="1"/>
  <c r="H294" i="14"/>
  <c r="G294" i="14"/>
  <c r="F293" i="14"/>
  <c r="F292" i="14"/>
  <c r="F291" i="14"/>
  <c r="F290" i="14"/>
  <c r="F288" i="14" s="1"/>
  <c r="H288" i="14"/>
  <c r="G288" i="14"/>
  <c r="G281" i="14" s="1"/>
  <c r="F287" i="14"/>
  <c r="F286" i="14"/>
  <c r="F285" i="14"/>
  <c r="F283" i="14" s="1"/>
  <c r="H283" i="14"/>
  <c r="H281" i="14" s="1"/>
  <c r="G283" i="14"/>
  <c r="F280" i="14"/>
  <c r="F279" i="14"/>
  <c r="F277" i="14" s="1"/>
  <c r="F275" i="14" s="1"/>
  <c r="H277" i="14"/>
  <c r="H275" i="14" s="1"/>
  <c r="G277" i="14"/>
  <c r="G275" i="14"/>
  <c r="F274" i="14"/>
  <c r="F272" i="14" s="1"/>
  <c r="H272" i="14"/>
  <c r="G272" i="14"/>
  <c r="F271" i="14"/>
  <c r="F268" i="14" s="1"/>
  <c r="F267" i="14" s="1"/>
  <c r="H268" i="14"/>
  <c r="G268" i="14"/>
  <c r="G267" i="14" s="1"/>
  <c r="H267" i="14"/>
  <c r="F266" i="14"/>
  <c r="E266" i="14"/>
  <c r="F265" i="14"/>
  <c r="F264" i="14"/>
  <c r="F263" i="14"/>
  <c r="H261" i="14"/>
  <c r="H259" i="14" s="1"/>
  <c r="G261" i="14"/>
  <c r="F261" i="14"/>
  <c r="F259" i="14" s="1"/>
  <c r="G259" i="14"/>
  <c r="F258" i="14"/>
  <c r="F256" i="14" s="1"/>
  <c r="H256" i="14"/>
  <c r="G256" i="14"/>
  <c r="F255" i="14"/>
  <c r="F253" i="14" s="1"/>
  <c r="H253" i="14"/>
  <c r="G253" i="14"/>
  <c r="F250" i="14"/>
  <c r="F248" i="14" s="1"/>
  <c r="H248" i="14"/>
  <c r="G248" i="14"/>
  <c r="F247" i="14"/>
  <c r="F245" i="14" s="1"/>
  <c r="H245" i="14"/>
  <c r="G245" i="14"/>
  <c r="F244" i="14"/>
  <c r="F242" i="14" s="1"/>
  <c r="H242" i="14"/>
  <c r="G242" i="14"/>
  <c r="F241" i="14"/>
  <c r="F239" i="14" s="1"/>
  <c r="H239" i="14"/>
  <c r="G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G215" i="14"/>
  <c r="F215" i="14" s="1"/>
  <c r="F213" i="14" s="1"/>
  <c r="F210" i="14"/>
  <c r="F209" i="14"/>
  <c r="F207" i="14" s="1"/>
  <c r="F205" i="14" s="1"/>
  <c r="H207" i="14"/>
  <c r="G207" i="14"/>
  <c r="G205" i="14" s="1"/>
  <c r="H205" i="14"/>
  <c r="F204" i="14"/>
  <c r="F203" i="14"/>
  <c r="F202" i="14"/>
  <c r="F201" i="14"/>
  <c r="F200" i="14"/>
  <c r="F199" i="14"/>
  <c r="F198" i="14"/>
  <c r="F196" i="14" s="1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H176" i="14"/>
  <c r="F175" i="14"/>
  <c r="F174" i="14"/>
  <c r="F173" i="14"/>
  <c r="H171" i="14"/>
  <c r="G171" i="14"/>
  <c r="F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H154" i="14" s="1"/>
  <c r="G160" i="14"/>
  <c r="F160" i="14" s="1"/>
  <c r="F154" i="14" s="1"/>
  <c r="F159" i="14"/>
  <c r="F158" i="14"/>
  <c r="F157" i="14"/>
  <c r="G154" i="14"/>
  <c r="F153" i="14"/>
  <c r="F152" i="14"/>
  <c r="F150" i="14" s="1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G119" i="14" s="1"/>
  <c r="F132" i="14"/>
  <c r="F131" i="14"/>
  <c r="F129" i="14" s="1"/>
  <c r="H129" i="14"/>
  <c r="G129" i="14"/>
  <c r="F128" i="14"/>
  <c r="F126" i="14" s="1"/>
  <c r="H126" i="14"/>
  <c r="G126" i="14"/>
  <c r="F125" i="14"/>
  <c r="F124" i="14"/>
  <c r="F123" i="14"/>
  <c r="F121" i="14" s="1"/>
  <c r="F119" i="14" s="1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H102" i="14" s="1"/>
  <c r="G104" i="14"/>
  <c r="F101" i="14"/>
  <c r="F100" i="14"/>
  <c r="F98" i="14" s="1"/>
  <c r="F96" i="14" s="1"/>
  <c r="H98" i="14"/>
  <c r="G98" i="14"/>
  <c r="G96" i="14" s="1"/>
  <c r="H96" i="14"/>
  <c r="F95" i="14"/>
  <c r="F93" i="14" s="1"/>
  <c r="H93" i="14"/>
  <c r="G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G75" i="14"/>
  <c r="G73" i="14" s="1"/>
  <c r="H73" i="14"/>
  <c r="F72" i="14"/>
  <c r="H70" i="14"/>
  <c r="G70" i="14"/>
  <c r="F70" i="14"/>
  <c r="F69" i="14"/>
  <c r="H67" i="14"/>
  <c r="G67" i="14"/>
  <c r="F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G19" i="14"/>
  <c r="G18" i="14" s="1"/>
  <c r="H18" i="14"/>
  <c r="D233" i="12"/>
  <c r="D232" i="12"/>
  <c r="D231" i="12"/>
  <c r="D230" i="12"/>
  <c r="F228" i="12"/>
  <c r="D228" i="12"/>
  <c r="D227" i="12"/>
  <c r="F225" i="12"/>
  <c r="D225" i="12"/>
  <c r="D224" i="12"/>
  <c r="D223" i="12"/>
  <c r="D222" i="12"/>
  <c r="D220" i="12" s="1"/>
  <c r="D217" i="12" s="1"/>
  <c r="F220" i="12"/>
  <c r="D219" i="12"/>
  <c r="F217" i="12"/>
  <c r="D216" i="12"/>
  <c r="D215" i="12"/>
  <c r="D212" i="12" s="1"/>
  <c r="D214" i="12"/>
  <c r="F212" i="12"/>
  <c r="D209" i="12"/>
  <c r="D207" i="12" s="1"/>
  <c r="F207" i="12"/>
  <c r="D206" i="12"/>
  <c r="D205" i="12"/>
  <c r="D204" i="12"/>
  <c r="D203" i="12"/>
  <c r="F201" i="12"/>
  <c r="D200" i="12"/>
  <c r="F198" i="12"/>
  <c r="D198" i="12"/>
  <c r="D197" i="12"/>
  <c r="D196" i="12"/>
  <c r="A196" i="12"/>
  <c r="D195" i="12"/>
  <c r="D194" i="12"/>
  <c r="F192" i="12"/>
  <c r="D191" i="12"/>
  <c r="D190" i="12"/>
  <c r="D189" i="12"/>
  <c r="D188" i="12"/>
  <c r="F186" i="12"/>
  <c r="D185" i="12"/>
  <c r="D184" i="12"/>
  <c r="D183" i="12"/>
  <c r="D181" i="12" s="1"/>
  <c r="F181" i="12"/>
  <c r="D180" i="12"/>
  <c r="D179" i="12"/>
  <c r="D178" i="12"/>
  <c r="F176" i="12"/>
  <c r="D171" i="12"/>
  <c r="F168" i="12"/>
  <c r="F143" i="12" s="1"/>
  <c r="F19" i="12" s="1"/>
  <c r="E168" i="12"/>
  <c r="D168" i="12"/>
  <c r="D167" i="12"/>
  <c r="E165" i="12"/>
  <c r="D165" i="12"/>
  <c r="D164" i="12"/>
  <c r="E162" i="12"/>
  <c r="D162" i="12"/>
  <c r="D161" i="12"/>
  <c r="D160" i="12"/>
  <c r="E158" i="12"/>
  <c r="D157" i="12"/>
  <c r="E155" i="12"/>
  <c r="D155" i="12"/>
  <c r="D154" i="12"/>
  <c r="D153" i="12"/>
  <c r="D152" i="12"/>
  <c r="D149" i="12" s="1"/>
  <c r="D151" i="12"/>
  <c r="E149" i="12"/>
  <c r="D148" i="12"/>
  <c r="D147" i="12"/>
  <c r="D145" i="12" s="1"/>
  <c r="E145" i="12"/>
  <c r="E143" i="12"/>
  <c r="D142" i="12"/>
  <c r="E140" i="12"/>
  <c r="D140" i="12"/>
  <c r="D139" i="12"/>
  <c r="D138" i="12"/>
  <c r="D137" i="12"/>
  <c r="D134" i="12" s="1"/>
  <c r="D136" i="12"/>
  <c r="E134" i="12"/>
  <c r="D133" i="12"/>
  <c r="D132" i="12"/>
  <c r="E130" i="12"/>
  <c r="E128" i="12"/>
  <c r="D127" i="12"/>
  <c r="D126" i="12"/>
  <c r="D125" i="12"/>
  <c r="D124" i="12"/>
  <c r="D123" i="12"/>
  <c r="D122" i="12"/>
  <c r="E120" i="12"/>
  <c r="E119" i="12"/>
  <c r="D119" i="12" s="1"/>
  <c r="D118" i="12"/>
  <c r="D117" i="12"/>
  <c r="D115" i="12"/>
  <c r="D114" i="12"/>
  <c r="D111" i="12"/>
  <c r="D110" i="12"/>
  <c r="E108" i="12"/>
  <c r="D107" i="12"/>
  <c r="D104" i="12" s="1"/>
  <c r="D106" i="12"/>
  <c r="E104" i="12"/>
  <c r="D101" i="12"/>
  <c r="D98" i="12" s="1"/>
  <c r="D100" i="12"/>
  <c r="E98" i="12"/>
  <c r="D97" i="12"/>
  <c r="D96" i="12"/>
  <c r="E94" i="12"/>
  <c r="D91" i="12"/>
  <c r="D90" i="12"/>
  <c r="D89" i="12"/>
  <c r="E87" i="12"/>
  <c r="D86" i="12"/>
  <c r="D85" i="12"/>
  <c r="E83" i="12"/>
  <c r="E77" i="12" s="1"/>
  <c r="D82" i="12"/>
  <c r="D81" i="12"/>
  <c r="E79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2" i="12"/>
  <c r="E50" i="12"/>
  <c r="D49" i="12"/>
  <c r="D48" i="12"/>
  <c r="D45" i="12" s="1"/>
  <c r="D47" i="12"/>
  <c r="E45" i="12"/>
  <c r="D44" i="12"/>
  <c r="D43" i="12"/>
  <c r="D42" i="12"/>
  <c r="D41" i="12"/>
  <c r="D40" i="12"/>
  <c r="D39" i="12"/>
  <c r="D38" i="12"/>
  <c r="E36" i="12"/>
  <c r="E34" i="12"/>
  <c r="D33" i="12"/>
  <c r="E31" i="12"/>
  <c r="D31" i="12"/>
  <c r="D30" i="12"/>
  <c r="E28" i="12"/>
  <c r="D28" i="12"/>
  <c r="D27" i="12"/>
  <c r="D26" i="12"/>
  <c r="D25" i="12"/>
  <c r="D23" i="12" s="1"/>
  <c r="D21" i="12" s="1"/>
  <c r="E23" i="12"/>
  <c r="G375" i="14" l="1"/>
  <c r="G310" i="14"/>
  <c r="F310" i="14" s="1"/>
  <c r="F211" i="14"/>
  <c r="E21" i="12"/>
  <c r="E19" i="12" s="1"/>
  <c r="E17" i="12" s="1"/>
  <c r="E116" i="12"/>
  <c r="E112" i="12" s="1"/>
  <c r="E102" i="12" s="1"/>
  <c r="D120" i="12"/>
  <c r="D192" i="12"/>
  <c r="G16" i="14"/>
  <c r="F102" i="14"/>
  <c r="G148" i="14"/>
  <c r="H211" i="14"/>
  <c r="H251" i="14"/>
  <c r="D36" i="12"/>
  <c r="E92" i="12"/>
  <c r="D108" i="12"/>
  <c r="D130" i="12"/>
  <c r="F174" i="12"/>
  <c r="F172" i="12" s="1"/>
  <c r="F17" i="12" s="1"/>
  <c r="F19" i="14"/>
  <c r="F18" i="14" s="1"/>
  <c r="F16" i="14" s="1"/>
  <c r="F75" i="14"/>
  <c r="F73" i="14" s="1"/>
  <c r="F190" i="14"/>
  <c r="F148" i="14" s="1"/>
  <c r="D50" i="12"/>
  <c r="D83" i="12"/>
  <c r="G213" i="14"/>
  <c r="G211" i="14" s="1"/>
  <c r="D176" i="12"/>
  <c r="G102" i="14"/>
  <c r="H119" i="14"/>
  <c r="H148" i="14"/>
  <c r="G251" i="14"/>
  <c r="F375" i="14"/>
  <c r="G15" i="14"/>
  <c r="D94" i="12"/>
  <c r="D92" i="12" s="1"/>
  <c r="D116" i="12"/>
  <c r="D112" i="12" s="1"/>
  <c r="D128" i="12"/>
  <c r="D79" i="12"/>
  <c r="D77" i="12" s="1"/>
  <c r="D87" i="12"/>
  <c r="D158" i="12"/>
  <c r="D186" i="12"/>
  <c r="D201" i="12"/>
  <c r="D143" i="12"/>
  <c r="F210" i="12"/>
  <c r="D210" i="12" s="1"/>
  <c r="F251" i="14"/>
  <c r="F281" i="14"/>
  <c r="H16" i="14"/>
  <c r="D102" i="12" l="1"/>
  <c r="D19" i="12" s="1"/>
  <c r="D17" i="12" s="1"/>
  <c r="H15" i="14"/>
  <c r="D174" i="12"/>
  <c r="D172" i="12" s="1"/>
  <c r="F15" i="14"/>
  <c r="D34" i="12"/>
  <c r="H321" i="10" l="1"/>
  <c r="H319" i="10" s="1"/>
  <c r="G321" i="10"/>
  <c r="F321" i="10"/>
  <c r="F319" i="10" s="1"/>
  <c r="G319" i="10"/>
  <c r="F318" i="10"/>
  <c r="F317" i="10"/>
  <c r="F315" i="10" s="1"/>
  <c r="H315" i="10"/>
  <c r="G315" i="10"/>
  <c r="F313" i="10"/>
  <c r="F311" i="10" s="1"/>
  <c r="H311" i="10"/>
  <c r="G311" i="10"/>
  <c r="F310" i="10"/>
  <c r="H308" i="10"/>
  <c r="G308" i="10"/>
  <c r="F308" i="10"/>
  <c r="F307" i="10"/>
  <c r="H305" i="10"/>
  <c r="G305" i="10"/>
  <c r="F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F289" i="10" s="1"/>
  <c r="H289" i="10"/>
  <c r="G289" i="10"/>
  <c r="G287" i="10" s="1"/>
  <c r="H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G274" i="10"/>
  <c r="F273" i="10"/>
  <c r="F270" i="10" s="1"/>
  <c r="F272" i="10"/>
  <c r="H270" i="10"/>
  <c r="G270" i="10"/>
  <c r="F269" i="10"/>
  <c r="F268" i="10"/>
  <c r="F266" i="10" s="1"/>
  <c r="H266" i="10"/>
  <c r="G266" i="10"/>
  <c r="F265" i="10"/>
  <c r="F264" i="10"/>
  <c r="F262" i="10" s="1"/>
  <c r="H262" i="10"/>
  <c r="G262" i="10"/>
  <c r="F261" i="10"/>
  <c r="F260" i="10"/>
  <c r="H258" i="10"/>
  <c r="G258" i="10"/>
  <c r="H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H240" i="10"/>
  <c r="G240" i="10"/>
  <c r="F240" i="10"/>
  <c r="F239" i="10"/>
  <c r="F238" i="10"/>
  <c r="F237" i="10"/>
  <c r="F236" i="10"/>
  <c r="F235" i="10"/>
  <c r="F234" i="10"/>
  <c r="F233" i="10"/>
  <c r="H231" i="10"/>
  <c r="H226" i="10" s="1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H197" i="10" s="1"/>
  <c r="G199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H185" i="10"/>
  <c r="G185" i="10"/>
  <c r="G177" i="10" s="1"/>
  <c r="F185" i="10"/>
  <c r="F184" i="10"/>
  <c r="H182" i="10"/>
  <c r="G182" i="10"/>
  <c r="F182" i="10"/>
  <c r="F181" i="10"/>
  <c r="H179" i="10"/>
  <c r="H177" i="10" s="1"/>
  <c r="G179" i="10"/>
  <c r="F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F157" i="10" s="1"/>
  <c r="H159" i="10"/>
  <c r="H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F139" i="10" s="1"/>
  <c r="H139" i="10"/>
  <c r="G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6" i="10" s="1"/>
  <c r="F118" i="10"/>
  <c r="H116" i="10"/>
  <c r="G116" i="10"/>
  <c r="F115" i="10"/>
  <c r="F114" i="10"/>
  <c r="F113" i="10"/>
  <c r="F112" i="10"/>
  <c r="F110" i="10" s="1"/>
  <c r="H110" i="10"/>
  <c r="G110" i="10"/>
  <c r="F109" i="10"/>
  <c r="F106" i="10" s="1"/>
  <c r="F108" i="10"/>
  <c r="H106" i="10"/>
  <c r="G106" i="10"/>
  <c r="H104" i="10"/>
  <c r="G104" i="10"/>
  <c r="F104" i="10" s="1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H75" i="10" s="1"/>
  <c r="G92" i="10"/>
  <c r="F91" i="10"/>
  <c r="F89" i="10" s="1"/>
  <c r="H89" i="10"/>
  <c r="G89" i="10"/>
  <c r="F88" i="10"/>
  <c r="F87" i="10"/>
  <c r="F85" i="10" s="1"/>
  <c r="H85" i="10"/>
  <c r="G85" i="10"/>
  <c r="F84" i="10"/>
  <c r="H82" i="10"/>
  <c r="G82" i="10"/>
  <c r="F82" i="10"/>
  <c r="F81" i="10"/>
  <c r="F77" i="10" s="1"/>
  <c r="F80" i="10"/>
  <c r="F79" i="10"/>
  <c r="H77" i="10"/>
  <c r="G77" i="10"/>
  <c r="G75" i="10" s="1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G58" i="10" s="1"/>
  <c r="F62" i="10"/>
  <c r="F60" i="10" s="1"/>
  <c r="F58" i="10" s="1"/>
  <c r="H60" i="10"/>
  <c r="G60" i="10"/>
  <c r="H58" i="10"/>
  <c r="F57" i="10"/>
  <c r="F56" i="10"/>
  <c r="F54" i="10" s="1"/>
  <c r="F52" i="10" s="1"/>
  <c r="H54" i="10"/>
  <c r="H52" i="10" s="1"/>
  <c r="G54" i="10"/>
  <c r="G52" i="10" s="1"/>
  <c r="G24" i="10" s="1"/>
  <c r="F51" i="10"/>
  <c r="H49" i="10"/>
  <c r="G49" i="10"/>
  <c r="F49" i="10"/>
  <c r="F48" i="10"/>
  <c r="H46" i="10"/>
  <c r="G46" i="10"/>
  <c r="F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F31" i="10" s="1"/>
  <c r="H31" i="10"/>
  <c r="G31" i="10"/>
  <c r="F30" i="10"/>
  <c r="F29" i="10"/>
  <c r="F28" i="10"/>
  <c r="F26" i="10" s="1"/>
  <c r="F24" i="10" s="1"/>
  <c r="H26" i="10"/>
  <c r="G26" i="10"/>
  <c r="F197" i="10" l="1"/>
  <c r="F287" i="10"/>
  <c r="G256" i="10"/>
  <c r="H24" i="10"/>
  <c r="H23" i="10" s="1"/>
  <c r="F258" i="10"/>
  <c r="F274" i="10"/>
  <c r="F177" i="10"/>
  <c r="G197" i="10"/>
  <c r="F75" i="10"/>
  <c r="F226" i="10"/>
  <c r="G159" i="10"/>
  <c r="G157" i="10" s="1"/>
  <c r="G226" i="10"/>
  <c r="F256" i="10" l="1"/>
  <c r="G23" i="10"/>
  <c r="F23" i="10"/>
  <c r="F68" i="9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C46" i="9" s="1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S21" i="9" s="1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T17" i="9"/>
  <c r="Q17" i="9"/>
  <c r="N17" i="9"/>
  <c r="K17" i="9"/>
  <c r="H17" i="9"/>
  <c r="E17" i="9"/>
  <c r="F15" i="9"/>
  <c r="AO18" i="9"/>
  <c r="AK67" i="9"/>
  <c r="AO69" i="9"/>
  <c r="AN69" i="9" s="1"/>
  <c r="AO25" i="9"/>
  <c r="AN25" i="9" s="1"/>
  <c r="AO40" i="9"/>
  <c r="AN40" i="9" s="1"/>
  <c r="U52" i="9"/>
  <c r="AO68" i="9"/>
  <c r="AN68" i="9" s="1"/>
  <c r="AK70" i="9"/>
  <c r="AO70" i="9"/>
  <c r="AN70" i="9" s="1"/>
  <c r="AK79" i="9"/>
  <c r="E85" i="9"/>
  <c r="AK106" i="9"/>
  <c r="AN18" i="9"/>
  <c r="AK80" i="9" l="1"/>
  <c r="W16" i="9"/>
  <c r="I52" i="9"/>
  <c r="AP71" i="9"/>
  <c r="AK77" i="9"/>
  <c r="AO24" i="9"/>
  <c r="AN24" i="9" s="1"/>
  <c r="K16" i="9"/>
  <c r="AC16" i="9"/>
  <c r="AO39" i="9"/>
  <c r="AN39" i="9" s="1"/>
  <c r="AO19" i="9"/>
  <c r="AN19" i="9" s="1"/>
  <c r="AE17" i="9"/>
  <c r="D52" i="9"/>
  <c r="AO28" i="9"/>
  <c r="AN28" i="9" s="1"/>
  <c r="AK22" i="9"/>
  <c r="AK21" i="9" s="1"/>
  <c r="S76" i="9"/>
  <c r="J86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D15" i="9" s="1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P23" i="9"/>
  <c r="T16" i="9"/>
  <c r="AP52" i="9"/>
  <c r="AC71" i="9"/>
  <c r="AO109" i="9"/>
  <c r="S23" i="9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AL71" i="9"/>
  <c r="AF15" i="9"/>
  <c r="R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V16" i="9" l="1"/>
  <c r="V15" i="9" s="1"/>
  <c r="AH16" i="9"/>
  <c r="S16" i="9"/>
  <c r="J16" i="9"/>
  <c r="K15" i="9"/>
  <c r="Q15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<sst xmlns="http://schemas.openxmlformats.org/spreadsheetml/2006/main" count="3635" uniqueCount="754">
  <si>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</si>
  <si>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</si>
  <si>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</si>
  <si>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</si>
  <si>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</si>
  <si>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</si>
  <si>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</si>
  <si>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</si>
  <si>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</si>
  <si>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</si>
  <si>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</si>
  <si>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</si>
  <si>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</si>
  <si>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</si>
  <si>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</si>
  <si>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</si>
  <si>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</si>
  <si>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</si>
  <si>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</si>
  <si>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</si>
  <si>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</si>
  <si>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</si>
  <si>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</si>
  <si>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</si>
  <si>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</si>
  <si>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</si>
  <si>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</si>
  <si>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</si>
  <si>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</si>
  <si>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</si>
  <si>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</si>
  <si>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</si>
  <si>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</si>
  <si>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</si>
  <si>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</si>
  <si>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</si>
  <si>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</si>
  <si>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</si>
  <si>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</si>
  <si>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</si>
  <si>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</si>
  <si>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</si>
  <si>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</si>
  <si>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</si>
  <si>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</si>
  <si>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</si>
  <si>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</si>
  <si>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</si>
  <si>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</si>
  <si>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</si>
  <si>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</si>
  <si>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</si>
  <si>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</si>
  <si>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</si>
  <si>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</si>
  <si>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</si>
  <si>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</si>
  <si>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</si>
  <si>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</si>
  <si>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</si>
  <si>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</si>
  <si>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</si>
  <si>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</si>
  <si>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</si>
  <si>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</si>
  <si>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</si>
  <si>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</si>
  <si>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</si>
  <si>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</si>
  <si>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</si>
  <si>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</si>
  <si>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</si>
  <si>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</si>
  <si>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</si>
  <si>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</si>
  <si>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</si>
  <si>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</si>
  <si>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</si>
  <si>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</si>
  <si>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</si>
  <si>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</si>
  <si>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</si>
  <si>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</si>
  <si>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</si>
  <si>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</si>
  <si>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</si>
  <si>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</si>
  <si>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</si>
  <si>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</si>
  <si>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</si>
  <si>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</si>
  <si>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</si>
  <si>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</si>
  <si>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</si>
  <si>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</si>
  <si>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</si>
  <si>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</si>
  <si>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</si>
  <si>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</si>
  <si>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</si>
  <si>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</si>
  <si>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</si>
  <si>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</si>
  <si>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</si>
  <si>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</si>
  <si>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</si>
  <si>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</si>
  <si>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</si>
  <si>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</si>
  <si>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</si>
  <si>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</si>
  <si>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</si>
  <si>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</si>
  <si>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</si>
  <si>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</si>
  <si>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</si>
  <si>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</si>
  <si>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</si>
  <si>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</si>
  <si>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</si>
  <si>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</si>
  <si>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</si>
  <si>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</si>
  <si>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</si>
  <si>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</si>
  <si>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</si>
  <si>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</si>
  <si>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</si>
  <si>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</si>
  <si>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</si>
  <si>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</si>
  <si>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</si>
  <si>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</si>
  <si>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</si>
  <si>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</si>
  <si>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</si>
  <si>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</si>
  <si>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</si>
  <si>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</si>
  <si>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</si>
  <si>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</si>
  <si>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</si>
  <si>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</si>
  <si>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</si>
  <si>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</si>
  <si>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</si>
  <si>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</si>
  <si>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</si>
  <si>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</si>
  <si>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</si>
  <si>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</si>
  <si>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</si>
  <si>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</si>
  <si>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</si>
  <si>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</si>
  <si>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</si>
  <si>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</si>
  <si>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</si>
  <si>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</si>
  <si>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</si>
  <si>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</si>
  <si>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</si>
  <si>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</si>
  <si>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</si>
  <si>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</si>
  <si>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</si>
  <si>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</si>
  <si>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</si>
  <si>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</si>
  <si>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</si>
  <si>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</si>
  <si>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</si>
  <si>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</si>
  <si>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</si>
  <si>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</si>
  <si>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</si>
  <si>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</si>
  <si>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</si>
  <si>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</si>
  <si>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</si>
  <si>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</si>
  <si>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</si>
  <si>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</si>
  <si>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</si>
  <si>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</si>
  <si>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</si>
  <si>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</si>
  <si>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</si>
  <si>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</si>
  <si>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</si>
  <si>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</si>
  <si>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</si>
  <si>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</si>
  <si>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</si>
  <si>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</si>
  <si>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</si>
  <si>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</si>
  <si>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</si>
  <si>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</si>
  <si>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</si>
  <si>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</si>
  <si>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</si>
  <si>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</si>
  <si>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</si>
  <si>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</si>
  <si>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</si>
  <si>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</si>
  <si>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</si>
  <si>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</si>
  <si>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</si>
  <si>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</si>
  <si>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</si>
  <si>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</si>
  <si>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</si>
  <si>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</si>
  <si>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</si>
  <si>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</si>
  <si>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</si>
  <si>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</si>
  <si>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</si>
  <si>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</si>
  <si>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</si>
  <si>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</si>
  <si>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</si>
  <si>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</si>
  <si>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</si>
  <si>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</si>
  <si>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</si>
  <si>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</si>
  <si>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</si>
  <si>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</si>
  <si>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</si>
  <si>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</si>
  <si>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</si>
  <si>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</si>
  <si>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</si>
  <si>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</si>
  <si>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</si>
  <si>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</si>
  <si>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</si>
  <si>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</si>
  <si>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</si>
  <si>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</si>
  <si>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</si>
  <si>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</si>
  <si>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</si>
  <si>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</si>
  <si>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</si>
  <si>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</si>
  <si>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</si>
  <si>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</si>
  <si>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</si>
  <si>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</si>
  <si>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</si>
  <si>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</si>
  <si>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</si>
  <si>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</si>
  <si>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</si>
  <si>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</si>
  <si>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</si>
  <si>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</si>
  <si>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</si>
  <si>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</si>
  <si>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</si>
  <si>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</si>
  <si>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</si>
  <si>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</si>
  <si>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</si>
  <si>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</si>
  <si>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</si>
  <si>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</si>
  <si>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</si>
  <si>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</si>
  <si>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</si>
  <si>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</si>
  <si>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</si>
  <si>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</si>
  <si>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</si>
  <si>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</si>
  <si>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</si>
  <si>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</si>
  <si>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</si>
  <si>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</si>
  <si>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</si>
  <si>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</si>
  <si>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</si>
  <si>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</si>
  <si>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</si>
  <si>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</si>
  <si>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</si>
  <si>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</si>
  <si>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</si>
  <si>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</si>
  <si>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</si>
  <si>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</si>
  <si>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</si>
  <si>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</si>
  <si>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</si>
  <si>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</si>
  <si>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</si>
  <si>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</si>
  <si>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</si>
  <si>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</si>
  <si>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</si>
  <si>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</si>
  <si>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</si>
  <si>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</si>
  <si>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</si>
  <si>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</si>
  <si>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</si>
  <si>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</si>
  <si>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</si>
  <si>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</si>
  <si>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</si>
  <si>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</si>
  <si>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</si>
  <si>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</si>
  <si>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</si>
  <si>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</si>
  <si>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</si>
  <si>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</si>
  <si>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</si>
  <si>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</si>
  <si>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</si>
  <si>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</si>
  <si>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</si>
  <si>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</si>
  <si>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</si>
  <si>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</si>
  <si>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</si>
  <si>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</si>
  <si>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</si>
  <si>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</si>
  <si>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</si>
  <si>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</si>
  <si>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</si>
  <si>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</si>
  <si>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</si>
  <si>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</si>
  <si>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</si>
  <si>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</si>
  <si>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</si>
  <si>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</si>
  <si>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</si>
  <si>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</si>
  <si>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</si>
  <si>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</si>
  <si>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</si>
  <si>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</si>
  <si>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</si>
  <si>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</si>
  <si>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</si>
  <si>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</si>
  <si>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</si>
  <si>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</si>
  <si>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</si>
  <si>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</si>
  <si>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</si>
  <si>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</si>
  <si>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</si>
  <si>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</si>
  <si>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</si>
  <si>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</si>
  <si>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</si>
  <si>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</si>
  <si>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</si>
  <si>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</si>
  <si>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</si>
  <si>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</si>
  <si>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</si>
  <si>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</si>
  <si>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</si>
  <si>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</si>
  <si>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</si>
  <si>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</si>
  <si>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</si>
  <si>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</si>
  <si>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</si>
  <si>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</si>
  <si>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</si>
  <si>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</si>
  <si>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</si>
  <si>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</si>
  <si>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</si>
  <si>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</si>
  <si>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</si>
  <si>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</si>
  <si>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</si>
  <si>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</si>
  <si>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</si>
  <si>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</si>
  <si>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</si>
  <si>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</si>
  <si>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</si>
  <si>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</si>
  <si>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</si>
  <si>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</si>
  <si>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</si>
  <si>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</si>
  <si>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</si>
  <si>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</si>
  <si>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</si>
  <si>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</si>
  <si>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</si>
  <si>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</si>
  <si>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</si>
  <si>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</si>
  <si>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</si>
  <si>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</si>
  <si>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</si>
  <si>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</si>
  <si>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</si>
  <si>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</si>
  <si>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</si>
  <si>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</si>
  <si>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</si>
  <si>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</si>
  <si>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</si>
  <si>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</si>
  <si>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</si>
  <si>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</si>
  <si>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</si>
  <si>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</si>
  <si>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</si>
  <si>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</si>
  <si>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</si>
  <si>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</si>
  <si>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</si>
  <si>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</si>
  <si>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</si>
  <si>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</si>
  <si>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</si>
  <si>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</si>
  <si>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</si>
  <si>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</si>
  <si>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</si>
  <si>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</si>
  <si>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</si>
  <si>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</si>
  <si>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</si>
  <si>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</si>
  <si>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</si>
  <si>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</si>
  <si>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</si>
  <si>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</si>
  <si>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</si>
  <si>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</si>
  <si>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</si>
  <si>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</si>
  <si>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</si>
  <si>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</si>
  <si>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</si>
  <si>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</si>
  <si>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</si>
  <si>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</si>
  <si>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</si>
  <si>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</si>
  <si>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</si>
  <si>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</si>
  <si>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</si>
  <si>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</si>
  <si>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</si>
  <si>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</si>
  <si>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</si>
  <si>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</si>
  <si>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</si>
  <si>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</si>
  <si>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</si>
  <si>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</si>
  <si>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</si>
  <si>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</si>
  <si>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</si>
  <si>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</si>
  <si>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</si>
  <si>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</si>
  <si>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</si>
  <si>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</si>
  <si>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</si>
  <si>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</si>
  <si>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</si>
  <si>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</si>
  <si>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</si>
  <si>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</si>
  <si>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</si>
  <si>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</si>
  <si>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</si>
  <si>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</si>
  <si>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</si>
  <si>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</si>
  <si>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</si>
  <si>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</si>
  <si>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</si>
  <si>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</si>
  <si>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</si>
  <si>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</si>
  <si>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</si>
  <si>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</si>
  <si>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</si>
  <si>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</si>
  <si>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</si>
  <si>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</si>
  <si>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</si>
  <si>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</si>
  <si>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</si>
  <si>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</si>
  <si>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</si>
  <si>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</si>
  <si>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</si>
  <si>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</si>
  <si>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</si>
  <si>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</si>
  <si>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</si>
  <si>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</si>
  <si>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</si>
  <si>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</si>
  <si>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</si>
  <si>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</si>
  <si>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</si>
  <si>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</si>
  <si>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</si>
  <si>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</si>
  <si>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</si>
  <si>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</si>
  <si>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</si>
  <si>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</si>
  <si>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</si>
  <si>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</si>
  <si>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</si>
  <si>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</si>
  <si>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</si>
  <si>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</si>
  <si>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</si>
  <si>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</si>
  <si>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</si>
  <si>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</si>
  <si>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</si>
  <si>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</si>
  <si>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</si>
  <si>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</si>
  <si>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</si>
  <si>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</si>
  <si>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</si>
  <si>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</si>
  <si>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</si>
  <si>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</si>
  <si>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</si>
  <si>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</si>
  <si>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</si>
  <si>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</si>
  <si>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</si>
  <si>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</si>
  <si>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</si>
  <si>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</si>
  <si>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</si>
  <si>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</si>
  <si>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</si>
  <si>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</si>
  <si>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</si>
  <si>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</si>
  <si>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</si>
  <si>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</si>
  <si>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</si>
  <si>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</si>
  <si>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</si>
  <si>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</si>
  <si>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</si>
  <si>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</si>
  <si>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</si>
  <si>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</si>
  <si>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</si>
  <si>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</si>
  <si>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</si>
  <si>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</si>
  <si>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</si>
  <si>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</si>
  <si>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</si>
  <si>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</si>
  <si>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</si>
  <si>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</si>
  <si>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</si>
  <si>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</si>
  <si>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</si>
  <si>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</si>
  <si>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</si>
  <si>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</si>
  <si>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</si>
  <si>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</si>
  <si>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</si>
  <si>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</si>
  <si>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</si>
  <si>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</si>
  <si>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</si>
  <si>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</si>
  <si>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</si>
  <si>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</si>
  <si>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</si>
  <si>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</si>
  <si>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</si>
  <si>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</si>
  <si>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</si>
  <si>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</si>
  <si>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</si>
  <si>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</si>
  <si>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</si>
  <si>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</si>
  <si>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</si>
  <si>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</si>
  <si>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</si>
  <si>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</si>
  <si>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</si>
  <si>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</si>
  <si>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</si>
  <si>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</si>
  <si>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</si>
  <si>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</si>
  <si>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</si>
  <si>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</si>
  <si>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</si>
  <si>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</si>
  <si>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</si>
  <si>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</si>
  <si>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</si>
  <si>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</si>
  <si>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</si>
  <si>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</si>
  <si>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</si>
  <si>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</si>
  <si>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</si>
  <si>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</si>
  <si>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</si>
  <si>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</si>
  <si>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</si>
  <si>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</si>
  <si>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</si>
  <si>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</si>
  <si>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</si>
  <si>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</si>
  <si>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</si>
  <si>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</si>
  <si>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</si>
  <si>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</si>
  <si>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</si>
  <si>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</si>
  <si>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</si>
  <si>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</si>
  <si>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</si>
  <si>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</si>
  <si>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</si>
  <si>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</si>
  <si>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</si>
  <si>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</si>
  <si>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</si>
  <si>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</si>
  <si>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</si>
  <si>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</si>
  <si>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</si>
  <si>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</si>
  <si>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</si>
  <si>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</si>
  <si>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</si>
  <si>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</si>
  <si>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</si>
  <si>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</si>
  <si>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</si>
  <si>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</si>
  <si>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</si>
  <si>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</si>
  <si>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</si>
  <si>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</si>
  <si>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</si>
  <si>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</si>
  <si>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</si>
  <si>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</si>
  <si>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</si>
  <si>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</si>
  <si>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</si>
  <si>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</si>
  <si>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</si>
  <si>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</si>
  <si>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</si>
  <si>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</si>
  <si>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</si>
  <si>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</si>
  <si>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</si>
  <si>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</si>
  <si>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</si>
  <si>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</si>
  <si>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</si>
  <si>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</si>
  <si>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</si>
  <si>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</si>
  <si>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</si>
  <si>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</si>
  <si>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</si>
  <si>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</si>
  <si>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</si>
  <si>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</si>
  <si>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</si>
  <si>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</si>
  <si>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</si>
  <si>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</si>
  <si>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</si>
  <si>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</si>
  <si>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</si>
  <si>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</si>
  <si>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</si>
  <si>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</si>
  <si>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</si>
  <si>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</si>
  <si>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</si>
  <si>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</si>
  <si>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</si>
  <si>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</si>
  <si>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</si>
  <si>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</si>
  <si>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</si>
  <si>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</si>
  <si>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</si>
  <si>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</si>
  <si>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</si>
  <si>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</si>
  <si>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</si>
  <si>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</si>
  <si>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</si>
  <si>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</si>
  <si>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</si>
  <si>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</si>
  <si>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</si>
  <si>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</si>
  <si>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</si>
  <si>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</si>
  <si>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</si>
  <si>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</si>
  <si>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</si>
  <si>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</si>
  <si>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</si>
  <si>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</si>
  <si>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</si>
  <si>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</si>
  <si>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</si>
  <si>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</si>
  <si>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</si>
  <si>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</si>
  <si>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</si>
  <si>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</si>
  <si>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</si>
  <si>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2025Թ.  ՄԱՐՏԻ 28-Ի</t>
  </si>
  <si>
    <t>2025Թ. ՄԱՐՏԻ  28-Ի</t>
  </si>
  <si>
    <t>2025Թ. ՄԱՐՏԻ   28-Ի</t>
  </si>
  <si>
    <t>2024Թ. ՄԱՐՏԻ    28-Ի</t>
  </si>
  <si>
    <r>
      <t xml:space="preserve">ԹԻՎ    041 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</si>
  <si>
    <t xml:space="preserve">ԹԻՎ  041-Ն   ՈՐՈՇՄԱՆ  </t>
  </si>
  <si>
    <t xml:space="preserve">ԹԻՎ    041-Ն   ՈՐՈՇՄԱՆ  </t>
  </si>
  <si>
    <t xml:space="preserve">ԹԻՎ      041-Ն   ՈՐՈՇՄԱՆ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</si>
</sst>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9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4" fillId="0" borderId="19" xfId="1" applyFont="1" applyFill="1"/>
    <xf numFmtId="164" fontId="14" fillId="0" borderId="19" xfId="1" applyNumberFormat="1" applyFont="1" applyFill="1"/>
    <xf numFmtId="0" fontId="14" fillId="3" borderId="19" xfId="1" applyFont="1" applyFill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4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20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20" fillId="0" borderId="30" xfId="1" applyFont="1" applyFill="1" applyBorder="1"/>
    <xf numFmtId="0" fontId="20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21" fillId="2" borderId="13" xfId="12" applyNumberFormat="1" applyFont="1" applyFill="1" applyBorder="1" applyAlignment="1">
      <alignment horizontal="right" vertical="center"/>
    </xf>
    <xf numFmtId="4" fontId="22" fillId="2" borderId="20" xfId="9" applyFont="1" applyFill="1">
      <alignment horizontal="right" vertical="center"/>
    </xf>
    <xf numFmtId="164" fontId="22" fillId="0" borderId="2" xfId="9" applyNumberFormat="1" applyFont="1" applyFill="1" applyBorder="1">
      <alignment horizontal="right" vertical="center"/>
    </xf>
    <xf numFmtId="0" fontId="23" fillId="0" borderId="20" xfId="5" applyFont="1" applyFill="1" applyAlignment="1">
      <alignment vertical="top" wrapText="1"/>
    </xf>
    <xf numFmtId="0" fontId="23" fillId="0" borderId="20" xfId="5" applyFont="1" applyFill="1" applyAlignment="1">
      <alignment horizontal="left" vertical="top" wrapText="1"/>
    </xf>
    <xf numFmtId="0" fontId="23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45" xfId="2" applyFill="1" applyBorder="1">
      <alignment horizontal="center" vertical="center"/>
    </xf>
    <xf numFmtId="0" fontId="23" fillId="0" borderId="2" xfId="1" applyFont="1" applyFill="1" applyBorder="1" applyAlignment="1">
      <alignment vertical="top"/>
    </xf>
    <xf numFmtId="0" fontId="5" fillId="0" borderId="24" xfId="5" applyFill="1" applyBorder="1" applyAlignment="1">
      <alignment horizontal="lef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1" fillId="0" borderId="0" xfId="10" applyFont="1" applyFill="1" applyAlignment="1" applyProtection="1">
      <alignment horizontal="right" vertical="top" wrapText="1"/>
    </xf>
    <xf numFmtId="0" fontId="17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3" fillId="0" borderId="0" xfId="10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1" t="s">
        <v>550</v>
      </c>
      <c r="B1" s="112"/>
      <c r="C1" s="112"/>
      <c r="D1" s="113"/>
      <c r="E1" s="38" t="s">
        <v>548</v>
      </c>
      <c r="F1" s="111" t="s">
        <v>551</v>
      </c>
      <c r="G1" s="112"/>
      <c r="H1" s="112"/>
      <c r="I1" s="114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sqref="A1:F1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6" t="s">
        <v>566</v>
      </c>
      <c r="B1" s="116"/>
      <c r="C1" s="116"/>
      <c r="D1" s="116"/>
      <c r="E1" s="116"/>
      <c r="F1" s="11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3.5" customHeight="1">
      <c r="A2" s="117" t="s">
        <v>567</v>
      </c>
      <c r="B2" s="117"/>
      <c r="C2" s="117"/>
      <c r="D2" s="117"/>
      <c r="E2" s="117"/>
      <c r="F2" s="117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2" customHeight="1">
      <c r="A3" s="117" t="s">
        <v>0</v>
      </c>
      <c r="B3" s="117"/>
      <c r="C3" s="117"/>
      <c r="D3" s="117"/>
      <c r="E3" s="117"/>
      <c r="F3" s="117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18" t="s">
        <v>749</v>
      </c>
      <c r="B4" s="117"/>
      <c r="C4" s="117"/>
      <c r="D4" s="117"/>
      <c r="E4" s="117"/>
      <c r="F4" s="117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0.5" customHeight="1">
      <c r="A5" s="117" t="s">
        <v>750</v>
      </c>
      <c r="B5" s="117"/>
      <c r="C5" s="117"/>
      <c r="D5" s="117"/>
      <c r="E5" s="117"/>
      <c r="F5" s="117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15" t="s">
        <v>568</v>
      </c>
      <c r="B8" s="115"/>
      <c r="C8" s="115"/>
      <c r="D8" s="115"/>
      <c r="E8" s="115"/>
      <c r="F8" s="115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19" t="s">
        <v>732</v>
      </c>
      <c r="B9" s="119"/>
      <c r="C9" s="119"/>
      <c r="D9" s="119"/>
      <c r="E9" s="119"/>
      <c r="F9" s="119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20" t="s">
        <v>1</v>
      </c>
      <c r="F12" s="120"/>
      <c r="G12" s="121" t="s">
        <v>569</v>
      </c>
      <c r="H12" s="122"/>
      <c r="I12" s="122"/>
      <c r="J12" s="122" t="s">
        <v>570</v>
      </c>
      <c r="K12" s="122"/>
      <c r="L12" s="122"/>
      <c r="M12" s="122" t="s">
        <v>571</v>
      </c>
      <c r="N12" s="122"/>
      <c r="O12" s="122"/>
      <c r="P12" s="122" t="s">
        <v>572</v>
      </c>
      <c r="Q12" s="122"/>
      <c r="R12" s="122"/>
      <c r="S12" s="122" t="s">
        <v>573</v>
      </c>
      <c r="T12" s="122"/>
      <c r="U12" s="122"/>
      <c r="V12" s="122" t="s">
        <v>574</v>
      </c>
      <c r="W12" s="122"/>
      <c r="X12" s="122"/>
      <c r="Y12" s="122" t="s">
        <v>575</v>
      </c>
      <c r="Z12" s="122"/>
      <c r="AA12" s="122"/>
      <c r="AB12" s="122" t="s">
        <v>576</v>
      </c>
      <c r="AC12" s="122"/>
      <c r="AD12" s="122"/>
      <c r="AE12" s="122" t="s">
        <v>577</v>
      </c>
      <c r="AF12" s="122"/>
      <c r="AG12" s="122"/>
      <c r="AH12" s="122" t="s">
        <v>578</v>
      </c>
      <c r="AI12" s="122"/>
      <c r="AJ12" s="122"/>
      <c r="AK12" s="123" t="s">
        <v>579</v>
      </c>
      <c r="AL12" s="123"/>
      <c r="AM12" s="123"/>
      <c r="AN12" s="123" t="s">
        <v>580</v>
      </c>
      <c r="AO12" s="123"/>
      <c r="AP12" s="123"/>
    </row>
    <row r="13" spans="1:43" s="60" customFormat="1" ht="33.75" customHeight="1">
      <c r="A13" s="5" t="s">
        <v>581</v>
      </c>
      <c r="B13" s="5" t="s">
        <v>582</v>
      </c>
      <c r="C13" s="5" t="s">
        <v>583</v>
      </c>
      <c r="D13" s="54" t="s">
        <v>584</v>
      </c>
      <c r="E13" s="55" t="s">
        <v>585</v>
      </c>
      <c r="F13" s="56" t="s">
        <v>586</v>
      </c>
      <c r="G13" s="57" t="s">
        <v>587</v>
      </c>
      <c r="H13" s="58" t="s">
        <v>585</v>
      </c>
      <c r="I13" s="58" t="s">
        <v>586</v>
      </c>
      <c r="J13" s="58" t="s">
        <v>587</v>
      </c>
      <c r="K13" s="58" t="s">
        <v>585</v>
      </c>
      <c r="L13" s="58" t="s">
        <v>586</v>
      </c>
      <c r="M13" s="58" t="s">
        <v>587</v>
      </c>
      <c r="N13" s="58" t="s">
        <v>585</v>
      </c>
      <c r="O13" s="58" t="s">
        <v>586</v>
      </c>
      <c r="P13" s="58" t="s">
        <v>587</v>
      </c>
      <c r="Q13" s="58" t="s">
        <v>585</v>
      </c>
      <c r="R13" s="58" t="s">
        <v>586</v>
      </c>
      <c r="S13" s="58" t="s">
        <v>587</v>
      </c>
      <c r="T13" s="58" t="s">
        <v>585</v>
      </c>
      <c r="U13" s="58" t="s">
        <v>586</v>
      </c>
      <c r="V13" s="58" t="s">
        <v>587</v>
      </c>
      <c r="W13" s="58" t="s">
        <v>585</v>
      </c>
      <c r="X13" s="58" t="s">
        <v>586</v>
      </c>
      <c r="Y13" s="58" t="s">
        <v>587</v>
      </c>
      <c r="Z13" s="58" t="s">
        <v>585</v>
      </c>
      <c r="AA13" s="58" t="s">
        <v>586</v>
      </c>
      <c r="AB13" s="58" t="s">
        <v>587</v>
      </c>
      <c r="AC13" s="58" t="s">
        <v>585</v>
      </c>
      <c r="AD13" s="58" t="s">
        <v>586</v>
      </c>
      <c r="AE13" s="58" t="s">
        <v>587</v>
      </c>
      <c r="AF13" s="58" t="s">
        <v>585</v>
      </c>
      <c r="AG13" s="58" t="s">
        <v>586</v>
      </c>
      <c r="AH13" s="58" t="s">
        <v>587</v>
      </c>
      <c r="AI13" s="58" t="s">
        <v>585</v>
      </c>
      <c r="AJ13" s="58" t="s">
        <v>586</v>
      </c>
      <c r="AK13" s="59" t="s">
        <v>587</v>
      </c>
      <c r="AL13" s="59" t="s">
        <v>585</v>
      </c>
      <c r="AM13" s="59" t="s">
        <v>586</v>
      </c>
      <c r="AN13" s="59" t="s">
        <v>587</v>
      </c>
      <c r="AO13" s="59" t="s">
        <v>585</v>
      </c>
      <c r="AP13" s="59" t="s">
        <v>586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588</v>
      </c>
      <c r="C15" s="6"/>
      <c r="D15" s="64">
        <f>SUM(D16,D52,D71)</f>
        <v>3365526.9</v>
      </c>
      <c r="E15" s="64">
        <f>SUM(E16,E52,E71)</f>
        <v>3235526.9</v>
      </c>
      <c r="F15" s="64">
        <f>F52+F118</f>
        <v>630000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1260135.3500000001</v>
      </c>
      <c r="AO16" s="77">
        <f>SUM(AO17,AO21,AO23,AO43,AO46)</f>
        <v>1260135.3500000001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472942</v>
      </c>
      <c r="AO17" s="77">
        <f>SUM(AO18,AO19,AO20)</f>
        <v>472942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593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594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595</v>
      </c>
      <c r="C20" s="6"/>
      <c r="D20" s="66">
        <f>E20</f>
        <v>330792</v>
      </c>
      <c r="E20" s="66">
        <v>330792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472942</v>
      </c>
      <c r="AO20" s="67">
        <f>E20+AL20</f>
        <v>472942</v>
      </c>
      <c r="AP20" s="77"/>
      <c r="AQ20" s="64">
        <v>196628000</v>
      </c>
    </row>
    <row r="21" spans="1:43" ht="18" customHeight="1">
      <c r="A21" s="6">
        <v>1120</v>
      </c>
      <c r="B21" s="41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643163</v>
      </c>
      <c r="AO21" s="67">
        <f t="shared" si="3"/>
        <v>643163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598</v>
      </c>
      <c r="C22" s="6"/>
      <c r="D22" s="66">
        <f>E22</f>
        <v>494713</v>
      </c>
      <c r="E22" s="66">
        <v>494713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643163</v>
      </c>
      <c r="AO22" s="77">
        <f>E22+AL22</f>
        <v>643163</v>
      </c>
      <c r="AP22" s="77"/>
      <c r="AQ22" s="64">
        <v>422118000</v>
      </c>
    </row>
    <row r="23" spans="1:43" ht="66" customHeight="1">
      <c r="A23" s="6">
        <v>1130</v>
      </c>
      <c r="B23" s="41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601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602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603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604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605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606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607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608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609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610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611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612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613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614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615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616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617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618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619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620</v>
      </c>
      <c r="C43" s="6" t="s">
        <v>621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622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623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624</v>
      </c>
      <c r="C46" s="6" t="s">
        <v>625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626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627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628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629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630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631</v>
      </c>
      <c r="C52" s="6" t="s">
        <v>632</v>
      </c>
      <c r="D52" s="8">
        <f>E52+F52</f>
        <v>2048347.7000000002</v>
      </c>
      <c r="E52" s="8">
        <f t="shared" ref="E52:AM52" si="21">SUM(E53,E55,E57,E59,E61,E68)</f>
        <v>1918347.7000000002</v>
      </c>
      <c r="F52" s="8">
        <f t="shared" si="21"/>
        <v>130000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633</v>
      </c>
      <c r="C53" s="6" t="s">
        <v>634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635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636</v>
      </c>
      <c r="C55" s="6" t="s">
        <v>637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638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639</v>
      </c>
      <c r="C57" s="6" t="s">
        <v>640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641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642</v>
      </c>
      <c r="C59" s="6" t="s">
        <v>643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644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647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648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649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650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651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652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653</v>
      </c>
      <c r="C68" s="6" t="s">
        <v>654</v>
      </c>
      <c r="D68" s="66">
        <f>F68</f>
        <v>130000</v>
      </c>
      <c r="E68" s="66">
        <v>0</v>
      </c>
      <c r="F68" s="9">
        <f>F69</f>
        <v>130000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655</v>
      </c>
      <c r="C69" s="6"/>
      <c r="D69" s="66">
        <f>F69</f>
        <v>130000</v>
      </c>
      <c r="E69" s="66">
        <v>0</v>
      </c>
      <c r="F69" s="9">
        <v>130000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656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657</v>
      </c>
      <c r="C71" s="6" t="s">
        <v>658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659</v>
      </c>
      <c r="C72" s="6" t="s">
        <v>660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661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662</v>
      </c>
      <c r="C74" s="6" t="s">
        <v>663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664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665</v>
      </c>
      <c r="C76" s="6" t="s">
        <v>666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667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668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669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670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671</v>
      </c>
      <c r="C81" s="6" t="s">
        <v>672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673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674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675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676</v>
      </c>
      <c r="C85" s="6" t="s">
        <v>677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678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679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680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681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682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683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684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685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686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687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688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689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690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691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692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693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694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695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696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697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698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699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700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701</v>
      </c>
      <c r="C109" s="6" t="s">
        <v>702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703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704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705</v>
      </c>
      <c r="C112" s="6" t="s">
        <v>706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707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708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709</v>
      </c>
      <c r="C115" s="6" t="s">
        <v>710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711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712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713</v>
      </c>
      <c r="C118" s="6" t="s">
        <v>714</v>
      </c>
      <c r="D118" s="66">
        <f>SUM(D119:D121)</f>
        <v>4644</v>
      </c>
      <c r="E118" s="66">
        <f>SUM(E119:E121)</f>
        <v>4644</v>
      </c>
      <c r="F118" s="66">
        <f>SUM(F119:F121)</f>
        <v>500000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715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716</v>
      </c>
      <c r="C120" s="6"/>
      <c r="D120" s="9"/>
      <c r="E120" s="66">
        <v>0</v>
      </c>
      <c r="F120" s="9">
        <v>500000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717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22"/>
      <c r="K65449" s="122"/>
      <c r="L65449" s="122"/>
      <c r="P65449" s="122"/>
      <c r="Q65449" s="122"/>
      <c r="R65449" s="122"/>
      <c r="S65449" s="122"/>
      <c r="T65449" s="122"/>
      <c r="U65449" s="122"/>
      <c r="AH65449" s="122"/>
      <c r="AI65449" s="122"/>
      <c r="AJ65449" s="122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6" t="s">
        <v>718</v>
      </c>
      <c r="B1" s="116"/>
      <c r="C1" s="116"/>
      <c r="D1" s="116"/>
      <c r="E1" s="116"/>
      <c r="F1" s="116"/>
      <c r="G1" s="116"/>
      <c r="H1" s="116"/>
    </row>
    <row r="2" spans="1:42" s="1" customFormat="1" ht="18.75" hidden="1" customHeight="1">
      <c r="A2" s="116" t="s">
        <v>0</v>
      </c>
      <c r="B2" s="116"/>
      <c r="C2" s="116"/>
      <c r="D2" s="116"/>
      <c r="E2" s="116"/>
      <c r="F2" s="116"/>
      <c r="G2" s="116"/>
      <c r="H2" s="116"/>
    </row>
    <row r="3" spans="1:42" s="1" customFormat="1" ht="18" hidden="1" customHeight="1">
      <c r="A3" s="116" t="s">
        <v>3</v>
      </c>
      <c r="B3" s="116"/>
      <c r="C3" s="116"/>
      <c r="D3" s="116"/>
      <c r="E3" s="116"/>
      <c r="F3" s="116"/>
      <c r="G3" s="116"/>
      <c r="H3" s="116"/>
    </row>
    <row r="4" spans="1:42" s="1" customFormat="1" ht="22.5" hidden="1" customHeight="1">
      <c r="A4" s="116" t="s">
        <v>4</v>
      </c>
      <c r="B4" s="116"/>
      <c r="C4" s="116"/>
      <c r="D4" s="116"/>
      <c r="E4" s="116"/>
      <c r="F4" s="116"/>
      <c r="G4" s="116"/>
      <c r="H4" s="116"/>
    </row>
    <row r="5" spans="1:42" s="1" customFormat="1" ht="17.25" customHeight="1">
      <c r="A5" s="116" t="s">
        <v>719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16" t="s">
        <v>720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16" t="s">
        <v>0</v>
      </c>
      <c r="B7" s="116"/>
      <c r="C7" s="116"/>
      <c r="D7" s="116"/>
      <c r="E7" s="116"/>
      <c r="F7" s="116"/>
      <c r="G7" s="116"/>
      <c r="H7" s="116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3.5" customHeight="1">
      <c r="A8" s="116" t="s">
        <v>747</v>
      </c>
      <c r="B8" s="116"/>
      <c r="C8" s="116"/>
      <c r="D8" s="116"/>
      <c r="E8" s="116"/>
      <c r="F8" s="116"/>
      <c r="G8" s="116"/>
      <c r="H8" s="116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8.75" customHeight="1">
      <c r="A9" s="116" t="s">
        <v>751</v>
      </c>
      <c r="B9" s="116"/>
      <c r="C9" s="116"/>
      <c r="D9" s="116"/>
      <c r="E9" s="116"/>
      <c r="F9" s="116"/>
      <c r="G9" s="116"/>
      <c r="H9" s="116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15" t="s">
        <v>721</v>
      </c>
      <c r="B15" s="115"/>
      <c r="C15" s="115"/>
      <c r="D15" s="115"/>
      <c r="E15" s="115"/>
      <c r="F15" s="115"/>
      <c r="G15" s="115"/>
      <c r="H15" s="115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4" t="s">
        <v>733</v>
      </c>
      <c r="B17" s="124"/>
      <c r="C17" s="124"/>
      <c r="D17" s="124"/>
      <c r="E17" s="124"/>
      <c r="F17" s="124"/>
      <c r="G17" s="124"/>
      <c r="H17" s="124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4" t="s">
        <v>723</v>
      </c>
      <c r="F21" s="74" t="s">
        <v>724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3968335.8000000003</v>
      </c>
      <c r="G23" s="8">
        <f>SUM(G24,G58,G75,G104,G157,G177,G197,G226,G256,G287,G319)</f>
        <v>3235526.9</v>
      </c>
      <c r="H23" s="8">
        <f>SUM(H24,H58,H75,H104,H157,H177,H197,H226,H256,H287,H319)</f>
        <v>1232808.8999999999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830505.5</v>
      </c>
      <c r="G104" s="8">
        <f>G110+G131</f>
        <v>131924.4</v>
      </c>
      <c r="H104" s="8">
        <f>H115+H131+H154</f>
        <v>698581.1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-26000</v>
      </c>
      <c r="G154" s="8">
        <f>SUM(G156)</f>
        <v>0</v>
      </c>
      <c r="H154" s="8">
        <f>SUM(H156)</f>
        <v>-26000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-26000</v>
      </c>
      <c r="G156" s="8">
        <v>0</v>
      </c>
      <c r="H156" s="8">
        <v>-26000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1059810.3</v>
      </c>
      <c r="G256" s="8">
        <f>SUM(G258,G262,G266,G270,G274,G278,G281,G284)</f>
        <v>957640.3</v>
      </c>
      <c r="H256" s="8">
        <f>SUM(H258,H262,H266,H270,H274,H278,H281,H284)</f>
        <v>102170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866926.6</v>
      </c>
      <c r="G258" s="8">
        <f>G260</f>
        <v>764756.6</v>
      </c>
      <c r="H258" s="8">
        <f>SUM(H260:H261)</f>
        <v>102170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866926.6</v>
      </c>
      <c r="G260" s="8">
        <v>764756.6</v>
      </c>
      <c r="H260" s="8">
        <v>102170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369502.1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369502.1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369502.1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workbookViewId="0">
      <selection activeCell="A5" sqref="A5:F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16" t="s">
        <v>560</v>
      </c>
      <c r="B1" s="116"/>
      <c r="C1" s="116"/>
      <c r="D1" s="116"/>
      <c r="E1" s="116"/>
      <c r="F1" s="116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4.25" customHeight="1">
      <c r="A2" s="117" t="s">
        <v>544</v>
      </c>
      <c r="B2" s="117"/>
      <c r="C2" s="117"/>
      <c r="D2" s="117"/>
      <c r="E2" s="117"/>
      <c r="F2" s="117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5" customHeight="1">
      <c r="A3" s="117" t="s">
        <v>561</v>
      </c>
      <c r="B3" s="117"/>
      <c r="C3" s="117"/>
      <c r="D3" s="117"/>
      <c r="E3" s="117"/>
      <c r="F3" s="117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6.5" customHeight="1">
      <c r="A4" s="132" t="s">
        <v>746</v>
      </c>
      <c r="B4" s="132"/>
      <c r="C4" s="132"/>
      <c r="D4" s="132"/>
      <c r="E4" s="132"/>
      <c r="F4" s="132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2" customHeight="1">
      <c r="A5" s="117" t="s">
        <v>752</v>
      </c>
      <c r="B5" s="117"/>
      <c r="C5" s="117"/>
      <c r="D5" s="117"/>
      <c r="E5" s="117"/>
      <c r="F5" s="117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1.5" hidden="1" customHeight="1">
      <c r="A6" s="85"/>
      <c r="B6" s="85"/>
      <c r="C6" s="85"/>
      <c r="D6" s="85"/>
      <c r="E6" s="85"/>
      <c r="F6" s="85"/>
    </row>
    <row r="7" spans="1:38" s="10" customFormat="1" ht="16.5" customHeight="1">
      <c r="A7" s="115" t="s">
        <v>202</v>
      </c>
      <c r="B7" s="115"/>
      <c r="C7" s="115"/>
      <c r="D7" s="115"/>
      <c r="E7" s="115"/>
      <c r="F7" s="115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19" t="s">
        <v>734</v>
      </c>
      <c r="B9" s="119"/>
      <c r="C9" s="119"/>
      <c r="D9" s="119"/>
      <c r="E9" s="119"/>
      <c r="F9" s="119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3" t="s">
        <v>1</v>
      </c>
      <c r="F13" s="134"/>
    </row>
    <row r="14" spans="1:38" ht="27" customHeight="1">
      <c r="A14" s="125" t="s">
        <v>203</v>
      </c>
      <c r="B14" s="5" t="s">
        <v>204</v>
      </c>
      <c r="C14" s="127" t="s">
        <v>205</v>
      </c>
      <c r="D14" s="129" t="s">
        <v>206</v>
      </c>
      <c r="E14" s="130"/>
      <c r="F14" s="131"/>
    </row>
    <row r="15" spans="1:38" ht="21" customHeight="1">
      <c r="A15" s="126"/>
      <c r="B15" s="13" t="s">
        <v>207</v>
      </c>
      <c r="C15" s="128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3968335.8000000007</v>
      </c>
      <c r="E17" s="8">
        <f>SUM(E19,E172,E210)</f>
        <v>3235526.9000000004</v>
      </c>
      <c r="F17" s="8">
        <f>SUM(F19,F172,F210)</f>
        <v>1232808.9000000001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2735526.9000000004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383202.1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369502.1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369502.1</v>
      </c>
      <c r="E170" s="8">
        <v>869502.1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500000</v>
      </c>
      <c r="E171" s="9">
        <v>500000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1258808.9000000001</v>
      </c>
      <c r="E172" s="8" t="s">
        <v>2</v>
      </c>
      <c r="F172" s="8">
        <f>SUM(F174,F192,F198,F201,F207)</f>
        <v>1258808.9000000001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1253808.9000000001</v>
      </c>
      <c r="E174" s="8" t="s">
        <v>2</v>
      </c>
      <c r="F174" s="8">
        <f>SUM(F176,F181,F186)</f>
        <v>1253808.9000000001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1194498.1000000001</v>
      </c>
      <c r="E176" s="8" t="s">
        <v>2</v>
      </c>
      <c r="F176" s="8">
        <f>SUM(F178:F180)</f>
        <v>1194498.1000000001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1194498.1000000001</v>
      </c>
      <c r="E180" s="8" t="s">
        <v>2</v>
      </c>
      <c r="F180" s="8">
        <v>1194498.1000000001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-26000</v>
      </c>
      <c r="E210" s="8" t="s">
        <v>2</v>
      </c>
      <c r="F210" s="20">
        <f>F212+F217+F225+F228</f>
        <v>-26000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726</v>
      </c>
      <c r="C228" s="6" t="s">
        <v>212</v>
      </c>
      <c r="D228" s="8">
        <f>SUM(D230:D233)</f>
        <v>-26000</v>
      </c>
      <c r="E228" s="8" t="s">
        <v>2</v>
      </c>
      <c r="F228" s="20">
        <f>SUM(F230:F233)</f>
        <v>-26000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-26000</v>
      </c>
      <c r="E230" s="8" t="s">
        <v>2</v>
      </c>
      <c r="F230" s="22">
        <v>-26000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opLeftCell="A2" workbookViewId="0">
      <selection activeCell="E19" sqref="E19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6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16" t="s">
        <v>740</v>
      </c>
      <c r="B1" s="116"/>
      <c r="C1" s="116"/>
      <c r="D1" s="116"/>
      <c r="E1" s="116"/>
      <c r="F1" s="116"/>
      <c r="G1" s="116"/>
      <c r="H1" s="116"/>
      <c r="O1" s="135">
        <v>734.4</v>
      </c>
    </row>
    <row r="2" spans="1:42" s="23" customFormat="1" ht="15.75" customHeight="1">
      <c r="A2" s="107"/>
      <c r="B2" s="107"/>
      <c r="C2" s="107"/>
      <c r="D2" s="107"/>
      <c r="E2" s="107"/>
      <c r="F2" s="107"/>
      <c r="G2" s="137" t="s">
        <v>725</v>
      </c>
      <c r="H2" s="137"/>
      <c r="O2" s="135"/>
    </row>
    <row r="3" spans="1:42" s="1" customFormat="1" ht="15" customHeight="1">
      <c r="A3" s="116" t="s">
        <v>544</v>
      </c>
      <c r="B3" s="116"/>
      <c r="C3" s="116"/>
      <c r="D3" s="116"/>
      <c r="E3" s="116"/>
      <c r="F3" s="116"/>
      <c r="G3" s="116"/>
      <c r="H3" s="116"/>
      <c r="I3" s="85"/>
      <c r="J3" s="85"/>
      <c r="K3" s="85"/>
      <c r="L3" s="85"/>
      <c r="M3" s="85"/>
      <c r="N3" s="85"/>
      <c r="O3" s="13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6.5" customHeight="1">
      <c r="A4" s="116" t="s">
        <v>561</v>
      </c>
      <c r="B4" s="116"/>
      <c r="C4" s="116"/>
      <c r="D4" s="116"/>
      <c r="E4" s="116"/>
      <c r="F4" s="116"/>
      <c r="G4" s="116"/>
      <c r="H4" s="116"/>
      <c r="I4" s="85"/>
      <c r="J4" s="85"/>
      <c r="K4" s="85"/>
      <c r="L4" s="85"/>
      <c r="M4" s="85"/>
      <c r="N4" s="85"/>
      <c r="O4" s="13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4.25" customHeight="1">
      <c r="A5" s="116" t="s">
        <v>748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13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5.75" customHeight="1">
      <c r="A6" s="116" t="s">
        <v>753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13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17.25" hidden="1" customHeight="1">
      <c r="A7" s="107"/>
      <c r="B7" s="107"/>
      <c r="C7" s="107"/>
      <c r="D7" s="107"/>
      <c r="E7" s="107"/>
      <c r="F7" s="107"/>
      <c r="G7" s="107"/>
      <c r="H7" s="107"/>
      <c r="O7" s="135"/>
    </row>
    <row r="8" spans="1:42" s="10" customFormat="1" ht="14.2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5"/>
    </row>
    <row r="9" spans="1:42" s="10" customFormat="1" ht="27.75" customHeight="1">
      <c r="A9" s="124" t="s">
        <v>731</v>
      </c>
      <c r="B9" s="124"/>
      <c r="C9" s="124"/>
      <c r="D9" s="124"/>
      <c r="E9" s="124"/>
      <c r="F9" s="124"/>
      <c r="G9" s="124"/>
      <c r="H9" s="124"/>
      <c r="O9" s="135"/>
    </row>
    <row r="10" spans="1:42" ht="15" hidden="1" customHeight="1">
      <c r="O10" s="135"/>
    </row>
    <row r="11" spans="1:42" ht="15" hidden="1" customHeight="1">
      <c r="O11" s="135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5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5"/>
    </row>
    <row r="14" spans="1:42" s="106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5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SUM(F16,F102,F119,F148,F211,F251,F281,F310,F344,F375,F399)</f>
        <v>3968335.8000000003</v>
      </c>
      <c r="G15" s="8">
        <f>SUM(G16,G102,G119,G148,G211,G251,G281,G310,G344,G375,G399)</f>
        <v>3235526.9</v>
      </c>
      <c r="H15" s="8">
        <f>SUM(H16,H102,H119,H148,H211,H251,H281,H310,H344,H375,H399)</f>
        <v>1232808.8999999999</v>
      </c>
      <c r="K15" s="3"/>
      <c r="M15" s="3"/>
      <c r="O15" s="135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5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5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5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5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5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5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5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5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5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5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5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5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5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5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5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5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5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5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5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5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5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5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5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5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5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5"/>
    </row>
    <row r="42" spans="1:16" s="83" customFormat="1" ht="15" customHeight="1">
      <c r="A42" s="6"/>
      <c r="B42" s="6"/>
      <c r="C42" s="6"/>
      <c r="D42" s="6"/>
      <c r="E42" s="91" t="s">
        <v>741</v>
      </c>
      <c r="F42" s="8">
        <f t="shared" si="0"/>
        <v>0</v>
      </c>
      <c r="G42" s="8">
        <v>0</v>
      </c>
      <c r="H42" s="98">
        <v>0</v>
      </c>
      <c r="O42" s="135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5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5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5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5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5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5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5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5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5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5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5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5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5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5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5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5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5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5"/>
    </row>
    <row r="61" spans="1:15" ht="15.75" customHeight="1">
      <c r="A61" s="6"/>
      <c r="B61" s="6"/>
      <c r="C61" s="6"/>
      <c r="D61" s="6"/>
      <c r="E61" s="43" t="s">
        <v>562</v>
      </c>
      <c r="F61" s="8">
        <v>0</v>
      </c>
      <c r="G61" s="98">
        <v>0</v>
      </c>
      <c r="H61" s="98"/>
      <c r="O61" s="135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5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5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5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5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5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5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5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5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5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5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5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5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5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5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5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25000</v>
      </c>
      <c r="G77" s="8">
        <v>25000</v>
      </c>
      <c r="H77" s="8">
        <v>0</v>
      </c>
      <c r="O77" s="135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5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5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5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5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26000</v>
      </c>
      <c r="G82" s="8">
        <v>26000</v>
      </c>
      <c r="H82" s="8">
        <v>0</v>
      </c>
      <c r="O82" s="135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5"/>
    </row>
    <row r="84" spans="1:15" s="83" customFormat="1" ht="15" customHeight="1">
      <c r="A84" s="6"/>
      <c r="B84" s="6"/>
      <c r="C84" s="6"/>
      <c r="D84" s="6"/>
      <c r="E84" s="43" t="s">
        <v>513</v>
      </c>
      <c r="F84" s="8">
        <f t="shared" si="2"/>
        <v>12400</v>
      </c>
      <c r="G84" s="8">
        <v>12400</v>
      </c>
      <c r="H84" s="8">
        <v>0</v>
      </c>
      <c r="O84" s="135"/>
    </row>
    <row r="85" spans="1:15" s="83" customFormat="1" ht="31.5" customHeight="1">
      <c r="A85" s="6"/>
      <c r="B85" s="6"/>
      <c r="C85" s="6"/>
      <c r="D85" s="6"/>
      <c r="E85" s="43" t="s">
        <v>563</v>
      </c>
      <c r="F85" s="8">
        <f t="shared" si="2"/>
        <v>1160</v>
      </c>
      <c r="G85" s="8">
        <v>1160</v>
      </c>
      <c r="H85" s="8">
        <v>0</v>
      </c>
      <c r="O85" s="135"/>
    </row>
    <row r="86" spans="1:15" s="83" customFormat="1" ht="18" customHeight="1">
      <c r="A86" s="6"/>
      <c r="B86" s="6"/>
      <c r="C86" s="6"/>
      <c r="D86" s="6"/>
      <c r="E86" s="43" t="s">
        <v>565</v>
      </c>
      <c r="F86" s="99">
        <f>G86</f>
        <v>11000</v>
      </c>
      <c r="G86" s="99">
        <v>11000</v>
      </c>
      <c r="H86" s="8">
        <v>0</v>
      </c>
      <c r="O86" s="135"/>
    </row>
    <row r="87" spans="1:15" s="83" customFormat="1" ht="27" customHeight="1">
      <c r="A87" s="6"/>
      <c r="B87" s="6"/>
      <c r="C87" s="6"/>
      <c r="D87" s="6"/>
      <c r="E87" s="43" t="s">
        <v>514</v>
      </c>
      <c r="F87" s="8">
        <f t="shared" si="2"/>
        <v>5000</v>
      </c>
      <c r="G87" s="8">
        <v>5000</v>
      </c>
      <c r="H87" s="8">
        <v>0</v>
      </c>
      <c r="O87" s="135"/>
    </row>
    <row r="88" spans="1:15" s="83" customFormat="1" ht="15" customHeight="1">
      <c r="A88" s="6"/>
      <c r="B88" s="6"/>
      <c r="C88" s="6"/>
      <c r="D88" s="6"/>
      <c r="E88" s="43" t="s">
        <v>502</v>
      </c>
      <c r="F88" s="8">
        <f t="shared" si="2"/>
        <v>2500</v>
      </c>
      <c r="G88" s="8">
        <v>2500</v>
      </c>
      <c r="H88" s="8">
        <v>0</v>
      </c>
      <c r="O88" s="135"/>
    </row>
    <row r="89" spans="1:15" s="83" customFormat="1" ht="15" customHeight="1">
      <c r="A89" s="6"/>
      <c r="B89" s="6"/>
      <c r="C89" s="6"/>
      <c r="D89" s="6"/>
      <c r="E89" s="44" t="s">
        <v>518</v>
      </c>
      <c r="F89" s="8">
        <f>SUM(G89:H89)</f>
        <v>254917</v>
      </c>
      <c r="G89" s="8">
        <v>0</v>
      </c>
      <c r="H89" s="8">
        <v>254917</v>
      </c>
      <c r="I89" s="83" t="s">
        <v>516</v>
      </c>
      <c r="J89" s="83" t="s">
        <v>517</v>
      </c>
      <c r="O89" s="135"/>
    </row>
    <row r="90" spans="1:15" s="83" customFormat="1" ht="25.5" customHeight="1">
      <c r="A90" s="6"/>
      <c r="B90" s="6"/>
      <c r="C90" s="6"/>
      <c r="D90" s="6"/>
      <c r="E90" s="44" t="s">
        <v>537</v>
      </c>
      <c r="F90" s="8">
        <f>SUM(G90:H90)</f>
        <v>17140.8</v>
      </c>
      <c r="G90" s="8">
        <v>0</v>
      </c>
      <c r="H90" s="8">
        <v>17140.8</v>
      </c>
      <c r="I90" s="83" t="s">
        <v>519</v>
      </c>
      <c r="O90" s="135"/>
    </row>
    <row r="91" spans="1:15" s="83" customFormat="1" ht="15" customHeight="1">
      <c r="A91" s="6"/>
      <c r="B91" s="6"/>
      <c r="C91" s="6"/>
      <c r="D91" s="6"/>
      <c r="E91" s="43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5"/>
    </row>
    <row r="92" spans="1:15" s="83" customFormat="1" ht="15" customHeight="1">
      <c r="A92" s="6"/>
      <c r="B92" s="6"/>
      <c r="C92" s="6"/>
      <c r="D92" s="6"/>
      <c r="E92" s="43" t="s">
        <v>742</v>
      </c>
      <c r="F92" s="8">
        <f t="shared" si="2"/>
        <v>5000</v>
      </c>
      <c r="G92" s="8">
        <v>0</v>
      </c>
      <c r="H92" s="8">
        <v>5000</v>
      </c>
      <c r="O92" s="135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1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5"/>
    </row>
    <row r="94" spans="1:15" ht="39.950000000000003" hidden="1" customHeight="1">
      <c r="A94" s="6"/>
      <c r="B94" s="6"/>
      <c r="C94" s="6"/>
      <c r="D94" s="6"/>
      <c r="E94" s="41" t="s">
        <v>16</v>
      </c>
      <c r="F94" s="98"/>
      <c r="G94" s="98"/>
      <c r="H94" s="98"/>
      <c r="O94" s="135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1" t="s">
        <v>39</v>
      </c>
      <c r="F95" s="8">
        <f>SUM(G95,H95)</f>
        <v>0</v>
      </c>
      <c r="G95" s="8">
        <v>0</v>
      </c>
      <c r="H95" s="8">
        <v>0</v>
      </c>
      <c r="O95" s="135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1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5"/>
    </row>
    <row r="97" spans="1:15" ht="39.950000000000003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5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1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5"/>
    </row>
    <row r="99" spans="1:15" ht="15" hidden="1" customHeight="1">
      <c r="A99" s="6"/>
      <c r="B99" s="6"/>
      <c r="C99" s="6"/>
      <c r="D99" s="6"/>
      <c r="E99" s="41" t="s">
        <v>16</v>
      </c>
      <c r="F99" s="98"/>
      <c r="G99" s="98"/>
      <c r="H99" s="98"/>
      <c r="O99" s="135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1" t="s">
        <v>42</v>
      </c>
      <c r="F100" s="8">
        <f>SUM(G100,H100)</f>
        <v>0</v>
      </c>
      <c r="G100" s="8">
        <v>0</v>
      </c>
      <c r="H100" s="8">
        <v>0</v>
      </c>
      <c r="O100" s="135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1" t="s">
        <v>43</v>
      </c>
      <c r="F101" s="8">
        <f>SUM(G101,H101)</f>
        <v>0</v>
      </c>
      <c r="G101" s="8">
        <v>0</v>
      </c>
      <c r="H101" s="8">
        <v>0</v>
      </c>
      <c r="O101" s="135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1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5"/>
    </row>
    <row r="103" spans="1:15" ht="39.950000000000003" hidden="1" customHeight="1">
      <c r="A103" s="6"/>
      <c r="B103" s="6"/>
      <c r="C103" s="6"/>
      <c r="D103" s="6"/>
      <c r="E103" s="41" t="s">
        <v>14</v>
      </c>
      <c r="F103" s="98"/>
      <c r="G103" s="98"/>
      <c r="H103" s="98"/>
      <c r="O103" s="135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1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5"/>
    </row>
    <row r="105" spans="1:15" ht="39.950000000000003" hidden="1" customHeight="1">
      <c r="A105" s="6"/>
      <c r="B105" s="6"/>
      <c r="C105" s="6"/>
      <c r="D105" s="6"/>
      <c r="E105" s="41" t="s">
        <v>16</v>
      </c>
      <c r="F105" s="98"/>
      <c r="G105" s="98"/>
      <c r="H105" s="98"/>
      <c r="O105" s="135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1" t="s">
        <v>46</v>
      </c>
      <c r="F106" s="8">
        <f>SUM(G106,H106)</f>
        <v>0</v>
      </c>
      <c r="G106" s="8">
        <v>0</v>
      </c>
      <c r="H106" s="8">
        <v>0</v>
      </c>
      <c r="O106" s="135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1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5"/>
    </row>
    <row r="108" spans="1:15" ht="39.950000000000003" hidden="1" customHeight="1">
      <c r="A108" s="6"/>
      <c r="B108" s="6"/>
      <c r="C108" s="6"/>
      <c r="D108" s="6"/>
      <c r="E108" s="41" t="s">
        <v>16</v>
      </c>
      <c r="F108" s="98"/>
      <c r="G108" s="98"/>
      <c r="H108" s="98"/>
      <c r="O108" s="135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1" t="s">
        <v>48</v>
      </c>
      <c r="F109" s="8">
        <f>SUM(G109,H109)</f>
        <v>0</v>
      </c>
      <c r="G109" s="8">
        <v>0</v>
      </c>
      <c r="H109" s="8">
        <v>0</v>
      </c>
      <c r="O109" s="135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1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5"/>
    </row>
    <row r="111" spans="1:15" ht="39.950000000000003" hidden="1" customHeight="1">
      <c r="A111" s="6"/>
      <c r="B111" s="6"/>
      <c r="C111" s="6"/>
      <c r="D111" s="6"/>
      <c r="E111" s="41" t="s">
        <v>16</v>
      </c>
      <c r="F111" s="98"/>
      <c r="G111" s="98"/>
      <c r="H111" s="98"/>
      <c r="O111" s="135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1" t="s">
        <v>50</v>
      </c>
      <c r="F112" s="8">
        <f>SUM(G112,H112)</f>
        <v>0</v>
      </c>
      <c r="G112" s="8">
        <v>0</v>
      </c>
      <c r="H112" s="8">
        <v>0</v>
      </c>
      <c r="O112" s="135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1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5"/>
    </row>
    <row r="114" spans="1:15" ht="39.950000000000003" hidden="1" customHeight="1">
      <c r="A114" s="6"/>
      <c r="B114" s="6"/>
      <c r="C114" s="6"/>
      <c r="D114" s="6"/>
      <c r="E114" s="41" t="s">
        <v>16</v>
      </c>
      <c r="F114" s="98"/>
      <c r="G114" s="98"/>
      <c r="H114" s="98"/>
      <c r="O114" s="135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1" t="s">
        <v>51</v>
      </c>
      <c r="F115" s="8">
        <f>SUM(G115,H115)</f>
        <v>0</v>
      </c>
      <c r="G115" s="8">
        <v>0</v>
      </c>
      <c r="H115" s="8">
        <v>0</v>
      </c>
      <c r="O115" s="135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1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5"/>
    </row>
    <row r="117" spans="1:15" ht="39.950000000000003" hidden="1" customHeight="1">
      <c r="A117" s="6"/>
      <c r="B117" s="6"/>
      <c r="C117" s="6"/>
      <c r="D117" s="6"/>
      <c r="E117" s="41" t="s">
        <v>16</v>
      </c>
      <c r="F117" s="98"/>
      <c r="G117" s="98"/>
      <c r="H117" s="98"/>
      <c r="O117" s="135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1" t="s">
        <v>52</v>
      </c>
      <c r="F118" s="8">
        <f>SUM(G118,H118)</f>
        <v>0</v>
      </c>
      <c r="G118" s="8">
        <v>0</v>
      </c>
      <c r="H118" s="8">
        <v>0</v>
      </c>
      <c r="O118" s="135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1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5"/>
    </row>
    <row r="120" spans="1:15" ht="15" hidden="1" customHeight="1">
      <c r="A120" s="6"/>
      <c r="B120" s="6"/>
      <c r="C120" s="6"/>
      <c r="D120" s="6"/>
      <c r="E120" s="41" t="s">
        <v>14</v>
      </c>
      <c r="F120" s="98"/>
      <c r="G120" s="98"/>
      <c r="H120" s="98"/>
      <c r="O120" s="135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1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5"/>
    </row>
    <row r="122" spans="1:15" ht="39.950000000000003" hidden="1" customHeight="1">
      <c r="A122" s="6"/>
      <c r="B122" s="6"/>
      <c r="C122" s="6"/>
      <c r="D122" s="6"/>
      <c r="E122" s="41" t="s">
        <v>16</v>
      </c>
      <c r="F122" s="98"/>
      <c r="G122" s="98"/>
      <c r="H122" s="98"/>
      <c r="O122" s="135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1" t="s">
        <v>55</v>
      </c>
      <c r="F123" s="8">
        <f>SUM(G123,H123)</f>
        <v>0</v>
      </c>
      <c r="G123" s="8">
        <v>0</v>
      </c>
      <c r="H123" s="8">
        <v>0</v>
      </c>
      <c r="O123" s="135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1" t="s">
        <v>56</v>
      </c>
      <c r="F124" s="8">
        <f>SUM(G124,H124)</f>
        <v>0</v>
      </c>
      <c r="G124" s="8">
        <v>0</v>
      </c>
      <c r="H124" s="8">
        <v>0</v>
      </c>
      <c r="O124" s="135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1" t="s">
        <v>57</v>
      </c>
      <c r="F125" s="8">
        <f>SUM(G125,H125)</f>
        <v>0</v>
      </c>
      <c r="G125" s="8">
        <v>0</v>
      </c>
      <c r="H125" s="8">
        <v>0</v>
      </c>
      <c r="O125" s="135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1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5"/>
    </row>
    <row r="127" spans="1:15" ht="39.950000000000003" hidden="1" customHeight="1">
      <c r="A127" s="6"/>
      <c r="B127" s="6"/>
      <c r="C127" s="6"/>
      <c r="D127" s="6"/>
      <c r="E127" s="41" t="s">
        <v>16</v>
      </c>
      <c r="F127" s="98"/>
      <c r="G127" s="98"/>
      <c r="H127" s="98"/>
      <c r="O127" s="135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1" t="s">
        <v>59</v>
      </c>
      <c r="F128" s="8">
        <f>SUM(G128,H128)</f>
        <v>0</v>
      </c>
      <c r="G128" s="8">
        <v>0</v>
      </c>
      <c r="H128" s="8">
        <v>0</v>
      </c>
      <c r="O128" s="135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1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5"/>
    </row>
    <row r="130" spans="1:15" ht="39.950000000000003" hidden="1" customHeight="1">
      <c r="A130" s="6"/>
      <c r="B130" s="6"/>
      <c r="C130" s="6"/>
      <c r="D130" s="6"/>
      <c r="E130" s="41" t="s">
        <v>16</v>
      </c>
      <c r="F130" s="98"/>
      <c r="G130" s="98"/>
      <c r="H130" s="98"/>
      <c r="O130" s="135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1" t="s">
        <v>61</v>
      </c>
      <c r="F131" s="8">
        <f>SUM(G131,H131)</f>
        <v>0</v>
      </c>
      <c r="G131" s="8">
        <v>0</v>
      </c>
      <c r="H131" s="8">
        <v>0</v>
      </c>
      <c r="O131" s="135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1" t="s">
        <v>62</v>
      </c>
      <c r="F132" s="8">
        <f>SUM(G132,H132)</f>
        <v>0</v>
      </c>
      <c r="G132" s="8">
        <v>0</v>
      </c>
      <c r="H132" s="8">
        <v>0</v>
      </c>
      <c r="O132" s="135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1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5"/>
    </row>
    <row r="134" spans="1:15" ht="39.950000000000003" hidden="1" customHeight="1">
      <c r="A134" s="6"/>
      <c r="B134" s="6"/>
      <c r="C134" s="6"/>
      <c r="D134" s="6"/>
      <c r="E134" s="41" t="s">
        <v>16</v>
      </c>
      <c r="F134" s="98"/>
      <c r="G134" s="98"/>
      <c r="H134" s="98"/>
      <c r="O134" s="135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1" t="s">
        <v>63</v>
      </c>
      <c r="F135" s="8">
        <f>SUM(G135,H135)</f>
        <v>0</v>
      </c>
      <c r="G135" s="8">
        <v>0</v>
      </c>
      <c r="H135" s="8">
        <v>0</v>
      </c>
      <c r="O135" s="135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1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5"/>
    </row>
    <row r="137" spans="1:15" ht="39.950000000000003" hidden="1" customHeight="1">
      <c r="A137" s="6"/>
      <c r="B137" s="6"/>
      <c r="C137" s="6"/>
      <c r="D137" s="6"/>
      <c r="E137" s="41" t="s">
        <v>16</v>
      </c>
      <c r="F137" s="98"/>
      <c r="G137" s="98"/>
      <c r="H137" s="98"/>
      <c r="O137" s="135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1" t="s">
        <v>65</v>
      </c>
      <c r="F138" s="8">
        <f>SUM(G138,H138)</f>
        <v>0</v>
      </c>
      <c r="G138" s="8">
        <v>0</v>
      </c>
      <c r="H138" s="8">
        <v>0</v>
      </c>
      <c r="O138" s="135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1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5"/>
    </row>
    <row r="140" spans="1:15" ht="39.950000000000003" hidden="1" customHeight="1">
      <c r="A140" s="6"/>
      <c r="B140" s="6"/>
      <c r="C140" s="6"/>
      <c r="D140" s="6"/>
      <c r="E140" s="41" t="s">
        <v>16</v>
      </c>
      <c r="F140" s="98"/>
      <c r="G140" s="98"/>
      <c r="H140" s="98"/>
      <c r="O140" s="135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1" t="s">
        <v>66</v>
      </c>
      <c r="F141" s="8">
        <f>SUM(G141,H141)</f>
        <v>0</v>
      </c>
      <c r="G141" s="8">
        <v>0</v>
      </c>
      <c r="H141" s="8">
        <v>0</v>
      </c>
      <c r="O141" s="135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1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5"/>
    </row>
    <row r="143" spans="1:15" ht="39.950000000000003" hidden="1" customHeight="1">
      <c r="A143" s="6"/>
      <c r="B143" s="6"/>
      <c r="C143" s="6"/>
      <c r="D143" s="6"/>
      <c r="E143" s="41" t="s">
        <v>16</v>
      </c>
      <c r="F143" s="98"/>
      <c r="G143" s="98"/>
      <c r="H143" s="98"/>
      <c r="O143" s="135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1" t="s">
        <v>67</v>
      </c>
      <c r="F144" s="8">
        <f>SUM(G144,H144)</f>
        <v>0</v>
      </c>
      <c r="G144" s="8">
        <v>0</v>
      </c>
      <c r="H144" s="8">
        <v>0</v>
      </c>
      <c r="O144" s="135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1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5"/>
    </row>
    <row r="146" spans="1:15" ht="39.950000000000003" hidden="1" customHeight="1">
      <c r="A146" s="6"/>
      <c r="B146" s="6"/>
      <c r="C146" s="6"/>
      <c r="D146" s="6"/>
      <c r="E146" s="41" t="s">
        <v>16</v>
      </c>
      <c r="F146" s="98"/>
      <c r="G146" s="98"/>
      <c r="H146" s="98"/>
      <c r="O146" s="135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1" t="s">
        <v>69</v>
      </c>
      <c r="F147" s="8">
        <f>SUM(G147,H147)</f>
        <v>0</v>
      </c>
      <c r="G147" s="8">
        <v>0</v>
      </c>
      <c r="H147" s="8">
        <v>0</v>
      </c>
      <c r="O147" s="135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1" t="s">
        <v>70</v>
      </c>
      <c r="F148" s="8">
        <f>SUM(F150,F154,F163,F171,F176,F187,F190,F196,F205)</f>
        <v>830505.5</v>
      </c>
      <c r="G148" s="8">
        <f>SUM(G150,G154,G163,G171,G176,G187,G190,G196,G205)</f>
        <v>131924.4</v>
      </c>
      <c r="H148" s="8">
        <f>SUM(H150,H154,H163,H171,H176,H187,H190,H196,H205)</f>
        <v>698581.1</v>
      </c>
      <c r="O148" s="135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5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1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5"/>
    </row>
    <row r="151" spans="1:15" ht="39.950000000000003" hidden="1" customHeight="1">
      <c r="A151" s="6"/>
      <c r="B151" s="6"/>
      <c r="C151" s="6"/>
      <c r="D151" s="6"/>
      <c r="E151" s="41" t="s">
        <v>16</v>
      </c>
      <c r="F151" s="98"/>
      <c r="G151" s="98"/>
      <c r="H151" s="98"/>
      <c r="O151" s="135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1" t="s">
        <v>72</v>
      </c>
      <c r="F152" s="8">
        <f>SUM(G152,H152)</f>
        <v>0</v>
      </c>
      <c r="G152" s="8">
        <v>0</v>
      </c>
      <c r="H152" s="8">
        <v>0</v>
      </c>
      <c r="O152" s="135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1" t="s">
        <v>73</v>
      </c>
      <c r="F153" s="8">
        <f>SUM(G153,H153)</f>
        <v>0</v>
      </c>
      <c r="G153" s="8">
        <v>0</v>
      </c>
      <c r="H153" s="8">
        <v>0</v>
      </c>
      <c r="O153" s="135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1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5"/>
    </row>
    <row r="155" spans="1:15" ht="39.950000000000003" hidden="1" customHeight="1">
      <c r="A155" s="6"/>
      <c r="B155" s="6"/>
      <c r="C155" s="6"/>
      <c r="D155" s="6"/>
      <c r="E155" s="41" t="s">
        <v>16</v>
      </c>
      <c r="F155" s="98"/>
      <c r="G155" s="98"/>
      <c r="H155" s="98"/>
      <c r="O155" s="135"/>
    </row>
    <row r="156" spans="1:15" ht="19.5" customHeight="1">
      <c r="A156" s="6"/>
      <c r="B156" s="6"/>
      <c r="C156" s="6"/>
      <c r="D156" s="6"/>
      <c r="E156" s="41" t="s">
        <v>484</v>
      </c>
      <c r="F156" s="98">
        <v>0</v>
      </c>
      <c r="G156" s="98">
        <v>0</v>
      </c>
      <c r="H156" s="98">
        <v>0</v>
      </c>
      <c r="O156" s="135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1" t="s">
        <v>75</v>
      </c>
      <c r="F157" s="8">
        <f>SUM(G157,H157)</f>
        <v>0</v>
      </c>
      <c r="G157" s="8">
        <v>0</v>
      </c>
      <c r="H157" s="8">
        <v>0</v>
      </c>
      <c r="O157" s="135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1" t="s">
        <v>76</v>
      </c>
      <c r="F158" s="8">
        <f>SUM(G158,H158)</f>
        <v>0</v>
      </c>
      <c r="G158" s="8">
        <v>0</v>
      </c>
      <c r="H158" s="8">
        <v>0</v>
      </c>
      <c r="O158" s="135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1" t="s">
        <v>77</v>
      </c>
      <c r="F159" s="8">
        <f>SUM(G159,H159)</f>
        <v>0</v>
      </c>
      <c r="G159" s="8">
        <v>0</v>
      </c>
      <c r="H159" s="8">
        <v>0</v>
      </c>
      <c r="O159" s="135"/>
    </row>
    <row r="160" spans="1:15" s="83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1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5"/>
    </row>
    <row r="161" spans="1:15" s="83" customFormat="1" ht="24" customHeight="1">
      <c r="A161" s="6"/>
      <c r="B161" s="6"/>
      <c r="C161" s="6"/>
      <c r="D161" s="6"/>
      <c r="E161" s="42" t="s">
        <v>483</v>
      </c>
      <c r="F161" s="8"/>
      <c r="G161" s="8"/>
      <c r="H161" s="8"/>
      <c r="O161" s="135"/>
    </row>
    <row r="162" spans="1:15" s="83" customFormat="1" ht="15.75" customHeight="1">
      <c r="A162" s="6"/>
      <c r="B162" s="6"/>
      <c r="C162" s="6"/>
      <c r="D162" s="6"/>
      <c r="E162" s="41" t="s">
        <v>521</v>
      </c>
      <c r="F162" s="8">
        <f>SUM(G162:H162)</f>
        <v>99924.4</v>
      </c>
      <c r="G162" s="8">
        <v>99924.4</v>
      </c>
      <c r="H162" s="8">
        <v>0</v>
      </c>
      <c r="O162" s="135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1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5"/>
    </row>
    <row r="164" spans="1:15" ht="15" hidden="1" customHeight="1">
      <c r="A164" s="6"/>
      <c r="B164" s="6"/>
      <c r="C164" s="6"/>
      <c r="D164" s="6"/>
      <c r="E164" s="41" t="s">
        <v>16</v>
      </c>
      <c r="F164" s="98"/>
      <c r="G164" s="98"/>
      <c r="H164" s="98"/>
      <c r="O164" s="135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1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5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1" t="s">
        <v>81</v>
      </c>
      <c r="F166" s="8">
        <f t="shared" si="4"/>
        <v>0</v>
      </c>
      <c r="G166" s="8">
        <v>0</v>
      </c>
      <c r="H166" s="8">
        <v>0</v>
      </c>
      <c r="O166" s="135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1" t="s">
        <v>82</v>
      </c>
      <c r="F167" s="8">
        <f t="shared" si="4"/>
        <v>0</v>
      </c>
      <c r="G167" s="8">
        <v>0</v>
      </c>
      <c r="H167" s="8">
        <v>0</v>
      </c>
      <c r="O167" s="135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1" t="s">
        <v>83</v>
      </c>
      <c r="F168" s="8">
        <f t="shared" si="4"/>
        <v>0</v>
      </c>
      <c r="G168" s="8">
        <v>0</v>
      </c>
      <c r="H168" s="8">
        <v>0</v>
      </c>
      <c r="O168" s="135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1" t="s">
        <v>84</v>
      </c>
      <c r="F169" s="8">
        <f t="shared" si="4"/>
        <v>0</v>
      </c>
      <c r="G169" s="8">
        <v>0</v>
      </c>
      <c r="H169" s="8">
        <v>0</v>
      </c>
      <c r="O169" s="135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1" t="s">
        <v>85</v>
      </c>
      <c r="F170" s="8">
        <f t="shared" si="4"/>
        <v>0</v>
      </c>
      <c r="G170" s="8">
        <v>0</v>
      </c>
      <c r="H170" s="8">
        <v>0</v>
      </c>
      <c r="O170" s="135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1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5"/>
    </row>
    <row r="172" spans="1:15" ht="15" hidden="1" customHeight="1">
      <c r="A172" s="6"/>
      <c r="B172" s="6"/>
      <c r="C172" s="6"/>
      <c r="D172" s="6"/>
      <c r="E172" s="41" t="s">
        <v>16</v>
      </c>
      <c r="F172" s="98"/>
      <c r="G172" s="98"/>
      <c r="H172" s="98"/>
      <c r="O172" s="135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1" t="s">
        <v>87</v>
      </c>
      <c r="F173" s="8">
        <f>SUM(G173,H173)</f>
        <v>0</v>
      </c>
      <c r="G173" s="8">
        <v>0</v>
      </c>
      <c r="H173" s="8">
        <v>0</v>
      </c>
      <c r="O173" s="135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1" t="s">
        <v>88</v>
      </c>
      <c r="F174" s="8">
        <f>SUM(G174,H174)</f>
        <v>0</v>
      </c>
      <c r="G174" s="8">
        <v>0</v>
      </c>
      <c r="H174" s="8">
        <v>0</v>
      </c>
      <c r="O174" s="135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1" t="s">
        <v>89</v>
      </c>
      <c r="F175" s="8">
        <f>SUM(G175,H175)</f>
        <v>0</v>
      </c>
      <c r="G175" s="8">
        <v>0</v>
      </c>
      <c r="H175" s="8">
        <v>0</v>
      </c>
      <c r="O175" s="135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1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5"/>
    </row>
    <row r="177" spans="1:15" ht="39.950000000000003" hidden="1" customHeight="1">
      <c r="A177" s="6"/>
      <c r="B177" s="6"/>
      <c r="C177" s="6"/>
      <c r="D177" s="6"/>
      <c r="E177" s="41" t="s">
        <v>16</v>
      </c>
      <c r="F177" s="98"/>
      <c r="G177" s="98"/>
      <c r="H177" s="98"/>
      <c r="O177" s="135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1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5"/>
    </row>
    <row r="179" spans="1:15" ht="24" customHeight="1">
      <c r="A179" s="6"/>
      <c r="B179" s="6"/>
      <c r="C179" s="6"/>
      <c r="D179" s="6"/>
      <c r="E179" s="42" t="s">
        <v>483</v>
      </c>
      <c r="F179" s="8"/>
      <c r="G179" s="8"/>
      <c r="H179" s="8"/>
      <c r="O179" s="135"/>
    </row>
    <row r="180" spans="1:15" ht="24.75" customHeight="1">
      <c r="A180" s="6"/>
      <c r="B180" s="6"/>
      <c r="C180" s="6"/>
      <c r="D180" s="6"/>
      <c r="E180" s="44" t="s">
        <v>522</v>
      </c>
      <c r="F180" s="8">
        <f>SUM(G180:H180)</f>
        <v>32000</v>
      </c>
      <c r="G180" s="8">
        <v>32000</v>
      </c>
      <c r="H180" s="8">
        <v>0</v>
      </c>
      <c r="O180" s="135"/>
    </row>
    <row r="181" spans="1:15" ht="15" hidden="1" customHeight="1">
      <c r="A181" s="6"/>
      <c r="B181" s="6"/>
      <c r="C181" s="6"/>
      <c r="D181" s="6"/>
      <c r="E181" s="44" t="s">
        <v>515</v>
      </c>
      <c r="F181" s="8">
        <f>SUM(G181:H181)</f>
        <v>0</v>
      </c>
      <c r="G181" s="8"/>
      <c r="H181" s="8"/>
      <c r="O181" s="135"/>
    </row>
    <row r="182" spans="1:15" ht="23.25" customHeight="1">
      <c r="A182" s="6"/>
      <c r="B182" s="6"/>
      <c r="C182" s="6"/>
      <c r="D182" s="6"/>
      <c r="E182" s="44" t="s">
        <v>518</v>
      </c>
      <c r="F182" s="8">
        <f>SUM(G182:H182)</f>
        <v>724581.1</v>
      </c>
      <c r="G182" s="8">
        <v>0</v>
      </c>
      <c r="H182" s="19">
        <v>724581.1</v>
      </c>
      <c r="O182" s="135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1" t="s">
        <v>92</v>
      </c>
      <c r="F183" s="8">
        <f>SUM(G183,H183)</f>
        <v>0</v>
      </c>
      <c r="G183" s="8">
        <v>0</v>
      </c>
      <c r="H183" s="8">
        <v>0</v>
      </c>
      <c r="O183" s="135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1" t="s">
        <v>93</v>
      </c>
      <c r="F184" s="8">
        <f>SUM(G184,H184)</f>
        <v>0</v>
      </c>
      <c r="G184" s="8">
        <v>0</v>
      </c>
      <c r="H184" s="8">
        <v>0</v>
      </c>
      <c r="O184" s="135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1" t="s">
        <v>94</v>
      </c>
      <c r="F185" s="8">
        <f>SUM(G185,H185)</f>
        <v>0</v>
      </c>
      <c r="G185" s="8">
        <v>0</v>
      </c>
      <c r="H185" s="8">
        <v>0</v>
      </c>
      <c r="O185" s="135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1" t="s">
        <v>95</v>
      </c>
      <c r="F186" s="8">
        <f>SUM(G186,H186)</f>
        <v>0</v>
      </c>
      <c r="G186" s="8">
        <v>0</v>
      </c>
      <c r="H186" s="8">
        <v>0</v>
      </c>
      <c r="O186" s="135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1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5"/>
    </row>
    <row r="188" spans="1:15" ht="15" hidden="1" customHeight="1">
      <c r="A188" s="6"/>
      <c r="B188" s="6"/>
      <c r="C188" s="6"/>
      <c r="D188" s="6"/>
      <c r="E188" s="41" t="s">
        <v>16</v>
      </c>
      <c r="F188" s="98"/>
      <c r="G188" s="98"/>
      <c r="H188" s="98"/>
      <c r="O188" s="135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1" t="s">
        <v>96</v>
      </c>
      <c r="F189" s="8">
        <f>SUM(G189,H189)</f>
        <v>0</v>
      </c>
      <c r="G189" s="8">
        <v>0</v>
      </c>
      <c r="H189" s="8">
        <v>0</v>
      </c>
      <c r="O189" s="135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1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5"/>
    </row>
    <row r="191" spans="1:15" ht="15" hidden="1" customHeight="1">
      <c r="A191" s="6"/>
      <c r="B191" s="6"/>
      <c r="C191" s="6"/>
      <c r="D191" s="6"/>
      <c r="E191" s="41" t="s">
        <v>16</v>
      </c>
      <c r="F191" s="98"/>
      <c r="G191" s="98"/>
      <c r="H191" s="98"/>
      <c r="O191" s="135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1" t="s">
        <v>98</v>
      </c>
      <c r="F192" s="8">
        <f>SUM(G192,H192)</f>
        <v>0</v>
      </c>
      <c r="G192" s="8">
        <v>0</v>
      </c>
      <c r="H192" s="8">
        <v>0</v>
      </c>
      <c r="O192" s="135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1" t="s">
        <v>99</v>
      </c>
      <c r="F193" s="8">
        <f>SUM(G193,H193)</f>
        <v>0</v>
      </c>
      <c r="G193" s="8">
        <v>0</v>
      </c>
      <c r="H193" s="8">
        <v>0</v>
      </c>
      <c r="O193" s="135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1" t="s">
        <v>100</v>
      </c>
      <c r="F194" s="8">
        <f>SUM(G194,H194)</f>
        <v>0</v>
      </c>
      <c r="G194" s="8">
        <v>0</v>
      </c>
      <c r="H194" s="8">
        <v>0</v>
      </c>
      <c r="O194" s="135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1" t="s">
        <v>101</v>
      </c>
      <c r="F195" s="8">
        <f>SUM(G195,H195)</f>
        <v>0</v>
      </c>
      <c r="G195" s="8">
        <v>0</v>
      </c>
      <c r="H195" s="8">
        <v>0</v>
      </c>
      <c r="O195" s="135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1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5"/>
    </row>
    <row r="197" spans="1:15" ht="15" hidden="1" customHeight="1">
      <c r="A197" s="6"/>
      <c r="B197" s="6"/>
      <c r="C197" s="6"/>
      <c r="D197" s="6"/>
      <c r="E197" s="41" t="s">
        <v>16</v>
      </c>
      <c r="F197" s="98"/>
      <c r="G197" s="98"/>
      <c r="H197" s="98"/>
      <c r="O197" s="135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1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5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1" t="s">
        <v>104</v>
      </c>
      <c r="F199" s="8">
        <f t="shared" si="5"/>
        <v>0</v>
      </c>
      <c r="G199" s="8">
        <v>0</v>
      </c>
      <c r="H199" s="8">
        <v>0</v>
      </c>
      <c r="O199" s="135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1" t="s">
        <v>105</v>
      </c>
      <c r="F200" s="8">
        <f t="shared" si="5"/>
        <v>0</v>
      </c>
      <c r="G200" s="8">
        <v>0</v>
      </c>
      <c r="H200" s="8">
        <v>0</v>
      </c>
      <c r="O200" s="135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1" t="s">
        <v>106</v>
      </c>
      <c r="F201" s="8">
        <f t="shared" si="5"/>
        <v>0</v>
      </c>
      <c r="G201" s="8">
        <v>0</v>
      </c>
      <c r="H201" s="8">
        <v>0</v>
      </c>
      <c r="O201" s="135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1" t="s">
        <v>107</v>
      </c>
      <c r="F202" s="8">
        <f t="shared" si="5"/>
        <v>0</v>
      </c>
      <c r="G202" s="8">
        <v>0</v>
      </c>
      <c r="H202" s="8">
        <v>0</v>
      </c>
      <c r="O202" s="135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1" t="s">
        <v>108</v>
      </c>
      <c r="F203" s="8">
        <f t="shared" si="5"/>
        <v>0</v>
      </c>
      <c r="G203" s="8">
        <v>0</v>
      </c>
      <c r="H203" s="8">
        <v>0</v>
      </c>
      <c r="O203" s="135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1" t="s">
        <v>109</v>
      </c>
      <c r="F204" s="8">
        <f t="shared" si="5"/>
        <v>0</v>
      </c>
      <c r="G204" s="8">
        <v>0</v>
      </c>
      <c r="H204" s="8">
        <v>0</v>
      </c>
      <c r="O204" s="135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1" t="s">
        <v>111</v>
      </c>
      <c r="F205" s="8">
        <f>SUM(F207)</f>
        <v>-26000</v>
      </c>
      <c r="G205" s="8">
        <f>SUM(G207)</f>
        <v>0</v>
      </c>
      <c r="H205" s="8">
        <f>SUM(H207)</f>
        <v>-26000</v>
      </c>
      <c r="O205" s="135"/>
    </row>
    <row r="206" spans="1:15" ht="15" customHeight="1">
      <c r="A206" s="6"/>
      <c r="B206" s="6"/>
      <c r="C206" s="6"/>
      <c r="D206" s="6"/>
      <c r="E206" s="41" t="s">
        <v>16</v>
      </c>
      <c r="F206" s="98"/>
      <c r="G206" s="98"/>
      <c r="H206" s="98"/>
      <c r="O206" s="135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1" t="s">
        <v>111</v>
      </c>
      <c r="F207" s="8">
        <f>SUM(F209:F210)</f>
        <v>-26000</v>
      </c>
      <c r="G207" s="8">
        <f>SUM(G209:G210)</f>
        <v>0</v>
      </c>
      <c r="H207" s="8">
        <f>SUM(H209:H210)</f>
        <v>-26000</v>
      </c>
      <c r="O207" s="135"/>
    </row>
    <row r="208" spans="1:15" ht="24" customHeight="1">
      <c r="A208" s="6"/>
      <c r="B208" s="6"/>
      <c r="C208" s="6"/>
      <c r="D208" s="6"/>
      <c r="E208" s="42" t="s">
        <v>483</v>
      </c>
      <c r="F208" s="8"/>
      <c r="G208" s="8"/>
      <c r="H208" s="8"/>
      <c r="O208" s="135"/>
    </row>
    <row r="209" spans="1:15" ht="15" customHeight="1">
      <c r="A209" s="6"/>
      <c r="B209" s="6"/>
      <c r="C209" s="6"/>
      <c r="D209" s="6"/>
      <c r="E209" s="45" t="s">
        <v>523</v>
      </c>
      <c r="F209" s="8">
        <f>SUM(G209:H209)</f>
        <v>0</v>
      </c>
      <c r="G209" s="8">
        <v>0</v>
      </c>
      <c r="H209" s="19">
        <v>0</v>
      </c>
      <c r="O209" s="135"/>
    </row>
    <row r="210" spans="1:15" ht="15" customHeight="1">
      <c r="A210" s="6"/>
      <c r="B210" s="6"/>
      <c r="C210" s="6"/>
      <c r="D210" s="6"/>
      <c r="E210" s="45" t="s">
        <v>524</v>
      </c>
      <c r="F210" s="8">
        <f>SUM(G210:H210)</f>
        <v>-26000</v>
      </c>
      <c r="G210" s="8">
        <v>0</v>
      </c>
      <c r="H210" s="19">
        <v>-26000</v>
      </c>
      <c r="O210" s="135"/>
    </row>
    <row r="211" spans="1:15" s="8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1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5"/>
    </row>
    <row r="212" spans="1:15" s="83" customFormat="1" ht="39.950000000000003" hidden="1" customHeight="1">
      <c r="A212" s="6"/>
      <c r="B212" s="6"/>
      <c r="C212" s="6"/>
      <c r="D212" s="6"/>
      <c r="E212" s="41" t="s">
        <v>14</v>
      </c>
      <c r="F212" s="98"/>
      <c r="G212" s="98"/>
      <c r="H212" s="98"/>
      <c r="O212" s="135"/>
    </row>
    <row r="213" spans="1:15" s="83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1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5"/>
    </row>
    <row r="214" spans="1:15" s="83" customFormat="1" ht="15" customHeight="1">
      <c r="A214" s="6"/>
      <c r="B214" s="6"/>
      <c r="C214" s="6"/>
      <c r="D214" s="6"/>
      <c r="E214" s="41" t="s">
        <v>16</v>
      </c>
      <c r="F214" s="98"/>
      <c r="G214" s="98"/>
      <c r="H214" s="98"/>
      <c r="O214" s="135"/>
    </row>
    <row r="215" spans="1:15" s="83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1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5"/>
    </row>
    <row r="216" spans="1:15" s="83" customFormat="1" ht="24" customHeight="1">
      <c r="A216" s="6"/>
      <c r="B216" s="6"/>
      <c r="C216" s="6"/>
      <c r="D216" s="6"/>
      <c r="E216" s="42" t="s">
        <v>483</v>
      </c>
      <c r="F216" s="8"/>
      <c r="G216" s="8"/>
      <c r="H216" s="8"/>
      <c r="O216" s="135"/>
    </row>
    <row r="217" spans="1:15" s="83" customFormat="1" ht="29.25" customHeight="1">
      <c r="A217" s="6"/>
      <c r="B217" s="6"/>
      <c r="C217" s="6"/>
      <c r="D217" s="6"/>
      <c r="E217" s="41" t="s">
        <v>525</v>
      </c>
      <c r="F217" s="8">
        <f>SUM(G217:H217)</f>
        <v>196336</v>
      </c>
      <c r="G217" s="100">
        <v>196336</v>
      </c>
      <c r="H217" s="8">
        <v>0</v>
      </c>
      <c r="O217" s="135"/>
    </row>
    <row r="218" spans="1:15" s="83" customFormat="1" ht="25.5">
      <c r="A218" s="6"/>
      <c r="B218" s="6"/>
      <c r="C218" s="6"/>
      <c r="D218" s="6"/>
      <c r="E218" s="41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5"/>
    </row>
    <row r="219" spans="1:15" s="83" customFormat="1" ht="15" customHeight="1">
      <c r="A219" s="6"/>
      <c r="B219" s="6"/>
      <c r="C219" s="6"/>
      <c r="D219" s="6"/>
      <c r="E219" s="41" t="s">
        <v>511</v>
      </c>
      <c r="F219" s="8">
        <f t="shared" si="6"/>
        <v>3740</v>
      </c>
      <c r="G219" s="8">
        <v>3740</v>
      </c>
      <c r="H219" s="8">
        <v>0</v>
      </c>
      <c r="O219" s="135"/>
    </row>
    <row r="220" spans="1:15" s="83" customFormat="1" ht="15" customHeight="1">
      <c r="A220" s="6"/>
      <c r="B220" s="6"/>
      <c r="C220" s="6"/>
      <c r="D220" s="6"/>
      <c r="E220" s="41" t="s">
        <v>526</v>
      </c>
      <c r="F220" s="8">
        <f t="shared" si="6"/>
        <v>2575</v>
      </c>
      <c r="G220" s="8">
        <v>2575</v>
      </c>
      <c r="H220" s="8">
        <v>0</v>
      </c>
      <c r="O220" s="135"/>
    </row>
    <row r="221" spans="1:15" s="83" customFormat="1" ht="15" customHeight="1">
      <c r="A221" s="6"/>
      <c r="B221" s="6"/>
      <c r="C221" s="6"/>
      <c r="D221" s="6"/>
      <c r="E221" s="41" t="s">
        <v>527</v>
      </c>
      <c r="F221" s="8">
        <f t="shared" si="6"/>
        <v>1051.2</v>
      </c>
      <c r="G221" s="8">
        <v>1051.2</v>
      </c>
      <c r="H221" s="8">
        <v>0</v>
      </c>
      <c r="O221" s="135"/>
    </row>
    <row r="222" spans="1:15" s="83" customFormat="1" ht="15" customHeight="1">
      <c r="A222" s="6"/>
      <c r="B222" s="6"/>
      <c r="C222" s="6"/>
      <c r="D222" s="6"/>
      <c r="E222" s="41" t="s">
        <v>528</v>
      </c>
      <c r="F222" s="8">
        <f t="shared" si="6"/>
        <v>800</v>
      </c>
      <c r="G222" s="8">
        <v>800</v>
      </c>
      <c r="H222" s="8">
        <v>0</v>
      </c>
      <c r="O222" s="135"/>
    </row>
    <row r="223" spans="1:15" s="83" customFormat="1" ht="15" customHeight="1">
      <c r="A223" s="6"/>
      <c r="B223" s="6"/>
      <c r="C223" s="6"/>
      <c r="D223" s="6"/>
      <c r="E223" s="41" t="s">
        <v>735</v>
      </c>
      <c r="F223" s="8">
        <f t="shared" si="6"/>
        <v>960</v>
      </c>
      <c r="G223" s="8">
        <v>960</v>
      </c>
      <c r="H223" s="8">
        <v>0</v>
      </c>
      <c r="O223" s="135"/>
    </row>
    <row r="224" spans="1:15" s="83" customFormat="1" ht="15" customHeight="1">
      <c r="A224" s="6"/>
      <c r="B224" s="6"/>
      <c r="C224" s="6"/>
      <c r="D224" s="6"/>
      <c r="E224" s="90" t="s">
        <v>539</v>
      </c>
      <c r="F224" s="8">
        <f>G224</f>
        <v>74600</v>
      </c>
      <c r="G224" s="8">
        <v>74600</v>
      </c>
      <c r="H224" s="8">
        <v>0</v>
      </c>
      <c r="O224" s="135"/>
    </row>
    <row r="225" spans="1:15" s="83" customFormat="1" ht="15" customHeight="1">
      <c r="A225" s="6"/>
      <c r="B225" s="6"/>
      <c r="C225" s="6"/>
      <c r="D225" s="6"/>
      <c r="E225" s="90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5"/>
    </row>
    <row r="226" spans="1:15" s="83" customFormat="1" ht="25.5">
      <c r="A226" s="6"/>
      <c r="B226" s="6"/>
      <c r="C226" s="6"/>
      <c r="D226" s="6"/>
      <c r="E226" s="89" t="s">
        <v>530</v>
      </c>
      <c r="F226" s="8">
        <f t="shared" si="7"/>
        <v>7500</v>
      </c>
      <c r="G226" s="8">
        <v>7500</v>
      </c>
      <c r="H226" s="8">
        <v>0</v>
      </c>
      <c r="O226" s="135"/>
    </row>
    <row r="227" spans="1:15" s="83" customFormat="1" ht="15" customHeight="1">
      <c r="A227" s="6"/>
      <c r="B227" s="6"/>
      <c r="C227" s="6"/>
      <c r="D227" s="6"/>
      <c r="E227" s="90" t="s">
        <v>531</v>
      </c>
      <c r="F227" s="8">
        <f t="shared" si="7"/>
        <v>500</v>
      </c>
      <c r="G227" s="8">
        <v>500</v>
      </c>
      <c r="H227" s="8">
        <v>0</v>
      </c>
      <c r="O227" s="135"/>
    </row>
    <row r="228" spans="1:15" s="83" customFormat="1" ht="15" customHeight="1">
      <c r="A228" s="6"/>
      <c r="B228" s="6"/>
      <c r="C228" s="6"/>
      <c r="D228" s="6"/>
      <c r="E228" s="92" t="s">
        <v>532</v>
      </c>
      <c r="F228" s="8">
        <f t="shared" si="7"/>
        <v>1200</v>
      </c>
      <c r="G228" s="8">
        <v>1200</v>
      </c>
      <c r="H228" s="8">
        <v>0</v>
      </c>
      <c r="O228" s="135"/>
    </row>
    <row r="229" spans="1:15" s="83" customFormat="1" ht="15" customHeight="1">
      <c r="A229" s="6"/>
      <c r="B229" s="6"/>
      <c r="C229" s="6"/>
      <c r="D229" s="6"/>
      <c r="E229" s="93" t="s">
        <v>533</v>
      </c>
      <c r="F229" s="8">
        <f t="shared" si="7"/>
        <v>55850</v>
      </c>
      <c r="G229" s="8">
        <v>55850</v>
      </c>
      <c r="H229" s="8">
        <v>0</v>
      </c>
      <c r="O229" s="135"/>
    </row>
    <row r="230" spans="1:15" s="83" customFormat="1" ht="15" customHeight="1">
      <c r="A230" s="6"/>
      <c r="B230" s="6"/>
      <c r="C230" s="6"/>
      <c r="D230" s="6"/>
      <c r="E230" s="90" t="s">
        <v>509</v>
      </c>
      <c r="F230" s="8">
        <f t="shared" si="7"/>
        <v>3370</v>
      </c>
      <c r="G230" s="8">
        <v>3370</v>
      </c>
      <c r="H230" s="8">
        <v>0</v>
      </c>
      <c r="O230" s="135"/>
    </row>
    <row r="231" spans="1:15" s="83" customFormat="1" ht="15" customHeight="1">
      <c r="A231" s="6"/>
      <c r="B231" s="6"/>
      <c r="C231" s="6"/>
      <c r="D231" s="6"/>
      <c r="E231" s="90" t="s">
        <v>743</v>
      </c>
      <c r="F231" s="8">
        <f>G231</f>
        <v>0</v>
      </c>
      <c r="G231" s="8">
        <v>0</v>
      </c>
      <c r="H231" s="8">
        <v>0</v>
      </c>
      <c r="O231" s="135"/>
    </row>
    <row r="232" spans="1:15" s="83" customFormat="1" ht="15" customHeight="1">
      <c r="A232" s="6"/>
      <c r="B232" s="6"/>
      <c r="C232" s="6"/>
      <c r="D232" s="6"/>
      <c r="E232" s="90" t="s">
        <v>534</v>
      </c>
      <c r="F232" s="8">
        <f>SUM(G232:H232)</f>
        <v>360</v>
      </c>
      <c r="G232" s="8">
        <v>360</v>
      </c>
      <c r="H232" s="8">
        <v>0</v>
      </c>
      <c r="O232" s="135"/>
    </row>
    <row r="233" spans="1:15" s="83" customFormat="1" ht="15" customHeight="1">
      <c r="A233" s="6"/>
      <c r="B233" s="6"/>
      <c r="C233" s="6"/>
      <c r="D233" s="6"/>
      <c r="E233" s="90" t="s">
        <v>535</v>
      </c>
      <c r="F233" s="8">
        <f>SUM(G233:H233)</f>
        <v>6000</v>
      </c>
      <c r="G233" s="8">
        <v>6000</v>
      </c>
      <c r="H233" s="8">
        <v>0</v>
      </c>
      <c r="O233" s="135"/>
    </row>
    <row r="234" spans="1:15" s="83" customFormat="1" ht="15" customHeight="1">
      <c r="A234" s="6"/>
      <c r="B234" s="6"/>
      <c r="C234" s="6"/>
      <c r="D234" s="6"/>
      <c r="E234" s="90" t="s">
        <v>536</v>
      </c>
      <c r="F234" s="8">
        <f>SUM(G234:H234)</f>
        <v>0</v>
      </c>
      <c r="G234" s="8">
        <v>0</v>
      </c>
      <c r="H234" s="8">
        <v>0</v>
      </c>
      <c r="O234" s="135"/>
    </row>
    <row r="235" spans="1:15" s="83" customFormat="1" ht="15" customHeight="1">
      <c r="A235" s="6"/>
      <c r="B235" s="6"/>
      <c r="C235" s="6"/>
      <c r="D235" s="6"/>
      <c r="E235" s="90" t="s">
        <v>537</v>
      </c>
      <c r="F235" s="8">
        <f>SUM(G235:H235)</f>
        <v>0</v>
      </c>
      <c r="G235" s="8"/>
      <c r="H235" s="8">
        <v>0</v>
      </c>
      <c r="O235" s="135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1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5"/>
    </row>
    <row r="237" spans="1:15" ht="39.950000000000003" hidden="1" customHeight="1">
      <c r="A237" s="6"/>
      <c r="B237" s="6"/>
      <c r="C237" s="6"/>
      <c r="D237" s="6"/>
      <c r="E237" s="41" t="s">
        <v>16</v>
      </c>
      <c r="F237" s="98"/>
      <c r="G237" s="98"/>
      <c r="H237" s="98"/>
      <c r="O237" s="135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1" t="s">
        <v>115</v>
      </c>
      <c r="F238" s="8">
        <f>SUM(G238,H238)</f>
        <v>0</v>
      </c>
      <c r="G238" s="8">
        <v>0</v>
      </c>
      <c r="H238" s="8">
        <v>0</v>
      </c>
      <c r="O238" s="135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1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5"/>
    </row>
    <row r="240" spans="1:15" ht="15" hidden="1" customHeight="1">
      <c r="A240" s="6"/>
      <c r="B240" s="6"/>
      <c r="C240" s="6"/>
      <c r="D240" s="6"/>
      <c r="E240" s="41" t="s">
        <v>16</v>
      </c>
      <c r="F240" s="98"/>
      <c r="G240" s="98"/>
      <c r="H240" s="98"/>
      <c r="O240" s="135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1" t="s">
        <v>116</v>
      </c>
      <c r="F241" s="8">
        <f>SUM(G241,H241)</f>
        <v>0</v>
      </c>
      <c r="G241" s="8">
        <v>0</v>
      </c>
      <c r="H241" s="8">
        <v>0</v>
      </c>
      <c r="O241" s="135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1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5"/>
    </row>
    <row r="243" spans="1:15" ht="15" hidden="1" customHeight="1">
      <c r="A243" s="6"/>
      <c r="B243" s="6"/>
      <c r="C243" s="6"/>
      <c r="D243" s="6"/>
      <c r="E243" s="41" t="s">
        <v>16</v>
      </c>
      <c r="F243" s="98"/>
      <c r="G243" s="98"/>
      <c r="H243" s="98"/>
      <c r="O243" s="135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1" t="s">
        <v>117</v>
      </c>
      <c r="F244" s="8">
        <f>SUM(G244,H244)</f>
        <v>0</v>
      </c>
      <c r="G244" s="8">
        <v>0</v>
      </c>
      <c r="H244" s="8">
        <v>0</v>
      </c>
      <c r="O244" s="135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1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5"/>
    </row>
    <row r="246" spans="1:15" ht="15" hidden="1" customHeight="1">
      <c r="A246" s="6"/>
      <c r="B246" s="6"/>
      <c r="C246" s="6"/>
      <c r="D246" s="6"/>
      <c r="E246" s="41" t="s">
        <v>16</v>
      </c>
      <c r="F246" s="98"/>
      <c r="G246" s="98"/>
      <c r="H246" s="98"/>
      <c r="O246" s="135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1" t="s">
        <v>118</v>
      </c>
      <c r="F247" s="8">
        <f>SUM(G247,H247)</f>
        <v>0</v>
      </c>
      <c r="G247" s="8">
        <v>0</v>
      </c>
      <c r="H247" s="8">
        <v>0</v>
      </c>
      <c r="O247" s="135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1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5"/>
    </row>
    <row r="249" spans="1:15" ht="15" hidden="1" customHeight="1">
      <c r="A249" s="6"/>
      <c r="B249" s="6"/>
      <c r="C249" s="6"/>
      <c r="D249" s="6"/>
      <c r="E249" s="41" t="s">
        <v>16</v>
      </c>
      <c r="F249" s="98"/>
      <c r="G249" s="98"/>
      <c r="H249" s="98"/>
      <c r="O249" s="135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1" t="s">
        <v>119</v>
      </c>
      <c r="F250" s="8">
        <f>SUM(G250,H250)</f>
        <v>0</v>
      </c>
      <c r="G250" s="8">
        <v>0</v>
      </c>
      <c r="H250" s="8">
        <v>0</v>
      </c>
      <c r="O250" s="135"/>
    </row>
    <row r="251" spans="1:15" s="83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1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5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5"/>
    </row>
    <row r="253" spans="1:15" s="83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1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5"/>
    </row>
    <row r="254" spans="1:15" s="83" customFormat="1" ht="15" hidden="1" customHeight="1">
      <c r="A254" s="6"/>
      <c r="B254" s="6"/>
      <c r="C254" s="6"/>
      <c r="D254" s="6"/>
      <c r="E254" s="41" t="s">
        <v>16</v>
      </c>
      <c r="F254" s="98"/>
      <c r="G254" s="98"/>
      <c r="H254" s="98"/>
      <c r="O254" s="135"/>
    </row>
    <row r="255" spans="1:15" s="83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1" t="s">
        <v>121</v>
      </c>
      <c r="F255" s="8">
        <f>SUM(G255,H255)</f>
        <v>0</v>
      </c>
      <c r="G255" s="8">
        <v>0</v>
      </c>
      <c r="H255" s="8">
        <v>0</v>
      </c>
      <c r="O255" s="135"/>
    </row>
    <row r="256" spans="1:15" s="83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1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5"/>
    </row>
    <row r="257" spans="1:15" s="83" customFormat="1" ht="15" hidden="1" customHeight="1">
      <c r="A257" s="6"/>
      <c r="B257" s="6"/>
      <c r="C257" s="6"/>
      <c r="D257" s="6"/>
      <c r="E257" s="41" t="s">
        <v>16</v>
      </c>
      <c r="F257" s="98"/>
      <c r="G257" s="98"/>
      <c r="H257" s="98"/>
      <c r="O257" s="135"/>
    </row>
    <row r="258" spans="1:15" s="83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1" t="s">
        <v>122</v>
      </c>
      <c r="F258" s="8">
        <f>SUM(G258,H258)</f>
        <v>0</v>
      </c>
      <c r="G258" s="8">
        <v>0</v>
      </c>
      <c r="H258" s="8">
        <v>0</v>
      </c>
      <c r="O258" s="135"/>
    </row>
    <row r="259" spans="1:15" s="83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1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5"/>
    </row>
    <row r="260" spans="1:15" s="83" customFormat="1" ht="15" hidden="1" customHeight="1">
      <c r="A260" s="6"/>
      <c r="B260" s="6"/>
      <c r="C260" s="6"/>
      <c r="D260" s="6"/>
      <c r="E260" s="41" t="s">
        <v>16</v>
      </c>
      <c r="F260" s="98"/>
      <c r="G260" s="98"/>
      <c r="H260" s="98"/>
      <c r="O260" s="135"/>
    </row>
    <row r="261" spans="1:15" s="83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1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5"/>
    </row>
    <row r="262" spans="1:15" s="83" customFormat="1" ht="24" customHeight="1">
      <c r="A262" s="6"/>
      <c r="B262" s="6"/>
      <c r="C262" s="6"/>
      <c r="D262" s="6"/>
      <c r="E262" s="42" t="s">
        <v>483</v>
      </c>
      <c r="F262" s="8"/>
      <c r="G262" s="8"/>
      <c r="H262" s="8"/>
      <c r="O262" s="135"/>
    </row>
    <row r="263" spans="1:15" s="83" customFormat="1">
      <c r="A263" s="6"/>
      <c r="B263" s="6"/>
      <c r="C263" s="6"/>
      <c r="D263" s="6"/>
      <c r="E263" s="41" t="s">
        <v>511</v>
      </c>
      <c r="F263" s="8">
        <f>G263+H263</f>
        <v>80000</v>
      </c>
      <c r="G263" s="8">
        <v>80000</v>
      </c>
      <c r="H263" s="8">
        <v>0</v>
      </c>
      <c r="O263" s="135"/>
    </row>
    <row r="264" spans="1:15" s="83" customFormat="1" ht="25.5">
      <c r="A264" s="6"/>
      <c r="B264" s="6"/>
      <c r="C264" s="6"/>
      <c r="D264" s="6"/>
      <c r="E264" s="89" t="s">
        <v>530</v>
      </c>
      <c r="F264" s="8">
        <f>G264+H264</f>
        <v>0</v>
      </c>
      <c r="G264" s="8">
        <v>0</v>
      </c>
      <c r="H264" s="8">
        <v>0</v>
      </c>
      <c r="O264" s="135"/>
    </row>
    <row r="265" spans="1:15" s="83" customFormat="1" ht="21" customHeight="1">
      <c r="A265" s="6"/>
      <c r="B265" s="6"/>
      <c r="C265" s="6"/>
      <c r="D265" s="6"/>
      <c r="E265" s="44" t="s">
        <v>515</v>
      </c>
      <c r="F265" s="8">
        <f>SUM(G265:H265)</f>
        <v>0</v>
      </c>
      <c r="G265" s="8">
        <v>0</v>
      </c>
      <c r="H265" s="8">
        <v>0</v>
      </c>
      <c r="O265" s="135"/>
    </row>
    <row r="266" spans="1:15" ht="16.5" customHeight="1">
      <c r="A266" s="6"/>
      <c r="B266" s="6"/>
      <c r="C266" s="6"/>
      <c r="D266" s="6"/>
      <c r="E266" s="48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5"/>
    </row>
    <row r="267" spans="1:15" s="83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1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5"/>
    </row>
    <row r="268" spans="1:15" s="83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1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5"/>
    </row>
    <row r="269" spans="1:15" s="83" customFormat="1" ht="30" customHeight="1">
      <c r="A269" s="6"/>
      <c r="B269" s="6"/>
      <c r="C269" s="6"/>
      <c r="D269" s="6"/>
      <c r="E269" s="42" t="s">
        <v>483</v>
      </c>
      <c r="F269" s="8"/>
      <c r="G269" s="8"/>
      <c r="H269" s="8"/>
      <c r="O269" s="135"/>
    </row>
    <row r="270" spans="1:15" s="83" customFormat="1" ht="0.75" customHeight="1">
      <c r="A270" s="6"/>
      <c r="B270" s="6"/>
      <c r="C270" s="6"/>
      <c r="D270" s="6"/>
      <c r="E270" s="41" t="s">
        <v>511</v>
      </c>
      <c r="F270" s="8">
        <v>0</v>
      </c>
      <c r="G270" s="8">
        <v>0</v>
      </c>
      <c r="H270" s="8"/>
      <c r="O270" s="135"/>
    </row>
    <row r="271" spans="1:15" s="83" customFormat="1" ht="18.75" customHeight="1">
      <c r="A271" s="6"/>
      <c r="B271" s="6"/>
      <c r="C271" s="6"/>
      <c r="D271" s="6"/>
      <c r="E271" s="41" t="s">
        <v>521</v>
      </c>
      <c r="F271" s="8">
        <f>SUM(G271:H271)</f>
        <v>66066</v>
      </c>
      <c r="G271" s="8">
        <v>66066</v>
      </c>
      <c r="H271" s="98">
        <v>0</v>
      </c>
      <c r="O271" s="135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1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5"/>
    </row>
    <row r="273" spans="1:15" ht="15" hidden="1" customHeight="1">
      <c r="A273" s="6"/>
      <c r="B273" s="6"/>
      <c r="C273" s="6"/>
      <c r="D273" s="6"/>
      <c r="E273" s="41" t="s">
        <v>16</v>
      </c>
      <c r="F273" s="98"/>
      <c r="G273" s="98"/>
      <c r="H273" s="98"/>
      <c r="O273" s="135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1" t="s">
        <v>125</v>
      </c>
      <c r="F274" s="8">
        <f>SUM(G274,H274)</f>
        <v>0</v>
      </c>
      <c r="G274" s="8">
        <v>0</v>
      </c>
      <c r="H274" s="8">
        <v>0</v>
      </c>
      <c r="O274" s="135"/>
    </row>
    <row r="275" spans="1:15" s="83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1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5"/>
    </row>
    <row r="276" spans="1:15" s="83" customFormat="1" ht="15" hidden="1" customHeight="1">
      <c r="A276" s="6"/>
      <c r="B276" s="6"/>
      <c r="C276" s="6"/>
      <c r="D276" s="6"/>
      <c r="E276" s="41" t="s">
        <v>16</v>
      </c>
      <c r="F276" s="98"/>
      <c r="G276" s="98"/>
      <c r="H276" s="98"/>
      <c r="O276" s="135"/>
    </row>
    <row r="277" spans="1:15" s="83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1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5"/>
    </row>
    <row r="278" spans="1:15" s="83" customFormat="1" ht="24" customHeight="1">
      <c r="A278" s="6"/>
      <c r="B278" s="6"/>
      <c r="C278" s="6"/>
      <c r="D278" s="6"/>
      <c r="E278" s="42" t="s">
        <v>483</v>
      </c>
      <c r="F278" s="8"/>
      <c r="G278" s="8"/>
      <c r="H278" s="8"/>
      <c r="O278" s="135"/>
    </row>
    <row r="279" spans="1:15" s="83" customFormat="1" ht="31.5" customHeight="1">
      <c r="A279" s="6"/>
      <c r="B279" s="6"/>
      <c r="C279" s="6"/>
      <c r="D279" s="6"/>
      <c r="E279" s="41" t="s">
        <v>525</v>
      </c>
      <c r="F279" s="8">
        <f>SUM(G279:H279)</f>
        <v>8775</v>
      </c>
      <c r="G279" s="8">
        <v>8775</v>
      </c>
      <c r="H279" s="8">
        <v>0</v>
      </c>
      <c r="O279" s="135"/>
    </row>
    <row r="280" spans="1:15" s="83" customFormat="1" ht="19.5" customHeight="1">
      <c r="A280" s="6"/>
      <c r="B280" s="6"/>
      <c r="C280" s="6"/>
      <c r="D280" s="6"/>
      <c r="E280" s="41" t="s">
        <v>526</v>
      </c>
      <c r="F280" s="8">
        <f>SUM(G280:H280)</f>
        <v>540</v>
      </c>
      <c r="G280" s="8">
        <v>540</v>
      </c>
      <c r="H280" s="8">
        <v>0</v>
      </c>
      <c r="O280" s="135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1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5"/>
    </row>
    <row r="282" spans="1:15" ht="39.950000000000003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5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1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5"/>
    </row>
    <row r="284" spans="1:15" ht="15" hidden="1" customHeight="1">
      <c r="A284" s="6"/>
      <c r="B284" s="6"/>
      <c r="C284" s="6"/>
      <c r="D284" s="6"/>
      <c r="E284" s="41" t="s">
        <v>16</v>
      </c>
      <c r="F284" s="98"/>
      <c r="G284" s="98"/>
      <c r="H284" s="98"/>
      <c r="O284" s="135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1" t="s">
        <v>129</v>
      </c>
      <c r="F285" s="8">
        <f>SUM(G285,H285)</f>
        <v>0</v>
      </c>
      <c r="G285" s="8">
        <v>0</v>
      </c>
      <c r="H285" s="8">
        <v>0</v>
      </c>
      <c r="O285" s="135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1" t="s">
        <v>130</v>
      </c>
      <c r="F286" s="8">
        <f>SUM(G286,H286)</f>
        <v>0</v>
      </c>
      <c r="G286" s="8">
        <v>0</v>
      </c>
      <c r="H286" s="8">
        <v>0</v>
      </c>
      <c r="O286" s="135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1" t="s">
        <v>131</v>
      </c>
      <c r="F287" s="8">
        <f>SUM(G287,H287)</f>
        <v>0</v>
      </c>
      <c r="G287" s="8">
        <v>0</v>
      </c>
      <c r="H287" s="8">
        <v>0</v>
      </c>
      <c r="O287" s="135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1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5"/>
    </row>
    <row r="289" spans="1:15" ht="15" hidden="1" customHeight="1">
      <c r="A289" s="6"/>
      <c r="B289" s="6"/>
      <c r="C289" s="6"/>
      <c r="D289" s="6"/>
      <c r="E289" s="41" t="s">
        <v>16</v>
      </c>
      <c r="F289" s="98"/>
      <c r="G289" s="98"/>
      <c r="H289" s="98"/>
      <c r="O289" s="135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1" t="s">
        <v>133</v>
      </c>
      <c r="F290" s="8">
        <f>SUM(G290,H290)</f>
        <v>0</v>
      </c>
      <c r="G290" s="8">
        <v>0</v>
      </c>
      <c r="H290" s="8">
        <v>0</v>
      </c>
      <c r="O290" s="135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1" t="s">
        <v>134</v>
      </c>
      <c r="F291" s="8">
        <f>SUM(G291,H291)</f>
        <v>0</v>
      </c>
      <c r="G291" s="8">
        <v>0</v>
      </c>
      <c r="H291" s="8">
        <v>0</v>
      </c>
      <c r="O291" s="135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1" t="s">
        <v>135</v>
      </c>
      <c r="F292" s="8">
        <f>SUM(G292,H292)</f>
        <v>0</v>
      </c>
      <c r="G292" s="8">
        <v>0</v>
      </c>
      <c r="H292" s="8">
        <v>0</v>
      </c>
      <c r="O292" s="135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1" t="s">
        <v>136</v>
      </c>
      <c r="F293" s="8">
        <f>SUM(G293,H293)</f>
        <v>0</v>
      </c>
      <c r="G293" s="8">
        <v>0</v>
      </c>
      <c r="H293" s="8">
        <v>0</v>
      </c>
      <c r="O293" s="135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1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5"/>
    </row>
    <row r="295" spans="1:15" ht="15" hidden="1" customHeight="1">
      <c r="A295" s="6"/>
      <c r="B295" s="6"/>
      <c r="C295" s="6"/>
      <c r="D295" s="6"/>
      <c r="E295" s="41" t="s">
        <v>16</v>
      </c>
      <c r="F295" s="98"/>
      <c r="G295" s="98"/>
      <c r="H295" s="98"/>
      <c r="O295" s="135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1" t="s">
        <v>138</v>
      </c>
      <c r="F296" s="8">
        <f>SUM(G296,H296)</f>
        <v>0</v>
      </c>
      <c r="G296" s="8">
        <v>0</v>
      </c>
      <c r="H296" s="8">
        <v>0</v>
      </c>
      <c r="O296" s="135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1" t="s">
        <v>139</v>
      </c>
      <c r="F297" s="8">
        <f>SUM(G297,H297)</f>
        <v>0</v>
      </c>
      <c r="G297" s="8">
        <v>0</v>
      </c>
      <c r="H297" s="8">
        <v>0</v>
      </c>
      <c r="O297" s="135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1" t="s">
        <v>140</v>
      </c>
      <c r="F298" s="8">
        <f>SUM(G298,H298)</f>
        <v>0</v>
      </c>
      <c r="G298" s="8">
        <v>0</v>
      </c>
      <c r="H298" s="8">
        <v>0</v>
      </c>
      <c r="O298" s="135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1" t="s">
        <v>141</v>
      </c>
      <c r="F299" s="8">
        <f>SUM(G299,H299)</f>
        <v>0</v>
      </c>
      <c r="G299" s="8">
        <v>0</v>
      </c>
      <c r="H299" s="8">
        <v>0</v>
      </c>
      <c r="O299" s="135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1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5"/>
    </row>
    <row r="301" spans="1:15" ht="15" hidden="1" customHeight="1">
      <c r="A301" s="6"/>
      <c r="B301" s="6"/>
      <c r="C301" s="6"/>
      <c r="D301" s="6"/>
      <c r="E301" s="41" t="s">
        <v>16</v>
      </c>
      <c r="F301" s="98"/>
      <c r="G301" s="98"/>
      <c r="H301" s="98"/>
      <c r="O301" s="135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1" t="s">
        <v>142</v>
      </c>
      <c r="F302" s="8">
        <f>SUM(G302,H302)</f>
        <v>0</v>
      </c>
      <c r="G302" s="8">
        <v>0</v>
      </c>
      <c r="H302" s="8">
        <v>0</v>
      </c>
      <c r="O302" s="135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1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5"/>
    </row>
    <row r="304" spans="1:15" ht="15" hidden="1" customHeight="1">
      <c r="A304" s="6"/>
      <c r="B304" s="6"/>
      <c r="C304" s="6"/>
      <c r="D304" s="6"/>
      <c r="E304" s="41" t="s">
        <v>16</v>
      </c>
      <c r="F304" s="98"/>
      <c r="G304" s="98"/>
      <c r="H304" s="98"/>
      <c r="O304" s="135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1" t="s">
        <v>143</v>
      </c>
      <c r="F305" s="8">
        <f>SUM(G305,H305)</f>
        <v>0</v>
      </c>
      <c r="G305" s="8">
        <v>0</v>
      </c>
      <c r="H305" s="8">
        <v>0</v>
      </c>
      <c r="O305" s="135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1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5"/>
    </row>
    <row r="307" spans="1:15" ht="15" hidden="1" customHeight="1">
      <c r="A307" s="6"/>
      <c r="B307" s="6"/>
      <c r="C307" s="6"/>
      <c r="D307" s="6"/>
      <c r="E307" s="41" t="s">
        <v>16</v>
      </c>
      <c r="F307" s="98"/>
      <c r="G307" s="98"/>
      <c r="H307" s="98"/>
      <c r="O307" s="135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1" t="s">
        <v>145</v>
      </c>
      <c r="F308" s="8">
        <f>SUM(G308,H308)</f>
        <v>0</v>
      </c>
      <c r="G308" s="8">
        <v>0</v>
      </c>
      <c r="H308" s="8">
        <v>0</v>
      </c>
      <c r="O308" s="135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1" t="s">
        <v>144</v>
      </c>
      <c r="F309" s="8">
        <f>SUM(G309,H309)</f>
        <v>0</v>
      </c>
      <c r="G309" s="8">
        <v>0</v>
      </c>
      <c r="H309" s="8">
        <v>0</v>
      </c>
      <c r="O309" s="135"/>
    </row>
    <row r="310" spans="1:15" s="8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1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5"/>
    </row>
    <row r="311" spans="1:15" s="83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1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5"/>
    </row>
    <row r="312" spans="1:15" s="83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1" t="s">
        <v>147</v>
      </c>
      <c r="F312" s="8">
        <f>SUM(G312,H312)</f>
        <v>0</v>
      </c>
      <c r="G312" s="8">
        <f>G313</f>
        <v>0</v>
      </c>
      <c r="H312" s="8">
        <v>0</v>
      </c>
      <c r="O312" s="135"/>
    </row>
    <row r="313" spans="1:15" s="83" customFormat="1" ht="15" customHeight="1">
      <c r="A313" s="6"/>
      <c r="B313" s="6"/>
      <c r="C313" s="6"/>
      <c r="D313" s="6"/>
      <c r="E313" s="41" t="s">
        <v>542</v>
      </c>
      <c r="F313" s="8">
        <v>0</v>
      </c>
      <c r="G313" s="8">
        <v>0</v>
      </c>
      <c r="H313" s="8"/>
      <c r="O313" s="135"/>
    </row>
    <row r="314" spans="1:15" s="83" customFormat="1">
      <c r="A314" s="6">
        <v>2820</v>
      </c>
      <c r="B314" s="6" t="s">
        <v>40</v>
      </c>
      <c r="C314" s="6" t="s">
        <v>18</v>
      </c>
      <c r="D314" s="6" t="s">
        <v>12</v>
      </c>
      <c r="E314" s="41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5"/>
    </row>
    <row r="315" spans="1:15" s="83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1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5"/>
    </row>
    <row r="316" spans="1:15" s="83" customFormat="1" ht="24" customHeight="1">
      <c r="A316" s="6"/>
      <c r="B316" s="6"/>
      <c r="C316" s="6"/>
      <c r="D316" s="6"/>
      <c r="E316" s="42" t="s">
        <v>483</v>
      </c>
      <c r="F316" s="8"/>
      <c r="G316" s="8"/>
      <c r="H316" s="8"/>
      <c r="O316" s="135"/>
    </row>
    <row r="317" spans="1:15" s="83" customFormat="1" ht="14.25" customHeight="1">
      <c r="A317" s="6"/>
      <c r="B317" s="6"/>
      <c r="C317" s="6"/>
      <c r="D317" s="6"/>
      <c r="E317" s="41" t="s">
        <v>525</v>
      </c>
      <c r="F317" s="8">
        <v>0</v>
      </c>
      <c r="G317" s="8">
        <v>0</v>
      </c>
      <c r="H317" s="8"/>
      <c r="O317" s="135"/>
    </row>
    <row r="318" spans="1:15" s="83" customFormat="1" ht="15" customHeight="1">
      <c r="A318" s="6"/>
      <c r="B318" s="6"/>
      <c r="C318" s="6"/>
      <c r="D318" s="6"/>
      <c r="E318" s="41" t="s">
        <v>521</v>
      </c>
      <c r="F318" s="8">
        <f>SUM(G318:H318)</f>
        <v>33477.1</v>
      </c>
      <c r="G318" s="8">
        <v>33477.1</v>
      </c>
      <c r="H318" s="98">
        <v>0</v>
      </c>
      <c r="O318" s="135"/>
    </row>
    <row r="319" spans="1:15" s="83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1" t="s">
        <v>150</v>
      </c>
      <c r="F319" s="8">
        <f>SUM(G319,H319)</f>
        <v>0</v>
      </c>
      <c r="G319" s="8">
        <v>0</v>
      </c>
      <c r="H319" s="8">
        <v>0</v>
      </c>
      <c r="O319" s="135"/>
    </row>
    <row r="320" spans="1:15" s="83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1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5"/>
    </row>
    <row r="321" spans="1:15" s="83" customFormat="1" ht="23.25" customHeight="1">
      <c r="A321" s="6"/>
      <c r="B321" s="6"/>
      <c r="C321" s="6"/>
      <c r="D321" s="6"/>
      <c r="E321" s="42" t="s">
        <v>483</v>
      </c>
      <c r="F321" s="8"/>
      <c r="G321" s="8"/>
      <c r="H321" s="8"/>
      <c r="O321" s="135"/>
    </row>
    <row r="322" spans="1:15" s="83" customFormat="1" ht="16.5" hidden="1" customHeight="1">
      <c r="A322" s="6"/>
      <c r="B322" s="6"/>
      <c r="C322" s="6"/>
      <c r="D322" s="6"/>
      <c r="E322" s="41" t="s">
        <v>525</v>
      </c>
      <c r="F322" s="8">
        <v>0</v>
      </c>
      <c r="G322" s="8">
        <v>0</v>
      </c>
      <c r="H322" s="8"/>
      <c r="O322" s="135"/>
    </row>
    <row r="323" spans="1:15" s="83" customFormat="1" ht="15" customHeight="1">
      <c r="A323" s="6"/>
      <c r="B323" s="6"/>
      <c r="C323" s="6"/>
      <c r="D323" s="6"/>
      <c r="E323" s="41" t="s">
        <v>521</v>
      </c>
      <c r="F323" s="8">
        <f>SUM(G323:H323)</f>
        <v>38200.800000000003</v>
      </c>
      <c r="G323" s="8">
        <v>38200.800000000003</v>
      </c>
      <c r="H323" s="98">
        <v>0</v>
      </c>
      <c r="O323" s="135"/>
    </row>
    <row r="324" spans="1:15" s="83" customFormat="1" ht="15" customHeight="1">
      <c r="A324" s="6"/>
      <c r="B324" s="6"/>
      <c r="C324" s="6"/>
      <c r="D324" s="6"/>
      <c r="E324" s="41" t="s">
        <v>564</v>
      </c>
      <c r="F324" s="8">
        <v>0</v>
      </c>
      <c r="G324" s="8"/>
      <c r="H324" s="98">
        <v>0</v>
      </c>
      <c r="O324" s="135"/>
    </row>
    <row r="325" spans="1:15" s="83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1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5"/>
    </row>
    <row r="326" spans="1:15" s="83" customFormat="1" ht="24" customHeight="1">
      <c r="A326" s="6"/>
      <c r="B326" s="6"/>
      <c r="C326" s="6"/>
      <c r="D326" s="6"/>
      <c r="E326" s="42" t="s">
        <v>483</v>
      </c>
      <c r="F326" s="8"/>
      <c r="G326" s="8"/>
      <c r="H326" s="8"/>
      <c r="O326" s="135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SUM(G327:H327)</f>
        <v>10000</v>
      </c>
      <c r="G327" s="8">
        <v>10000</v>
      </c>
      <c r="H327" s="8">
        <v>0</v>
      </c>
      <c r="O327" s="135"/>
    </row>
    <row r="328" spans="1:15" s="83" customFormat="1" ht="15" customHeight="1">
      <c r="A328" s="6"/>
      <c r="B328" s="6"/>
      <c r="C328" s="6"/>
      <c r="D328" s="6"/>
      <c r="E328" s="41" t="s">
        <v>728</v>
      </c>
      <c r="F328" s="8">
        <f>SUM(G328:H328)</f>
        <v>18550</v>
      </c>
      <c r="G328" s="8">
        <v>18550</v>
      </c>
      <c r="H328" s="8">
        <v>0</v>
      </c>
      <c r="O328" s="135"/>
    </row>
    <row r="329" spans="1:15" s="83" customFormat="1" ht="15" customHeight="1">
      <c r="A329" s="6"/>
      <c r="B329" s="6"/>
      <c r="C329" s="6"/>
      <c r="D329" s="6"/>
      <c r="E329" s="41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5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1" t="s">
        <v>153</v>
      </c>
      <c r="F330" s="8">
        <f>SUM(G330,H330)</f>
        <v>0</v>
      </c>
      <c r="G330" s="8">
        <v>0</v>
      </c>
      <c r="H330" s="8">
        <v>0</v>
      </c>
      <c r="O330" s="135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1" t="s">
        <v>154</v>
      </c>
      <c r="F331" s="8">
        <f>SUM(G331,H331)</f>
        <v>0</v>
      </c>
      <c r="G331" s="8">
        <v>0</v>
      </c>
      <c r="H331" s="8">
        <v>0</v>
      </c>
      <c r="O331" s="135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1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5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1" t="s">
        <v>156</v>
      </c>
      <c r="F333" s="8">
        <f>SUM(G333,H333)</f>
        <v>0</v>
      </c>
      <c r="G333" s="8">
        <v>0</v>
      </c>
      <c r="H333" s="8">
        <v>0</v>
      </c>
      <c r="O333" s="135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1" t="s">
        <v>157</v>
      </c>
      <c r="F334" s="8">
        <f>SUM(G334,H334)</f>
        <v>0</v>
      </c>
      <c r="G334" s="8">
        <v>0</v>
      </c>
      <c r="H334" s="8">
        <v>0</v>
      </c>
      <c r="O334" s="135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1" t="s">
        <v>158</v>
      </c>
      <c r="F335" s="8">
        <f>SUM(G335,H335)</f>
        <v>0</v>
      </c>
      <c r="G335" s="8">
        <v>0</v>
      </c>
      <c r="H335" s="8">
        <v>0</v>
      </c>
      <c r="O335" s="135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1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5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1" t="s">
        <v>160</v>
      </c>
      <c r="F337" s="8">
        <f>SUM(G337,H337)</f>
        <v>0</v>
      </c>
      <c r="G337" s="8">
        <v>0</v>
      </c>
      <c r="H337" s="8">
        <v>0</v>
      </c>
      <c r="O337" s="135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1" t="s">
        <v>730</v>
      </c>
      <c r="F338" s="8">
        <f>SUM(G338,H338)</f>
        <v>0</v>
      </c>
      <c r="G338" s="8">
        <v>0</v>
      </c>
      <c r="H338" s="8">
        <v>0</v>
      </c>
      <c r="O338" s="135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1" t="s">
        <v>162</v>
      </c>
      <c r="F339" s="8">
        <f>SUM(G339,H339)</f>
        <v>0</v>
      </c>
      <c r="G339" s="8">
        <v>0</v>
      </c>
      <c r="H339" s="8">
        <v>0</v>
      </c>
      <c r="O339" s="135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1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5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1" t="s">
        <v>163</v>
      </c>
      <c r="F341" s="8">
        <f>SUM(G341,H341)</f>
        <v>0</v>
      </c>
      <c r="G341" s="8">
        <v>0</v>
      </c>
      <c r="H341" s="8">
        <v>0</v>
      </c>
      <c r="O341" s="135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1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5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1" t="s">
        <v>164</v>
      </c>
      <c r="F343" s="8">
        <f>SUM(G343,H343)</f>
        <v>0</v>
      </c>
      <c r="G343" s="8">
        <v>0</v>
      </c>
      <c r="H343" s="8">
        <v>0</v>
      </c>
      <c r="O343" s="135"/>
    </row>
    <row r="344" spans="1:15" s="83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1" t="s">
        <v>165</v>
      </c>
      <c r="F344" s="8">
        <f>G344+H344</f>
        <v>1059810.3</v>
      </c>
      <c r="G344" s="8">
        <f>SUM(G345,G353,G357,G360,G363,G369,G371,G373)</f>
        <v>957640.3</v>
      </c>
      <c r="H344" s="8">
        <f>H345</f>
        <v>102170</v>
      </c>
      <c r="O344" s="135"/>
    </row>
    <row r="345" spans="1:15" s="83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1" t="s">
        <v>166</v>
      </c>
      <c r="F345" s="8">
        <f>SUM(F346)</f>
        <v>866926.6</v>
      </c>
      <c r="G345" s="8">
        <f>SUM(G346)</f>
        <v>764756.6</v>
      </c>
      <c r="H345" s="8">
        <f>H346</f>
        <v>102170</v>
      </c>
      <c r="O345" s="135"/>
    </row>
    <row r="346" spans="1:15" s="83" customFormat="1">
      <c r="A346" s="6">
        <v>2911</v>
      </c>
      <c r="B346" s="6" t="s">
        <v>110</v>
      </c>
      <c r="C346" s="6" t="s">
        <v>11</v>
      </c>
      <c r="D346" s="6" t="s">
        <v>11</v>
      </c>
      <c r="E346" s="41" t="s">
        <v>167</v>
      </c>
      <c r="F346" s="8">
        <f>H346+G346</f>
        <v>866926.6</v>
      </c>
      <c r="G346" s="8">
        <f>SUM(G348:G351)</f>
        <v>764756.6</v>
      </c>
      <c r="H346" s="19">
        <f>H349+H351+H353</f>
        <v>102170</v>
      </c>
      <c r="O346" s="135"/>
    </row>
    <row r="347" spans="1:15" s="83" customFormat="1" ht="24" customHeight="1">
      <c r="A347" s="6"/>
      <c r="B347" s="6"/>
      <c r="C347" s="6"/>
      <c r="D347" s="6"/>
      <c r="E347" s="42" t="s">
        <v>483</v>
      </c>
      <c r="F347" s="8"/>
      <c r="G347" s="8"/>
      <c r="H347" s="8"/>
      <c r="O347" s="135"/>
    </row>
    <row r="348" spans="1:15" s="83" customFormat="1" ht="15" customHeight="1">
      <c r="A348" s="6"/>
      <c r="B348" s="6"/>
      <c r="C348" s="6"/>
      <c r="D348" s="6"/>
      <c r="E348" s="90" t="s">
        <v>521</v>
      </c>
      <c r="F348" s="8">
        <f>SUM(G348:H348)</f>
        <v>764756.6</v>
      </c>
      <c r="G348" s="8">
        <v>764756.6</v>
      </c>
      <c r="H348" s="98"/>
      <c r="O348" s="135"/>
    </row>
    <row r="349" spans="1:15" s="83" customFormat="1" ht="18" customHeight="1">
      <c r="A349" s="6"/>
      <c r="B349" s="6"/>
      <c r="C349" s="6"/>
      <c r="D349" s="108"/>
      <c r="E349" s="109" t="s">
        <v>736</v>
      </c>
      <c r="F349" s="9">
        <f>SUM(G349:H349)</f>
        <v>95000</v>
      </c>
      <c r="G349" s="8">
        <v>0</v>
      </c>
      <c r="H349" s="19">
        <v>95000</v>
      </c>
      <c r="O349" s="135"/>
    </row>
    <row r="350" spans="1:15" s="83" customFormat="1" ht="39.75" hidden="1" customHeight="1">
      <c r="A350" s="6"/>
      <c r="B350" s="6"/>
      <c r="C350" s="6"/>
      <c r="D350" s="6"/>
      <c r="E350" s="110" t="s">
        <v>541</v>
      </c>
      <c r="F350" s="8">
        <f>SUM(G350:H350)</f>
        <v>0</v>
      </c>
      <c r="G350" s="8"/>
      <c r="H350" s="98"/>
      <c r="I350" s="83" t="s">
        <v>540</v>
      </c>
      <c r="O350" s="135"/>
    </row>
    <row r="351" spans="1:15" s="83" customFormat="1" ht="20.25" customHeight="1">
      <c r="A351" s="6"/>
      <c r="B351" s="6"/>
      <c r="C351" s="6"/>
      <c r="D351" s="6"/>
      <c r="E351" s="105" t="s">
        <v>744</v>
      </c>
      <c r="F351" s="8">
        <f>SUM(G351:H351)</f>
        <v>2260</v>
      </c>
      <c r="G351" s="8"/>
      <c r="H351" s="19">
        <v>2260</v>
      </c>
      <c r="O351" s="135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3"/>
      <c r="F352" s="8">
        <f>SUM(G352,H352)</f>
        <v>0</v>
      </c>
      <c r="G352" s="8">
        <v>0</v>
      </c>
      <c r="H352" s="8">
        <v>0</v>
      </c>
      <c r="O352" s="135"/>
    </row>
    <row r="353" spans="1:15">
      <c r="A353" s="6"/>
      <c r="B353" s="6"/>
      <c r="C353" s="6"/>
      <c r="D353" s="6"/>
      <c r="E353" s="104" t="s">
        <v>745</v>
      </c>
      <c r="F353" s="8">
        <f>SUM(G353:H353)</f>
        <v>4910</v>
      </c>
      <c r="G353" s="8">
        <f>SUM(G355:G356)</f>
        <v>0</v>
      </c>
      <c r="H353" s="19">
        <v>4910</v>
      </c>
      <c r="O353" s="135"/>
    </row>
    <row r="354" spans="1:15" ht="14.25" customHeight="1">
      <c r="A354" s="6"/>
      <c r="B354" s="6"/>
      <c r="C354" s="6"/>
      <c r="D354" s="6"/>
      <c r="E354" s="41" t="s">
        <v>169</v>
      </c>
      <c r="F354" s="98"/>
      <c r="G354" s="98"/>
      <c r="H354" s="98"/>
      <c r="O354" s="135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1" t="s">
        <v>16</v>
      </c>
      <c r="F355" s="8">
        <f>SUM(G355,H355)</f>
        <v>0</v>
      </c>
      <c r="G355" s="8">
        <v>0</v>
      </c>
      <c r="H355" s="8">
        <v>0</v>
      </c>
      <c r="O355" s="135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1" t="s">
        <v>170</v>
      </c>
      <c r="F356" s="8">
        <f>SUM(G356,H356)</f>
        <v>0</v>
      </c>
      <c r="G356" s="8">
        <v>0</v>
      </c>
      <c r="H356" s="8">
        <v>0</v>
      </c>
      <c r="O356" s="135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1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5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1" t="s">
        <v>172</v>
      </c>
      <c r="F358" s="8">
        <f>SUM(G358,H358)</f>
        <v>0</v>
      </c>
      <c r="G358" s="8">
        <v>0</v>
      </c>
      <c r="H358" s="8">
        <v>0</v>
      </c>
      <c r="O358" s="135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1" t="s">
        <v>173</v>
      </c>
      <c r="F359" s="8">
        <f>SUM(G359,H359)</f>
        <v>0</v>
      </c>
      <c r="G359" s="8">
        <v>0</v>
      </c>
      <c r="H359" s="8">
        <v>0</v>
      </c>
      <c r="O359" s="135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1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5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1" t="s">
        <v>175</v>
      </c>
      <c r="F361" s="8">
        <f>SUM(G361,H361)</f>
        <v>0</v>
      </c>
      <c r="G361" s="8">
        <v>0</v>
      </c>
      <c r="H361" s="8">
        <v>0</v>
      </c>
      <c r="O361" s="135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1" t="s">
        <v>176</v>
      </c>
      <c r="F362" s="8">
        <f>SUM(G362,H362)</f>
        <v>0</v>
      </c>
      <c r="G362" s="8">
        <v>0</v>
      </c>
      <c r="H362" s="8">
        <v>0</v>
      </c>
      <c r="O362" s="135"/>
    </row>
    <row r="363" spans="1:15" s="83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1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5"/>
    </row>
    <row r="364" spans="1:15" s="83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1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5"/>
    </row>
    <row r="365" spans="1:15" s="83" customFormat="1" ht="24" customHeight="1">
      <c r="A365" s="6"/>
      <c r="B365" s="6"/>
      <c r="C365" s="6"/>
      <c r="D365" s="6"/>
      <c r="E365" s="41" t="s">
        <v>737</v>
      </c>
      <c r="F365" s="8"/>
      <c r="G365" s="8"/>
      <c r="H365" s="8"/>
      <c r="O365" s="135"/>
    </row>
    <row r="366" spans="1:15" s="83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8">
        <v>0</v>
      </c>
      <c r="O366" s="135"/>
    </row>
    <row r="367" spans="1:15" s="83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8">
        <v>0</v>
      </c>
      <c r="K367" s="83" t="s">
        <v>542</v>
      </c>
      <c r="O367" s="135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1" t="s">
        <v>541</v>
      </c>
      <c r="F368" s="8">
        <f>SUM(G368,H368)</f>
        <v>0</v>
      </c>
      <c r="G368" s="8">
        <v>0</v>
      </c>
      <c r="H368" s="8">
        <v>0</v>
      </c>
      <c r="O368" s="135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1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5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1" t="s">
        <v>181</v>
      </c>
      <c r="F370" s="8">
        <f>SUM(G370,H370)</f>
        <v>0</v>
      </c>
      <c r="G370" s="8">
        <v>0</v>
      </c>
      <c r="H370" s="8">
        <v>0</v>
      </c>
      <c r="O370" s="135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1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5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1" t="s">
        <v>182</v>
      </c>
      <c r="F372" s="8">
        <f>SUM(G372,H372)</f>
        <v>0</v>
      </c>
      <c r="G372" s="8">
        <v>0</v>
      </c>
      <c r="H372" s="8">
        <v>0</v>
      </c>
      <c r="O372" s="135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1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5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1" t="s">
        <v>183</v>
      </c>
      <c r="F374" s="8">
        <f>SUM(G374,H374)</f>
        <v>0</v>
      </c>
      <c r="G374" s="8">
        <v>0</v>
      </c>
      <c r="H374" s="8">
        <v>0</v>
      </c>
      <c r="O374" s="135"/>
    </row>
    <row r="375" spans="1:15" s="83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5"/>
    </row>
    <row r="376" spans="1:15" s="83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1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5"/>
    </row>
    <row r="377" spans="1:15" s="83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1" t="s">
        <v>186</v>
      </c>
      <c r="F377" s="8">
        <f>SUM(G377,H377)</f>
        <v>0</v>
      </c>
      <c r="G377" s="8">
        <v>0</v>
      </c>
      <c r="H377" s="8">
        <v>0</v>
      </c>
      <c r="O377" s="135"/>
    </row>
    <row r="378" spans="1:15" s="83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1" t="s">
        <v>187</v>
      </c>
      <c r="F378" s="8">
        <f>SUM(G378,H378)</f>
        <v>0</v>
      </c>
      <c r="G378" s="8">
        <v>0</v>
      </c>
      <c r="H378" s="8">
        <v>0</v>
      </c>
      <c r="O378" s="135"/>
    </row>
    <row r="379" spans="1:15" s="83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1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5"/>
    </row>
    <row r="380" spans="1:15" s="83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1" t="s">
        <v>189</v>
      </c>
      <c r="F380" s="8">
        <f>SUM(G380,H380)</f>
        <v>0</v>
      </c>
      <c r="G380" s="8">
        <v>0</v>
      </c>
      <c r="H380" s="8">
        <v>0</v>
      </c>
      <c r="O380" s="135"/>
    </row>
    <row r="381" spans="1:15" s="83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1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5"/>
    </row>
    <row r="382" spans="1:15" s="83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1" t="s">
        <v>190</v>
      </c>
      <c r="F382" s="8">
        <f>SUM(G382,H382)</f>
        <v>0</v>
      </c>
      <c r="G382" s="8">
        <v>0</v>
      </c>
      <c r="H382" s="8">
        <v>0</v>
      </c>
      <c r="O382" s="135"/>
    </row>
    <row r="383" spans="1:15" s="83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1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5"/>
    </row>
    <row r="384" spans="1:15" s="83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1" t="s">
        <v>191</v>
      </c>
      <c r="F384" s="8">
        <f>SUM(G384,H384)</f>
        <v>0</v>
      </c>
      <c r="G384" s="8">
        <v>0</v>
      </c>
      <c r="H384" s="8">
        <v>0</v>
      </c>
      <c r="O384" s="135"/>
    </row>
    <row r="385" spans="1:15" s="83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1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5"/>
    </row>
    <row r="386" spans="1:15" s="83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1" t="s">
        <v>192</v>
      </c>
      <c r="F386" s="8">
        <f>SUM(G386,H386)</f>
        <v>0</v>
      </c>
      <c r="G386" s="8">
        <v>0</v>
      </c>
      <c r="H386" s="8">
        <v>0</v>
      </c>
      <c r="O386" s="135"/>
    </row>
    <row r="387" spans="1:15" s="83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1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5"/>
    </row>
    <row r="388" spans="1:15" s="83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1" t="s">
        <v>193</v>
      </c>
      <c r="F388" s="8">
        <f>SUM(G388,H388)</f>
        <v>0</v>
      </c>
      <c r="G388" s="8">
        <v>0</v>
      </c>
      <c r="H388" s="8">
        <v>0</v>
      </c>
      <c r="O388" s="135"/>
    </row>
    <row r="389" spans="1:15" s="83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1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5"/>
    </row>
    <row r="390" spans="1:15" s="8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1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5"/>
    </row>
    <row r="391" spans="1:15" s="83" customFormat="1" ht="24" customHeight="1">
      <c r="A391" s="6"/>
      <c r="B391" s="6"/>
      <c r="C391" s="6"/>
      <c r="D391" s="6"/>
      <c r="E391" s="41" t="s">
        <v>194</v>
      </c>
      <c r="F391" s="8"/>
      <c r="G391" s="8"/>
      <c r="H391" s="8"/>
      <c r="O391" s="135"/>
    </row>
    <row r="392" spans="1:15" s="83" customFormat="1" ht="29.25" customHeight="1">
      <c r="A392" s="6"/>
      <c r="B392" s="6"/>
      <c r="C392" s="6"/>
      <c r="D392" s="6"/>
      <c r="E392" s="42" t="s">
        <v>483</v>
      </c>
      <c r="F392" s="8">
        <f>G392</f>
        <v>18000</v>
      </c>
      <c r="G392" s="8">
        <v>18000</v>
      </c>
      <c r="H392" s="8">
        <v>0</v>
      </c>
      <c r="O392" s="135"/>
    </row>
    <row r="393" spans="1:15" s="83" customFormat="1" ht="25.5" hidden="1" customHeight="1">
      <c r="A393" s="6"/>
      <c r="B393" s="6"/>
      <c r="C393" s="6"/>
      <c r="D393" s="6"/>
      <c r="E393" s="90" t="s">
        <v>534</v>
      </c>
      <c r="F393" s="8">
        <f>SUM(G393:H393)</f>
        <v>0</v>
      </c>
      <c r="G393" s="8">
        <v>0</v>
      </c>
      <c r="H393" s="8">
        <v>0</v>
      </c>
      <c r="O393" s="135"/>
    </row>
    <row r="394" spans="1:15" s="83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1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5"/>
    </row>
    <row r="395" spans="1:15" s="83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1" t="s">
        <v>195</v>
      </c>
      <c r="F395" s="8">
        <f>SUM(G395,H395)</f>
        <v>0</v>
      </c>
      <c r="G395" s="8">
        <v>0</v>
      </c>
      <c r="H395" s="8">
        <v>0</v>
      </c>
      <c r="O395" s="135"/>
    </row>
    <row r="396" spans="1:15" s="83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1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5"/>
    </row>
    <row r="397" spans="1:15" s="83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1" t="s">
        <v>196</v>
      </c>
      <c r="F397" s="8">
        <f>SUM(G397,H397)</f>
        <v>0</v>
      </c>
      <c r="G397" s="8">
        <v>0</v>
      </c>
      <c r="H397" s="8">
        <v>0</v>
      </c>
      <c r="O397" s="135"/>
    </row>
    <row r="398" spans="1:15" s="83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1" t="s">
        <v>196</v>
      </c>
      <c r="F398" s="8">
        <f>SUM(G398,H398)</f>
        <v>0</v>
      </c>
      <c r="G398" s="8">
        <v>0</v>
      </c>
      <c r="H398" s="8">
        <v>0</v>
      </c>
      <c r="O398" s="135"/>
    </row>
    <row r="399" spans="1:15" s="83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1" t="s">
        <v>197</v>
      </c>
      <c r="F399" s="8">
        <f t="shared" ref="F399:H401" si="8">SUM(F400)</f>
        <v>369502.1</v>
      </c>
      <c r="G399" s="8">
        <f t="shared" si="8"/>
        <v>869502.1</v>
      </c>
      <c r="H399" s="8">
        <f t="shared" si="8"/>
        <v>0</v>
      </c>
      <c r="O399" s="135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1" t="s">
        <v>199</v>
      </c>
      <c r="F400" s="8">
        <f t="shared" si="8"/>
        <v>369502.1</v>
      </c>
      <c r="G400" s="8">
        <f t="shared" si="8"/>
        <v>869502.1</v>
      </c>
      <c r="H400" s="8">
        <f t="shared" si="8"/>
        <v>0</v>
      </c>
      <c r="O400" s="135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1"/>
      <c r="F401" s="8">
        <f t="shared" si="8"/>
        <v>369502.1</v>
      </c>
      <c r="G401" s="8">
        <f t="shared" si="8"/>
        <v>869502.1</v>
      </c>
      <c r="H401" s="8">
        <f t="shared" si="8"/>
        <v>0</v>
      </c>
      <c r="O401" s="135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1" t="s">
        <v>201</v>
      </c>
      <c r="F402" s="8">
        <f>F403</f>
        <v>369502.1</v>
      </c>
      <c r="G402" s="8">
        <f>G403</f>
        <v>869502.1</v>
      </c>
      <c r="H402" s="8">
        <v>0</v>
      </c>
      <c r="O402" s="135"/>
    </row>
    <row r="403" spans="1:15">
      <c r="A403" s="80"/>
      <c r="B403" s="81"/>
      <c r="C403" s="81"/>
      <c r="D403" s="82"/>
      <c r="E403" s="78" t="s">
        <v>543</v>
      </c>
      <c r="F403" s="8">
        <v>369502.1</v>
      </c>
      <c r="G403" s="8">
        <v>869502.1</v>
      </c>
      <c r="H403" s="8">
        <v>0</v>
      </c>
    </row>
    <row r="404" spans="1:15">
      <c r="A404" s="79"/>
      <c r="B404" s="79"/>
      <c r="C404" s="79"/>
      <c r="D404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4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Khazarian</cp:lastModifiedBy>
  <cp:lastPrinted>2024-12-26T12:45:51Z</cp:lastPrinted>
  <dcterms:created xsi:type="dcterms:W3CDTF">2022-02-01T10:32:06Z</dcterms:created>
  <dcterms:modified xsi:type="dcterms:W3CDTF">2025-04-01T11:50:32Z</dcterms:modified>
</cp:coreProperties>
</file>