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339\"/>
    </mc:Choice>
  </mc:AlternateContent>
  <xr:revisionPtr revIDLastSave="0" documentId="13_ncr:1_{353431F8-1976-4E59-8260-2CCBAA46939D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3" sheetId="219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4">'havelvac 7.10'!$H$1:$P$752</definedName>
    <definedName name="_xlnm.Print_Area" localSheetId="15">'havelvac 7.11'!$F$1:$P$602</definedName>
    <definedName name="_xlnm.Print_Area" localSheetId="16">'havelvac 7.12'!$H$1:$P$746</definedName>
    <definedName name="_xlnm.Print_Area" localSheetId="17">'havelvac 7.13'!$H$1:$P$599</definedName>
    <definedName name="_xlnm.Print_Area" localSheetId="6">'havelvac 7.2'!$H$1:$P$752</definedName>
    <definedName name="_xlnm.Print_Area" localSheetId="7">'havelvac 7.3'!$H$1:$P$752</definedName>
    <definedName name="_xlnm.Print_Area" localSheetId="8">'havelvac 7.4'!$H$1:$P$752</definedName>
    <definedName name="_xlnm.Print_Area" localSheetId="9">'havelvac 7.5'!$H$1:$P$752</definedName>
    <definedName name="_xlnm.Print_Area" localSheetId="10">'havelvac 7.6'!$A$1:$P$750</definedName>
    <definedName name="_xlnm.Print_Area" localSheetId="11">'havelvac 7.7'!$H$1:$P$752</definedName>
    <definedName name="_xlnm.Print_Area" localSheetId="12">'havelvac 7.8'!$H$1:$P$752</definedName>
    <definedName name="_xlnm.Print_Area" localSheetId="13">'havelvac 7.9'!$H$1:$P$752</definedName>
    <definedName name="_xlnm.Print_Area" localSheetId="5">havelvac3!$A$1:$F$133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 localSheetId="5">havelvac3!$9:$11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E43" i="219"/>
  <c r="E38" i="219"/>
  <c r="E34" i="219"/>
  <c r="E54" i="219"/>
  <c r="E21" i="219"/>
  <c r="E39" i="219"/>
  <c r="E37" i="219"/>
  <c r="E33" i="219"/>
  <c r="E80" i="219"/>
  <c r="E51" i="219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O238" i="203"/>
  <c r="O238" i="204"/>
  <c r="O238" i="205"/>
  <c r="N238" i="205" s="1"/>
  <c r="O238" i="207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7" l="1"/>
  <c r="N238" i="202"/>
  <c r="N238" i="206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N213" i="202" s="1"/>
  <c r="O213" i="203"/>
  <c r="O213" i="204"/>
  <c r="O213" i="205"/>
  <c r="O213" i="207"/>
  <c r="O213" i="206"/>
  <c r="O213" i="208"/>
  <c r="O213" i="210"/>
  <c r="O213" i="211"/>
  <c r="N213" i="211" s="1"/>
  <c r="O213" i="212"/>
  <c r="N213" i="208" l="1"/>
  <c r="N213" i="205"/>
  <c r="N213" i="200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P476" i="200" l="1"/>
  <c r="P476" i="201"/>
  <c r="P476" i="202"/>
  <c r="P476" i="203"/>
  <c r="P476" i="204"/>
  <c r="P476" i="205"/>
  <c r="P476" i="207"/>
  <c r="P476" i="206"/>
  <c r="P476" i="208"/>
  <c r="P476" i="210"/>
  <c r="P476" i="211"/>
  <c r="P476" i="212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P540" i="200" l="1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O458" i="200" l="1"/>
  <c r="O458" i="201"/>
  <c r="O458" i="202"/>
  <c r="O458" i="203"/>
  <c r="O458" i="204"/>
  <c r="O458" i="205"/>
  <c r="O458" i="207"/>
  <c r="O458" i="206"/>
  <c r="O458" i="208"/>
  <c r="O458" i="210"/>
  <c r="O458" i="211"/>
  <c r="O458" i="212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1" i="200"/>
  <c r="N481" i="205"/>
  <c r="N481" i="208"/>
  <c r="N481" i="210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N481" i="201" l="1"/>
  <c r="N244" i="212"/>
  <c r="N244" i="206"/>
  <c r="N244" i="203"/>
  <c r="N244" i="201"/>
  <c r="N244" i="210"/>
  <c r="N244" i="205"/>
  <c r="N481" i="212"/>
  <c r="N481" i="206"/>
  <c r="N481" i="203"/>
  <c r="N481" i="211"/>
  <c r="N481" i="202"/>
  <c r="N481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O393" i="204"/>
  <c r="O393" i="205"/>
  <c r="N393" i="205" s="1"/>
  <c r="O393" i="207"/>
  <c r="N393" i="207" s="1"/>
  <c r="O393" i="206"/>
  <c r="O393" i="208"/>
  <c r="N393" i="208" s="1"/>
  <c r="O393" i="210"/>
  <c r="N393" i="210" s="1"/>
  <c r="O393" i="211"/>
  <c r="O393" i="212"/>
  <c r="N393" i="211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4" l="1"/>
  <c r="N393" i="203"/>
  <c r="N393" i="206"/>
  <c r="N393" i="200"/>
  <c r="N393" i="202"/>
  <c r="N393" i="201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O404" i="212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54" i="205" l="1"/>
  <c r="N404" i="212"/>
  <c r="N404" i="211"/>
  <c r="N404" i="205"/>
  <c r="N404" i="200"/>
  <c r="N404" i="208"/>
  <c r="N554" i="208"/>
  <c r="N554" i="202"/>
  <c r="N554" i="211"/>
  <c r="N554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36" i="200" l="1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O563" i="200" l="1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E86" i="219" l="1"/>
  <c r="N374" i="212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55" i="200" l="1"/>
  <c r="N755" i="201"/>
  <c r="N755" i="202"/>
  <c r="N755" i="203"/>
  <c r="N755" i="204"/>
  <c r="N755" i="205"/>
  <c r="N755" i="206"/>
  <c r="N755" i="207"/>
  <c r="N755" i="208"/>
  <c r="N755" i="210"/>
  <c r="N755" i="211"/>
  <c r="N755" i="212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581" i="200" l="1"/>
  <c r="N581" i="201"/>
  <c r="N581" i="202"/>
  <c r="N581" i="203"/>
  <c r="N581" i="204"/>
  <c r="N581" i="205"/>
  <c r="N581" i="206"/>
  <c r="N581" i="207"/>
  <c r="N581" i="208"/>
  <c r="N581" i="210"/>
  <c r="N581" i="211"/>
  <c r="N581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56" i="202" l="1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377" i="203" s="1"/>
  <c r="O512" i="211"/>
  <c r="P379" i="207"/>
  <c r="P377" i="207" s="1"/>
  <c r="P379" i="212"/>
  <c r="P377" i="212" s="1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364" i="201"/>
  <c r="P174" i="211"/>
  <c r="O274" i="206"/>
  <c r="O272" i="206" s="1"/>
  <c r="P379" i="208"/>
  <c r="P174" i="206"/>
  <c r="P274" i="206"/>
  <c r="P474" i="206"/>
  <c r="P472" i="206" s="1"/>
  <c r="P470" i="206" s="1"/>
  <c r="P474" i="205"/>
  <c r="P472" i="205" s="1"/>
  <c r="P470" i="205" s="1"/>
  <c r="P379" i="202"/>
  <c r="O379" i="208"/>
  <c r="O379" i="202"/>
  <c r="O377" i="202" s="1"/>
  <c r="O379" i="201"/>
  <c r="P379" i="201"/>
  <c r="O274" i="210"/>
  <c r="P174" i="204"/>
  <c r="P274" i="204"/>
  <c r="P272" i="204" s="1"/>
  <c r="P474" i="204"/>
  <c r="P472" i="204" s="1"/>
  <c r="P470" i="204" s="1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74" i="201"/>
  <c r="O272" i="201" s="1"/>
  <c r="P474" i="208"/>
  <c r="P472" i="208" s="1"/>
  <c r="P470" i="208" s="1"/>
  <c r="O379" i="211"/>
  <c r="P379" i="203"/>
  <c r="P377" i="203" s="1"/>
  <c r="P379" i="211"/>
  <c r="P377" i="211" s="1"/>
  <c r="N402" i="208"/>
  <c r="P600" i="208"/>
  <c r="P690" i="207"/>
  <c r="P68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690" i="205"/>
  <c r="O688" i="205" s="1"/>
  <c r="O437" i="203"/>
  <c r="P690" i="203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174" i="201"/>
  <c r="O379" i="210"/>
  <c r="P379" i="205"/>
  <c r="P379" i="204"/>
  <c r="P474" i="203"/>
  <c r="P472" i="203" s="1"/>
  <c r="P470" i="203" s="1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435" i="208" s="1"/>
  <c r="P690" i="208"/>
  <c r="P688" i="208" s="1"/>
  <c r="O437" i="207"/>
  <c r="O435" i="207" s="1"/>
  <c r="O437" i="204"/>
  <c r="P437" i="203"/>
  <c r="P437" i="202"/>
  <c r="P690" i="200"/>
  <c r="P688" i="200" s="1"/>
  <c r="P437" i="201"/>
  <c r="P435" i="201" s="1"/>
  <c r="O690" i="201"/>
  <c r="O688" i="201" s="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88" i="204" s="1"/>
  <c r="O690" i="203"/>
  <c r="O688" i="203" s="1"/>
  <c r="O690" i="207"/>
  <c r="O688" i="207" s="1"/>
  <c r="P437" i="206"/>
  <c r="P435" i="206" s="1"/>
  <c r="P690" i="206"/>
  <c r="P688" i="206" s="1"/>
  <c r="O437" i="205"/>
  <c r="O435" i="205" s="1"/>
  <c r="P690" i="204"/>
  <c r="P688" i="204" s="1"/>
  <c r="P690" i="202"/>
  <c r="P688" i="202" s="1"/>
  <c r="O512" i="200"/>
  <c r="O512" i="203"/>
  <c r="O512" i="212"/>
  <c r="O512" i="210"/>
  <c r="P512" i="205"/>
  <c r="N529" i="207"/>
  <c r="N529" i="204"/>
  <c r="N529" i="205"/>
  <c r="N529" i="201"/>
  <c r="P512" i="20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12" i="200"/>
  <c r="O487" i="211"/>
  <c r="O485" i="211" s="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N489" i="207"/>
  <c r="N489" i="206"/>
  <c r="N489" i="205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P418" i="204" s="1"/>
  <c r="O420" i="202"/>
  <c r="O418" i="202" s="1"/>
  <c r="P377" i="201"/>
  <c r="O323" i="203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O321" i="205" s="1"/>
  <c r="P323" i="204"/>
  <c r="P321" i="204" s="1"/>
  <c r="P323" i="203"/>
  <c r="P246" i="212"/>
  <c r="P272" i="210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N682" i="202"/>
  <c r="P743" i="206"/>
  <c r="P741" i="206" s="1"/>
  <c r="N671" i="202"/>
  <c r="N650" i="202"/>
  <c r="N652" i="202"/>
  <c r="P559" i="201"/>
  <c r="P559" i="212"/>
  <c r="P559" i="207"/>
  <c r="N708" i="202"/>
  <c r="P743" i="202"/>
  <c r="P741" i="202" s="1"/>
  <c r="N276" i="212"/>
  <c r="N389" i="212"/>
  <c r="P18" i="208"/>
  <c r="O18" i="206"/>
  <c r="O16" i="206" s="1"/>
  <c r="P559" i="205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N516" i="203"/>
  <c r="P527" i="203"/>
  <c r="N449" i="202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N433" i="204"/>
  <c r="N552" i="204"/>
  <c r="N574" i="204"/>
  <c r="N692" i="204"/>
  <c r="N295" i="203"/>
  <c r="P743" i="203"/>
  <c r="P741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N512" i="211" l="1"/>
  <c r="E101" i="219"/>
  <c r="N379" i="212"/>
  <c r="N377" i="212" s="1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0" i="206"/>
  <c r="N688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P406" i="201"/>
  <c r="O406" i="201"/>
  <c r="N437" i="207"/>
  <c r="N435" i="207" s="1"/>
  <c r="N437" i="202"/>
  <c r="N690" i="205"/>
  <c r="N437" i="201"/>
  <c r="N435" i="201" s="1"/>
  <c r="N437" i="208"/>
  <c r="N435" i="208" s="1"/>
  <c r="N690" i="208"/>
  <c r="N688" i="208" s="1"/>
  <c r="N690" i="201"/>
  <c r="N690" i="203"/>
  <c r="N688" i="203" s="1"/>
  <c r="N690" i="212"/>
  <c r="N690" i="210"/>
  <c r="N688" i="210" s="1"/>
  <c r="N437" i="210"/>
  <c r="N690" i="204"/>
  <c r="N688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59" i="205"/>
  <c r="P659" i="207"/>
  <c r="O659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O568" i="206"/>
  <c r="N568" i="211"/>
  <c r="O483" i="210"/>
  <c r="N568" i="206"/>
  <c r="N319" i="203"/>
  <c r="N418" i="211"/>
  <c r="N406" i="211" s="1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F84" i="219" l="1"/>
  <c r="D86" i="219" l="1"/>
  <c r="P402" i="200"/>
  <c r="O402" i="200"/>
  <c r="N402" i="200" s="1"/>
  <c r="N280" i="200" l="1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E79" i="219" l="1"/>
  <c r="D79" i="219" l="1"/>
  <c r="E77" i="219"/>
  <c r="O427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D41" i="219" l="1"/>
  <c r="D97" i="219"/>
  <c r="F94" i="219"/>
  <c r="E104" i="219"/>
  <c r="D104" i="219" l="1"/>
  <c r="E123" i="222"/>
  <c r="F123" i="222"/>
  <c r="N240" i="200"/>
  <c r="P372" i="200"/>
  <c r="O372" i="200"/>
  <c r="P55" i="200"/>
  <c r="O55" i="200"/>
  <c r="N243" i="200"/>
  <c r="N372" i="200" l="1"/>
  <c r="D96" i="219"/>
  <c r="E94" i="219" l="1"/>
  <c r="D82" i="222" l="1"/>
  <c r="P414" i="200" l="1"/>
  <c r="O414" i="200"/>
  <c r="F17" i="222"/>
  <c r="E17" i="222"/>
  <c r="D21" i="222"/>
  <c r="P479" i="200"/>
  <c r="O479" i="200"/>
  <c r="N478" i="200"/>
  <c r="N480" i="200"/>
  <c r="N477" i="200"/>
  <c r="D57" i="219"/>
  <c r="O474" i="200" l="1"/>
  <c r="P474" i="200"/>
  <c r="E20" i="219"/>
  <c r="D20" i="219" s="1"/>
  <c r="F131" i="219"/>
  <c r="D62" i="219"/>
  <c r="D76" i="219"/>
  <c r="D44" i="219"/>
  <c r="D40" i="219"/>
  <c r="D29" i="219"/>
  <c r="D47" i="219"/>
  <c r="D30" i="219"/>
  <c r="F103" i="219"/>
  <c r="D103" i="219" s="1"/>
  <c r="F111" i="219"/>
  <c r="D116" i="219"/>
  <c r="D117" i="219"/>
  <c r="N479" i="200"/>
  <c r="N414" i="200"/>
  <c r="N476" i="200"/>
  <c r="N63" i="200"/>
  <c r="N474" i="200" l="1"/>
  <c r="N472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D113" i="219" l="1"/>
  <c r="O494" i="200" l="1"/>
  <c r="O487" i="200" s="1"/>
  <c r="O467" i="200"/>
  <c r="O449" i="200"/>
  <c r="O443" i="200"/>
  <c r="O439" i="200"/>
  <c r="O93" i="200"/>
  <c r="N93" i="200" s="1"/>
  <c r="O422" i="200"/>
  <c r="O433" i="200"/>
  <c r="O431" i="200"/>
  <c r="O424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496" i="200"/>
  <c r="N497" i="200"/>
  <c r="N498" i="200"/>
  <c r="N499" i="200"/>
  <c r="N500" i="200"/>
  <c r="N501" i="200"/>
  <c r="N502" i="200"/>
  <c r="N503" i="200"/>
  <c r="N495" i="200"/>
  <c r="N491" i="200"/>
  <c r="N490" i="200"/>
  <c r="N469" i="200"/>
  <c r="N468" i="200"/>
  <c r="N460" i="200"/>
  <c r="N461" i="200"/>
  <c r="N462" i="200"/>
  <c r="N463" i="200"/>
  <c r="N465" i="200"/>
  <c r="N466" i="200"/>
  <c r="N459" i="200"/>
  <c r="N457" i="200"/>
  <c r="N451" i="200"/>
  <c r="N452" i="200"/>
  <c r="N453" i="200"/>
  <c r="N454" i="200"/>
  <c r="N455" i="200"/>
  <c r="N456" i="200"/>
  <c r="N450" i="200"/>
  <c r="N445" i="200"/>
  <c r="N446" i="200"/>
  <c r="N447" i="200"/>
  <c r="N448" i="200"/>
  <c r="N444" i="200"/>
  <c r="N441" i="200"/>
  <c r="N442" i="200"/>
  <c r="N440" i="200"/>
  <c r="N94" i="200"/>
  <c r="N423" i="200"/>
  <c r="N434" i="200"/>
  <c r="N432" i="200"/>
  <c r="N429" i="200"/>
  <c r="N430" i="200"/>
  <c r="N428" i="200"/>
  <c r="N426" i="200"/>
  <c r="N425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3" i="200" l="1"/>
  <c r="O274" i="200"/>
  <c r="O379" i="200"/>
  <c r="O437" i="200"/>
  <c r="N489" i="200"/>
  <c r="O472" i="200"/>
  <c r="O470" i="200" s="1"/>
  <c r="O420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18" i="200"/>
  <c r="O321" i="200"/>
  <c r="O370" i="200"/>
  <c r="O272" i="200"/>
  <c r="O260" i="200"/>
  <c r="O362" i="200"/>
  <c r="O377" i="200"/>
  <c r="O165" i="200"/>
  <c r="O84" i="200"/>
  <c r="O16" i="200"/>
  <c r="O66" i="200"/>
  <c r="D88" i="219" l="1"/>
  <c r="E84" i="219"/>
  <c r="O319" i="200"/>
  <c r="O435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D126" i="222" l="1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F21" i="219"/>
  <c r="F34" i="219"/>
  <c r="F129" i="219"/>
  <c r="F134" i="219"/>
  <c r="F132" i="219" s="1"/>
  <c r="F45" i="219"/>
  <c r="F74" i="219"/>
  <c r="F51" i="219"/>
  <c r="F55" i="219"/>
  <c r="F56" i="219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U182" i="19"/>
  <c r="Z182" i="19"/>
  <c r="X182" i="19"/>
  <c r="Q182" i="19"/>
  <c r="S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F114" i="219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D114" i="219"/>
  <c r="F107" i="219"/>
  <c r="R230" i="19"/>
  <c r="N114" i="19"/>
  <c r="T230" i="19"/>
  <c r="Y114" i="19"/>
  <c r="AA114" i="19"/>
  <c r="W114" i="19"/>
  <c r="R114" i="19" l="1"/>
  <c r="T114" i="19"/>
  <c r="F105" i="219"/>
  <c r="D107" i="219"/>
  <c r="D105" i="219" l="1"/>
  <c r="C6" i="43" l="1"/>
  <c r="C19" i="43" l="1"/>
  <c r="E6" i="43"/>
  <c r="D75" i="219" l="1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E98" i="219" l="1"/>
  <c r="D100" i="219" l="1"/>
  <c r="E89" i="219"/>
  <c r="D98" i="219"/>
  <c r="D89" i="219" l="1"/>
  <c r="E14" i="219"/>
  <c r="D14" i="219" s="1"/>
  <c r="E12" i="219" l="1"/>
  <c r="D12" i="219" s="1"/>
  <c r="O498" i="19" l="1"/>
  <c r="P498" i="19" s="1"/>
  <c r="O485" i="200" l="1"/>
  <c r="O483" i="200" s="1"/>
  <c r="N494" i="19"/>
  <c r="T498" i="19"/>
  <c r="N498" i="19"/>
  <c r="N485" i="200"/>
  <c r="N496" i="19"/>
  <c r="R498" i="19"/>
  <c r="O496" i="19"/>
  <c r="O494" i="19"/>
  <c r="N483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G12" i="219" l="1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l="1"/>
  <c r="N174" i="202" s="1"/>
  <c r="N161" i="19" s="1"/>
  <c r="O174" i="202"/>
  <c r="O161" i="19"/>
  <c r="N172" i="202" l="1"/>
  <c r="O172" i="202"/>
  <c r="O159" i="19" s="1"/>
  <c r="T159" i="19" s="1"/>
  <c r="P159" i="19"/>
  <c r="N159" i="19"/>
  <c r="N141" i="202"/>
  <c r="N127" i="19" s="1"/>
  <c r="R161" i="19"/>
  <c r="P161" i="19"/>
  <c r="T161" i="19"/>
  <c r="O141" i="202" l="1"/>
  <c r="O127" i="19" s="1"/>
  <c r="R127" i="19" s="1"/>
  <c r="R159" i="19"/>
  <c r="O13" i="202"/>
  <c r="N13" i="202" s="1"/>
  <c r="P127" i="19" l="1"/>
  <c r="T127" i="19"/>
  <c r="N8" i="19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<sst xmlns="http://schemas.openxmlformats.org/spreadsheetml/2006/main" count="51058" uniqueCount="872">
  <si>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</si>
  <si>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</si>
  <si>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</si>
  <si>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</si>
  <si>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</si>
  <si>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</si>
  <si>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</si>
  <si>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</si>
  <si>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</si>
  <si>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</si>
  <si>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</si>
  <si>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</si>
  <si>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</si>
  <si>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</si>
  <si>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</si>
  <si>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</si>
  <si>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</si>
  <si>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</si>
  <si>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</si>
  <si>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</si>
  <si>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</si>
  <si>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</si>
  <si>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</si>
  <si>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</si>
  <si>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</si>
  <si>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</si>
  <si>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</si>
  <si>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</si>
  <si>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</si>
  <si>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</si>
  <si>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</si>
  <si>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</si>
  <si>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</si>
  <si>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</si>
  <si>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</si>
  <si>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</si>
  <si>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</si>
  <si>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</si>
  <si>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</si>
  <si>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</si>
  <si>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</si>
  <si>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</si>
  <si>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</si>
  <si>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</si>
  <si>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</si>
  <si>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</si>
  <si>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</si>
  <si>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</si>
  <si>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</si>
  <si>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</si>
  <si>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</si>
  <si>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</si>
  <si>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</si>
  <si>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</si>
  <si>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</si>
  <si>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</si>
  <si>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</si>
  <si>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</si>
  <si>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</si>
  <si>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</si>
  <si>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</si>
  <si>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</si>
  <si>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</si>
  <si>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</si>
  <si>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</si>
  <si>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</si>
  <si>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</si>
  <si>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</si>
  <si>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</si>
  <si>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</si>
  <si>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</si>
  <si>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</si>
  <si>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</si>
  <si>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</si>
  <si>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</si>
  <si>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</si>
  <si>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</si>
  <si>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</si>
  <si>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</si>
  <si>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</si>
  <si>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</si>
  <si>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</si>
  <si>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</si>
  <si>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</si>
  <si>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</si>
  <si>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</si>
  <si>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</si>
  <si>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</si>
  <si>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</si>
  <si>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</si>
  <si>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</si>
  <si>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</si>
  <si>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</si>
  <si>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</si>
  <si>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</si>
  <si>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</si>
  <si>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</si>
  <si>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</si>
  <si>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</si>
  <si>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</si>
  <si>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</si>
  <si>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</si>
  <si>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</si>
  <si>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</si>
  <si>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</si>
  <si>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</si>
  <si>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</si>
  <si>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</si>
  <si>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</si>
  <si>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</si>
  <si>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</si>
  <si>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</si>
  <si>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</si>
  <si>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</si>
  <si>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</si>
  <si>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</si>
  <si>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</si>
  <si>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</si>
  <si>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</si>
  <si>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</si>
  <si>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</si>
  <si>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</si>
  <si>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</si>
  <si>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</si>
  <si>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</si>
  <si>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</si>
  <si>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</si>
  <si>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</si>
  <si>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</si>
  <si>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</si>
  <si>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</si>
  <si>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</si>
  <si>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</si>
  <si>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</si>
  <si>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</si>
  <si>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</si>
  <si>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</si>
  <si>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</si>
  <si>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</si>
  <si>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</si>
  <si>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</si>
  <si>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</si>
  <si>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</si>
  <si>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</si>
  <si>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</si>
  <si>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</si>
  <si>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</si>
  <si>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</si>
  <si>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</si>
  <si>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</si>
  <si>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</si>
  <si>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</si>
  <si>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</si>
  <si>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</si>
  <si>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</si>
  <si>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</si>
  <si>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</si>
  <si>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</si>
  <si>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</si>
  <si>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</si>
  <si>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</si>
  <si>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</si>
  <si>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</si>
  <si>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</si>
  <si>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</si>
  <si>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</si>
  <si>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</si>
  <si>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</si>
  <si>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</si>
  <si>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</si>
  <si>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</si>
  <si>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</si>
  <si>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</si>
  <si>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</si>
  <si>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</si>
  <si>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</si>
  <si>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</si>
  <si>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</si>
  <si>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</si>
  <si>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</si>
  <si>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</si>
  <si>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</si>
  <si>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</si>
  <si>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</si>
  <si>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</si>
  <si>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</si>
  <si>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</si>
  <si>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</si>
  <si>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</si>
  <si>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</si>
  <si>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</si>
  <si>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</si>
  <si>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</si>
  <si>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</si>
  <si>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</si>
  <si>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</si>
  <si>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</si>
  <si>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</si>
  <si>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</si>
  <si>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</si>
  <si>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</si>
  <si>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</si>
  <si>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</si>
  <si>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</si>
  <si>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</si>
  <si>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</si>
  <si>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</si>
  <si>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</si>
  <si>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</si>
  <si>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</si>
  <si>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</si>
  <si>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</si>
  <si>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</si>
  <si>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</si>
  <si>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</si>
  <si>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</si>
  <si>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</si>
  <si>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</si>
  <si>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</si>
  <si>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</si>
  <si>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</si>
  <si>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</si>
  <si>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</si>
  <si>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</si>
  <si>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</si>
  <si>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</si>
  <si>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</si>
  <si>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</si>
  <si>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</si>
  <si>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</si>
  <si>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</si>
  <si>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</si>
  <si>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</si>
  <si>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</si>
  <si>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</si>
  <si>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</si>
  <si>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</si>
  <si>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</si>
  <si>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</si>
  <si>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</si>
  <si>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</si>
  <si>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</si>
  <si>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</si>
  <si>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</si>
  <si>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</si>
  <si>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</si>
  <si>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</si>
  <si>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</si>
  <si>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</si>
  <si>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</si>
  <si>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</si>
  <si>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</si>
  <si>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</si>
  <si>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</si>
  <si>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</si>
  <si>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</si>
  <si>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</si>
  <si>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</si>
  <si>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</si>
  <si>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</si>
  <si>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</si>
  <si>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</si>
  <si>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</si>
  <si>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</si>
  <si>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</si>
  <si>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</si>
  <si>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</si>
  <si>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</si>
  <si>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</si>
  <si>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</si>
  <si>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</si>
  <si>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</si>
  <si>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</si>
  <si>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</si>
  <si>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</si>
  <si>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</si>
  <si>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</si>
  <si>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</si>
  <si>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</si>
  <si>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</si>
  <si>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</si>
  <si>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</si>
  <si>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</si>
  <si>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</si>
  <si>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</si>
  <si>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</si>
  <si>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</si>
  <si>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</si>
  <si>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</si>
  <si>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</si>
  <si>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</si>
  <si>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</si>
  <si>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</si>
  <si>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</si>
  <si>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</si>
  <si>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</si>
  <si>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</si>
  <si>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</si>
  <si>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</si>
  <si>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</si>
  <si>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</si>
  <si>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</si>
  <si>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</si>
  <si>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</si>
  <si>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</si>
  <si>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</si>
  <si>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</si>
  <si>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</si>
  <si>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</si>
  <si>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</si>
  <si>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</si>
  <si>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</si>
  <si>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</si>
  <si>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</si>
  <si>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</si>
  <si>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</si>
  <si>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</si>
  <si>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</si>
  <si>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</si>
  <si>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</si>
  <si>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</si>
  <si>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</si>
  <si>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</si>
  <si>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</si>
  <si>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</si>
  <si>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</si>
  <si>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</si>
  <si>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</si>
  <si>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</si>
  <si>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</si>
  <si>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</si>
  <si>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</si>
  <si>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</si>
  <si>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</si>
  <si>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</si>
  <si>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</si>
  <si>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</si>
  <si>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</si>
  <si>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</si>
  <si>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</si>
  <si>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</si>
  <si>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</si>
  <si>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</si>
  <si>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</si>
  <si>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</si>
  <si>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</si>
  <si>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</si>
  <si>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</si>
  <si>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</si>
  <si>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</si>
  <si>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</si>
  <si>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</si>
  <si>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</si>
  <si>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</si>
  <si>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</si>
  <si>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</si>
  <si>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</si>
  <si>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</si>
  <si>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</si>
  <si>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</si>
  <si>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</si>
  <si>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</si>
  <si>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</si>
  <si>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</si>
  <si>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</si>
  <si>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</si>
  <si>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</si>
  <si>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</si>
  <si>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</si>
  <si>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</si>
  <si>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</si>
  <si>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</si>
  <si>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</si>
  <si>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</si>
  <si>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</si>
  <si>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</si>
  <si>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</si>
  <si>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</si>
  <si>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</si>
  <si>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</si>
  <si>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</si>
  <si>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</si>
  <si>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</si>
  <si>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</si>
  <si>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</si>
  <si>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</si>
  <si>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</si>
  <si>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</si>
  <si>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</si>
  <si>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</si>
  <si>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</si>
  <si>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</si>
  <si>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</si>
  <si>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</si>
  <si>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</si>
  <si>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</si>
  <si>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</si>
  <si>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</si>
  <si>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</si>
  <si>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</si>
  <si>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</si>
  <si>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</si>
  <si>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</si>
  <si>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</si>
  <si>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</si>
  <si>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</si>
  <si>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</si>
  <si>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</si>
  <si>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</si>
  <si>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</si>
  <si>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</si>
  <si>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</si>
  <si>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</si>
  <si>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</si>
  <si>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</si>
  <si>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</si>
  <si>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</si>
  <si>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</si>
  <si>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</si>
  <si>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</si>
  <si>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</si>
  <si>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</si>
  <si>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</si>
  <si>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</si>
  <si>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</si>
  <si>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</si>
  <si>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</si>
  <si>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</si>
  <si>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</si>
  <si>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</si>
  <si>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</si>
  <si>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</si>
  <si>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</si>
  <si>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</si>
  <si>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</si>
  <si>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</si>
  <si>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</si>
  <si>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</si>
  <si>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</si>
  <si>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</si>
  <si>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</si>
  <si>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</si>
  <si>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</si>
  <si>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</si>
  <si>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</si>
  <si>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</si>
  <si>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</si>
  <si>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</si>
  <si>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</si>
  <si>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</si>
  <si>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</si>
  <si>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</si>
  <si>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</si>
  <si>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</si>
  <si>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</si>
  <si>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</si>
  <si>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</si>
  <si>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</si>
  <si>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</si>
  <si>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</si>
  <si>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</si>
  <si>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</si>
  <si>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</si>
  <si>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</si>
  <si>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</si>
  <si>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</si>
  <si>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</si>
  <si>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</si>
  <si>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</si>
  <si>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</si>
  <si>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</si>
  <si>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</si>
  <si>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</si>
  <si>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</si>
  <si>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</si>
  <si>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</si>
  <si>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</si>
  <si>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</si>
  <si>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</si>
  <si>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</si>
  <si>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</si>
  <si>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</si>
  <si>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</si>
  <si>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</si>
  <si>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</si>
  <si>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</si>
  <si>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</si>
  <si>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</si>
  <si>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</si>
  <si>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</si>
  <si>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</si>
  <si>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</si>
  <si>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</si>
  <si>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</si>
  <si>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</si>
  <si>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</si>
  <si>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</si>
  <si>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</si>
  <si>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</si>
  <si>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</si>
  <si>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</si>
  <si>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</si>
  <si>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</si>
  <si>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</si>
  <si>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</si>
  <si>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</si>
  <si>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</si>
  <si>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</si>
  <si>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</si>
  <si>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</si>
  <si>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</si>
  <si>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</si>
  <si>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</si>
  <si>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</si>
  <si>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</si>
  <si>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</si>
  <si>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</si>
  <si>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</si>
  <si>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</si>
  <si>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</si>
  <si>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</si>
  <si>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</si>
  <si>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</si>
  <si>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</si>
  <si>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</si>
  <si>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</si>
  <si>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</si>
  <si>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</si>
  <si>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</si>
  <si>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</si>
  <si>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</si>
  <si>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</si>
  <si>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</si>
  <si>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</si>
  <si>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</si>
  <si>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</si>
  <si>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</si>
  <si>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</si>
  <si>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</si>
  <si>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</si>
  <si>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</si>
  <si>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</si>
  <si>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</si>
  <si>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</si>
  <si>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</si>
  <si>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</si>
  <si>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</si>
  <si>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</si>
  <si>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</si>
  <si>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</si>
  <si>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</si>
  <si>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</si>
  <si>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</si>
  <si>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</si>
  <si>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</si>
  <si>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</si>
  <si>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</si>
  <si>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</si>
  <si>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</si>
  <si>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</si>
  <si>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</si>
  <si>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</si>
  <si>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</si>
  <si>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</si>
  <si>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</si>
  <si>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</si>
  <si>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</si>
  <si>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</si>
  <si>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</si>
  <si>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</si>
  <si>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</si>
  <si>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</si>
  <si>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</si>
  <si>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</si>
  <si>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</si>
  <si>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</si>
  <si>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</si>
  <si>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</si>
  <si>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</si>
  <si>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</si>
  <si>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</si>
  <si>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</si>
  <si>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</si>
  <si>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</si>
  <si>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</si>
  <si>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</si>
  <si>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</si>
  <si>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</si>
  <si>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</si>
  <si>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</si>
  <si>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</si>
  <si>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</si>
  <si>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</si>
  <si>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</si>
  <si>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</si>
  <si>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</si>
  <si>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</si>
  <si>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</si>
  <si>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</si>
  <si>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</si>
  <si>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</si>
  <si>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</si>
  <si>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</si>
  <si>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</si>
  <si>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</si>
  <si>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</si>
  <si>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</si>
  <si>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</si>
  <si>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</si>
  <si>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</si>
  <si>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</si>
  <si>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</si>
  <si>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</si>
  <si>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</si>
  <si>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</si>
  <si>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</si>
  <si>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</si>
  <si>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</si>
  <si>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</si>
  <si>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</si>
  <si>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</si>
  <si>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</si>
  <si>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</si>
  <si>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</si>
  <si>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</si>
  <si>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</si>
  <si>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</si>
  <si>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</si>
  <si>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</si>
  <si>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</si>
  <si>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</si>
  <si>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</si>
  <si>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</si>
  <si>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</si>
  <si>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</si>
  <si>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</si>
  <si>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</si>
  <si>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</si>
  <si>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</si>
  <si>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</si>
  <si>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</si>
  <si>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</si>
  <si>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</si>
  <si>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</si>
  <si>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</si>
  <si>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</si>
  <si>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</si>
  <si>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</si>
  <si>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</si>
  <si>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</si>
  <si>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</si>
  <si>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</si>
  <si>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</si>
  <si>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</si>
  <si>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</si>
  <si>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</si>
  <si>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</si>
  <si>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</si>
  <si>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</si>
  <si>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</si>
  <si>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</si>
  <si>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</si>
  <si>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</si>
  <si>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</si>
  <si>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</si>
  <si>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</si>
  <si>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</si>
  <si>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</si>
  <si>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</si>
  <si>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</si>
  <si>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</si>
  <si>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</si>
  <si>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</si>
  <si>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</si>
  <si>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</si>
  <si>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</si>
  <si>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</si>
  <si>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</si>
  <si>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</si>
  <si>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</si>
  <si>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</si>
  <si>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</si>
  <si>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</si>
  <si>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</si>
  <si>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</si>
  <si>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</si>
  <si>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</si>
  <si>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</si>
  <si>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</si>
  <si>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</si>
  <si>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</si>
  <si>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</si>
  <si>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</si>
  <si>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</si>
  <si>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</si>
  <si>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</si>
  <si>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</si>
  <si>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</si>
  <si>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</si>
  <si>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</si>
  <si>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</si>
  <si>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</si>
  <si>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</si>
  <si>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</si>
  <si>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</si>
  <si>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</si>
  <si>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</si>
  <si>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</si>
  <si>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</si>
  <si>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</si>
  <si>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</si>
  <si>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</si>
  <si>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</si>
  <si>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</si>
  <si>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</si>
  <si>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</si>
  <si>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</si>
  <si>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</si>
  <si>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</si>
  <si>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</si>
  <si>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</si>
  <si>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</si>
  <si>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</si>
  <si>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</si>
  <si>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</si>
  <si>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</si>
  <si>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</si>
  <si>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</si>
  <si>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</si>
  <si>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</si>
  <si>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</si>
  <si>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</si>
  <si>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</si>
  <si>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</si>
  <si>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</si>
  <si>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</si>
  <si>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</si>
  <si>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</si>
  <si>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</si>
  <si>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</si>
  <si>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</si>
  <si>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</si>
  <si>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</si>
  <si>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</si>
  <si>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</si>
  <si>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</si>
  <si>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</si>
  <si>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</si>
  <si>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</si>
  <si>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</si>
  <si>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</si>
  <si>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</si>
  <si>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</si>
  <si>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</si>
  <si>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</si>
  <si>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</si>
  <si>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</si>
  <si>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</si>
  <si>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</si>
  <si>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</si>
  <si>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</si>
  <si>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</si>
  <si>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</si>
  <si>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</si>
  <si>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</si>
  <si>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</si>
  <si>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</si>
  <si>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</si>
  <si>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</si>
  <si>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</si>
  <si>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</si>
  <si>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</si>
  <si>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</si>
  <si>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</si>
  <si>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</si>
  <si>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</si>
  <si>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</si>
  <si>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</si>
  <si>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</si>
  <si>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</si>
  <si>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</si>
  <si>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</si>
  <si>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</si>
  <si>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</si>
  <si>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</si>
  <si>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</si>
  <si>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</si>
  <si>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</si>
  <si>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</si>
  <si>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</si>
  <si>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</si>
  <si>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</si>
  <si>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</si>
  <si>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</si>
  <si>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</si>
  <si>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</si>
  <si>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</si>
  <si>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</si>
  <si>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</si>
  <si>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</si>
  <si>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</si>
  <si>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</si>
  <si>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</si>
  <si>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</si>
  <si>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</si>
  <si>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</si>
  <si>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</si>
  <si>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</si>
  <si>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</si>
  <si>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</si>
  <si>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</si>
  <si>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</si>
  <si>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</si>
  <si>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</si>
  <si>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</si>
  <si>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</si>
  <si>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</si>
  <si>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</si>
  <si>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</si>
  <si>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</si>
  <si>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</si>
  <si>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</si>
  <si>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</si>
  <si>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</si>
  <si>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</si>
  <si>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</si>
  <si>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</si>
  <si>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</si>
  <si>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</si>
  <si>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</si>
  <si>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</si>
  <si>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</si>
  <si>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</si>
  <si>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</si>
  <si>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</si>
  <si>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</si>
  <si>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</si>
  <si>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</si>
  <si>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</si>
  <si>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</si>
  <si>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</si>
  <si>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</si>
  <si>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</si>
  <si>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</si>
  <si>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</si>
  <si>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</si>
  <si>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</si>
  <si>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</si>
  <si>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</si>
  <si>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</si>
  <si>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</si>
  <si>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</si>
  <si>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</si>
  <si>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</si>
  <si>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</si>
  <si>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</si>
  <si>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</si>
  <si>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</si>
  <si>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</si>
  <si>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</si>
  <si>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</si>
  <si>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</si>
  <si>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</si>
  <si>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</si>
  <si>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</si>
  <si>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</si>
  <si>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</si>
  <si>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</si>
  <si>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</si>
  <si>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</si>
  <si>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 xml:space="preserve"> 2025 թվականի ապրիլի 22-ի</t>
  </si>
  <si>
    <t xml:space="preserve"> N 339-Ն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</si>
</sst>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69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3" fillId="36" borderId="24" xfId="0" applyFont="1" applyFill="1" applyBorder="1" applyAlignment="1">
      <alignment horizontal="center" vertical="top" wrapText="1"/>
    </xf>
    <xf numFmtId="0" fontId="74" fillId="36" borderId="25" xfId="0" applyFont="1" applyFill="1" applyBorder="1" applyAlignment="1">
      <alignment vertical="top" wrapText="1"/>
    </xf>
    <xf numFmtId="0" fontId="76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7" fillId="34" borderId="27" xfId="0" applyFont="1" applyFill="1" applyBorder="1" applyAlignment="1">
      <alignment horizontal="center" vertical="top" wrapText="1"/>
    </xf>
    <xf numFmtId="0" fontId="73" fillId="33" borderId="25" xfId="0" applyFont="1" applyFill="1" applyBorder="1" applyAlignment="1">
      <alignment horizontal="center" vertical="top" wrapText="1"/>
    </xf>
    <xf numFmtId="0" fontId="73" fillId="33" borderId="25" xfId="0" applyFont="1" applyFill="1" applyBorder="1" applyAlignment="1">
      <alignment vertical="top" wrapText="1"/>
    </xf>
    <xf numFmtId="0" fontId="73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3" fillId="34" borderId="25" xfId="0" applyFont="1" applyFill="1" applyBorder="1" applyAlignment="1">
      <alignment horizontal="center" vertical="top" wrapText="1"/>
    </xf>
    <xf numFmtId="0" fontId="78" fillId="34" borderId="25" xfId="0" applyFont="1" applyFill="1" applyBorder="1" applyAlignment="1">
      <alignment vertical="top" wrapText="1"/>
    </xf>
    <xf numFmtId="0" fontId="73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3" fillId="35" borderId="25" xfId="0" applyFont="1" applyFill="1" applyBorder="1" applyAlignment="1">
      <alignment horizontal="center" vertical="top" wrapText="1"/>
    </xf>
    <xf numFmtId="0" fontId="73" fillId="35" borderId="25" xfId="0" applyFont="1" applyFill="1" applyBorder="1" applyAlignment="1">
      <alignment vertical="top" wrapText="1"/>
    </xf>
    <xf numFmtId="0" fontId="73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79" fillId="37" borderId="30" xfId="0" applyFont="1" applyFill="1" applyBorder="1" applyAlignment="1">
      <alignment vertical="top" wrapText="1"/>
    </xf>
    <xf numFmtId="0" fontId="80" fillId="37" borderId="30" xfId="0" applyFont="1" applyFill="1" applyBorder="1" applyAlignment="1">
      <alignment vertical="top" wrapText="1"/>
    </xf>
    <xf numFmtId="0" fontId="79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80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3" fillId="35" borderId="30" xfId="0" applyFont="1" applyFill="1" applyBorder="1" applyAlignment="1">
      <alignment horizontal="center" vertical="top" wrapText="1"/>
    </xf>
    <xf numFmtId="0" fontId="73" fillId="35" borderId="30" xfId="0" applyFont="1" applyFill="1" applyBorder="1" applyAlignment="1">
      <alignment vertical="top" wrapText="1"/>
    </xf>
    <xf numFmtId="0" fontId="73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80" fillId="37" borderId="25" xfId="0" applyFont="1" applyFill="1" applyBorder="1" applyAlignment="1">
      <alignment horizontal="center" vertical="top" wrapText="1"/>
    </xf>
    <xf numFmtId="0" fontId="80" fillId="37" borderId="25" xfId="0" applyFont="1" applyFill="1" applyBorder="1" applyAlignment="1">
      <alignment vertical="top" wrapText="1"/>
    </xf>
    <xf numFmtId="0" fontId="79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3" fillId="35" borderId="32" xfId="0" applyFont="1" applyFill="1" applyBorder="1" applyAlignment="1">
      <alignment horizontal="center" vertical="top" wrapText="1"/>
    </xf>
    <xf numFmtId="0" fontId="80" fillId="38" borderId="25" xfId="0" applyFont="1" applyFill="1" applyBorder="1" applyAlignment="1">
      <alignment horizontal="center" vertical="top" wrapText="1"/>
    </xf>
    <xf numFmtId="0" fontId="80" fillId="38" borderId="25" xfId="0" applyFont="1" applyFill="1" applyBorder="1" applyAlignment="1">
      <alignment vertical="top" wrapText="1"/>
    </xf>
    <xf numFmtId="0" fontId="79" fillId="38" borderId="29" xfId="0" applyFont="1" applyFill="1" applyBorder="1" applyAlignment="1">
      <alignment vertical="top" wrapText="1"/>
    </xf>
    <xf numFmtId="0" fontId="73" fillId="33" borderId="12" xfId="0" applyFont="1" applyFill="1" applyBorder="1" applyAlignment="1">
      <alignment vertical="top" wrapText="1"/>
    </xf>
    <xf numFmtId="0" fontId="73" fillId="35" borderId="33" xfId="0" applyFont="1" applyFill="1" applyBorder="1" applyAlignment="1">
      <alignment vertical="top" wrapText="1"/>
    </xf>
    <xf numFmtId="0" fontId="73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5" fillId="35" borderId="25" xfId="0" applyFont="1" applyFill="1" applyBorder="1" applyAlignment="1">
      <alignment vertical="top" wrapText="1"/>
    </xf>
    <xf numFmtId="0" fontId="75" fillId="35" borderId="27" xfId="0" applyFont="1" applyFill="1" applyBorder="1" applyAlignment="1">
      <alignment vertical="top" wrapText="1"/>
    </xf>
    <xf numFmtId="0" fontId="75" fillId="35" borderId="33" xfId="0" applyFont="1" applyFill="1" applyBorder="1" applyAlignment="1">
      <alignment vertical="top" wrapText="1"/>
    </xf>
    <xf numFmtId="0" fontId="80" fillId="38" borderId="33" xfId="0" applyFont="1" applyFill="1" applyBorder="1" applyAlignment="1">
      <alignment vertical="top" wrapText="1"/>
    </xf>
    <xf numFmtId="0" fontId="75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5" fillId="35" borderId="25" xfId="0" applyFont="1" applyFill="1" applyBorder="1" applyAlignment="1">
      <alignment horizontal="center" vertical="top" wrapText="1"/>
    </xf>
    <xf numFmtId="0" fontId="75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7" fillId="34" borderId="27" xfId="0" applyFont="1" applyFill="1" applyBorder="1" applyAlignment="1">
      <alignment vertical="top" wrapText="1"/>
    </xf>
    <xf numFmtId="0" fontId="83" fillId="34" borderId="28" xfId="0" applyFont="1" applyFill="1" applyBorder="1" applyAlignment="1">
      <alignment vertical="top" wrapText="1"/>
    </xf>
    <xf numFmtId="169" fontId="84" fillId="34" borderId="11" xfId="77" applyNumberFormat="1" applyFont="1" applyFill="1" applyBorder="1" applyAlignment="1">
      <alignment horizontal="center" vertical="center" wrapText="1"/>
    </xf>
    <xf numFmtId="0" fontId="73" fillId="33" borderId="10" xfId="0" applyFont="1" applyFill="1" applyBorder="1" applyAlignment="1">
      <alignment horizontal="center" vertical="top" wrapText="1"/>
    </xf>
    <xf numFmtId="0" fontId="73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5" fillId="34" borderId="10" xfId="49" applyNumberFormat="1" applyFont="1" applyFill="1" applyBorder="1" applyAlignment="1">
      <alignment horizontal="left" vertical="center"/>
    </xf>
    <xf numFmtId="169" fontId="85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5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5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6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5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7" fillId="0" borderId="10" xfId="0" applyNumberFormat="1" applyFont="1" applyBorder="1" applyAlignment="1">
      <alignment horizontal="left" vertical="center" wrapText="1"/>
    </xf>
    <xf numFmtId="49" fontId="87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89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89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90" fillId="0" borderId="10" xfId="0" applyNumberFormat="1" applyFont="1" applyBorder="1" applyAlignment="1">
      <alignment horizontal="left" vertical="center" wrapText="1" readingOrder="1"/>
    </xf>
    <xf numFmtId="49" fontId="9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5" fillId="34" borderId="10" xfId="49" applyNumberFormat="1" applyFont="1" applyFill="1" applyBorder="1" applyAlignment="1">
      <alignment horizontal="right" vertical="center"/>
    </xf>
    <xf numFmtId="49" fontId="9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0" fontId="35" fillId="34" borderId="0" xfId="63" applyFont="1" applyFill="1" applyAlignment="1">
      <alignment horizontal="center" vertical="center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33" fillId="34" borderId="10" xfId="63" applyFont="1" applyFill="1" applyBorder="1" applyAlignment="1">
      <alignment horizontal="center" vertical="center" wrapText="1"/>
    </xf>
    <xf numFmtId="0" fontId="33" fillId="34" borderId="10" xfId="63" applyFont="1" applyFill="1" applyBorder="1" applyAlignment="1">
      <alignment horizontal="center" vertical="center"/>
    </xf>
    <xf numFmtId="49" fontId="32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0" fontId="33" fillId="34" borderId="10" xfId="63" applyFont="1" applyFill="1" applyBorder="1" applyAlignment="1">
      <alignment horizontal="left" vertical="center" wrapText="1" readingOrder="1"/>
    </xf>
    <xf numFmtId="169" fontId="32" fillId="34" borderId="10" xfId="77" applyNumberFormat="1" applyFont="1" applyFill="1" applyBorder="1" applyAlignment="1">
      <alignment horizontal="left" vertical="center"/>
    </xf>
    <xf numFmtId="49" fontId="33" fillId="34" borderId="10" xfId="63" applyNumberFormat="1" applyFont="1" applyFill="1" applyBorder="1" applyAlignment="1">
      <alignment horizontal="center" vertical="center"/>
    </xf>
    <xf numFmtId="168" fontId="33" fillId="34" borderId="10" xfId="77" applyNumberFormat="1" applyFont="1" applyFill="1" applyBorder="1" applyAlignment="1">
      <alignment horizontal="left" vertical="center"/>
    </xf>
    <xf numFmtId="0" fontId="41" fillId="34" borderId="10" xfId="63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24" fillId="34" borderId="0" xfId="63" applyFont="1" applyFill="1" applyAlignment="1">
      <alignment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2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3" fillId="34" borderId="0" xfId="63" applyNumberFormat="1" applyFont="1" applyFill="1"/>
    <xf numFmtId="0" fontId="50" fillId="34" borderId="10" xfId="63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0" fontId="44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49" fontId="44" fillId="34" borderId="10" xfId="63" applyNumberFormat="1" applyFont="1" applyFill="1" applyBorder="1" applyAlignment="1">
      <alignment horizontal="left" vertical="center" wrapText="1"/>
    </xf>
    <xf numFmtId="49" fontId="51" fillId="34" borderId="10" xfId="63" applyNumberFormat="1" applyFont="1" applyFill="1" applyBorder="1" applyAlignment="1">
      <alignment horizontal="left" vertical="center" wrapText="1"/>
    </xf>
    <xf numFmtId="49" fontId="52" fillId="34" borderId="10" xfId="63" applyNumberFormat="1" applyFont="1" applyFill="1" applyBorder="1" applyAlignment="1">
      <alignment horizontal="left" vertical="center" wrapText="1"/>
    </xf>
    <xf numFmtId="166" fontId="33" fillId="34" borderId="10" xfId="63" applyNumberFormat="1" applyFont="1" applyFill="1" applyBorder="1" applyAlignment="1">
      <alignment horizontal="center" vertical="center" wrapText="1"/>
    </xf>
    <xf numFmtId="49" fontId="53" fillId="34" borderId="10" xfId="63" applyNumberFormat="1" applyFont="1" applyFill="1" applyBorder="1" applyAlignment="1">
      <alignment horizontal="center" vertical="center" wrapText="1"/>
    </xf>
    <xf numFmtId="169" fontId="70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3" fillId="35" borderId="25" xfId="0" applyFont="1" applyFill="1" applyBorder="1" applyAlignment="1">
      <alignment horizontal="center" vertical="top" wrapText="1"/>
    </xf>
    <xf numFmtId="0" fontId="73" fillId="35" borderId="27" xfId="0" applyFont="1" applyFill="1" applyBorder="1" applyAlignment="1">
      <alignment horizontal="center" vertical="top" wrapText="1"/>
    </xf>
    <xf numFmtId="0" fontId="73" fillId="35" borderId="33" xfId="0" applyFont="1" applyFill="1" applyBorder="1" applyAlignment="1">
      <alignment horizontal="center" vertical="top" wrapText="1"/>
    </xf>
    <xf numFmtId="0" fontId="73" fillId="35" borderId="29" xfId="0" applyFont="1" applyFill="1" applyBorder="1" applyAlignment="1">
      <alignment horizontal="center" vertical="top" wrapText="1"/>
    </xf>
    <xf numFmtId="0" fontId="73" fillId="35" borderId="28" xfId="0" applyFont="1" applyFill="1" applyBorder="1" applyAlignment="1">
      <alignment horizontal="center" vertical="top" wrapText="1"/>
    </xf>
    <xf numFmtId="0" fontId="73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80" fillId="38" borderId="25" xfId="0" applyFont="1" applyFill="1" applyBorder="1" applyAlignment="1">
      <alignment horizontal="center" vertical="top" wrapText="1"/>
    </xf>
    <xf numFmtId="0" fontId="80" fillId="38" borderId="33" xfId="0" applyFont="1" applyFill="1" applyBorder="1" applyAlignment="1">
      <alignment horizontal="center" vertical="top" wrapText="1"/>
    </xf>
    <xf numFmtId="0" fontId="82" fillId="38" borderId="29" xfId="0" applyFont="1" applyFill="1" applyBorder="1" applyAlignment="1">
      <alignment vertical="top" wrapText="1"/>
    </xf>
    <xf numFmtId="0" fontId="82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35" fillId="34" borderId="0" xfId="63" applyFont="1" applyFill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68" fillId="0" borderId="20" xfId="0" applyFont="1" applyBorder="1" applyAlignment="1">
      <alignment horizontal="right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592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42" t="s">
        <v>855</v>
      </c>
      <c r="I7" s="442"/>
      <c r="J7" s="442"/>
      <c r="K7" s="442"/>
      <c r="L7" s="442"/>
      <c r="M7" s="442"/>
      <c r="N7" s="442"/>
      <c r="O7" s="442"/>
      <c r="P7" s="442"/>
    </row>
    <row r="8" spans="1:22">
      <c r="H8" s="413"/>
      <c r="I8" s="413"/>
      <c r="J8" s="413"/>
      <c r="K8" s="413"/>
      <c r="L8" s="413"/>
      <c r="M8" s="413"/>
      <c r="N8" s="413"/>
      <c r="O8" s="413"/>
      <c r="P8" s="413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0.75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4.75" customHeight="1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>
        <v>0</v>
      </c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>
        <v>0</v>
      </c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3.9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852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792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42" t="s">
        <v>856</v>
      </c>
      <c r="I7" s="442"/>
      <c r="J7" s="442"/>
      <c r="K7" s="442"/>
      <c r="L7" s="442"/>
      <c r="M7" s="442"/>
      <c r="N7" s="442"/>
      <c r="O7" s="442"/>
      <c r="P7" s="44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593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42" t="s">
        <v>857</v>
      </c>
      <c r="I7" s="442"/>
      <c r="J7" s="442"/>
      <c r="K7" s="442"/>
      <c r="L7" s="442"/>
      <c r="M7" s="442"/>
      <c r="N7" s="442"/>
      <c r="O7" s="442"/>
      <c r="P7" s="44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>
        <v>0</v>
      </c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7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7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5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7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5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5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0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2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59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6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7">+O424+O427+O431+O433+O422</f>
        <v>0</v>
      </c>
      <c r="P420" s="191">
        <f t="shared" si="77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6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6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8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6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8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6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6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8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6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8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6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8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6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8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6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6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8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6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6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6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79">+O439+O443+O449+O458+O467</f>
        <v>0</v>
      </c>
      <c r="P437" s="191">
        <f t="shared" si="79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6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6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6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0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6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6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6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6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6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6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6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0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6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0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6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23.25" customHeight="1">
      <c r="A450" s="121" t="str">
        <f t="shared" si="76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6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0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6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6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0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6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6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0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6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0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6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6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6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6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6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6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6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6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6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5.5" customHeight="1">
      <c r="A468" s="121" t="str">
        <f t="shared" si="76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25.5" customHeight="1">
      <c r="A469" s="121" t="str">
        <f t="shared" si="76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1"/>
        <v>0</v>
      </c>
      <c r="O469" s="302">
        <v>0</v>
      </c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2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3">+O472</f>
        <v>0</v>
      </c>
      <c r="P470" s="162">
        <f t="shared" si="83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2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2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4">+O474</f>
        <v>0</v>
      </c>
      <c r="P472" s="187">
        <f t="shared" si="84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2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2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2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2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2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5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2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5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2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5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2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5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6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7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25.5" customHeight="1">
      <c r="A482" s="121" t="str">
        <f t="shared" si="86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7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2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2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2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2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2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8">+O489+O494+O504+O508</f>
        <v>0</v>
      </c>
      <c r="P487" s="191">
        <f t="shared" si="88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2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2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89">SUM(O490:O493)</f>
        <v>0</v>
      </c>
      <c r="P489" s="196">
        <f t="shared" si="89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2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0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2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0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1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2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1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2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2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0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2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0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2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0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2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0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2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0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2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0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2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0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2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0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2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0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2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2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0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2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0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2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0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2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3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4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2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2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2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5">+O514+O516</f>
        <v>0</v>
      </c>
      <c r="P512" s="191">
        <f t="shared" si="95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2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2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2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6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2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2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6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2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7">+O520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2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8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8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99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8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99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8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0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8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1">+O529+O538+O540</f>
        <v>0</v>
      </c>
      <c r="P527" s="191">
        <f t="shared" si="101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8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8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2">SUM(O530:O537)</f>
        <v>0</v>
      </c>
      <c r="P529" s="196">
        <f t="shared" si="102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3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8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3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8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3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8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3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8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4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8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4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5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4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8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4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8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8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4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8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8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6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7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6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8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8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8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8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8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8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8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8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8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8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8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8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8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8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09">+O554</f>
        <v>0</v>
      </c>
      <c r="P552" s="191">
        <f t="shared" si="109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8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8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8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0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8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0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8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8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0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8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8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8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1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8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8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2">SUM(O564:O565)</f>
        <v>0</v>
      </c>
      <c r="P563" s="196">
        <f t="shared" si="112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8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3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8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3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8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8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8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8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8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8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8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4">+O574+O579+O583+O587+O589+O591+O593</f>
        <v>0</v>
      </c>
      <c r="P572" s="191">
        <f t="shared" si="114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8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8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5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6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6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6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6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6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7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6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6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6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8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6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19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0">O594</f>
        <v>0</v>
      </c>
      <c r="P593" s="196">
        <f t="shared" si="120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1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5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5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5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5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2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5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2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5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5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5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5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5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3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3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4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5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6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6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7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7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7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7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7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7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7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7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7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7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7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7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7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7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8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29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29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29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29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29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29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29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29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29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0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1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2">+O671+O679+O682+O685</f>
        <v>0</v>
      </c>
      <c r="P669" s="191">
        <f t="shared" si="132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3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3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3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3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3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4">SUM(O683:O684)</f>
        <v>0</v>
      </c>
      <c r="P682" s="196">
        <f t="shared" si="134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5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5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6">SUM(O686:O687)</f>
        <v>0</v>
      </c>
      <c r="P685" s="196">
        <f t="shared" si="136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7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7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8">+O692+O700+O706+O708+O714+O721+O725+O733+O739</f>
        <v>0</v>
      </c>
      <c r="P690" s="191">
        <f t="shared" si="138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39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39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39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39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39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39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39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39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1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39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39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0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39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39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39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39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39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1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39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39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39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39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2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39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3">O720+P720</f>
        <v>0</v>
      </c>
      <c r="O720" s="182">
        <v>0</v>
      </c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39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39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39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39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39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39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4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39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39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39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39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5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6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6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6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7">SUM(O740)</f>
        <v>0</v>
      </c>
      <c r="P739" s="196">
        <f t="shared" si="147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8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49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49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0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0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594</v>
      </c>
      <c r="O5" s="466"/>
      <c r="P5" s="466"/>
    </row>
    <row r="6" spans="1:22" ht="19.5" customHeight="1">
      <c r="A6" s="235" t="s">
        <v>721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42" t="s">
        <v>858</v>
      </c>
      <c r="I7" s="442"/>
      <c r="J7" s="442"/>
      <c r="K7" s="442"/>
      <c r="L7" s="442"/>
      <c r="M7" s="442"/>
      <c r="N7" s="442"/>
      <c r="O7" s="442"/>
      <c r="P7" s="44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2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>
        <v>0</v>
      </c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3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 ht="20.25" customHeight="1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 ht="19.5" customHeigh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 ht="28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>
        <v>0</v>
      </c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18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6.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 ht="18" customHeight="1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4.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N917" s="4"/>
      <c r="O917" s="4"/>
    </row>
    <row r="919" spans="1:15">
      <c r="N919" s="4"/>
      <c r="O919" s="4"/>
    </row>
    <row r="921" spans="1:15">
      <c r="N921" s="4"/>
      <c r="O921" s="4"/>
    </row>
    <row r="923" spans="1:15">
      <c r="N923" s="4"/>
      <c r="O923" s="4"/>
    </row>
    <row r="925" spans="1:15">
      <c r="N925" s="4"/>
      <c r="O925" s="4"/>
    </row>
    <row r="926" spans="1:15">
      <c r="N926" s="4"/>
      <c r="O926" s="4"/>
    </row>
    <row r="927" spans="1:15">
      <c r="A927" s="121" t="str">
        <f t="shared" ref="A927:A990" si="152">CONCATENATE(B927,C927,D927,E927,F927,G927)</f>
        <v>7111010200x</v>
      </c>
      <c r="B927" s="115" t="s">
        <v>439</v>
      </c>
      <c r="C927" s="116" t="s">
        <v>104</v>
      </c>
      <c r="D927" s="117" t="s">
        <v>106</v>
      </c>
      <c r="E927" s="118" t="s">
        <v>140</v>
      </c>
      <c r="F927" s="119" t="s">
        <v>441</v>
      </c>
      <c r="G927" s="120" t="s">
        <v>361</v>
      </c>
      <c r="L927" s="37" t="e">
        <v>#NAME?</v>
      </c>
      <c r="M927" s="38" t="s">
        <v>361</v>
      </c>
      <c r="N927" s="4"/>
      <c r="O927" s="4"/>
    </row>
    <row r="928" spans="1:15">
      <c r="A928" s="121" t="str">
        <f t="shared" si="152"/>
        <v>71010101014216</v>
      </c>
      <c r="B928" s="115" t="s">
        <v>439</v>
      </c>
      <c r="C928" s="116" t="s">
        <v>106</v>
      </c>
      <c r="D928" s="117" t="s">
        <v>106</v>
      </c>
      <c r="E928" s="118" t="s">
        <v>106</v>
      </c>
      <c r="F928" s="119" t="s">
        <v>106</v>
      </c>
      <c r="G928" s="120">
        <v>4216</v>
      </c>
      <c r="L928" s="37" t="s">
        <v>118</v>
      </c>
      <c r="M928" s="38">
        <v>4216</v>
      </c>
      <c r="N928" s="4"/>
      <c r="O928" s="4"/>
    </row>
    <row r="929" spans="1:15">
      <c r="A929" s="121" t="str">
        <f t="shared" si="152"/>
        <v>71010101014231</v>
      </c>
      <c r="B929" s="115" t="s">
        <v>439</v>
      </c>
      <c r="C929" s="116" t="s">
        <v>106</v>
      </c>
      <c r="D929" s="117" t="s">
        <v>106</v>
      </c>
      <c r="E929" s="118" t="s">
        <v>106</v>
      </c>
      <c r="F929" s="119" t="s">
        <v>106</v>
      </c>
      <c r="G929" s="120">
        <v>4231</v>
      </c>
      <c r="L929" s="37" t="s">
        <v>120</v>
      </c>
      <c r="M929" s="38">
        <v>4231</v>
      </c>
      <c r="N929" s="4"/>
      <c r="O929" s="4"/>
    </row>
    <row r="930" spans="1:15" ht="30">
      <c r="A930" s="121" t="str">
        <f t="shared" si="152"/>
        <v>71010101014233</v>
      </c>
      <c r="B930" s="115" t="s">
        <v>439</v>
      </c>
      <c r="C930" s="116" t="s">
        <v>106</v>
      </c>
      <c r="D930" s="117" t="s">
        <v>106</v>
      </c>
      <c r="E930" s="118" t="s">
        <v>106</v>
      </c>
      <c r="F930" s="119" t="s">
        <v>106</v>
      </c>
      <c r="G930" s="120">
        <v>4233</v>
      </c>
      <c r="L930" s="37" t="s">
        <v>394</v>
      </c>
      <c r="M930" s="38">
        <v>4233</v>
      </c>
      <c r="N930" s="4"/>
      <c r="O930" s="4"/>
    </row>
    <row r="931" spans="1:15">
      <c r="A931" s="121" t="str">
        <f t="shared" si="152"/>
        <v>71010101014235</v>
      </c>
      <c r="B931" s="115" t="s">
        <v>439</v>
      </c>
      <c r="C931" s="116" t="s">
        <v>106</v>
      </c>
      <c r="D931" s="117" t="s">
        <v>106</v>
      </c>
      <c r="E931" s="118" t="s">
        <v>106</v>
      </c>
      <c r="F931" s="119" t="s">
        <v>106</v>
      </c>
      <c r="G931" s="120">
        <v>4235</v>
      </c>
      <c r="L931" s="37" t="s">
        <v>123</v>
      </c>
      <c r="M931" s="38">
        <v>4235</v>
      </c>
      <c r="N931" s="4"/>
      <c r="O931" s="4"/>
    </row>
    <row r="932" spans="1:15">
      <c r="A932" s="121" t="str">
        <f t="shared" si="152"/>
        <v>71010101014269</v>
      </c>
      <c r="B932" s="115" t="s">
        <v>439</v>
      </c>
      <c r="C932" s="116" t="s">
        <v>106</v>
      </c>
      <c r="D932" s="117" t="s">
        <v>106</v>
      </c>
      <c r="E932" s="118" t="s">
        <v>106</v>
      </c>
      <c r="F932" s="119" t="s">
        <v>106</v>
      </c>
      <c r="G932" s="120">
        <v>4269</v>
      </c>
      <c r="L932" s="37" t="s">
        <v>240</v>
      </c>
      <c r="M932" s="38">
        <v>4269</v>
      </c>
      <c r="N932" s="4"/>
      <c r="O932" s="4"/>
    </row>
    <row r="933" spans="1:15" ht="30">
      <c r="A933" s="121" t="str">
        <f t="shared" si="152"/>
        <v>71010101014511</v>
      </c>
      <c r="B933" s="115" t="s">
        <v>439</v>
      </c>
      <c r="C933" s="116" t="s">
        <v>106</v>
      </c>
      <c r="D933" s="117" t="s">
        <v>106</v>
      </c>
      <c r="E933" s="118" t="s">
        <v>106</v>
      </c>
      <c r="F933" s="119" t="s">
        <v>106</v>
      </c>
      <c r="G933" s="120">
        <v>4511</v>
      </c>
      <c r="L933" s="37" t="s">
        <v>217</v>
      </c>
      <c r="M933" s="38">
        <v>4511</v>
      </c>
      <c r="N933" s="4"/>
      <c r="O933" s="4"/>
    </row>
    <row r="934" spans="1:15">
      <c r="A934" s="121" t="str">
        <f t="shared" si="152"/>
        <v>71010101014729</v>
      </c>
      <c r="B934" s="115" t="s">
        <v>439</v>
      </c>
      <c r="C934" s="116" t="s">
        <v>106</v>
      </c>
      <c r="D934" s="117" t="s">
        <v>106</v>
      </c>
      <c r="E934" s="118" t="s">
        <v>106</v>
      </c>
      <c r="F934" s="119" t="s">
        <v>106</v>
      </c>
      <c r="G934" s="120">
        <v>4729</v>
      </c>
      <c r="L934" s="37" t="s">
        <v>348</v>
      </c>
      <c r="M934" s="38">
        <v>4729</v>
      </c>
      <c r="N934" s="4"/>
      <c r="O934" s="4"/>
    </row>
    <row r="935" spans="1:15">
      <c r="A935" s="121" t="str">
        <f t="shared" si="152"/>
        <v>71010101015129</v>
      </c>
      <c r="B935" s="115" t="s">
        <v>439</v>
      </c>
      <c r="C935" s="116" t="s">
        <v>106</v>
      </c>
      <c r="D935" s="117" t="s">
        <v>106</v>
      </c>
      <c r="E935" s="118" t="s">
        <v>106</v>
      </c>
      <c r="F935" s="119" t="s">
        <v>106</v>
      </c>
      <c r="G935" s="120">
        <v>5129</v>
      </c>
      <c r="L935" s="37" t="s">
        <v>424</v>
      </c>
      <c r="M935" s="38">
        <v>5129</v>
      </c>
      <c r="N935" s="4"/>
      <c r="O935" s="4"/>
    </row>
    <row r="936" spans="1:15">
      <c r="A936" s="121" t="str">
        <f t="shared" si="152"/>
        <v>71010101015134</v>
      </c>
      <c r="B936" s="115" t="s">
        <v>439</v>
      </c>
      <c r="C936" s="116" t="s">
        <v>106</v>
      </c>
      <c r="D936" s="117" t="s">
        <v>106</v>
      </c>
      <c r="E936" s="118" t="s">
        <v>106</v>
      </c>
      <c r="F936" s="119" t="s">
        <v>106</v>
      </c>
      <c r="G936" s="120">
        <v>5134</v>
      </c>
      <c r="L936" s="37" t="s">
        <v>139</v>
      </c>
      <c r="M936" s="38">
        <v>5134</v>
      </c>
      <c r="N936" s="4"/>
      <c r="O936" s="4"/>
    </row>
    <row r="937" spans="1:15" ht="30">
      <c r="A937" s="121" t="str">
        <f t="shared" si="152"/>
        <v>71010101024251</v>
      </c>
      <c r="B937" s="115" t="s">
        <v>439</v>
      </c>
      <c r="C937" s="116" t="s">
        <v>106</v>
      </c>
      <c r="D937" s="117" t="s">
        <v>106</v>
      </c>
      <c r="E937" s="118" t="s">
        <v>106</v>
      </c>
      <c r="F937" s="119" t="s">
        <v>140</v>
      </c>
      <c r="G937" s="120">
        <v>4251</v>
      </c>
      <c r="L937" s="37" t="s">
        <v>142</v>
      </c>
      <c r="M937" s="38">
        <v>4251</v>
      </c>
      <c r="N937" s="4"/>
      <c r="O937" s="4"/>
    </row>
    <row r="938" spans="1:15">
      <c r="A938" s="121" t="str">
        <f t="shared" si="152"/>
        <v>71010301014216</v>
      </c>
      <c r="B938" s="115" t="s">
        <v>439</v>
      </c>
      <c r="C938" s="116" t="s">
        <v>106</v>
      </c>
      <c r="D938" s="117" t="s">
        <v>442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2"/>
        <v>71010301014231</v>
      </c>
      <c r="B939" s="115" t="s">
        <v>439</v>
      </c>
      <c r="C939" s="116" t="s">
        <v>106</v>
      </c>
      <c r="D939" s="117" t="s">
        <v>442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2"/>
        <v>71010301014252</v>
      </c>
      <c r="B940" s="115" t="s">
        <v>439</v>
      </c>
      <c r="C940" s="116" t="s">
        <v>106</v>
      </c>
      <c r="D940" s="117" t="s">
        <v>442</v>
      </c>
      <c r="E940" s="118" t="s">
        <v>106</v>
      </c>
      <c r="F940" s="119" t="s">
        <v>106</v>
      </c>
      <c r="G940" s="120">
        <v>4252</v>
      </c>
      <c r="L940" s="37" t="s">
        <v>127</v>
      </c>
      <c r="M940" s="38">
        <v>4252</v>
      </c>
      <c r="N940" s="4"/>
      <c r="O940" s="4"/>
    </row>
    <row r="941" spans="1:15">
      <c r="A941" s="121" t="str">
        <f t="shared" si="152"/>
        <v>71010301014267</v>
      </c>
      <c r="B941" s="115" t="s">
        <v>439</v>
      </c>
      <c r="C941" s="116" t="s">
        <v>106</v>
      </c>
      <c r="D941" s="117" t="s">
        <v>442</v>
      </c>
      <c r="E941" s="118" t="s">
        <v>106</v>
      </c>
      <c r="F941" s="119" t="s">
        <v>106</v>
      </c>
      <c r="G941" s="120">
        <v>4267</v>
      </c>
      <c r="L941" s="37" t="s">
        <v>130</v>
      </c>
      <c r="M941" s="38">
        <v>4267</v>
      </c>
      <c r="N941" s="4"/>
      <c r="O941" s="4"/>
    </row>
    <row r="942" spans="1:15">
      <c r="A942" s="121" t="str">
        <f t="shared" si="152"/>
        <v>71010301015122</v>
      </c>
      <c r="B942" s="115" t="s">
        <v>439</v>
      </c>
      <c r="C942" s="116" t="s">
        <v>106</v>
      </c>
      <c r="D942" s="117" t="s">
        <v>442</v>
      </c>
      <c r="E942" s="118" t="s">
        <v>106</v>
      </c>
      <c r="F942" s="119" t="s">
        <v>106</v>
      </c>
      <c r="G942" s="120">
        <v>5122</v>
      </c>
      <c r="L942" s="37" t="s">
        <v>332</v>
      </c>
      <c r="M942" s="38">
        <v>5122</v>
      </c>
      <c r="N942" s="4"/>
      <c r="O942" s="4"/>
    </row>
    <row r="943" spans="1:15">
      <c r="A943" s="121" t="str">
        <f t="shared" si="152"/>
        <v>71010501020000</v>
      </c>
      <c r="B943" s="115" t="s">
        <v>439</v>
      </c>
      <c r="C943" s="116" t="s">
        <v>106</v>
      </c>
      <c r="D943" s="117" t="s">
        <v>149</v>
      </c>
      <c r="E943" s="118" t="s">
        <v>106</v>
      </c>
      <c r="F943" s="119" t="s">
        <v>140</v>
      </c>
      <c r="G943" s="120" t="s">
        <v>440</v>
      </c>
      <c r="L943" s="37" t="s">
        <v>493</v>
      </c>
      <c r="N943" s="4"/>
      <c r="O943" s="4"/>
    </row>
    <row r="944" spans="1:15">
      <c r="A944" s="121" t="str">
        <f t="shared" si="152"/>
        <v>71010501025134</v>
      </c>
      <c r="B944" s="115" t="s">
        <v>439</v>
      </c>
      <c r="C944" s="116" t="s">
        <v>106</v>
      </c>
      <c r="D944" s="117" t="s">
        <v>149</v>
      </c>
      <c r="E944" s="118" t="s">
        <v>106</v>
      </c>
      <c r="F944" s="119" t="s">
        <v>140</v>
      </c>
      <c r="G944" s="120">
        <v>5134</v>
      </c>
      <c r="L944" s="37" t="s">
        <v>139</v>
      </c>
      <c r="M944" s="38">
        <v>5134</v>
      </c>
      <c r="N944" s="4"/>
      <c r="O944" s="4"/>
    </row>
    <row r="945" spans="1:15">
      <c r="A945" s="121" t="str">
        <f t="shared" si="152"/>
        <v>71010501030000</v>
      </c>
      <c r="B945" s="115" t="s">
        <v>439</v>
      </c>
      <c r="C945" s="116" t="s">
        <v>106</v>
      </c>
      <c r="D945" s="117" t="s">
        <v>149</v>
      </c>
      <c r="E945" s="118" t="s">
        <v>106</v>
      </c>
      <c r="F945" s="119" t="s">
        <v>442</v>
      </c>
      <c r="G945" s="120" t="s">
        <v>440</v>
      </c>
      <c r="L945" s="37" t="s">
        <v>494</v>
      </c>
      <c r="N945" s="4"/>
      <c r="O945" s="4"/>
    </row>
    <row r="946" spans="1:15">
      <c r="A946" s="121" t="str">
        <f t="shared" si="152"/>
        <v>71010501035134</v>
      </c>
      <c r="B946" s="115" t="s">
        <v>439</v>
      </c>
      <c r="C946" s="116" t="s">
        <v>106</v>
      </c>
      <c r="D946" s="117" t="s">
        <v>149</v>
      </c>
      <c r="E946" s="118" t="s">
        <v>106</v>
      </c>
      <c r="F946" s="119" t="s">
        <v>442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>
      <c r="A947" s="121" t="str">
        <f t="shared" si="152"/>
        <v>71010501040000</v>
      </c>
      <c r="B947" s="115" t="s">
        <v>439</v>
      </c>
      <c r="C947" s="116" t="s">
        <v>106</v>
      </c>
      <c r="D947" s="117" t="s">
        <v>149</v>
      </c>
      <c r="E947" s="118" t="s">
        <v>106</v>
      </c>
      <c r="F947" s="119" t="s">
        <v>155</v>
      </c>
      <c r="G947" s="120" t="s">
        <v>440</v>
      </c>
      <c r="L947" s="37" t="s">
        <v>495</v>
      </c>
      <c r="N947" s="4"/>
      <c r="O947" s="4"/>
    </row>
    <row r="948" spans="1:15">
      <c r="A948" s="121" t="str">
        <f t="shared" si="152"/>
        <v>71010501045134</v>
      </c>
      <c r="B948" s="115" t="s">
        <v>439</v>
      </c>
      <c r="C948" s="116" t="s">
        <v>106</v>
      </c>
      <c r="D948" s="117" t="s">
        <v>149</v>
      </c>
      <c r="E948" s="118" t="s">
        <v>106</v>
      </c>
      <c r="F948" s="119" t="s">
        <v>155</v>
      </c>
      <c r="G948" s="120">
        <v>5134</v>
      </c>
      <c r="L948" s="37" t="s">
        <v>139</v>
      </c>
      <c r="M948" s="38">
        <v>5134</v>
      </c>
      <c r="N948" s="4"/>
      <c r="O948" s="4"/>
    </row>
    <row r="949" spans="1:15">
      <c r="A949" s="121" t="str">
        <f t="shared" si="152"/>
        <v>71010601014729</v>
      </c>
      <c r="B949" s="115" t="s">
        <v>439</v>
      </c>
      <c r="C949" s="116" t="s">
        <v>106</v>
      </c>
      <c r="D949" s="117" t="s">
        <v>157</v>
      </c>
      <c r="E949" s="118" t="s">
        <v>106</v>
      </c>
      <c r="F949" s="119" t="s">
        <v>106</v>
      </c>
      <c r="G949" s="120">
        <v>4729</v>
      </c>
      <c r="L949" s="37" t="s">
        <v>348</v>
      </c>
      <c r="M949" s="38">
        <v>4729</v>
      </c>
      <c r="N949" s="4"/>
      <c r="O949" s="4"/>
    </row>
    <row r="950" spans="1:15">
      <c r="A950" s="121" t="str">
        <f t="shared" si="152"/>
        <v>71020200000000</v>
      </c>
      <c r="B950" s="115" t="s">
        <v>439</v>
      </c>
      <c r="C950" s="116" t="s">
        <v>140</v>
      </c>
      <c r="D950" s="117" t="s">
        <v>140</v>
      </c>
      <c r="E950" s="118" t="s">
        <v>441</v>
      </c>
      <c r="F950" s="119" t="s">
        <v>441</v>
      </c>
      <c r="G950" s="120" t="s">
        <v>440</v>
      </c>
      <c r="L950" s="37" t="s">
        <v>496</v>
      </c>
      <c r="N950" s="4"/>
      <c r="O950" s="4"/>
    </row>
    <row r="951" spans="1:15">
      <c r="A951" s="121" t="str">
        <f t="shared" si="152"/>
        <v>71020200000001</v>
      </c>
      <c r="B951" s="115" t="s">
        <v>439</v>
      </c>
      <c r="C951" s="116" t="s">
        <v>140</v>
      </c>
      <c r="D951" s="117" t="s">
        <v>140</v>
      </c>
      <c r="E951" s="118" t="s">
        <v>441</v>
      </c>
      <c r="F951" s="119" t="s">
        <v>441</v>
      </c>
      <c r="G951" s="120" t="s">
        <v>96</v>
      </c>
      <c r="L951" s="37" t="e">
        <v>#N/A</v>
      </c>
      <c r="N951" s="4"/>
      <c r="O951" s="4"/>
    </row>
    <row r="952" spans="1:15">
      <c r="A952" s="121" t="str">
        <f t="shared" si="152"/>
        <v>71020201000000</v>
      </c>
      <c r="B952" s="115" t="s">
        <v>439</v>
      </c>
      <c r="C952" s="116" t="s">
        <v>140</v>
      </c>
      <c r="D952" s="117" t="s">
        <v>140</v>
      </c>
      <c r="E952" s="118" t="s">
        <v>106</v>
      </c>
      <c r="F952" s="119" t="s">
        <v>441</v>
      </c>
      <c r="G952" s="120" t="s">
        <v>440</v>
      </c>
      <c r="L952" s="37" t="s">
        <v>497</v>
      </c>
      <c r="N952" s="4"/>
      <c r="O952" s="4"/>
    </row>
    <row r="953" spans="1:15">
      <c r="A953" s="121" t="str">
        <f t="shared" si="152"/>
        <v>71020201000001</v>
      </c>
      <c r="B953" s="115" t="s">
        <v>439</v>
      </c>
      <c r="C953" s="116" t="s">
        <v>140</v>
      </c>
      <c r="D953" s="117" t="s">
        <v>140</v>
      </c>
      <c r="E953" s="118" t="s">
        <v>106</v>
      </c>
      <c r="F953" s="119" t="s">
        <v>441</v>
      </c>
      <c r="G953" s="120" t="s">
        <v>96</v>
      </c>
      <c r="L953" s="37" t="e">
        <v>#N/A</v>
      </c>
      <c r="N953" s="4"/>
      <c r="O953" s="4"/>
    </row>
    <row r="954" spans="1:15">
      <c r="A954" s="121" t="str">
        <f t="shared" si="152"/>
        <v>71020201010000</v>
      </c>
      <c r="B954" s="115" t="s">
        <v>439</v>
      </c>
      <c r="C954" s="116" t="s">
        <v>140</v>
      </c>
      <c r="D954" s="117" t="s">
        <v>140</v>
      </c>
      <c r="E954" s="118" t="s">
        <v>106</v>
      </c>
      <c r="F954" s="119" t="s">
        <v>106</v>
      </c>
      <c r="G954" s="120" t="s">
        <v>440</v>
      </c>
      <c r="L954" s="37" t="s">
        <v>498</v>
      </c>
      <c r="N954" s="4"/>
      <c r="O954" s="4"/>
    </row>
    <row r="955" spans="1:15">
      <c r="A955" s="121" t="str">
        <f t="shared" si="152"/>
        <v>71020201014239</v>
      </c>
      <c r="B955" s="115" t="s">
        <v>439</v>
      </c>
      <c r="C955" s="116" t="s">
        <v>140</v>
      </c>
      <c r="D955" s="117" t="s">
        <v>140</v>
      </c>
      <c r="E955" s="118" t="s">
        <v>106</v>
      </c>
      <c r="F955" s="119" t="s">
        <v>106</v>
      </c>
      <c r="G955" s="120">
        <v>4239</v>
      </c>
      <c r="L955" s="37" t="s">
        <v>125</v>
      </c>
      <c r="M955" s="38">
        <v>4239</v>
      </c>
      <c r="N955" s="4"/>
      <c r="O955" s="4"/>
    </row>
    <row r="956" spans="1:15">
      <c r="A956" s="121" t="str">
        <f t="shared" si="152"/>
        <v>71020201014261</v>
      </c>
      <c r="B956" s="115" t="s">
        <v>439</v>
      </c>
      <c r="C956" s="116" t="s">
        <v>140</v>
      </c>
      <c r="D956" s="117" t="s">
        <v>140</v>
      </c>
      <c r="E956" s="118" t="s">
        <v>106</v>
      </c>
      <c r="F956" s="119" t="s">
        <v>106</v>
      </c>
      <c r="G956" s="120">
        <v>4261</v>
      </c>
      <c r="L956" s="37" t="s">
        <v>128</v>
      </c>
      <c r="M956" s="38">
        <v>4261</v>
      </c>
      <c r="N956" s="4"/>
      <c r="O956" s="4"/>
    </row>
    <row r="957" spans="1:15">
      <c r="A957" s="121" t="str">
        <f t="shared" si="152"/>
        <v>71020201014639</v>
      </c>
      <c r="B957" s="115" t="s">
        <v>439</v>
      </c>
      <c r="C957" s="116" t="s">
        <v>140</v>
      </c>
      <c r="D957" s="117" t="s">
        <v>140</v>
      </c>
      <c r="E957" s="118" t="s">
        <v>106</v>
      </c>
      <c r="F957" s="119" t="s">
        <v>106</v>
      </c>
      <c r="G957" s="120">
        <v>4639</v>
      </c>
      <c r="L957" s="37" t="s">
        <v>167</v>
      </c>
      <c r="M957" s="38">
        <v>4639</v>
      </c>
      <c r="N957" s="4"/>
      <c r="O957" s="4"/>
    </row>
    <row r="958" spans="1:15">
      <c r="A958" s="121" t="str">
        <f t="shared" si="152"/>
        <v>71020501014216</v>
      </c>
      <c r="B958" s="115" t="s">
        <v>439</v>
      </c>
      <c r="C958" s="116" t="s">
        <v>140</v>
      </c>
      <c r="D958" s="117" t="s">
        <v>149</v>
      </c>
      <c r="E958" s="118" t="s">
        <v>106</v>
      </c>
      <c r="F958" s="119" t="s">
        <v>106</v>
      </c>
      <c r="G958" s="120">
        <v>4216</v>
      </c>
      <c r="L958" s="37" t="s">
        <v>118</v>
      </c>
      <c r="M958" s="38">
        <v>4216</v>
      </c>
      <c r="N958" s="4"/>
      <c r="O958" s="4"/>
    </row>
    <row r="959" spans="1:15">
      <c r="A959" s="121" t="str">
        <f t="shared" si="152"/>
        <v>71020501014239</v>
      </c>
      <c r="B959" s="115" t="s">
        <v>439</v>
      </c>
      <c r="C959" s="116" t="s">
        <v>140</v>
      </c>
      <c r="D959" s="117" t="s">
        <v>149</v>
      </c>
      <c r="E959" s="118" t="s">
        <v>106</v>
      </c>
      <c r="F959" s="119" t="s">
        <v>106</v>
      </c>
      <c r="G959" s="120">
        <v>4239</v>
      </c>
      <c r="L959" s="37" t="s">
        <v>125</v>
      </c>
      <c r="M959" s="38">
        <v>4239</v>
      </c>
      <c r="N959" s="4"/>
      <c r="O959" s="4"/>
    </row>
    <row r="960" spans="1:15">
      <c r="A960" s="121" t="str">
        <f t="shared" si="152"/>
        <v>71020501014264</v>
      </c>
      <c r="B960" s="115" t="s">
        <v>439</v>
      </c>
      <c r="C960" s="116" t="s">
        <v>140</v>
      </c>
      <c r="D960" s="117" t="s">
        <v>149</v>
      </c>
      <c r="E960" s="118" t="s">
        <v>106</v>
      </c>
      <c r="F960" s="119" t="s">
        <v>106</v>
      </c>
      <c r="G960" s="120">
        <v>4264</v>
      </c>
      <c r="L960" s="37" t="s">
        <v>129</v>
      </c>
      <c r="M960" s="38">
        <v>4264</v>
      </c>
      <c r="N960" s="4"/>
      <c r="O960" s="4"/>
    </row>
    <row r="961" spans="1:15">
      <c r="A961" s="121" t="str">
        <f t="shared" si="152"/>
        <v>71040200000000</v>
      </c>
      <c r="B961" s="115" t="s">
        <v>439</v>
      </c>
      <c r="C961" s="116" t="s">
        <v>155</v>
      </c>
      <c r="D961" s="117" t="s">
        <v>140</v>
      </c>
      <c r="E961" s="118" t="s">
        <v>441</v>
      </c>
      <c r="F961" s="119" t="s">
        <v>441</v>
      </c>
      <c r="G961" s="120" t="s">
        <v>440</v>
      </c>
      <c r="L961" s="37" t="s">
        <v>499</v>
      </c>
      <c r="N961" s="4"/>
      <c r="O961" s="4"/>
    </row>
    <row r="962" spans="1:15">
      <c r="A962" s="121" t="str">
        <f t="shared" si="152"/>
        <v>71040200000001</v>
      </c>
      <c r="B962" s="115" t="s">
        <v>439</v>
      </c>
      <c r="C962" s="116" t="s">
        <v>155</v>
      </c>
      <c r="D962" s="117" t="s">
        <v>140</v>
      </c>
      <c r="E962" s="118" t="s">
        <v>441</v>
      </c>
      <c r="F962" s="119" t="s">
        <v>441</v>
      </c>
      <c r="G962" s="120" t="s">
        <v>96</v>
      </c>
      <c r="L962" s="37" t="e">
        <v>#N/A</v>
      </c>
      <c r="N962" s="4"/>
      <c r="O962" s="4"/>
    </row>
    <row r="963" spans="1:15">
      <c r="A963" s="121" t="str">
        <f t="shared" si="152"/>
        <v>71040204000000</v>
      </c>
      <c r="B963" s="115" t="s">
        <v>439</v>
      </c>
      <c r="C963" s="116" t="s">
        <v>155</v>
      </c>
      <c r="D963" s="117" t="s">
        <v>140</v>
      </c>
      <c r="E963" s="118" t="s">
        <v>155</v>
      </c>
      <c r="F963" s="119" t="s">
        <v>441</v>
      </c>
      <c r="G963" s="120" t="s">
        <v>440</v>
      </c>
      <c r="L963" s="37" t="s">
        <v>500</v>
      </c>
      <c r="N963" s="4"/>
      <c r="O963" s="4"/>
    </row>
    <row r="964" spans="1:15">
      <c r="A964" s="121" t="str">
        <f t="shared" si="152"/>
        <v>71040204000001</v>
      </c>
      <c r="B964" s="115" t="s">
        <v>439</v>
      </c>
      <c r="C964" s="116" t="s">
        <v>155</v>
      </c>
      <c r="D964" s="117" t="s">
        <v>140</v>
      </c>
      <c r="E964" s="118" t="s">
        <v>155</v>
      </c>
      <c r="F964" s="119" t="s">
        <v>441</v>
      </c>
      <c r="G964" s="120" t="s">
        <v>96</v>
      </c>
      <c r="L964" s="37" t="e">
        <v>#N/A</v>
      </c>
      <c r="N964" s="4"/>
      <c r="O964" s="4"/>
    </row>
    <row r="965" spans="1:15">
      <c r="A965" s="121" t="str">
        <f t="shared" si="152"/>
        <v>71040204010000</v>
      </c>
      <c r="B965" s="115" t="s">
        <v>439</v>
      </c>
      <c r="C965" s="116" t="s">
        <v>155</v>
      </c>
      <c r="D965" s="117" t="s">
        <v>140</v>
      </c>
      <c r="E965" s="118" t="s">
        <v>155</v>
      </c>
      <c r="F965" s="119" t="s">
        <v>106</v>
      </c>
      <c r="G965" s="120" t="s">
        <v>440</v>
      </c>
      <c r="L965" s="37" t="s">
        <v>501</v>
      </c>
      <c r="N965" s="4"/>
      <c r="O965" s="4"/>
    </row>
    <row r="966" spans="1:15">
      <c r="A966" s="121" t="str">
        <f t="shared" si="152"/>
        <v>71040204015112</v>
      </c>
      <c r="B966" s="115" t="s">
        <v>439</v>
      </c>
      <c r="C966" s="116" t="s">
        <v>155</v>
      </c>
      <c r="D966" s="117" t="s">
        <v>140</v>
      </c>
      <c r="E966" s="118" t="s">
        <v>155</v>
      </c>
      <c r="F966" s="119" t="s">
        <v>106</v>
      </c>
      <c r="G966" s="120">
        <v>5112</v>
      </c>
      <c r="L966" s="37" t="s">
        <v>173</v>
      </c>
      <c r="M966" s="38">
        <v>5112</v>
      </c>
      <c r="N966" s="4"/>
      <c r="O966" s="4"/>
    </row>
    <row r="967" spans="1:15" ht="30">
      <c r="A967" s="121" t="str">
        <f t="shared" si="152"/>
        <v>71040204015113</v>
      </c>
      <c r="B967" s="115" t="s">
        <v>439</v>
      </c>
      <c r="C967" s="116" t="s">
        <v>155</v>
      </c>
      <c r="D967" s="117" t="s">
        <v>140</v>
      </c>
      <c r="E967" s="118" t="s">
        <v>155</v>
      </c>
      <c r="F967" s="119" t="s">
        <v>106</v>
      </c>
      <c r="G967" s="120">
        <v>5113</v>
      </c>
      <c r="L967" s="37" t="s">
        <v>174</v>
      </c>
      <c r="M967" s="38">
        <v>5113</v>
      </c>
      <c r="N967" s="4"/>
      <c r="O967" s="4"/>
    </row>
    <row r="968" spans="1:15">
      <c r="A968" s="121" t="str">
        <f t="shared" si="152"/>
        <v>71040501020000</v>
      </c>
      <c r="B968" s="115" t="s">
        <v>439</v>
      </c>
      <c r="C968" s="116" t="s">
        <v>155</v>
      </c>
      <c r="D968" s="117" t="s">
        <v>149</v>
      </c>
      <c r="E968" s="118" t="s">
        <v>106</v>
      </c>
      <c r="F968" s="119" t="s">
        <v>140</v>
      </c>
      <c r="G968" s="120" t="s">
        <v>440</v>
      </c>
      <c r="L968" s="37" t="s">
        <v>502</v>
      </c>
      <c r="N968" s="4"/>
      <c r="O968" s="4"/>
    </row>
    <row r="969" spans="1:15" ht="30">
      <c r="A969" s="121" t="str">
        <f t="shared" si="152"/>
        <v>71040501025113</v>
      </c>
      <c r="B969" s="115" t="s">
        <v>439</v>
      </c>
      <c r="C969" s="116" t="s">
        <v>155</v>
      </c>
      <c r="D969" s="117" t="s">
        <v>149</v>
      </c>
      <c r="E969" s="118" t="s">
        <v>106</v>
      </c>
      <c r="F969" s="119" t="s">
        <v>140</v>
      </c>
      <c r="G969" s="120">
        <v>5113</v>
      </c>
      <c r="L969" s="37" t="s">
        <v>174</v>
      </c>
      <c r="M969" s="38">
        <v>5113</v>
      </c>
      <c r="N969" s="4"/>
      <c r="O969" s="4"/>
    </row>
    <row r="970" spans="1:15" ht="30">
      <c r="A970" s="121" t="str">
        <f t="shared" si="152"/>
        <v>71040501035113</v>
      </c>
      <c r="B970" s="115" t="s">
        <v>439</v>
      </c>
      <c r="C970" s="116" t="s">
        <v>155</v>
      </c>
      <c r="D970" s="117" t="s">
        <v>149</v>
      </c>
      <c r="E970" s="118" t="s">
        <v>106</v>
      </c>
      <c r="F970" s="119" t="s">
        <v>442</v>
      </c>
      <c r="G970" s="120">
        <v>5113</v>
      </c>
      <c r="L970" s="37" t="s">
        <v>174</v>
      </c>
      <c r="M970" s="38">
        <v>5113</v>
      </c>
      <c r="N970" s="4"/>
      <c r="O970" s="4"/>
    </row>
    <row r="971" spans="1:15">
      <c r="A971" s="121" t="str">
        <f t="shared" si="152"/>
        <v>71040501040000</v>
      </c>
      <c r="B971" s="115" t="s">
        <v>439</v>
      </c>
      <c r="C971" s="116" t="s">
        <v>155</v>
      </c>
      <c r="D971" s="117" t="s">
        <v>149</v>
      </c>
      <c r="E971" s="118" t="s">
        <v>106</v>
      </c>
      <c r="F971" s="119" t="s">
        <v>155</v>
      </c>
      <c r="G971" s="120" t="s">
        <v>440</v>
      </c>
      <c r="L971" s="37" t="s">
        <v>503</v>
      </c>
      <c r="N971" s="4"/>
      <c r="O971" s="4"/>
    </row>
    <row r="972" spans="1:15" ht="30">
      <c r="A972" s="121" t="str">
        <f t="shared" si="152"/>
        <v>71040501044251</v>
      </c>
      <c r="B972" s="115" t="s">
        <v>439</v>
      </c>
      <c r="C972" s="116" t="s">
        <v>155</v>
      </c>
      <c r="D972" s="117" t="s">
        <v>149</v>
      </c>
      <c r="E972" s="118" t="s">
        <v>106</v>
      </c>
      <c r="F972" s="119" t="s">
        <v>155</v>
      </c>
      <c r="G972" s="120">
        <v>4251</v>
      </c>
      <c r="L972" s="37" t="s">
        <v>142</v>
      </c>
      <c r="M972" s="38">
        <v>4251</v>
      </c>
      <c r="N972" s="4"/>
      <c r="O972" s="4"/>
    </row>
    <row r="973" spans="1:15">
      <c r="A973" s="121" t="str">
        <f t="shared" si="152"/>
        <v>71040501045112</v>
      </c>
      <c r="B973" s="115" t="s">
        <v>439</v>
      </c>
      <c r="C973" s="116" t="s">
        <v>155</v>
      </c>
      <c r="D973" s="117" t="s">
        <v>149</v>
      </c>
      <c r="E973" s="118" t="s">
        <v>106</v>
      </c>
      <c r="F973" s="119" t="s">
        <v>155</v>
      </c>
      <c r="G973" s="120">
        <v>5112</v>
      </c>
      <c r="L973" s="37" t="s">
        <v>173</v>
      </c>
      <c r="M973" s="38">
        <v>5112</v>
      </c>
      <c r="N973" s="4"/>
      <c r="O973" s="4"/>
    </row>
    <row r="974" spans="1:15" ht="30">
      <c r="A974" s="121" t="str">
        <f t="shared" si="152"/>
        <v>71040501045113</v>
      </c>
      <c r="B974" s="115" t="s">
        <v>439</v>
      </c>
      <c r="C974" s="116" t="s">
        <v>155</v>
      </c>
      <c r="D974" s="117" t="s">
        <v>149</v>
      </c>
      <c r="E974" s="118" t="s">
        <v>106</v>
      </c>
      <c r="F974" s="119" t="s">
        <v>155</v>
      </c>
      <c r="G974" s="120">
        <v>5113</v>
      </c>
      <c r="L974" s="37" t="s">
        <v>174</v>
      </c>
      <c r="M974" s="38">
        <v>5113</v>
      </c>
      <c r="N974" s="4"/>
      <c r="O974" s="4"/>
    </row>
    <row r="975" spans="1:15">
      <c r="A975" s="121" t="str">
        <f t="shared" si="152"/>
        <v>71040501050000</v>
      </c>
      <c r="B975" s="115" t="s">
        <v>439</v>
      </c>
      <c r="C975" s="116" t="s">
        <v>155</v>
      </c>
      <c r="D975" s="117" t="s">
        <v>149</v>
      </c>
      <c r="E975" s="118" t="s">
        <v>106</v>
      </c>
      <c r="F975" s="119" t="s">
        <v>149</v>
      </c>
      <c r="G975" s="120" t="s">
        <v>440</v>
      </c>
      <c r="L975" s="37" t="s">
        <v>504</v>
      </c>
      <c r="N975" s="4"/>
      <c r="O975" s="4"/>
    </row>
    <row r="976" spans="1:15" ht="30">
      <c r="A976" s="121" t="str">
        <f t="shared" si="152"/>
        <v>71040501054251</v>
      </c>
      <c r="B976" s="115" t="s">
        <v>439</v>
      </c>
      <c r="C976" s="116" t="s">
        <v>155</v>
      </c>
      <c r="D976" s="117" t="s">
        <v>149</v>
      </c>
      <c r="E976" s="118" t="s">
        <v>106</v>
      </c>
      <c r="F976" s="119" t="s">
        <v>149</v>
      </c>
      <c r="G976" s="120">
        <v>4251</v>
      </c>
      <c r="L976" s="37" t="s">
        <v>142</v>
      </c>
      <c r="M976" s="38">
        <v>4251</v>
      </c>
      <c r="N976" s="4"/>
      <c r="O976" s="4"/>
    </row>
    <row r="977" spans="1:15">
      <c r="A977" s="121" t="str">
        <f t="shared" si="152"/>
        <v>71040501055112</v>
      </c>
      <c r="B977" s="115" t="s">
        <v>439</v>
      </c>
      <c r="C977" s="116" t="s">
        <v>155</v>
      </c>
      <c r="D977" s="117" t="s">
        <v>149</v>
      </c>
      <c r="E977" s="118" t="s">
        <v>106</v>
      </c>
      <c r="F977" s="119" t="s">
        <v>149</v>
      </c>
      <c r="G977" s="120">
        <v>5112</v>
      </c>
      <c r="L977" s="37" t="s">
        <v>173</v>
      </c>
      <c r="M977" s="38">
        <v>5112</v>
      </c>
      <c r="N977" s="4"/>
      <c r="O977" s="4"/>
    </row>
    <row r="978" spans="1:15" ht="30">
      <c r="A978" s="121" t="str">
        <f t="shared" si="152"/>
        <v>71040501055113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149</v>
      </c>
      <c r="G978" s="120">
        <v>5113</v>
      </c>
      <c r="L978" s="37" t="s">
        <v>174</v>
      </c>
      <c r="M978" s="38">
        <v>5113</v>
      </c>
      <c r="N978" s="4"/>
      <c r="O978" s="4"/>
    </row>
    <row r="979" spans="1:15">
      <c r="A979" s="121" t="str">
        <f t="shared" si="152"/>
        <v>71040501060000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157</v>
      </c>
      <c r="G979" s="120" t="s">
        <v>440</v>
      </c>
      <c r="L979" s="37" t="s">
        <v>505</v>
      </c>
      <c r="N979" s="4"/>
      <c r="O979" s="4"/>
    </row>
    <row r="980" spans="1:15">
      <c r="A980" s="121" t="str">
        <f t="shared" si="152"/>
        <v>71040501064861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157</v>
      </c>
      <c r="G980" s="120">
        <v>4861</v>
      </c>
      <c r="L980" s="37" t="s">
        <v>134</v>
      </c>
      <c r="M980" s="38">
        <v>4861</v>
      </c>
      <c r="N980" s="4"/>
      <c r="O980" s="4"/>
    </row>
    <row r="981" spans="1:15" ht="30">
      <c r="A981" s="121" t="str">
        <f t="shared" si="152"/>
        <v>71040501065113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157</v>
      </c>
      <c r="G981" s="120">
        <v>5113</v>
      </c>
      <c r="L981" s="37" t="s">
        <v>174</v>
      </c>
      <c r="M981" s="38">
        <v>5113</v>
      </c>
      <c r="N981" s="4"/>
      <c r="O981" s="4"/>
    </row>
    <row r="982" spans="1:15">
      <c r="A982" s="121" t="str">
        <f t="shared" si="152"/>
        <v>71040501070000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183</v>
      </c>
      <c r="G982" s="120" t="s">
        <v>440</v>
      </c>
      <c r="L982" s="37" t="s">
        <v>506</v>
      </c>
      <c r="N982" s="4"/>
      <c r="O982" s="4"/>
    </row>
    <row r="983" spans="1:15">
      <c r="A983" s="121" t="str">
        <f t="shared" si="152"/>
        <v>71040501074213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183</v>
      </c>
      <c r="G983" s="120">
        <v>4213</v>
      </c>
      <c r="L983" s="37" t="s">
        <v>115</v>
      </c>
      <c r="M983" s="38">
        <v>4213</v>
      </c>
      <c r="N983" s="4"/>
      <c r="O983" s="4"/>
    </row>
    <row r="984" spans="1:15">
      <c r="A984" s="121" t="str">
        <f t="shared" si="152"/>
        <v>71040501080000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185</v>
      </c>
      <c r="G984" s="120" t="s">
        <v>440</v>
      </c>
      <c r="L984" s="37" t="s">
        <v>507</v>
      </c>
      <c r="N984" s="4"/>
      <c r="O984" s="4"/>
    </row>
    <row r="985" spans="1:15" ht="30">
      <c r="A985" s="121" t="str">
        <f t="shared" si="152"/>
        <v>71040501085113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185</v>
      </c>
      <c r="G985" s="120">
        <v>5113</v>
      </c>
      <c r="L985" s="37" t="s">
        <v>174</v>
      </c>
      <c r="M985" s="38">
        <v>5113</v>
      </c>
      <c r="N985" s="4"/>
      <c r="O985" s="4"/>
    </row>
    <row r="986" spans="1:15">
      <c r="A986" s="121" t="str">
        <f t="shared" si="152"/>
        <v>71040501090000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187</v>
      </c>
      <c r="G986" s="120" t="s">
        <v>440</v>
      </c>
      <c r="L986" s="37" t="s">
        <v>508</v>
      </c>
      <c r="N986" s="4"/>
      <c r="O986" s="4"/>
    </row>
    <row r="987" spans="1:15" ht="30">
      <c r="A987" s="121" t="str">
        <f t="shared" si="152"/>
        <v>71040501094251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187</v>
      </c>
      <c r="G987" s="120">
        <v>4251</v>
      </c>
      <c r="L987" s="37" t="s">
        <v>142</v>
      </c>
      <c r="M987" s="38">
        <v>4251</v>
      </c>
      <c r="N987" s="4"/>
      <c r="O987" s="4"/>
    </row>
    <row r="988" spans="1:15">
      <c r="A988" s="121" t="str">
        <f t="shared" si="152"/>
        <v>71040501094639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187</v>
      </c>
      <c r="G988" s="120">
        <v>4639</v>
      </c>
      <c r="L988" s="37" t="s">
        <v>167</v>
      </c>
      <c r="M988" s="38">
        <v>4639</v>
      </c>
      <c r="N988" s="4"/>
      <c r="O988" s="4"/>
    </row>
    <row r="989" spans="1:15">
      <c r="A989" s="121" t="str">
        <f t="shared" si="152"/>
        <v>71040501100000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189</v>
      </c>
      <c r="G989" s="120" t="s">
        <v>440</v>
      </c>
      <c r="L989" s="37" t="s">
        <v>509</v>
      </c>
      <c r="N989" s="4"/>
      <c r="O989" s="4"/>
    </row>
    <row r="990" spans="1:15">
      <c r="A990" s="121" t="str">
        <f t="shared" si="152"/>
        <v>71040501104861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189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>
      <c r="A991" s="121" t="str">
        <f t="shared" ref="A991:A1054" si="153">CONCATENATE(B991,C991,D991,E991,F991,G991)</f>
        <v>71040501110000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104</v>
      </c>
      <c r="G991" s="120" t="s">
        <v>440</v>
      </c>
      <c r="L991" s="37" t="s">
        <v>510</v>
      </c>
      <c r="N991" s="4"/>
      <c r="O991" s="4"/>
    </row>
    <row r="992" spans="1:15">
      <c r="A992" s="121" t="str">
        <f t="shared" si="153"/>
        <v>71040501115112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104</v>
      </c>
      <c r="G992" s="120">
        <v>5112</v>
      </c>
      <c r="L992" s="37" t="s">
        <v>173</v>
      </c>
      <c r="M992" s="38">
        <v>5112</v>
      </c>
      <c r="N992" s="4"/>
      <c r="O992" s="4"/>
    </row>
    <row r="993" spans="1:15">
      <c r="A993" s="121" t="str">
        <f t="shared" si="153"/>
        <v>71040501120000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443</v>
      </c>
      <c r="G993" s="120" t="s">
        <v>440</v>
      </c>
      <c r="L993" s="37" t="s">
        <v>511</v>
      </c>
      <c r="N993" s="4"/>
      <c r="O993" s="4"/>
    </row>
    <row r="994" spans="1:15">
      <c r="A994" s="121" t="str">
        <f t="shared" si="153"/>
        <v>71040501125129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443</v>
      </c>
      <c r="G994" s="120">
        <v>5129</v>
      </c>
      <c r="L994" s="37" t="s">
        <v>424</v>
      </c>
      <c r="M994" s="38">
        <v>5129</v>
      </c>
      <c r="N994" s="4"/>
      <c r="O994" s="4"/>
    </row>
    <row r="995" spans="1:15">
      <c r="A995" s="121" t="str">
        <f t="shared" si="153"/>
        <v>71040501130000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444</v>
      </c>
      <c r="G995" s="120" t="s">
        <v>440</v>
      </c>
      <c r="L995" s="37" t="s">
        <v>512</v>
      </c>
      <c r="N995" s="4"/>
      <c r="O995" s="4"/>
    </row>
    <row r="996" spans="1:15" ht="30">
      <c r="A996" s="121" t="str">
        <f t="shared" si="153"/>
        <v>71040501134251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444</v>
      </c>
      <c r="G996" s="120">
        <v>4251</v>
      </c>
      <c r="L996" s="37" t="s">
        <v>142</v>
      </c>
      <c r="M996" s="38">
        <v>4251</v>
      </c>
      <c r="N996" s="4"/>
      <c r="O996" s="4"/>
    </row>
    <row r="997" spans="1:15">
      <c r="A997" s="121" t="str">
        <f t="shared" si="153"/>
        <v>71040501135129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444</v>
      </c>
      <c r="G997" s="120">
        <v>5129</v>
      </c>
      <c r="L997" s="37" t="s">
        <v>424</v>
      </c>
      <c r="M997" s="38">
        <v>5129</v>
      </c>
      <c r="N997" s="4"/>
      <c r="O997" s="4"/>
    </row>
    <row r="998" spans="1:15">
      <c r="A998" s="121" t="str">
        <f t="shared" si="153"/>
        <v>71040501135221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444</v>
      </c>
      <c r="G998" s="120">
        <v>5221</v>
      </c>
      <c r="L998" s="37" t="s">
        <v>428</v>
      </c>
      <c r="M998" s="38">
        <v>5221</v>
      </c>
      <c r="N998" s="4"/>
      <c r="O998" s="4"/>
    </row>
    <row r="999" spans="1:15">
      <c r="A999" s="121" t="str">
        <f t="shared" si="153"/>
        <v>71040501140000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445</v>
      </c>
      <c r="G999" s="120" t="s">
        <v>440</v>
      </c>
      <c r="L999" s="37" t="s">
        <v>513</v>
      </c>
      <c r="N999" s="4"/>
      <c r="O999" s="4"/>
    </row>
    <row r="1000" spans="1:15">
      <c r="A1000" s="121" t="str">
        <f t="shared" si="153"/>
        <v>71040501144729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445</v>
      </c>
      <c r="G1000" s="120">
        <v>4729</v>
      </c>
      <c r="L1000" s="37" t="s">
        <v>348</v>
      </c>
      <c r="M1000" s="38">
        <v>4729</v>
      </c>
      <c r="N1000" s="4"/>
      <c r="O1000" s="4"/>
    </row>
    <row r="1001" spans="1:15">
      <c r="A1001" s="121" t="str">
        <f t="shared" si="153"/>
        <v>71040501150000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446</v>
      </c>
      <c r="G1001" s="120" t="s">
        <v>440</v>
      </c>
      <c r="L1001" s="37" t="s">
        <v>514</v>
      </c>
      <c r="N1001" s="4"/>
      <c r="O1001" s="4"/>
    </row>
    <row r="1002" spans="1:15">
      <c r="A1002" s="121" t="str">
        <f t="shared" si="153"/>
        <v>71040501155112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446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3"/>
        <v>71040501155133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446</v>
      </c>
      <c r="G1003" s="120">
        <v>5133</v>
      </c>
      <c r="L1003" s="37" t="s">
        <v>197</v>
      </c>
      <c r="M1003" s="38">
        <v>5133</v>
      </c>
      <c r="N1003" s="4"/>
      <c r="O1003" s="4"/>
    </row>
    <row r="1004" spans="1:15">
      <c r="A1004" s="121" t="str">
        <f t="shared" si="153"/>
        <v>71040501155134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446</v>
      </c>
      <c r="G1004" s="120">
        <v>5134</v>
      </c>
      <c r="L1004" s="37" t="s">
        <v>139</v>
      </c>
      <c r="M1004" s="38">
        <v>5134</v>
      </c>
      <c r="N1004" s="4"/>
      <c r="O1004" s="4"/>
    </row>
    <row r="1005" spans="1:15">
      <c r="A1005" s="121" t="str">
        <f t="shared" si="153"/>
        <v>71040505020000</v>
      </c>
      <c r="B1005" s="115" t="s">
        <v>439</v>
      </c>
      <c r="C1005" s="116" t="s">
        <v>155</v>
      </c>
      <c r="D1005" s="117" t="s">
        <v>149</v>
      </c>
      <c r="E1005" s="118" t="s">
        <v>149</v>
      </c>
      <c r="F1005" s="119" t="s">
        <v>140</v>
      </c>
      <c r="G1005" s="120" t="s">
        <v>440</v>
      </c>
      <c r="L1005" s="37" t="s">
        <v>515</v>
      </c>
      <c r="N1005" s="4"/>
      <c r="O1005" s="4"/>
    </row>
    <row r="1006" spans="1:15" ht="30">
      <c r="A1006" s="121" t="str">
        <f t="shared" si="153"/>
        <v>71040505024511</v>
      </c>
      <c r="B1006" s="115" t="s">
        <v>439</v>
      </c>
      <c r="C1006" s="116" t="s">
        <v>155</v>
      </c>
      <c r="D1006" s="117" t="s">
        <v>149</v>
      </c>
      <c r="E1006" s="118" t="s">
        <v>149</v>
      </c>
      <c r="F1006" s="119" t="s">
        <v>140</v>
      </c>
      <c r="G1006" s="120">
        <v>4511</v>
      </c>
      <c r="L1006" s="37" t="s">
        <v>217</v>
      </c>
      <c r="M1006" s="38">
        <v>4511</v>
      </c>
      <c r="N1006" s="4"/>
      <c r="O1006" s="4"/>
    </row>
    <row r="1007" spans="1:15">
      <c r="A1007" s="121" t="str">
        <f t="shared" si="153"/>
        <v>71040505030000</v>
      </c>
      <c r="B1007" s="115" t="s">
        <v>439</v>
      </c>
      <c r="C1007" s="116" t="s">
        <v>155</v>
      </c>
      <c r="D1007" s="117" t="s">
        <v>149</v>
      </c>
      <c r="E1007" s="118" t="s">
        <v>149</v>
      </c>
      <c r="F1007" s="119" t="s">
        <v>442</v>
      </c>
      <c r="G1007" s="120" t="s">
        <v>440</v>
      </c>
      <c r="L1007" s="37" t="s">
        <v>516</v>
      </c>
      <c r="N1007" s="4"/>
      <c r="O1007" s="4"/>
    </row>
    <row r="1008" spans="1:15" ht="30">
      <c r="A1008" s="121" t="str">
        <f t="shared" si="153"/>
        <v>71040505034511</v>
      </c>
      <c r="B1008" s="115" t="s">
        <v>439</v>
      </c>
      <c r="C1008" s="116" t="s">
        <v>155</v>
      </c>
      <c r="D1008" s="117" t="s">
        <v>149</v>
      </c>
      <c r="E1008" s="118" t="s">
        <v>149</v>
      </c>
      <c r="F1008" s="119" t="s">
        <v>442</v>
      </c>
      <c r="G1008" s="120">
        <v>4511</v>
      </c>
      <c r="L1008" s="37" t="s">
        <v>217</v>
      </c>
      <c r="M1008" s="38">
        <v>4511</v>
      </c>
      <c r="N1008" s="4"/>
      <c r="O1008" s="4"/>
    </row>
    <row r="1009" spans="1:15">
      <c r="A1009" s="121" t="str">
        <f t="shared" si="153"/>
        <v>71040505040000</v>
      </c>
      <c r="B1009" s="115" t="s">
        <v>439</v>
      </c>
      <c r="C1009" s="116" t="s">
        <v>155</v>
      </c>
      <c r="D1009" s="117" t="s">
        <v>149</v>
      </c>
      <c r="E1009" s="118" t="s">
        <v>149</v>
      </c>
      <c r="F1009" s="119" t="s">
        <v>155</v>
      </c>
      <c r="G1009" s="120" t="s">
        <v>440</v>
      </c>
      <c r="L1009" s="37" t="s">
        <v>517</v>
      </c>
      <c r="N1009" s="4"/>
      <c r="O1009" s="4"/>
    </row>
    <row r="1010" spans="1:15">
      <c r="A1010" s="121" t="str">
        <f t="shared" si="153"/>
        <v>71040505044861</v>
      </c>
      <c r="B1010" s="115" t="s">
        <v>439</v>
      </c>
      <c r="C1010" s="116" t="s">
        <v>155</v>
      </c>
      <c r="D1010" s="117" t="s">
        <v>149</v>
      </c>
      <c r="E1010" s="118" t="s">
        <v>149</v>
      </c>
      <c r="F1010" s="119" t="s">
        <v>155</v>
      </c>
      <c r="G1010" s="120">
        <v>4861</v>
      </c>
      <c r="L1010" s="37" t="s">
        <v>134</v>
      </c>
      <c r="M1010" s="38">
        <v>4861</v>
      </c>
      <c r="N1010" s="4"/>
      <c r="O1010" s="4"/>
    </row>
    <row r="1011" spans="1:15">
      <c r="A1011" s="121" t="str">
        <f t="shared" si="153"/>
        <v>71040505050000</v>
      </c>
      <c r="B1011" s="115" t="s">
        <v>439</v>
      </c>
      <c r="C1011" s="116" t="s">
        <v>155</v>
      </c>
      <c r="D1011" s="117" t="s">
        <v>149</v>
      </c>
      <c r="E1011" s="118" t="s">
        <v>149</v>
      </c>
      <c r="F1011" s="119" t="s">
        <v>149</v>
      </c>
      <c r="G1011" s="120" t="s">
        <v>440</v>
      </c>
      <c r="L1011" s="37" t="s">
        <v>518</v>
      </c>
      <c r="N1011" s="4"/>
      <c r="O1011" s="4"/>
    </row>
    <row r="1012" spans="1:15">
      <c r="A1012" s="121" t="str">
        <f t="shared" si="153"/>
        <v>71040505054861</v>
      </c>
      <c r="B1012" s="115" t="s">
        <v>439</v>
      </c>
      <c r="C1012" s="116" t="s">
        <v>155</v>
      </c>
      <c r="D1012" s="117" t="s">
        <v>149</v>
      </c>
      <c r="E1012" s="118" t="s">
        <v>149</v>
      </c>
      <c r="F1012" s="119" t="s">
        <v>149</v>
      </c>
      <c r="G1012" s="120">
        <v>4861</v>
      </c>
      <c r="L1012" s="37" t="s">
        <v>134</v>
      </c>
      <c r="M1012" s="38">
        <v>4861</v>
      </c>
      <c r="N1012" s="4"/>
      <c r="O1012" s="4"/>
    </row>
    <row r="1013" spans="1:15">
      <c r="A1013" s="121" t="str">
        <f t="shared" si="153"/>
        <v>71040505060000</v>
      </c>
      <c r="B1013" s="115" t="s">
        <v>439</v>
      </c>
      <c r="C1013" s="116" t="s">
        <v>155</v>
      </c>
      <c r="D1013" s="117" t="s">
        <v>149</v>
      </c>
      <c r="E1013" s="118" t="s">
        <v>149</v>
      </c>
      <c r="F1013" s="119" t="s">
        <v>157</v>
      </c>
      <c r="G1013" s="120" t="s">
        <v>440</v>
      </c>
      <c r="L1013" s="37" t="s">
        <v>519</v>
      </c>
      <c r="N1013" s="4"/>
      <c r="O1013" s="4"/>
    </row>
    <row r="1014" spans="1:15">
      <c r="A1014" s="121" t="str">
        <f t="shared" si="153"/>
        <v>71040505064861</v>
      </c>
      <c r="B1014" s="115" t="s">
        <v>439</v>
      </c>
      <c r="C1014" s="116" t="s">
        <v>155</v>
      </c>
      <c r="D1014" s="117" t="s">
        <v>149</v>
      </c>
      <c r="E1014" s="118" t="s">
        <v>149</v>
      </c>
      <c r="F1014" s="119" t="s">
        <v>157</v>
      </c>
      <c r="G1014" s="120">
        <v>4861</v>
      </c>
      <c r="L1014" s="37" t="s">
        <v>134</v>
      </c>
      <c r="M1014" s="38">
        <v>4861</v>
      </c>
      <c r="N1014" s="4"/>
      <c r="O1014" s="4"/>
    </row>
    <row r="1015" spans="1:15">
      <c r="A1015" s="121" t="str">
        <f t="shared" si="153"/>
        <v>71040505070000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183</v>
      </c>
      <c r="G1015" s="120" t="s">
        <v>440</v>
      </c>
      <c r="L1015" s="37" t="s">
        <v>520</v>
      </c>
      <c r="N1015" s="4"/>
      <c r="O1015" s="4"/>
    </row>
    <row r="1016" spans="1:15" ht="30">
      <c r="A1016" s="121" t="str">
        <f t="shared" si="153"/>
        <v>71040505075113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183</v>
      </c>
      <c r="G1016" s="120">
        <v>5113</v>
      </c>
      <c r="L1016" s="37" t="s">
        <v>174</v>
      </c>
      <c r="M1016" s="38">
        <v>5113</v>
      </c>
      <c r="N1016" s="4"/>
      <c r="O1016" s="4"/>
    </row>
    <row r="1017" spans="1:15">
      <c r="A1017" s="121" t="str">
        <f t="shared" si="153"/>
        <v>71040700000000</v>
      </c>
      <c r="B1017" s="115" t="s">
        <v>439</v>
      </c>
      <c r="C1017" s="116" t="s">
        <v>155</v>
      </c>
      <c r="D1017" s="117" t="s">
        <v>183</v>
      </c>
      <c r="E1017" s="118" t="s">
        <v>441</v>
      </c>
      <c r="F1017" s="119" t="s">
        <v>441</v>
      </c>
      <c r="G1017" s="120" t="s">
        <v>440</v>
      </c>
      <c r="L1017" s="37" t="s">
        <v>521</v>
      </c>
      <c r="N1017" s="4"/>
      <c r="O1017" s="4"/>
    </row>
    <row r="1018" spans="1:15">
      <c r="A1018" s="121" t="str">
        <f t="shared" si="153"/>
        <v>71040700000001</v>
      </c>
      <c r="B1018" s="115" t="s">
        <v>439</v>
      </c>
      <c r="C1018" s="116" t="s">
        <v>155</v>
      </c>
      <c r="D1018" s="117" t="s">
        <v>183</v>
      </c>
      <c r="E1018" s="118" t="s">
        <v>441</v>
      </c>
      <c r="F1018" s="119" t="s">
        <v>441</v>
      </c>
      <c r="G1018" s="120" t="s">
        <v>96</v>
      </c>
      <c r="L1018" s="37" t="e">
        <v>#N/A</v>
      </c>
      <c r="N1018" s="4"/>
      <c r="O1018" s="4"/>
    </row>
    <row r="1019" spans="1:15">
      <c r="A1019" s="121" t="str">
        <f t="shared" si="153"/>
        <v>71040703000000</v>
      </c>
      <c r="B1019" s="115" t="s">
        <v>439</v>
      </c>
      <c r="C1019" s="116" t="s">
        <v>155</v>
      </c>
      <c r="D1019" s="117" t="s">
        <v>183</v>
      </c>
      <c r="E1019" s="118" t="s">
        <v>442</v>
      </c>
      <c r="F1019" s="119" t="s">
        <v>441</v>
      </c>
      <c r="G1019" s="120" t="s">
        <v>440</v>
      </c>
      <c r="L1019" s="37" t="s">
        <v>522</v>
      </c>
      <c r="N1019" s="4"/>
      <c r="O1019" s="4"/>
    </row>
    <row r="1020" spans="1:15">
      <c r="A1020" s="121" t="str">
        <f t="shared" si="153"/>
        <v>71040703000001</v>
      </c>
      <c r="B1020" s="115" t="s">
        <v>439</v>
      </c>
      <c r="C1020" s="116" t="s">
        <v>155</v>
      </c>
      <c r="D1020" s="117" t="s">
        <v>183</v>
      </c>
      <c r="E1020" s="118" t="s">
        <v>442</v>
      </c>
      <c r="F1020" s="119" t="s">
        <v>441</v>
      </c>
      <c r="G1020" s="120" t="s">
        <v>96</v>
      </c>
      <c r="L1020" s="37" t="e">
        <v>#N/A</v>
      </c>
      <c r="N1020" s="4"/>
      <c r="O1020" s="4"/>
    </row>
    <row r="1021" spans="1:15">
      <c r="A1021" s="121" t="str">
        <f t="shared" si="153"/>
        <v>71040703010000</v>
      </c>
      <c r="B1021" s="115" t="s">
        <v>439</v>
      </c>
      <c r="C1021" s="116" t="s">
        <v>155</v>
      </c>
      <c r="D1021" s="117" t="s">
        <v>183</v>
      </c>
      <c r="E1021" s="118" t="s">
        <v>442</v>
      </c>
      <c r="F1021" s="119" t="s">
        <v>106</v>
      </c>
      <c r="G1021" s="120" t="s">
        <v>440</v>
      </c>
      <c r="L1021" s="37" t="s">
        <v>523</v>
      </c>
      <c r="N1021" s="4"/>
      <c r="O1021" s="4"/>
    </row>
    <row r="1022" spans="1:15">
      <c r="A1022" s="121" t="str">
        <f t="shared" si="153"/>
        <v>71040703014639</v>
      </c>
      <c r="B1022" s="115" t="s">
        <v>439</v>
      </c>
      <c r="C1022" s="116" t="s">
        <v>155</v>
      </c>
      <c r="D1022" s="117" t="s">
        <v>183</v>
      </c>
      <c r="E1022" s="118" t="s">
        <v>442</v>
      </c>
      <c r="F1022" s="119" t="s">
        <v>106</v>
      </c>
      <c r="G1022" s="120">
        <v>4639</v>
      </c>
      <c r="L1022" s="37" t="s">
        <v>167</v>
      </c>
      <c r="M1022" s="38">
        <v>4639</v>
      </c>
      <c r="N1022" s="4"/>
      <c r="O1022" s="4"/>
    </row>
    <row r="1023" spans="1:15">
      <c r="A1023" s="121" t="str">
        <f t="shared" si="153"/>
        <v>71040901010000</v>
      </c>
      <c r="B1023" s="115" t="s">
        <v>439</v>
      </c>
      <c r="C1023" s="116" t="s">
        <v>155</v>
      </c>
      <c r="D1023" s="117" t="s">
        <v>187</v>
      </c>
      <c r="E1023" s="118" t="s">
        <v>106</v>
      </c>
      <c r="F1023" s="119" t="s">
        <v>106</v>
      </c>
      <c r="G1023" s="120" t="s">
        <v>440</v>
      </c>
      <c r="L1023" s="37" t="s">
        <v>524</v>
      </c>
      <c r="N1023" s="4"/>
      <c r="O1023" s="4"/>
    </row>
    <row r="1024" spans="1:15">
      <c r="A1024" s="121" t="str">
        <f t="shared" si="153"/>
        <v>71040901014239</v>
      </c>
      <c r="B1024" s="115" t="s">
        <v>439</v>
      </c>
      <c r="C1024" s="116" t="s">
        <v>155</v>
      </c>
      <c r="D1024" s="117" t="s">
        <v>187</v>
      </c>
      <c r="E1024" s="118" t="s">
        <v>106</v>
      </c>
      <c r="F1024" s="119" t="s">
        <v>106</v>
      </c>
      <c r="G1024" s="120">
        <v>4239</v>
      </c>
      <c r="L1024" s="37" t="s">
        <v>125</v>
      </c>
      <c r="M1024" s="38">
        <v>4239</v>
      </c>
      <c r="N1024" s="4"/>
      <c r="O1024" s="4"/>
    </row>
    <row r="1025" spans="1:15">
      <c r="A1025" s="121" t="str">
        <f t="shared" si="153"/>
        <v>71040901015221</v>
      </c>
      <c r="B1025" s="115" t="s">
        <v>439</v>
      </c>
      <c r="C1025" s="116" t="s">
        <v>155</v>
      </c>
      <c r="D1025" s="117" t="s">
        <v>187</v>
      </c>
      <c r="E1025" s="118" t="s">
        <v>106</v>
      </c>
      <c r="F1025" s="119" t="s">
        <v>106</v>
      </c>
      <c r="G1025" s="120">
        <v>5221</v>
      </c>
      <c r="L1025" s="37" t="s">
        <v>428</v>
      </c>
      <c r="M1025" s="38">
        <v>5221</v>
      </c>
      <c r="N1025" s="4"/>
      <c r="O1025" s="4"/>
    </row>
    <row r="1026" spans="1:15">
      <c r="A1026" s="121" t="str">
        <f t="shared" si="153"/>
        <v>71040901020000</v>
      </c>
      <c r="B1026" s="115" t="s">
        <v>439</v>
      </c>
      <c r="C1026" s="116" t="s">
        <v>155</v>
      </c>
      <c r="D1026" s="117" t="s">
        <v>187</v>
      </c>
      <c r="E1026" s="118" t="s">
        <v>106</v>
      </c>
      <c r="F1026" s="119" t="s">
        <v>140</v>
      </c>
      <c r="G1026" s="120" t="s">
        <v>440</v>
      </c>
      <c r="L1026" s="37" t="s">
        <v>525</v>
      </c>
      <c r="N1026" s="4"/>
      <c r="O1026" s="4"/>
    </row>
    <row r="1027" spans="1:15" ht="45">
      <c r="A1027" s="121" t="str">
        <f t="shared" si="153"/>
        <v>71040901024637</v>
      </c>
      <c r="B1027" s="115" t="s">
        <v>439</v>
      </c>
      <c r="C1027" s="116" t="s">
        <v>155</v>
      </c>
      <c r="D1027" s="117" t="s">
        <v>187</v>
      </c>
      <c r="E1027" s="118" t="s">
        <v>106</v>
      </c>
      <c r="F1027" s="119" t="s">
        <v>140</v>
      </c>
      <c r="G1027" s="120">
        <v>4637</v>
      </c>
      <c r="L1027" s="37" t="s">
        <v>215</v>
      </c>
      <c r="M1027" s="38">
        <v>4637</v>
      </c>
      <c r="N1027" s="4"/>
      <c r="O1027" s="4"/>
    </row>
    <row r="1028" spans="1:15">
      <c r="A1028" s="121" t="str">
        <f t="shared" si="153"/>
        <v>71040901030000</v>
      </c>
      <c r="B1028" s="115" t="s">
        <v>439</v>
      </c>
      <c r="C1028" s="116" t="s">
        <v>155</v>
      </c>
      <c r="D1028" s="117" t="s">
        <v>187</v>
      </c>
      <c r="E1028" s="118" t="s">
        <v>106</v>
      </c>
      <c r="F1028" s="119" t="s">
        <v>442</v>
      </c>
      <c r="G1028" s="120" t="s">
        <v>440</v>
      </c>
      <c r="L1028" s="37" t="s">
        <v>526</v>
      </c>
      <c r="N1028" s="4"/>
      <c r="O1028" s="4"/>
    </row>
    <row r="1029" spans="1:15" ht="30">
      <c r="A1029" s="121" t="str">
        <f t="shared" si="153"/>
        <v>71040901034511</v>
      </c>
      <c r="B1029" s="115" t="s">
        <v>439</v>
      </c>
      <c r="C1029" s="116" t="s">
        <v>155</v>
      </c>
      <c r="D1029" s="117" t="s">
        <v>187</v>
      </c>
      <c r="E1029" s="118" t="s">
        <v>106</v>
      </c>
      <c r="F1029" s="119" t="s">
        <v>442</v>
      </c>
      <c r="G1029" s="120">
        <v>4511</v>
      </c>
      <c r="L1029" s="37" t="s">
        <v>217</v>
      </c>
      <c r="M1029" s="38">
        <v>4511</v>
      </c>
      <c r="N1029" s="4"/>
      <c r="O1029" s="4"/>
    </row>
    <row r="1030" spans="1:15">
      <c r="A1030" s="121" t="str">
        <f t="shared" si="153"/>
        <v>71040901040000</v>
      </c>
      <c r="B1030" s="115" t="s">
        <v>439</v>
      </c>
      <c r="C1030" s="116" t="s">
        <v>155</v>
      </c>
      <c r="D1030" s="117" t="s">
        <v>187</v>
      </c>
      <c r="E1030" s="118" t="s">
        <v>106</v>
      </c>
      <c r="F1030" s="119" t="s">
        <v>155</v>
      </c>
      <c r="G1030" s="120" t="s">
        <v>440</v>
      </c>
      <c r="L1030" s="37" t="s">
        <v>527</v>
      </c>
      <c r="N1030" s="4"/>
      <c r="O1030" s="4"/>
    </row>
    <row r="1031" spans="1:15">
      <c r="A1031" s="121" t="str">
        <f t="shared" si="153"/>
        <v>71040901044639</v>
      </c>
      <c r="B1031" s="115" t="s">
        <v>439</v>
      </c>
      <c r="C1031" s="116" t="s">
        <v>155</v>
      </c>
      <c r="D1031" s="117" t="s">
        <v>187</v>
      </c>
      <c r="E1031" s="118" t="s">
        <v>106</v>
      </c>
      <c r="F1031" s="119" t="s">
        <v>155</v>
      </c>
      <c r="G1031" s="120">
        <v>4639</v>
      </c>
      <c r="L1031" s="37" t="s">
        <v>167</v>
      </c>
      <c r="M1031" s="38">
        <v>4639</v>
      </c>
      <c r="N1031" s="4"/>
      <c r="O1031" s="4"/>
    </row>
    <row r="1032" spans="1:15" ht="30">
      <c r="A1032" s="121" t="str">
        <f t="shared" si="153"/>
        <v>71040901044819</v>
      </c>
      <c r="B1032" s="115" t="s">
        <v>439</v>
      </c>
      <c r="C1032" s="116" t="s">
        <v>155</v>
      </c>
      <c r="D1032" s="117" t="s">
        <v>187</v>
      </c>
      <c r="E1032" s="118" t="s">
        <v>106</v>
      </c>
      <c r="F1032" s="119" t="s">
        <v>155</v>
      </c>
      <c r="G1032" s="120">
        <v>4819</v>
      </c>
      <c r="L1032" s="37" t="s">
        <v>219</v>
      </c>
      <c r="M1032" s="38">
        <v>4819</v>
      </c>
      <c r="N1032" s="4"/>
      <c r="O1032" s="4"/>
    </row>
    <row r="1033" spans="1:15">
      <c r="A1033" s="121" t="str">
        <f t="shared" si="153"/>
        <v>71040901050000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149</v>
      </c>
      <c r="G1033" s="120" t="s">
        <v>440</v>
      </c>
      <c r="L1033" s="37" t="s">
        <v>528</v>
      </c>
      <c r="N1033" s="4"/>
      <c r="O1033" s="4"/>
    </row>
    <row r="1034" spans="1:15">
      <c r="A1034" s="121" t="str">
        <f t="shared" si="153"/>
        <v>71040901058111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149</v>
      </c>
      <c r="G1034" s="120">
        <v>8111</v>
      </c>
      <c r="L1034" s="37" t="s">
        <v>434</v>
      </c>
      <c r="M1034" s="38">
        <v>8111</v>
      </c>
      <c r="N1034" s="4"/>
      <c r="O1034" s="4"/>
    </row>
    <row r="1035" spans="1:15">
      <c r="A1035" s="121" t="str">
        <f t="shared" si="153"/>
        <v>71040901058411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149</v>
      </c>
      <c r="G1035" s="120">
        <v>8411</v>
      </c>
      <c r="L1035" s="37" t="s">
        <v>438</v>
      </c>
      <c r="M1035" s="38">
        <v>8411</v>
      </c>
      <c r="N1035" s="4"/>
      <c r="O1035" s="4"/>
    </row>
    <row r="1036" spans="1:15">
      <c r="A1036" s="121" t="str">
        <f t="shared" si="153"/>
        <v>71040901060000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157</v>
      </c>
      <c r="G1036" s="120" t="s">
        <v>440</v>
      </c>
      <c r="L1036" s="37" t="s">
        <v>529</v>
      </c>
      <c r="N1036" s="4"/>
      <c r="O1036" s="4"/>
    </row>
    <row r="1037" spans="1:15" ht="30">
      <c r="A1037" s="121" t="str">
        <f t="shared" si="153"/>
        <v>71040901064819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157</v>
      </c>
      <c r="G1037" s="120">
        <v>4819</v>
      </c>
      <c r="L1037" s="37" t="s">
        <v>219</v>
      </c>
      <c r="M1037" s="38">
        <v>4819</v>
      </c>
      <c r="N1037" s="4"/>
      <c r="O1037" s="4"/>
    </row>
    <row r="1038" spans="1:15">
      <c r="A1038" s="121" t="str">
        <f t="shared" si="153"/>
        <v>71040901070000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183</v>
      </c>
      <c r="G1038" s="120" t="s">
        <v>440</v>
      </c>
      <c r="L1038" s="37" t="s">
        <v>530</v>
      </c>
      <c r="N1038" s="4"/>
      <c r="O1038" s="4"/>
    </row>
    <row r="1039" spans="1:15">
      <c r="A1039" s="121" t="str">
        <f t="shared" si="153"/>
        <v>71040901074239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183</v>
      </c>
      <c r="G1039" s="120">
        <v>4239</v>
      </c>
      <c r="L1039" s="37" t="s">
        <v>125</v>
      </c>
      <c r="M1039" s="38">
        <v>4239</v>
      </c>
      <c r="N1039" s="4"/>
      <c r="O1039" s="4"/>
    </row>
    <row r="1040" spans="1:15">
      <c r="A1040" s="121" t="str">
        <f t="shared" si="153"/>
        <v>71040901080000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185</v>
      </c>
      <c r="G1040" s="120" t="s">
        <v>440</v>
      </c>
      <c r="L1040" s="37" t="s">
        <v>531</v>
      </c>
      <c r="N1040" s="4"/>
      <c r="O1040" s="4"/>
    </row>
    <row r="1041" spans="1:15">
      <c r="A1041" s="121" t="str">
        <f t="shared" si="153"/>
        <v>71040901084234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185</v>
      </c>
      <c r="G1041" s="120">
        <v>4234</v>
      </c>
      <c r="L1041" s="37" t="s">
        <v>122</v>
      </c>
      <c r="M1041" s="38">
        <v>4234</v>
      </c>
      <c r="N1041" s="4"/>
      <c r="O1041" s="4"/>
    </row>
    <row r="1042" spans="1:15" ht="30">
      <c r="A1042" s="121" t="str">
        <f t="shared" si="153"/>
        <v>71040901084511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185</v>
      </c>
      <c r="G1042" s="120">
        <v>4511</v>
      </c>
      <c r="L1042" s="37" t="s">
        <v>217</v>
      </c>
      <c r="M1042" s="38">
        <v>4511</v>
      </c>
      <c r="N1042" s="4"/>
      <c r="O1042" s="4"/>
    </row>
    <row r="1043" spans="1:15">
      <c r="A1043" s="121" t="str">
        <f t="shared" si="153"/>
        <v>71040901094234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187</v>
      </c>
      <c r="G1043" s="120">
        <v>4234</v>
      </c>
      <c r="L1043" s="37" t="s">
        <v>122</v>
      </c>
      <c r="M1043" s="38">
        <v>4234</v>
      </c>
      <c r="N1043" s="4"/>
      <c r="O1043" s="4"/>
    </row>
    <row r="1044" spans="1:15">
      <c r="A1044" s="121" t="str">
        <f t="shared" si="153"/>
        <v>71040901100000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189</v>
      </c>
      <c r="G1044" s="120" t="s">
        <v>440</v>
      </c>
      <c r="L1044" s="37" t="s">
        <v>532</v>
      </c>
      <c r="N1044" s="4"/>
      <c r="O1044" s="4"/>
    </row>
    <row r="1045" spans="1:15">
      <c r="A1045" s="121" t="str">
        <f t="shared" si="153"/>
        <v>71040901104823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189</v>
      </c>
      <c r="G1045" s="120">
        <v>4823</v>
      </c>
      <c r="L1045" s="37" t="s">
        <v>133</v>
      </c>
      <c r="M1045" s="38">
        <v>4823</v>
      </c>
      <c r="N1045" s="4"/>
      <c r="O1045" s="4"/>
    </row>
    <row r="1046" spans="1:15">
      <c r="A1046" s="121" t="str">
        <f t="shared" si="153"/>
        <v>71040901105129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189</v>
      </c>
      <c r="G1046" s="120">
        <v>5129</v>
      </c>
      <c r="L1046" s="37" t="s">
        <v>424</v>
      </c>
      <c r="M1046" s="38">
        <v>5129</v>
      </c>
      <c r="N1046" s="4"/>
      <c r="O1046" s="4"/>
    </row>
    <row r="1047" spans="1:15">
      <c r="A1047" s="121" t="str">
        <f t="shared" si="153"/>
        <v>71040901110000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104</v>
      </c>
      <c r="G1047" s="120" t="s">
        <v>440</v>
      </c>
      <c r="L1047" s="37" t="s">
        <v>533</v>
      </c>
      <c r="N1047" s="4"/>
      <c r="O1047" s="4"/>
    </row>
    <row r="1048" spans="1:15" ht="30">
      <c r="A1048" s="121" t="str">
        <f t="shared" si="153"/>
        <v>71040901114512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104</v>
      </c>
      <c r="G1048" s="120" t="s">
        <v>229</v>
      </c>
      <c r="L1048" s="37" t="s">
        <v>230</v>
      </c>
      <c r="M1048" s="38">
        <v>4512</v>
      </c>
      <c r="N1048" s="4"/>
      <c r="O1048" s="4"/>
    </row>
    <row r="1049" spans="1:15">
      <c r="A1049" s="121" t="str">
        <f t="shared" si="153"/>
        <v>71050101015112</v>
      </c>
      <c r="B1049" s="115" t="s">
        <v>439</v>
      </c>
      <c r="C1049" s="116" t="s">
        <v>149</v>
      </c>
      <c r="D1049" s="117" t="s">
        <v>106</v>
      </c>
      <c r="E1049" s="118" t="s">
        <v>106</v>
      </c>
      <c r="F1049" s="119" t="s">
        <v>106</v>
      </c>
      <c r="G1049" s="120">
        <v>5112</v>
      </c>
      <c r="L1049" s="37" t="s">
        <v>173</v>
      </c>
      <c r="M1049" s="38">
        <v>5112</v>
      </c>
      <c r="N1049" s="4"/>
      <c r="O1049" s="4"/>
    </row>
    <row r="1050" spans="1:15" ht="30">
      <c r="A1050" s="121" t="str">
        <f t="shared" si="153"/>
        <v>71050101015113</v>
      </c>
      <c r="B1050" s="115" t="s">
        <v>439</v>
      </c>
      <c r="C1050" s="116" t="s">
        <v>149</v>
      </c>
      <c r="D1050" s="117" t="s">
        <v>106</v>
      </c>
      <c r="E1050" s="118" t="s">
        <v>106</v>
      </c>
      <c r="F1050" s="119" t="s">
        <v>106</v>
      </c>
      <c r="G1050" s="120">
        <v>5113</v>
      </c>
      <c r="L1050" s="37" t="s">
        <v>174</v>
      </c>
      <c r="M1050" s="38">
        <v>5113</v>
      </c>
      <c r="N1050" s="4"/>
      <c r="O1050" s="4"/>
    </row>
    <row r="1051" spans="1:15">
      <c r="A1051" s="121" t="str">
        <f t="shared" si="153"/>
        <v>71050101020000</v>
      </c>
      <c r="B1051" s="115" t="s">
        <v>439</v>
      </c>
      <c r="C1051" s="116" t="s">
        <v>149</v>
      </c>
      <c r="D1051" s="117" t="s">
        <v>106</v>
      </c>
      <c r="E1051" s="118" t="s">
        <v>106</v>
      </c>
      <c r="F1051" s="119" t="s">
        <v>140</v>
      </c>
      <c r="G1051" s="120" t="s">
        <v>440</v>
      </c>
      <c r="L1051" s="37" t="s">
        <v>534</v>
      </c>
      <c r="N1051" s="4"/>
      <c r="O1051" s="4"/>
    </row>
    <row r="1052" spans="1:15">
      <c r="A1052" s="121" t="str">
        <f t="shared" si="153"/>
        <v>71050101024213</v>
      </c>
      <c r="B1052" s="115" t="s">
        <v>439</v>
      </c>
      <c r="C1052" s="116" t="s">
        <v>149</v>
      </c>
      <c r="D1052" s="117" t="s">
        <v>106</v>
      </c>
      <c r="E1052" s="118" t="s">
        <v>106</v>
      </c>
      <c r="F1052" s="119" t="s">
        <v>140</v>
      </c>
      <c r="G1052" s="120">
        <v>4213</v>
      </c>
      <c r="L1052" s="37" t="s">
        <v>115</v>
      </c>
      <c r="M1052" s="38">
        <v>4213</v>
      </c>
      <c r="N1052" s="4"/>
      <c r="O1052" s="4"/>
    </row>
    <row r="1053" spans="1:15">
      <c r="A1053" s="121" t="str">
        <f t="shared" si="153"/>
        <v>71050300000000</v>
      </c>
      <c r="B1053" s="115" t="s">
        <v>439</v>
      </c>
      <c r="C1053" s="116" t="s">
        <v>149</v>
      </c>
      <c r="D1053" s="117" t="s">
        <v>442</v>
      </c>
      <c r="E1053" s="118" t="s">
        <v>441</v>
      </c>
      <c r="F1053" s="119" t="s">
        <v>441</v>
      </c>
      <c r="G1053" s="120" t="s">
        <v>440</v>
      </c>
      <c r="L1053" s="37" t="s">
        <v>535</v>
      </c>
      <c r="N1053" s="4"/>
      <c r="O1053" s="4"/>
    </row>
    <row r="1054" spans="1:15">
      <c r="A1054" s="121" t="str">
        <f t="shared" si="153"/>
        <v>71050300000001</v>
      </c>
      <c r="B1054" s="115" t="s">
        <v>439</v>
      </c>
      <c r="C1054" s="116" t="s">
        <v>149</v>
      </c>
      <c r="D1054" s="117" t="s">
        <v>442</v>
      </c>
      <c r="E1054" s="118" t="s">
        <v>441</v>
      </c>
      <c r="F1054" s="119" t="s">
        <v>441</v>
      </c>
      <c r="G1054" s="120" t="s">
        <v>96</v>
      </c>
      <c r="L1054" s="37" t="e">
        <v>#N/A</v>
      </c>
      <c r="N1054" s="4"/>
      <c r="O1054" s="4"/>
    </row>
    <row r="1055" spans="1:15">
      <c r="A1055" s="121" t="str">
        <f t="shared" ref="A1055:A1118" si="154">CONCATENATE(B1055,C1055,D1055,E1055,F1055,G1055)</f>
        <v>71050301000000</v>
      </c>
      <c r="B1055" s="115" t="s">
        <v>439</v>
      </c>
      <c r="C1055" s="116" t="s">
        <v>149</v>
      </c>
      <c r="D1055" s="117" t="s">
        <v>442</v>
      </c>
      <c r="E1055" s="118" t="s">
        <v>106</v>
      </c>
      <c r="F1055" s="119" t="s">
        <v>441</v>
      </c>
      <c r="G1055" s="120" t="s">
        <v>440</v>
      </c>
      <c r="L1055" s="37" t="s">
        <v>536</v>
      </c>
      <c r="N1055" s="4"/>
      <c r="O1055" s="4"/>
    </row>
    <row r="1056" spans="1:15">
      <c r="A1056" s="121" t="str">
        <f t="shared" si="154"/>
        <v>71050301000001</v>
      </c>
      <c r="B1056" s="115" t="s">
        <v>439</v>
      </c>
      <c r="C1056" s="116" t="s">
        <v>149</v>
      </c>
      <c r="D1056" s="117" t="s">
        <v>442</v>
      </c>
      <c r="E1056" s="118" t="s">
        <v>106</v>
      </c>
      <c r="F1056" s="119" t="s">
        <v>441</v>
      </c>
      <c r="G1056" s="120" t="s">
        <v>96</v>
      </c>
      <c r="L1056" s="37" t="e">
        <v>#N/A</v>
      </c>
      <c r="N1056" s="4"/>
      <c r="O1056" s="4"/>
    </row>
    <row r="1057" spans="1:15">
      <c r="A1057" s="121" t="str">
        <f t="shared" si="154"/>
        <v>71050301010000</v>
      </c>
      <c r="B1057" s="115" t="s">
        <v>439</v>
      </c>
      <c r="C1057" s="116" t="s">
        <v>149</v>
      </c>
      <c r="D1057" s="117" t="s">
        <v>442</v>
      </c>
      <c r="E1057" s="118" t="s">
        <v>106</v>
      </c>
      <c r="F1057" s="119" t="s">
        <v>106</v>
      </c>
      <c r="G1057" s="120" t="s">
        <v>440</v>
      </c>
      <c r="L1057" s="37" t="s">
        <v>537</v>
      </c>
      <c r="N1057" s="4"/>
      <c r="O1057" s="4"/>
    </row>
    <row r="1058" spans="1:15">
      <c r="A1058" s="121" t="str">
        <f t="shared" si="154"/>
        <v>71050301014213</v>
      </c>
      <c r="B1058" s="115" t="s">
        <v>439</v>
      </c>
      <c r="C1058" s="116" t="s">
        <v>149</v>
      </c>
      <c r="D1058" s="117" t="s">
        <v>442</v>
      </c>
      <c r="E1058" s="118" t="s">
        <v>106</v>
      </c>
      <c r="F1058" s="119" t="s">
        <v>106</v>
      </c>
      <c r="G1058" s="120">
        <v>4213</v>
      </c>
      <c r="L1058" s="37" t="s">
        <v>115</v>
      </c>
      <c r="M1058" s="38">
        <v>4213</v>
      </c>
      <c r="N1058" s="4"/>
      <c r="O1058" s="4"/>
    </row>
    <row r="1059" spans="1:15">
      <c r="A1059" s="121" t="str">
        <f t="shared" si="154"/>
        <v>71050601014269</v>
      </c>
      <c r="B1059" s="115" t="s">
        <v>439</v>
      </c>
      <c r="C1059" s="116" t="s">
        <v>149</v>
      </c>
      <c r="D1059" s="117" t="s">
        <v>157</v>
      </c>
      <c r="E1059" s="118" t="s">
        <v>106</v>
      </c>
      <c r="F1059" s="119" t="s">
        <v>106</v>
      </c>
      <c r="G1059" s="120">
        <v>4269</v>
      </c>
      <c r="L1059" s="37" t="s">
        <v>240</v>
      </c>
      <c r="M1059" s="38">
        <v>4269</v>
      </c>
      <c r="N1059" s="4"/>
      <c r="O1059" s="4"/>
    </row>
    <row r="1060" spans="1:15" ht="45">
      <c r="A1060" s="121" t="str">
        <f t="shared" si="154"/>
        <v>71050601014638</v>
      </c>
      <c r="B1060" s="115" t="s">
        <v>439</v>
      </c>
      <c r="C1060" s="116" t="s">
        <v>149</v>
      </c>
      <c r="D1060" s="117" t="s">
        <v>157</v>
      </c>
      <c r="E1060" s="118" t="s">
        <v>106</v>
      </c>
      <c r="F1060" s="119" t="s">
        <v>106</v>
      </c>
      <c r="G1060" s="120">
        <v>4638</v>
      </c>
      <c r="L1060" s="37" t="s">
        <v>241</v>
      </c>
      <c r="M1060" s="38">
        <v>4638</v>
      </c>
      <c r="N1060" s="4"/>
      <c r="O1060" s="4"/>
    </row>
    <row r="1061" spans="1:15" ht="30">
      <c r="A1061" s="121" t="str">
        <f t="shared" si="154"/>
        <v>71050601014819</v>
      </c>
      <c r="B1061" s="115" t="s">
        <v>439</v>
      </c>
      <c r="C1061" s="116" t="s">
        <v>149</v>
      </c>
      <c r="D1061" s="117" t="s">
        <v>157</v>
      </c>
      <c r="E1061" s="118" t="s">
        <v>106</v>
      </c>
      <c r="F1061" s="119" t="s">
        <v>106</v>
      </c>
      <c r="G1061" s="120">
        <v>4819</v>
      </c>
      <c r="L1061" s="37" t="s">
        <v>219</v>
      </c>
      <c r="M1061" s="38">
        <v>4819</v>
      </c>
      <c r="N1061" s="4"/>
      <c r="O1061" s="4"/>
    </row>
    <row r="1062" spans="1:15" ht="30">
      <c r="A1062" s="121" t="str">
        <f t="shared" si="154"/>
        <v>71050601015113</v>
      </c>
      <c r="B1062" s="115" t="s">
        <v>439</v>
      </c>
      <c r="C1062" s="116" t="s">
        <v>149</v>
      </c>
      <c r="D1062" s="117" t="s">
        <v>157</v>
      </c>
      <c r="E1062" s="118" t="s">
        <v>106</v>
      </c>
      <c r="F1062" s="119" t="s">
        <v>106</v>
      </c>
      <c r="G1062" s="120">
        <v>5113</v>
      </c>
      <c r="L1062" s="37" t="s">
        <v>174</v>
      </c>
      <c r="M1062" s="38">
        <v>5113</v>
      </c>
      <c r="N1062" s="4"/>
      <c r="O1062" s="4"/>
    </row>
    <row r="1063" spans="1:15">
      <c r="A1063" s="121" t="str">
        <f t="shared" si="154"/>
        <v>71050601040000</v>
      </c>
      <c r="B1063" s="115" t="s">
        <v>439</v>
      </c>
      <c r="C1063" s="116" t="s">
        <v>149</v>
      </c>
      <c r="D1063" s="117" t="s">
        <v>157</v>
      </c>
      <c r="E1063" s="118" t="s">
        <v>106</v>
      </c>
      <c r="F1063" s="119" t="s">
        <v>155</v>
      </c>
      <c r="G1063" s="120" t="s">
        <v>440</v>
      </c>
      <c r="L1063" s="37" t="s">
        <v>538</v>
      </c>
      <c r="N1063" s="4"/>
      <c r="O1063" s="4"/>
    </row>
    <row r="1064" spans="1:15">
      <c r="A1064" s="121" t="str">
        <f t="shared" si="154"/>
        <v>71050601044269</v>
      </c>
      <c r="B1064" s="115" t="s">
        <v>439</v>
      </c>
      <c r="C1064" s="116" t="s">
        <v>149</v>
      </c>
      <c r="D1064" s="117" t="s">
        <v>157</v>
      </c>
      <c r="E1064" s="118" t="s">
        <v>106</v>
      </c>
      <c r="F1064" s="119" t="s">
        <v>155</v>
      </c>
      <c r="G1064" s="120">
        <v>4269</v>
      </c>
      <c r="L1064" s="37" t="s">
        <v>240</v>
      </c>
      <c r="M1064" s="38">
        <v>4269</v>
      </c>
      <c r="N1064" s="4"/>
      <c r="O1064" s="4"/>
    </row>
    <row r="1065" spans="1:15" ht="30">
      <c r="A1065" s="121" t="str">
        <f t="shared" si="154"/>
        <v>71050601044819</v>
      </c>
      <c r="B1065" s="115" t="s">
        <v>439</v>
      </c>
      <c r="C1065" s="116" t="s">
        <v>149</v>
      </c>
      <c r="D1065" s="117" t="s">
        <v>157</v>
      </c>
      <c r="E1065" s="118" t="s">
        <v>106</v>
      </c>
      <c r="F1065" s="119" t="s">
        <v>155</v>
      </c>
      <c r="G1065" s="120">
        <v>4819</v>
      </c>
      <c r="L1065" s="37" t="s">
        <v>219</v>
      </c>
      <c r="M1065" s="38">
        <v>4819</v>
      </c>
      <c r="N1065" s="4"/>
      <c r="O1065" s="4"/>
    </row>
    <row r="1066" spans="1:15">
      <c r="A1066" s="121" t="str">
        <f t="shared" si="154"/>
        <v>71050601045221</v>
      </c>
      <c r="B1066" s="115" t="s">
        <v>439</v>
      </c>
      <c r="C1066" s="116" t="s">
        <v>149</v>
      </c>
      <c r="D1066" s="117" t="s">
        <v>157</v>
      </c>
      <c r="E1066" s="118" t="s">
        <v>106</v>
      </c>
      <c r="F1066" s="119" t="s">
        <v>155</v>
      </c>
      <c r="G1066" s="120">
        <v>5221</v>
      </c>
      <c r="L1066" s="37" t="s">
        <v>428</v>
      </c>
      <c r="M1066" s="38">
        <v>5221</v>
      </c>
      <c r="N1066" s="4"/>
      <c r="O1066" s="4"/>
    </row>
    <row r="1067" spans="1:15">
      <c r="A1067" s="121" t="str">
        <f t="shared" si="154"/>
        <v>71050601050000</v>
      </c>
      <c r="B1067" s="115" t="s">
        <v>439</v>
      </c>
      <c r="C1067" s="116" t="s">
        <v>149</v>
      </c>
      <c r="D1067" s="117" t="s">
        <v>157</v>
      </c>
      <c r="E1067" s="118" t="s">
        <v>106</v>
      </c>
      <c r="F1067" s="119" t="s">
        <v>149</v>
      </c>
      <c r="G1067" s="120" t="s">
        <v>440</v>
      </c>
      <c r="L1067" s="37" t="s">
        <v>539</v>
      </c>
      <c r="N1067" s="4"/>
      <c r="O1067" s="4"/>
    </row>
    <row r="1068" spans="1:15">
      <c r="A1068" s="121" t="str">
        <f t="shared" si="154"/>
        <v>71050601054861</v>
      </c>
      <c r="B1068" s="115" t="s">
        <v>439</v>
      </c>
      <c r="C1068" s="116" t="s">
        <v>149</v>
      </c>
      <c r="D1068" s="117" t="s">
        <v>157</v>
      </c>
      <c r="E1068" s="118" t="s">
        <v>106</v>
      </c>
      <c r="F1068" s="119" t="s">
        <v>149</v>
      </c>
      <c r="G1068" s="120">
        <v>4861</v>
      </c>
      <c r="L1068" s="37" t="s">
        <v>134</v>
      </c>
      <c r="M1068" s="38">
        <v>4861</v>
      </c>
      <c r="N1068" s="4"/>
      <c r="O1068" s="4"/>
    </row>
    <row r="1069" spans="1:15">
      <c r="A1069" s="121" t="str">
        <f t="shared" si="154"/>
        <v>71060101025111</v>
      </c>
      <c r="B1069" s="115" t="s">
        <v>439</v>
      </c>
      <c r="C1069" s="116" t="s">
        <v>157</v>
      </c>
      <c r="D1069" s="117" t="s">
        <v>106</v>
      </c>
      <c r="E1069" s="118" t="s">
        <v>106</v>
      </c>
      <c r="F1069" s="119" t="s">
        <v>140</v>
      </c>
      <c r="G1069" s="120">
        <v>5111</v>
      </c>
      <c r="L1069" s="37" t="s">
        <v>421</v>
      </c>
      <c r="M1069" s="38">
        <v>5111</v>
      </c>
      <c r="N1069" s="4"/>
      <c r="O1069" s="4"/>
    </row>
    <row r="1070" spans="1:15">
      <c r="A1070" s="121" t="str">
        <f t="shared" si="154"/>
        <v>71060101025112</v>
      </c>
      <c r="B1070" s="115" t="s">
        <v>439</v>
      </c>
      <c r="C1070" s="116" t="s">
        <v>157</v>
      </c>
      <c r="D1070" s="117" t="s">
        <v>106</v>
      </c>
      <c r="E1070" s="118" t="s">
        <v>106</v>
      </c>
      <c r="F1070" s="119" t="s">
        <v>140</v>
      </c>
      <c r="G1070" s="120">
        <v>5112</v>
      </c>
      <c r="L1070" s="37" t="s">
        <v>173</v>
      </c>
      <c r="M1070" s="38">
        <v>5112</v>
      </c>
      <c r="N1070" s="4"/>
      <c r="O1070" s="4"/>
    </row>
    <row r="1071" spans="1:15">
      <c r="A1071" s="121" t="str">
        <f t="shared" si="154"/>
        <v>71060300000000</v>
      </c>
      <c r="B1071" s="115" t="s">
        <v>439</v>
      </c>
      <c r="C1071" s="116" t="s">
        <v>157</v>
      </c>
      <c r="D1071" s="117" t="s">
        <v>442</v>
      </c>
      <c r="E1071" s="118" t="s">
        <v>441</v>
      </c>
      <c r="F1071" s="119" t="s">
        <v>441</v>
      </c>
      <c r="G1071" s="120" t="s">
        <v>440</v>
      </c>
      <c r="L1071" s="37" t="s">
        <v>540</v>
      </c>
      <c r="N1071" s="4"/>
      <c r="O1071" s="4"/>
    </row>
    <row r="1072" spans="1:15">
      <c r="A1072" s="121" t="str">
        <f t="shared" si="154"/>
        <v>71060300000001</v>
      </c>
      <c r="B1072" s="115" t="s">
        <v>439</v>
      </c>
      <c r="C1072" s="116" t="s">
        <v>157</v>
      </c>
      <c r="D1072" s="117" t="s">
        <v>442</v>
      </c>
      <c r="E1072" s="118" t="s">
        <v>441</v>
      </c>
      <c r="F1072" s="119" t="s">
        <v>441</v>
      </c>
      <c r="G1072" s="120" t="s">
        <v>96</v>
      </c>
      <c r="L1072" s="37" t="e">
        <v>#N/A</v>
      </c>
      <c r="N1072" s="4"/>
      <c r="O1072" s="4"/>
    </row>
    <row r="1073" spans="1:15">
      <c r="A1073" s="121" t="str">
        <f t="shared" si="154"/>
        <v>71060301000000</v>
      </c>
      <c r="B1073" s="115" t="s">
        <v>439</v>
      </c>
      <c r="C1073" s="116" t="s">
        <v>157</v>
      </c>
      <c r="D1073" s="117" t="s">
        <v>442</v>
      </c>
      <c r="E1073" s="118" t="s">
        <v>106</v>
      </c>
      <c r="F1073" s="119" t="s">
        <v>441</v>
      </c>
      <c r="G1073" s="120" t="s">
        <v>440</v>
      </c>
      <c r="L1073" s="37" t="s">
        <v>541</v>
      </c>
      <c r="N1073" s="4"/>
      <c r="O1073" s="4"/>
    </row>
    <row r="1074" spans="1:15">
      <c r="A1074" s="121" t="str">
        <f t="shared" si="154"/>
        <v>71060301000001</v>
      </c>
      <c r="B1074" s="115" t="s">
        <v>439</v>
      </c>
      <c r="C1074" s="116" t="s">
        <v>157</v>
      </c>
      <c r="D1074" s="117" t="s">
        <v>442</v>
      </c>
      <c r="E1074" s="118" t="s">
        <v>106</v>
      </c>
      <c r="F1074" s="119" t="s">
        <v>441</v>
      </c>
      <c r="G1074" s="120" t="s">
        <v>96</v>
      </c>
      <c r="L1074" s="37" t="e">
        <v>#N/A</v>
      </c>
      <c r="N1074" s="4"/>
      <c r="O1074" s="4"/>
    </row>
    <row r="1075" spans="1:15">
      <c r="A1075" s="121" t="str">
        <f t="shared" si="154"/>
        <v>71060301010000</v>
      </c>
      <c r="B1075" s="115" t="s">
        <v>439</v>
      </c>
      <c r="C1075" s="116" t="s">
        <v>157</v>
      </c>
      <c r="D1075" s="117" t="s">
        <v>442</v>
      </c>
      <c r="E1075" s="118" t="s">
        <v>106</v>
      </c>
      <c r="F1075" s="119" t="s">
        <v>106</v>
      </c>
      <c r="G1075" s="120" t="s">
        <v>440</v>
      </c>
      <c r="L1075" s="37" t="s">
        <v>542</v>
      </c>
      <c r="N1075" s="4"/>
      <c r="O1075" s="4"/>
    </row>
    <row r="1076" spans="1:15">
      <c r="A1076" s="121" t="str">
        <f t="shared" si="154"/>
        <v>71060301014861</v>
      </c>
      <c r="B1076" s="115" t="s">
        <v>439</v>
      </c>
      <c r="C1076" s="116" t="s">
        <v>157</v>
      </c>
      <c r="D1076" s="117" t="s">
        <v>442</v>
      </c>
      <c r="E1076" s="118" t="s">
        <v>106</v>
      </c>
      <c r="F1076" s="119" t="s">
        <v>106</v>
      </c>
      <c r="G1076" s="120">
        <v>4861</v>
      </c>
      <c r="L1076" s="37" t="s">
        <v>134</v>
      </c>
      <c r="M1076" s="38">
        <v>4861</v>
      </c>
      <c r="N1076" s="4"/>
      <c r="O1076" s="4"/>
    </row>
    <row r="1077" spans="1:15">
      <c r="A1077" s="121" t="str">
        <f t="shared" si="154"/>
        <v>71060301020000</v>
      </c>
      <c r="B1077" s="115" t="s">
        <v>439</v>
      </c>
      <c r="C1077" s="116" t="s">
        <v>157</v>
      </c>
      <c r="D1077" s="117" t="s">
        <v>442</v>
      </c>
      <c r="E1077" s="118" t="s">
        <v>106</v>
      </c>
      <c r="F1077" s="119" t="s">
        <v>140</v>
      </c>
      <c r="G1077" s="120" t="s">
        <v>440</v>
      </c>
      <c r="L1077" s="37" t="s">
        <v>543</v>
      </c>
      <c r="N1077" s="4"/>
      <c r="O1077" s="4"/>
    </row>
    <row r="1078" spans="1:15">
      <c r="A1078" s="121" t="str">
        <f t="shared" si="154"/>
        <v>71060301024861</v>
      </c>
      <c r="B1078" s="115" t="s">
        <v>439</v>
      </c>
      <c r="C1078" s="116" t="s">
        <v>157</v>
      </c>
      <c r="D1078" s="117" t="s">
        <v>442</v>
      </c>
      <c r="E1078" s="118" t="s">
        <v>106</v>
      </c>
      <c r="F1078" s="119" t="s">
        <v>140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4"/>
        <v>71060301030000</v>
      </c>
      <c r="B1079" s="115" t="s">
        <v>439</v>
      </c>
      <c r="C1079" s="116" t="s">
        <v>157</v>
      </c>
      <c r="D1079" s="117" t="s">
        <v>442</v>
      </c>
      <c r="E1079" s="118" t="s">
        <v>106</v>
      </c>
      <c r="F1079" s="119" t="s">
        <v>442</v>
      </c>
      <c r="G1079" s="120" t="s">
        <v>440</v>
      </c>
      <c r="L1079" s="37" t="s">
        <v>544</v>
      </c>
      <c r="N1079" s="4"/>
      <c r="O1079" s="4"/>
    </row>
    <row r="1080" spans="1:15">
      <c r="A1080" s="121" t="str">
        <f t="shared" si="154"/>
        <v>71060301034861</v>
      </c>
      <c r="B1080" s="115" t="s">
        <v>439</v>
      </c>
      <c r="C1080" s="116" t="s">
        <v>157</v>
      </c>
      <c r="D1080" s="117" t="s">
        <v>442</v>
      </c>
      <c r="E1080" s="118" t="s">
        <v>106</v>
      </c>
      <c r="F1080" s="119" t="s">
        <v>442</v>
      </c>
      <c r="G1080" s="120">
        <v>4861</v>
      </c>
      <c r="L1080" s="37" t="s">
        <v>134</v>
      </c>
      <c r="M1080" s="38">
        <v>4861</v>
      </c>
      <c r="N1080" s="4"/>
      <c r="O1080" s="4"/>
    </row>
    <row r="1081" spans="1:15">
      <c r="A1081" s="121" t="str">
        <f t="shared" si="154"/>
        <v>71060301040000</v>
      </c>
      <c r="B1081" s="115" t="s">
        <v>439</v>
      </c>
      <c r="C1081" s="116" t="s">
        <v>157</v>
      </c>
      <c r="D1081" s="117" t="s">
        <v>442</v>
      </c>
      <c r="E1081" s="118" t="s">
        <v>106</v>
      </c>
      <c r="F1081" s="119" t="s">
        <v>155</v>
      </c>
      <c r="G1081" s="120" t="s">
        <v>440</v>
      </c>
      <c r="L1081" s="37" t="s">
        <v>545</v>
      </c>
      <c r="N1081" s="4"/>
      <c r="O1081" s="4"/>
    </row>
    <row r="1082" spans="1:15">
      <c r="A1082" s="121" t="str">
        <f t="shared" si="154"/>
        <v>71060301044861</v>
      </c>
      <c r="B1082" s="115" t="s">
        <v>439</v>
      </c>
      <c r="C1082" s="116" t="s">
        <v>157</v>
      </c>
      <c r="D1082" s="117" t="s">
        <v>442</v>
      </c>
      <c r="E1082" s="118" t="s">
        <v>106</v>
      </c>
      <c r="F1082" s="119" t="s">
        <v>155</v>
      </c>
      <c r="G1082" s="120">
        <v>4861</v>
      </c>
      <c r="L1082" s="37" t="s">
        <v>134</v>
      </c>
      <c r="M1082" s="38">
        <v>4861</v>
      </c>
      <c r="N1082" s="4"/>
      <c r="O1082" s="4"/>
    </row>
    <row r="1083" spans="1:15">
      <c r="A1083" s="121" t="str">
        <f t="shared" si="154"/>
        <v>71060301050000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149</v>
      </c>
      <c r="G1083" s="120" t="s">
        <v>440</v>
      </c>
      <c r="L1083" s="37" t="s">
        <v>546</v>
      </c>
      <c r="N1083" s="4"/>
      <c r="O1083" s="4"/>
    </row>
    <row r="1084" spans="1:15">
      <c r="A1084" s="121" t="str">
        <f t="shared" si="154"/>
        <v>71060301054861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149</v>
      </c>
      <c r="G1084" s="120">
        <v>4861</v>
      </c>
      <c r="L1084" s="37" t="s">
        <v>134</v>
      </c>
      <c r="M1084" s="38">
        <v>4861</v>
      </c>
      <c r="N1084" s="4"/>
      <c r="O1084" s="4"/>
    </row>
    <row r="1085" spans="1:15">
      <c r="A1085" s="121" t="str">
        <f t="shared" si="154"/>
        <v>71060401010000</v>
      </c>
      <c r="B1085" s="115" t="s">
        <v>439</v>
      </c>
      <c r="C1085" s="116" t="s">
        <v>157</v>
      </c>
      <c r="D1085" s="117" t="s">
        <v>155</v>
      </c>
      <c r="E1085" s="118" t="s">
        <v>106</v>
      </c>
      <c r="F1085" s="119" t="s">
        <v>106</v>
      </c>
      <c r="G1085" s="120" t="s">
        <v>440</v>
      </c>
      <c r="L1085" s="37" t="s">
        <v>547</v>
      </c>
      <c r="N1085" s="4"/>
      <c r="O1085" s="4"/>
    </row>
    <row r="1086" spans="1:15" ht="30">
      <c r="A1086" s="121" t="str">
        <f t="shared" si="154"/>
        <v>71060401015113</v>
      </c>
      <c r="B1086" s="115" t="s">
        <v>439</v>
      </c>
      <c r="C1086" s="116" t="s">
        <v>157</v>
      </c>
      <c r="D1086" s="117" t="s">
        <v>155</v>
      </c>
      <c r="E1086" s="118" t="s">
        <v>106</v>
      </c>
      <c r="F1086" s="119" t="s">
        <v>106</v>
      </c>
      <c r="G1086" s="120">
        <v>5113</v>
      </c>
      <c r="L1086" s="37" t="s">
        <v>174</v>
      </c>
      <c r="M1086" s="38">
        <v>5113</v>
      </c>
      <c r="N1086" s="4"/>
      <c r="O1086" s="4"/>
    </row>
    <row r="1087" spans="1:15">
      <c r="A1087" s="121" t="str">
        <f t="shared" si="154"/>
        <v>71060401015129</v>
      </c>
      <c r="B1087" s="115" t="s">
        <v>439</v>
      </c>
      <c r="C1087" s="116" t="s">
        <v>157</v>
      </c>
      <c r="D1087" s="117" t="s">
        <v>155</v>
      </c>
      <c r="E1087" s="118" t="s">
        <v>106</v>
      </c>
      <c r="F1087" s="119" t="s">
        <v>106</v>
      </c>
      <c r="G1087" s="120">
        <v>5129</v>
      </c>
      <c r="L1087" s="37" t="s">
        <v>424</v>
      </c>
      <c r="M1087" s="38">
        <v>5129</v>
      </c>
      <c r="N1087" s="4"/>
      <c r="O1087" s="4"/>
    </row>
    <row r="1088" spans="1:15">
      <c r="A1088" s="121" t="str">
        <f t="shared" si="154"/>
        <v>71060401020000</v>
      </c>
      <c r="B1088" s="115" t="s">
        <v>439</v>
      </c>
      <c r="C1088" s="116" t="s">
        <v>157</v>
      </c>
      <c r="D1088" s="117" t="s">
        <v>155</v>
      </c>
      <c r="E1088" s="118" t="s">
        <v>106</v>
      </c>
      <c r="F1088" s="119" t="s">
        <v>140</v>
      </c>
      <c r="G1088" s="120" t="s">
        <v>440</v>
      </c>
      <c r="L1088" s="37" t="s">
        <v>548</v>
      </c>
      <c r="N1088" s="4"/>
      <c r="O1088" s="4"/>
    </row>
    <row r="1089" spans="1:15" ht="30">
      <c r="A1089" s="121" t="str">
        <f t="shared" si="154"/>
        <v>71060401024511</v>
      </c>
      <c r="B1089" s="115" t="s">
        <v>439</v>
      </c>
      <c r="C1089" s="116" t="s">
        <v>157</v>
      </c>
      <c r="D1089" s="117" t="s">
        <v>155</v>
      </c>
      <c r="E1089" s="118" t="s">
        <v>106</v>
      </c>
      <c r="F1089" s="119" t="s">
        <v>140</v>
      </c>
      <c r="G1089" s="120">
        <v>4511</v>
      </c>
      <c r="L1089" s="37" t="s">
        <v>217</v>
      </c>
      <c r="M1089" s="38">
        <v>4511</v>
      </c>
      <c r="N1089" s="4"/>
      <c r="O1089" s="4"/>
    </row>
    <row r="1090" spans="1:15">
      <c r="A1090" s="121" t="str">
        <f t="shared" si="154"/>
        <v>71060401024861</v>
      </c>
      <c r="B1090" s="115" t="s">
        <v>439</v>
      </c>
      <c r="C1090" s="116" t="s">
        <v>157</v>
      </c>
      <c r="D1090" s="117" t="s">
        <v>155</v>
      </c>
      <c r="E1090" s="118" t="s">
        <v>106</v>
      </c>
      <c r="F1090" s="119" t="s">
        <v>140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4"/>
        <v>71060401040000</v>
      </c>
      <c r="B1091" s="115" t="s">
        <v>439</v>
      </c>
      <c r="C1091" s="116" t="s">
        <v>157</v>
      </c>
      <c r="D1091" s="117" t="s">
        <v>155</v>
      </c>
      <c r="E1091" s="118" t="s">
        <v>106</v>
      </c>
      <c r="F1091" s="119" t="s">
        <v>155</v>
      </c>
      <c r="G1091" s="120" t="s">
        <v>440</v>
      </c>
      <c r="L1091" s="37" t="s">
        <v>549</v>
      </c>
      <c r="N1091" s="4"/>
      <c r="O1091" s="4"/>
    </row>
    <row r="1092" spans="1:15" ht="30">
      <c r="A1092" s="121" t="str">
        <f t="shared" si="154"/>
        <v>71060401045113</v>
      </c>
      <c r="B1092" s="115" t="s">
        <v>439</v>
      </c>
      <c r="C1092" s="116" t="s">
        <v>157</v>
      </c>
      <c r="D1092" s="117" t="s">
        <v>155</v>
      </c>
      <c r="E1092" s="118" t="s">
        <v>106</v>
      </c>
      <c r="F1092" s="119" t="s">
        <v>155</v>
      </c>
      <c r="G1092" s="120">
        <v>5113</v>
      </c>
      <c r="L1092" s="37" t="s">
        <v>174</v>
      </c>
      <c r="M1092" s="38">
        <v>5113</v>
      </c>
      <c r="N1092" s="4"/>
      <c r="O1092" s="4"/>
    </row>
    <row r="1093" spans="1:15">
      <c r="A1093" s="121" t="str">
        <f t="shared" si="154"/>
        <v>71060500000000</v>
      </c>
      <c r="B1093" s="115" t="s">
        <v>439</v>
      </c>
      <c r="C1093" s="116" t="s">
        <v>157</v>
      </c>
      <c r="D1093" s="117" t="s">
        <v>149</v>
      </c>
      <c r="E1093" s="118" t="s">
        <v>441</v>
      </c>
      <c r="F1093" s="119" t="s">
        <v>441</v>
      </c>
      <c r="G1093" s="120" t="s">
        <v>440</v>
      </c>
      <c r="L1093" s="37" t="s">
        <v>550</v>
      </c>
      <c r="N1093" s="4"/>
      <c r="O1093" s="4"/>
    </row>
    <row r="1094" spans="1:15">
      <c r="A1094" s="121" t="str">
        <f t="shared" si="154"/>
        <v>71060500000001</v>
      </c>
      <c r="B1094" s="115" t="s">
        <v>439</v>
      </c>
      <c r="C1094" s="116" t="s">
        <v>157</v>
      </c>
      <c r="D1094" s="117" t="s">
        <v>149</v>
      </c>
      <c r="E1094" s="118" t="s">
        <v>441</v>
      </c>
      <c r="F1094" s="119" t="s">
        <v>441</v>
      </c>
      <c r="G1094" s="120" t="s">
        <v>96</v>
      </c>
      <c r="L1094" s="37" t="e">
        <v>#N/A</v>
      </c>
      <c r="N1094" s="4"/>
      <c r="O1094" s="4"/>
    </row>
    <row r="1095" spans="1:15">
      <c r="A1095" s="121" t="str">
        <f t="shared" si="154"/>
        <v>71060501000000</v>
      </c>
      <c r="B1095" s="115" t="s">
        <v>439</v>
      </c>
      <c r="C1095" s="116" t="s">
        <v>157</v>
      </c>
      <c r="D1095" s="117" t="s">
        <v>149</v>
      </c>
      <c r="E1095" s="118" t="s">
        <v>106</v>
      </c>
      <c r="F1095" s="119" t="s">
        <v>441</v>
      </c>
      <c r="G1095" s="120" t="s">
        <v>440</v>
      </c>
      <c r="L1095" s="37" t="s">
        <v>551</v>
      </c>
      <c r="N1095" s="4"/>
      <c r="O1095" s="4"/>
    </row>
    <row r="1096" spans="1:15">
      <c r="A1096" s="121" t="str">
        <f t="shared" si="154"/>
        <v>71060501000001</v>
      </c>
      <c r="B1096" s="115" t="s">
        <v>439</v>
      </c>
      <c r="C1096" s="116" t="s">
        <v>157</v>
      </c>
      <c r="D1096" s="117" t="s">
        <v>149</v>
      </c>
      <c r="E1096" s="118" t="s">
        <v>106</v>
      </c>
      <c r="F1096" s="119" t="s">
        <v>441</v>
      </c>
      <c r="G1096" s="120" t="s">
        <v>96</v>
      </c>
      <c r="L1096" s="37" t="e">
        <v>#N/A</v>
      </c>
      <c r="N1096" s="4"/>
      <c r="O1096" s="4"/>
    </row>
    <row r="1097" spans="1:15">
      <c r="A1097" s="121" t="str">
        <f t="shared" si="154"/>
        <v>71060501010000</v>
      </c>
      <c r="B1097" s="115" t="s">
        <v>439</v>
      </c>
      <c r="C1097" s="116" t="s">
        <v>157</v>
      </c>
      <c r="D1097" s="117" t="s">
        <v>149</v>
      </c>
      <c r="E1097" s="118" t="s">
        <v>106</v>
      </c>
      <c r="F1097" s="119" t="s">
        <v>106</v>
      </c>
      <c r="G1097" s="120" t="s">
        <v>440</v>
      </c>
      <c r="L1097" s="37" t="s">
        <v>552</v>
      </c>
      <c r="N1097" s="4"/>
      <c r="O1097" s="4"/>
    </row>
    <row r="1098" spans="1:15">
      <c r="A1098" s="121" t="str">
        <f t="shared" si="154"/>
        <v>71060501015134</v>
      </c>
      <c r="B1098" s="115" t="s">
        <v>439</v>
      </c>
      <c r="C1098" s="116" t="s">
        <v>157</v>
      </c>
      <c r="D1098" s="117" t="s">
        <v>149</v>
      </c>
      <c r="E1098" s="118" t="s">
        <v>106</v>
      </c>
      <c r="F1098" s="119" t="s">
        <v>106</v>
      </c>
      <c r="G1098" s="120">
        <v>5134</v>
      </c>
      <c r="L1098" s="37" t="s">
        <v>139</v>
      </c>
      <c r="M1098" s="38">
        <v>5134</v>
      </c>
      <c r="N1098" s="4"/>
      <c r="O1098" s="4"/>
    </row>
    <row r="1099" spans="1:15">
      <c r="A1099" s="121" t="str">
        <f t="shared" si="154"/>
        <v>71060601034269</v>
      </c>
      <c r="B1099" s="115" t="s">
        <v>439</v>
      </c>
      <c r="C1099" s="116" t="s">
        <v>157</v>
      </c>
      <c r="D1099" s="117" t="s">
        <v>157</v>
      </c>
      <c r="E1099" s="118" t="s">
        <v>106</v>
      </c>
      <c r="F1099" s="119" t="s">
        <v>442</v>
      </c>
      <c r="G1099" s="120">
        <v>4269</v>
      </c>
      <c r="L1099" s="37" t="s">
        <v>240</v>
      </c>
      <c r="M1099" s="38">
        <v>4269</v>
      </c>
      <c r="N1099" s="4"/>
      <c r="O1099" s="4"/>
    </row>
    <row r="1100" spans="1:15" ht="30">
      <c r="A1100" s="121" t="str">
        <f t="shared" si="154"/>
        <v>71060601034521</v>
      </c>
      <c r="B1100" s="115" t="s">
        <v>439</v>
      </c>
      <c r="C1100" s="116" t="s">
        <v>157</v>
      </c>
      <c r="D1100" s="117" t="s">
        <v>157</v>
      </c>
      <c r="E1100" s="118" t="s">
        <v>106</v>
      </c>
      <c r="F1100" s="119" t="s">
        <v>442</v>
      </c>
      <c r="G1100" s="120">
        <v>4521</v>
      </c>
      <c r="L1100" s="37" t="s">
        <v>267</v>
      </c>
      <c r="M1100" s="38">
        <v>4521</v>
      </c>
      <c r="N1100" s="4"/>
      <c r="O1100" s="4"/>
    </row>
    <row r="1101" spans="1:15" ht="30">
      <c r="A1101" s="121" t="str">
        <f t="shared" si="154"/>
        <v>71060601034819</v>
      </c>
      <c r="B1101" s="115" t="s">
        <v>439</v>
      </c>
      <c r="C1101" s="116" t="s">
        <v>157</v>
      </c>
      <c r="D1101" s="117" t="s">
        <v>157</v>
      </c>
      <c r="E1101" s="118" t="s">
        <v>106</v>
      </c>
      <c r="F1101" s="119" t="s">
        <v>442</v>
      </c>
      <c r="G1101" s="120">
        <v>4819</v>
      </c>
      <c r="L1101" s="37" t="s">
        <v>219</v>
      </c>
      <c r="M1101" s="38">
        <v>4819</v>
      </c>
      <c r="N1101" s="4"/>
      <c r="O1101" s="4"/>
    </row>
    <row r="1102" spans="1:15">
      <c r="A1102" s="121" t="str">
        <f t="shared" si="154"/>
        <v>71060601035112</v>
      </c>
      <c r="B1102" s="115" t="s">
        <v>439</v>
      </c>
      <c r="C1102" s="116" t="s">
        <v>157</v>
      </c>
      <c r="D1102" s="117" t="s">
        <v>157</v>
      </c>
      <c r="E1102" s="118" t="s">
        <v>106</v>
      </c>
      <c r="F1102" s="119" t="s">
        <v>442</v>
      </c>
      <c r="G1102" s="120">
        <v>5112</v>
      </c>
      <c r="L1102" s="37" t="s">
        <v>173</v>
      </c>
      <c r="M1102" s="38">
        <v>5112</v>
      </c>
      <c r="N1102" s="4"/>
      <c r="O1102" s="4"/>
    </row>
    <row r="1103" spans="1:15">
      <c r="A1103" s="121" t="str">
        <f t="shared" si="154"/>
        <v>71060601044269</v>
      </c>
      <c r="B1103" s="115" t="s">
        <v>439</v>
      </c>
      <c r="C1103" s="116" t="s">
        <v>157</v>
      </c>
      <c r="D1103" s="117" t="s">
        <v>157</v>
      </c>
      <c r="E1103" s="118" t="s">
        <v>106</v>
      </c>
      <c r="F1103" s="119" t="s">
        <v>155</v>
      </c>
      <c r="G1103" s="120">
        <v>4269</v>
      </c>
      <c r="L1103" s="37" t="s">
        <v>240</v>
      </c>
      <c r="M1103" s="38">
        <v>4269</v>
      </c>
      <c r="N1103" s="4"/>
      <c r="O1103" s="4"/>
    </row>
    <row r="1104" spans="1:15" ht="30">
      <c r="A1104" s="121" t="str">
        <f t="shared" si="154"/>
        <v>71060601044521</v>
      </c>
      <c r="B1104" s="115" t="s">
        <v>439</v>
      </c>
      <c r="C1104" s="116" t="s">
        <v>157</v>
      </c>
      <c r="D1104" s="117" t="s">
        <v>157</v>
      </c>
      <c r="E1104" s="118" t="s">
        <v>106</v>
      </c>
      <c r="F1104" s="119" t="s">
        <v>155</v>
      </c>
      <c r="G1104" s="120">
        <v>4521</v>
      </c>
      <c r="L1104" s="37" t="s">
        <v>267</v>
      </c>
      <c r="M1104" s="38">
        <v>4521</v>
      </c>
      <c r="N1104" s="4"/>
      <c r="O1104" s="4"/>
    </row>
    <row r="1105" spans="1:15">
      <c r="A1105" s="121" t="str">
        <f t="shared" si="154"/>
        <v>71060601050000</v>
      </c>
      <c r="B1105" s="115" t="s">
        <v>439</v>
      </c>
      <c r="C1105" s="116" t="s">
        <v>157</v>
      </c>
      <c r="D1105" s="117" t="s">
        <v>157</v>
      </c>
      <c r="E1105" s="118" t="s">
        <v>106</v>
      </c>
      <c r="F1105" s="119" t="s">
        <v>149</v>
      </c>
      <c r="G1105" s="120" t="s">
        <v>440</v>
      </c>
      <c r="L1105" s="37" t="s">
        <v>553</v>
      </c>
      <c r="N1105" s="4"/>
      <c r="O1105" s="4"/>
    </row>
    <row r="1106" spans="1:15">
      <c r="A1106" s="121" t="str">
        <f t="shared" si="154"/>
        <v>71060601054861</v>
      </c>
      <c r="B1106" s="115" t="s">
        <v>439</v>
      </c>
      <c r="C1106" s="116" t="s">
        <v>157</v>
      </c>
      <c r="D1106" s="117" t="s">
        <v>157</v>
      </c>
      <c r="E1106" s="118" t="s">
        <v>106</v>
      </c>
      <c r="F1106" s="119" t="s">
        <v>149</v>
      </c>
      <c r="G1106" s="120">
        <v>4861</v>
      </c>
      <c r="L1106" s="37" t="s">
        <v>134</v>
      </c>
      <c r="M1106" s="38">
        <v>4861</v>
      </c>
      <c r="N1106" s="4"/>
      <c r="O1106" s="4"/>
    </row>
    <row r="1107" spans="1:15">
      <c r="A1107" s="121" t="str">
        <f t="shared" si="154"/>
        <v>71060601060000</v>
      </c>
      <c r="B1107" s="115" t="s">
        <v>439</v>
      </c>
      <c r="C1107" s="116" t="s">
        <v>157</v>
      </c>
      <c r="D1107" s="117" t="s">
        <v>157</v>
      </c>
      <c r="E1107" s="118" t="s">
        <v>106</v>
      </c>
      <c r="F1107" s="119" t="s">
        <v>157</v>
      </c>
      <c r="G1107" s="120" t="s">
        <v>440</v>
      </c>
      <c r="L1107" s="37" t="s">
        <v>554</v>
      </c>
      <c r="N1107" s="4"/>
      <c r="O1107" s="4"/>
    </row>
    <row r="1108" spans="1:15" ht="45">
      <c r="A1108" s="121" t="str">
        <f t="shared" si="154"/>
        <v>71060601064638</v>
      </c>
      <c r="B1108" s="115" t="s">
        <v>439</v>
      </c>
      <c r="C1108" s="116" t="s">
        <v>157</v>
      </c>
      <c r="D1108" s="117" t="s">
        <v>157</v>
      </c>
      <c r="E1108" s="118" t="s">
        <v>106</v>
      </c>
      <c r="F1108" s="119" t="s">
        <v>157</v>
      </c>
      <c r="G1108" s="120">
        <v>4638</v>
      </c>
      <c r="L1108" s="37" t="s">
        <v>241</v>
      </c>
      <c r="M1108" s="38">
        <v>4638</v>
      </c>
      <c r="N1108" s="4"/>
      <c r="O1108" s="4"/>
    </row>
    <row r="1109" spans="1:15">
      <c r="A1109" s="121" t="str">
        <f t="shared" si="154"/>
        <v>71060601070000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183</v>
      </c>
      <c r="G1109" s="120" t="s">
        <v>440</v>
      </c>
      <c r="L1109" s="37" t="s">
        <v>555</v>
      </c>
      <c r="N1109" s="4"/>
      <c r="O1109" s="4"/>
    </row>
    <row r="1110" spans="1:15" ht="30">
      <c r="A1110" s="121" t="str">
        <f t="shared" si="154"/>
        <v>71060601074251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183</v>
      </c>
      <c r="G1110" s="120">
        <v>4251</v>
      </c>
      <c r="L1110" s="37" t="s">
        <v>142</v>
      </c>
      <c r="M1110" s="38">
        <v>4251</v>
      </c>
      <c r="N1110" s="4"/>
      <c r="O1110" s="4"/>
    </row>
    <row r="1111" spans="1:15">
      <c r="A1111" s="121" t="str">
        <f t="shared" si="154"/>
        <v>71060601090000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187</v>
      </c>
      <c r="G1111" s="120" t="s">
        <v>440</v>
      </c>
      <c r="L1111" s="37" t="s">
        <v>556</v>
      </c>
      <c r="N1111" s="4"/>
      <c r="O1111" s="4"/>
    </row>
    <row r="1112" spans="1:15" ht="30">
      <c r="A1112" s="121" t="str">
        <f t="shared" si="154"/>
        <v>71060601094251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187</v>
      </c>
      <c r="G1112" s="120">
        <v>4251</v>
      </c>
      <c r="L1112" s="37" t="s">
        <v>142</v>
      </c>
      <c r="M1112" s="38">
        <v>4251</v>
      </c>
      <c r="N1112" s="4"/>
      <c r="O1112" s="4"/>
    </row>
    <row r="1113" spans="1:15" ht="30">
      <c r="A1113" s="121" t="str">
        <f t="shared" si="154"/>
        <v>71060601095113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187</v>
      </c>
      <c r="G1113" s="120">
        <v>5113</v>
      </c>
      <c r="L1113" s="37" t="s">
        <v>174</v>
      </c>
      <c r="M1113" s="38">
        <v>5113</v>
      </c>
      <c r="N1113" s="4"/>
      <c r="O1113" s="4"/>
    </row>
    <row r="1114" spans="1:15">
      <c r="A1114" s="121" t="str">
        <f t="shared" si="154"/>
        <v>71070000000000</v>
      </c>
      <c r="B1114" s="115" t="s">
        <v>439</v>
      </c>
      <c r="C1114" s="116" t="s">
        <v>183</v>
      </c>
      <c r="D1114" s="117" t="s">
        <v>441</v>
      </c>
      <c r="E1114" s="118" t="s">
        <v>441</v>
      </c>
      <c r="F1114" s="119" t="s">
        <v>441</v>
      </c>
      <c r="G1114" s="120" t="s">
        <v>440</v>
      </c>
      <c r="L1114" s="37" t="s">
        <v>557</v>
      </c>
      <c r="N1114" s="4"/>
      <c r="O1114" s="4"/>
    </row>
    <row r="1115" spans="1:15">
      <c r="A1115" s="121" t="str">
        <f t="shared" si="154"/>
        <v>71070000000001</v>
      </c>
      <c r="B1115" s="115" t="s">
        <v>439</v>
      </c>
      <c r="C1115" s="116" t="s">
        <v>183</v>
      </c>
      <c r="D1115" s="117" t="s">
        <v>441</v>
      </c>
      <c r="E1115" s="118" t="s">
        <v>441</v>
      </c>
      <c r="F1115" s="119" t="s">
        <v>441</v>
      </c>
      <c r="G1115" s="120" t="s">
        <v>96</v>
      </c>
      <c r="L1115" s="37" t="e">
        <v>#N/A</v>
      </c>
      <c r="N1115" s="4"/>
      <c r="O1115" s="4"/>
    </row>
    <row r="1116" spans="1:15">
      <c r="A1116" s="121" t="str">
        <f t="shared" si="154"/>
        <v>71070100000000</v>
      </c>
      <c r="B1116" s="115" t="s">
        <v>439</v>
      </c>
      <c r="C1116" s="116" t="s">
        <v>183</v>
      </c>
      <c r="D1116" s="117" t="s">
        <v>106</v>
      </c>
      <c r="E1116" s="118" t="s">
        <v>441</v>
      </c>
      <c r="F1116" s="119" t="s">
        <v>441</v>
      </c>
      <c r="G1116" s="120" t="s">
        <v>440</v>
      </c>
      <c r="L1116" s="37" t="s">
        <v>558</v>
      </c>
      <c r="N1116" s="4"/>
      <c r="O1116" s="4"/>
    </row>
    <row r="1117" spans="1:15">
      <c r="A1117" s="121" t="str">
        <f t="shared" si="154"/>
        <v>71070100000001</v>
      </c>
      <c r="B1117" s="115" t="s">
        <v>439</v>
      </c>
      <c r="C1117" s="116" t="s">
        <v>183</v>
      </c>
      <c r="D1117" s="117" t="s">
        <v>106</v>
      </c>
      <c r="E1117" s="118" t="s">
        <v>441</v>
      </c>
      <c r="F1117" s="119" t="s">
        <v>441</v>
      </c>
      <c r="G1117" s="120" t="s">
        <v>96</v>
      </c>
      <c r="L1117" s="37" t="e">
        <v>#N/A</v>
      </c>
      <c r="N1117" s="4"/>
      <c r="O1117" s="4"/>
    </row>
    <row r="1118" spans="1:15">
      <c r="A1118" s="121" t="str">
        <f t="shared" si="154"/>
        <v>71070101000000</v>
      </c>
      <c r="B1118" s="115" t="s">
        <v>439</v>
      </c>
      <c r="C1118" s="116" t="s">
        <v>183</v>
      </c>
      <c r="D1118" s="117" t="s">
        <v>106</v>
      </c>
      <c r="E1118" s="118" t="s">
        <v>106</v>
      </c>
      <c r="F1118" s="119" t="s">
        <v>441</v>
      </c>
      <c r="G1118" s="120" t="s">
        <v>440</v>
      </c>
      <c r="L1118" s="37" t="s">
        <v>559</v>
      </c>
      <c r="N1118" s="4"/>
      <c r="O1118" s="4"/>
    </row>
    <row r="1119" spans="1:15">
      <c r="A1119" s="121" t="str">
        <f t="shared" ref="A1119:A1182" si="155">CONCATENATE(B1119,C1119,D1119,E1119,F1119,G1119)</f>
        <v>71070101000001</v>
      </c>
      <c r="B1119" s="115" t="s">
        <v>439</v>
      </c>
      <c r="C1119" s="116" t="s">
        <v>183</v>
      </c>
      <c r="D1119" s="117" t="s">
        <v>106</v>
      </c>
      <c r="E1119" s="118" t="s">
        <v>106</v>
      </c>
      <c r="F1119" s="119" t="s">
        <v>441</v>
      </c>
      <c r="G1119" s="120" t="s">
        <v>96</v>
      </c>
      <c r="L1119" s="37" t="e">
        <v>#N/A</v>
      </c>
      <c r="N1119" s="4"/>
      <c r="O1119" s="4"/>
    </row>
    <row r="1120" spans="1:15">
      <c r="A1120" s="121" t="str">
        <f t="shared" si="155"/>
        <v>71070101010000</v>
      </c>
      <c r="B1120" s="115" t="s">
        <v>439</v>
      </c>
      <c r="C1120" s="116" t="s">
        <v>183</v>
      </c>
      <c r="D1120" s="117" t="s">
        <v>106</v>
      </c>
      <c r="E1120" s="118" t="s">
        <v>106</v>
      </c>
      <c r="F1120" s="119" t="s">
        <v>106</v>
      </c>
      <c r="G1120" s="120" t="s">
        <v>440</v>
      </c>
      <c r="L1120" s="37" t="s">
        <v>560</v>
      </c>
      <c r="N1120" s="4"/>
      <c r="O1120" s="4"/>
    </row>
    <row r="1121" spans="1:15">
      <c r="A1121" s="121" t="str">
        <f t="shared" si="155"/>
        <v>71070101015129</v>
      </c>
      <c r="B1121" s="115" t="s">
        <v>439</v>
      </c>
      <c r="C1121" s="116" t="s">
        <v>183</v>
      </c>
      <c r="D1121" s="117" t="s">
        <v>106</v>
      </c>
      <c r="E1121" s="118" t="s">
        <v>106</v>
      </c>
      <c r="F1121" s="119" t="s">
        <v>106</v>
      </c>
      <c r="G1121" s="120">
        <v>5129</v>
      </c>
      <c r="L1121" s="37" t="s">
        <v>424</v>
      </c>
      <c r="M1121" s="38">
        <v>5129</v>
      </c>
      <c r="N1121" s="4"/>
      <c r="O1121" s="4"/>
    </row>
    <row r="1122" spans="1:15">
      <c r="A1122" s="121" t="str">
        <f t="shared" si="155"/>
        <v>71070600000000</v>
      </c>
      <c r="B1122" s="115" t="s">
        <v>439</v>
      </c>
      <c r="C1122" s="116" t="s">
        <v>183</v>
      </c>
      <c r="D1122" s="117" t="s">
        <v>157</v>
      </c>
      <c r="E1122" s="118" t="s">
        <v>441</v>
      </c>
      <c r="F1122" s="119" t="s">
        <v>441</v>
      </c>
      <c r="G1122" s="120" t="s">
        <v>440</v>
      </c>
      <c r="L1122" s="37" t="s">
        <v>561</v>
      </c>
      <c r="N1122" s="4"/>
      <c r="O1122" s="4"/>
    </row>
    <row r="1123" spans="1:15">
      <c r="A1123" s="121" t="str">
        <f t="shared" si="155"/>
        <v>71070600000001</v>
      </c>
      <c r="B1123" s="115" t="s">
        <v>439</v>
      </c>
      <c r="C1123" s="116" t="s">
        <v>183</v>
      </c>
      <c r="D1123" s="117" t="s">
        <v>157</v>
      </c>
      <c r="E1123" s="118" t="s">
        <v>441</v>
      </c>
      <c r="F1123" s="119" t="s">
        <v>441</v>
      </c>
      <c r="G1123" s="120" t="s">
        <v>96</v>
      </c>
      <c r="L1123" s="37" t="e">
        <v>#N/A</v>
      </c>
      <c r="N1123" s="4"/>
      <c r="O1123" s="4"/>
    </row>
    <row r="1124" spans="1:15">
      <c r="A1124" s="121" t="str">
        <f t="shared" si="155"/>
        <v>71070601000000</v>
      </c>
      <c r="B1124" s="115" t="s">
        <v>439</v>
      </c>
      <c r="C1124" s="116" t="s">
        <v>183</v>
      </c>
      <c r="D1124" s="117" t="s">
        <v>157</v>
      </c>
      <c r="E1124" s="118" t="s">
        <v>106</v>
      </c>
      <c r="F1124" s="119" t="s">
        <v>441</v>
      </c>
      <c r="G1124" s="120" t="s">
        <v>440</v>
      </c>
      <c r="L1124" s="37" t="s">
        <v>562</v>
      </c>
      <c r="N1124" s="4"/>
      <c r="O1124" s="4"/>
    </row>
    <row r="1125" spans="1:15">
      <c r="A1125" s="121" t="str">
        <f t="shared" si="155"/>
        <v>71070601000001</v>
      </c>
      <c r="B1125" s="115" t="s">
        <v>439</v>
      </c>
      <c r="C1125" s="116" t="s">
        <v>183</v>
      </c>
      <c r="D1125" s="117" t="s">
        <v>157</v>
      </c>
      <c r="E1125" s="118" t="s">
        <v>106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5"/>
        <v>71070601010000</v>
      </c>
      <c r="B1126" s="115" t="s">
        <v>439</v>
      </c>
      <c r="C1126" s="116" t="s">
        <v>183</v>
      </c>
      <c r="D1126" s="117" t="s">
        <v>157</v>
      </c>
      <c r="E1126" s="118" t="s">
        <v>106</v>
      </c>
      <c r="F1126" s="119" t="s">
        <v>106</v>
      </c>
      <c r="G1126" s="120" t="s">
        <v>440</v>
      </c>
      <c r="L1126" s="37" t="s">
        <v>563</v>
      </c>
      <c r="N1126" s="4"/>
      <c r="O1126" s="4"/>
    </row>
    <row r="1127" spans="1:15">
      <c r="A1127" s="121" t="str">
        <f t="shared" si="155"/>
        <v>71070601014639</v>
      </c>
      <c r="B1127" s="115" t="s">
        <v>439</v>
      </c>
      <c r="C1127" s="116" t="s">
        <v>183</v>
      </c>
      <c r="D1127" s="117" t="s">
        <v>157</v>
      </c>
      <c r="E1127" s="118" t="s">
        <v>106</v>
      </c>
      <c r="F1127" s="119" t="s">
        <v>106</v>
      </c>
      <c r="G1127" s="120">
        <v>4639</v>
      </c>
      <c r="L1127" s="37" t="s">
        <v>167</v>
      </c>
      <c r="M1127" s="38">
        <v>4639</v>
      </c>
      <c r="N1127" s="4"/>
      <c r="O1127" s="4"/>
    </row>
    <row r="1128" spans="1:15" ht="30">
      <c r="A1128" s="121" t="str">
        <f t="shared" si="155"/>
        <v>71070601015113</v>
      </c>
      <c r="B1128" s="115" t="s">
        <v>439</v>
      </c>
      <c r="C1128" s="116" t="s">
        <v>183</v>
      </c>
      <c r="D1128" s="117" t="s">
        <v>157</v>
      </c>
      <c r="E1128" s="118" t="s">
        <v>106</v>
      </c>
      <c r="F1128" s="119" t="s">
        <v>106</v>
      </c>
      <c r="G1128" s="120">
        <v>5113</v>
      </c>
      <c r="L1128" s="37" t="s">
        <v>174</v>
      </c>
      <c r="M1128" s="38">
        <v>5113</v>
      </c>
      <c r="N1128" s="4"/>
      <c r="O1128" s="4"/>
    </row>
    <row r="1129" spans="1:15">
      <c r="A1129" s="121" t="str">
        <f t="shared" si="155"/>
        <v>71070601020000</v>
      </c>
      <c r="B1129" s="115" t="s">
        <v>439</v>
      </c>
      <c r="C1129" s="116" t="s">
        <v>183</v>
      </c>
      <c r="D1129" s="117" t="s">
        <v>157</v>
      </c>
      <c r="E1129" s="118" t="s">
        <v>106</v>
      </c>
      <c r="F1129" s="119" t="s">
        <v>140</v>
      </c>
      <c r="G1129" s="120" t="s">
        <v>440</v>
      </c>
      <c r="L1129" s="37" t="s">
        <v>564</v>
      </c>
      <c r="N1129" s="4"/>
      <c r="O1129" s="4"/>
    </row>
    <row r="1130" spans="1:15">
      <c r="A1130" s="121" t="str">
        <f t="shared" si="155"/>
        <v>71070601024241</v>
      </c>
      <c r="B1130" s="115" t="s">
        <v>439</v>
      </c>
      <c r="C1130" s="116" t="s">
        <v>183</v>
      </c>
      <c r="D1130" s="117" t="s">
        <v>157</v>
      </c>
      <c r="E1130" s="118" t="s">
        <v>106</v>
      </c>
      <c r="F1130" s="119" t="s">
        <v>140</v>
      </c>
      <c r="G1130" s="120">
        <v>4241</v>
      </c>
      <c r="L1130" s="37" t="s">
        <v>396</v>
      </c>
      <c r="M1130" s="38">
        <v>4241</v>
      </c>
      <c r="N1130" s="4"/>
      <c r="O1130" s="4"/>
    </row>
    <row r="1131" spans="1:15">
      <c r="A1131" s="121" t="str">
        <f t="shared" si="155"/>
        <v>71070601030000</v>
      </c>
      <c r="B1131" s="115" t="s">
        <v>439</v>
      </c>
      <c r="C1131" s="116" t="s">
        <v>183</v>
      </c>
      <c r="D1131" s="117" t="s">
        <v>157</v>
      </c>
      <c r="E1131" s="118" t="s">
        <v>106</v>
      </c>
      <c r="F1131" s="119" t="s">
        <v>442</v>
      </c>
      <c r="G1131" s="120" t="s">
        <v>440</v>
      </c>
      <c r="L1131" s="37" t="s">
        <v>565</v>
      </c>
      <c r="N1131" s="4"/>
      <c r="O1131" s="4"/>
    </row>
    <row r="1132" spans="1:15">
      <c r="A1132" s="121" t="str">
        <f t="shared" si="155"/>
        <v>71070601034639</v>
      </c>
      <c r="B1132" s="115" t="s">
        <v>439</v>
      </c>
      <c r="C1132" s="116" t="s">
        <v>183</v>
      </c>
      <c r="D1132" s="117" t="s">
        <v>157</v>
      </c>
      <c r="E1132" s="118" t="s">
        <v>106</v>
      </c>
      <c r="F1132" s="119" t="s">
        <v>442</v>
      </c>
      <c r="G1132" s="120">
        <v>4639</v>
      </c>
      <c r="L1132" s="37" t="s">
        <v>167</v>
      </c>
      <c r="M1132" s="38">
        <v>4639</v>
      </c>
      <c r="N1132" s="4"/>
      <c r="O1132" s="4"/>
    </row>
    <row r="1133" spans="1:15">
      <c r="A1133" s="121" t="str">
        <f t="shared" si="155"/>
        <v>71080101014639</v>
      </c>
      <c r="B1133" s="115" t="s">
        <v>439</v>
      </c>
      <c r="C1133" s="116" t="s">
        <v>185</v>
      </c>
      <c r="D1133" s="117" t="s">
        <v>106</v>
      </c>
      <c r="E1133" s="118" t="s">
        <v>106</v>
      </c>
      <c r="F1133" s="119" t="s">
        <v>106</v>
      </c>
      <c r="G1133" s="120">
        <v>4639</v>
      </c>
      <c r="L1133" s="37" t="s">
        <v>167</v>
      </c>
      <c r="M1133" s="38">
        <v>4639</v>
      </c>
      <c r="N1133" s="4"/>
      <c r="O1133" s="4"/>
    </row>
    <row r="1134" spans="1:15">
      <c r="A1134" s="121" t="str">
        <f t="shared" si="155"/>
        <v>71080101020000</v>
      </c>
      <c r="B1134" s="115" t="s">
        <v>439</v>
      </c>
      <c r="C1134" s="116" t="s">
        <v>185</v>
      </c>
      <c r="D1134" s="117" t="s">
        <v>106</v>
      </c>
      <c r="E1134" s="118" t="s">
        <v>106</v>
      </c>
      <c r="F1134" s="119" t="s">
        <v>140</v>
      </c>
      <c r="G1134" s="120" t="s">
        <v>440</v>
      </c>
      <c r="L1134" s="37" t="s">
        <v>566</v>
      </c>
      <c r="N1134" s="4"/>
      <c r="O1134" s="4"/>
    </row>
    <row r="1135" spans="1:15" ht="30">
      <c r="A1135" s="121" t="str">
        <f t="shared" si="155"/>
        <v>71080101024251</v>
      </c>
      <c r="B1135" s="115" t="s">
        <v>439</v>
      </c>
      <c r="C1135" s="116" t="s">
        <v>185</v>
      </c>
      <c r="D1135" s="117" t="s">
        <v>106</v>
      </c>
      <c r="E1135" s="118" t="s">
        <v>106</v>
      </c>
      <c r="F1135" s="119" t="s">
        <v>140</v>
      </c>
      <c r="G1135" s="120">
        <v>4251</v>
      </c>
      <c r="L1135" s="37" t="s">
        <v>142</v>
      </c>
      <c r="M1135" s="38">
        <v>4251</v>
      </c>
      <c r="N1135" s="4"/>
      <c r="O1135" s="4"/>
    </row>
    <row r="1136" spans="1:15">
      <c r="A1136" s="121" t="str">
        <f t="shared" si="155"/>
        <v>71080101024639</v>
      </c>
      <c r="B1136" s="115" t="s">
        <v>439</v>
      </c>
      <c r="C1136" s="116" t="s">
        <v>185</v>
      </c>
      <c r="D1136" s="117" t="s">
        <v>106</v>
      </c>
      <c r="E1136" s="118" t="s">
        <v>106</v>
      </c>
      <c r="F1136" s="119" t="s">
        <v>140</v>
      </c>
      <c r="G1136" s="120">
        <v>4639</v>
      </c>
      <c r="L1136" s="37" t="s">
        <v>167</v>
      </c>
      <c r="M1136" s="38">
        <v>4639</v>
      </c>
      <c r="N1136" s="4"/>
      <c r="O1136" s="4"/>
    </row>
    <row r="1137" spans="1:15" ht="30">
      <c r="A1137" s="121" t="str">
        <f t="shared" si="155"/>
        <v>71080101024819</v>
      </c>
      <c r="B1137" s="115" t="s">
        <v>439</v>
      </c>
      <c r="C1137" s="116" t="s">
        <v>185</v>
      </c>
      <c r="D1137" s="117" t="s">
        <v>106</v>
      </c>
      <c r="E1137" s="118" t="s">
        <v>106</v>
      </c>
      <c r="F1137" s="119" t="s">
        <v>140</v>
      </c>
      <c r="G1137" s="120">
        <v>4819</v>
      </c>
      <c r="L1137" s="37" t="s">
        <v>219</v>
      </c>
      <c r="M1137" s="38">
        <v>4819</v>
      </c>
      <c r="N1137" s="4"/>
      <c r="O1137" s="4"/>
    </row>
    <row r="1138" spans="1:15">
      <c r="A1138" s="121" t="str">
        <f t="shared" si="155"/>
        <v>71080101025112</v>
      </c>
      <c r="B1138" s="115" t="s">
        <v>439</v>
      </c>
      <c r="C1138" s="116" t="s">
        <v>185</v>
      </c>
      <c r="D1138" s="117" t="s">
        <v>106</v>
      </c>
      <c r="E1138" s="118" t="s">
        <v>106</v>
      </c>
      <c r="F1138" s="119" t="s">
        <v>140</v>
      </c>
      <c r="G1138" s="120">
        <v>5112</v>
      </c>
      <c r="L1138" s="37" t="s">
        <v>173</v>
      </c>
      <c r="M1138" s="38">
        <v>5112</v>
      </c>
      <c r="N1138" s="4"/>
      <c r="O1138" s="4"/>
    </row>
    <row r="1139" spans="1:15" ht="30">
      <c r="A1139" s="121" t="str">
        <f t="shared" si="155"/>
        <v>71080101025113</v>
      </c>
      <c r="B1139" s="115" t="s">
        <v>439</v>
      </c>
      <c r="C1139" s="116" t="s">
        <v>185</v>
      </c>
      <c r="D1139" s="117" t="s">
        <v>106</v>
      </c>
      <c r="E1139" s="118" t="s">
        <v>106</v>
      </c>
      <c r="F1139" s="119" t="s">
        <v>140</v>
      </c>
      <c r="G1139" s="120">
        <v>5113</v>
      </c>
      <c r="L1139" s="37" t="s">
        <v>174</v>
      </c>
      <c r="M1139" s="38">
        <v>5113</v>
      </c>
      <c r="N1139" s="4"/>
      <c r="O1139" s="4"/>
    </row>
    <row r="1140" spans="1:15">
      <c r="A1140" s="121" t="str">
        <f t="shared" si="155"/>
        <v>71080101030000</v>
      </c>
      <c r="B1140" s="115" t="s">
        <v>439</v>
      </c>
      <c r="C1140" s="116" t="s">
        <v>185</v>
      </c>
      <c r="D1140" s="117" t="s">
        <v>106</v>
      </c>
      <c r="E1140" s="118" t="s">
        <v>106</v>
      </c>
      <c r="F1140" s="119" t="s">
        <v>442</v>
      </c>
      <c r="G1140" s="120" t="s">
        <v>440</v>
      </c>
      <c r="L1140" s="37" t="s">
        <v>567</v>
      </c>
      <c r="N1140" s="4"/>
      <c r="O1140" s="4"/>
    </row>
    <row r="1141" spans="1:15">
      <c r="A1141" s="121" t="str">
        <f t="shared" si="155"/>
        <v>71080101034239</v>
      </c>
      <c r="B1141" s="115" t="s">
        <v>439</v>
      </c>
      <c r="C1141" s="116" t="s">
        <v>185</v>
      </c>
      <c r="D1141" s="117" t="s">
        <v>106</v>
      </c>
      <c r="E1141" s="118" t="s">
        <v>106</v>
      </c>
      <c r="F1141" s="119" t="s">
        <v>442</v>
      </c>
      <c r="G1141" s="120">
        <v>4239</v>
      </c>
      <c r="L1141" s="37" t="s">
        <v>125</v>
      </c>
      <c r="M1141" s="38">
        <v>4239</v>
      </c>
      <c r="N1141" s="4"/>
      <c r="O1141" s="4"/>
    </row>
    <row r="1142" spans="1:15">
      <c r="A1142" s="121" t="str">
        <f t="shared" si="155"/>
        <v>71080201020000</v>
      </c>
      <c r="B1142" s="115" t="s">
        <v>439</v>
      </c>
      <c r="C1142" s="116" t="s">
        <v>185</v>
      </c>
      <c r="D1142" s="117" t="s">
        <v>140</v>
      </c>
      <c r="E1142" s="118" t="s">
        <v>106</v>
      </c>
      <c r="F1142" s="119" t="s">
        <v>140</v>
      </c>
      <c r="G1142" s="120" t="s">
        <v>440</v>
      </c>
      <c r="L1142" s="37" t="s">
        <v>568</v>
      </c>
      <c r="N1142" s="4"/>
      <c r="O1142" s="4"/>
    </row>
    <row r="1143" spans="1:15" ht="30">
      <c r="A1143" s="121" t="str">
        <f t="shared" si="155"/>
        <v>71080201025113</v>
      </c>
      <c r="B1143" s="115" t="s">
        <v>439</v>
      </c>
      <c r="C1143" s="116" t="s">
        <v>185</v>
      </c>
      <c r="D1143" s="117" t="s">
        <v>140</v>
      </c>
      <c r="E1143" s="118" t="s">
        <v>106</v>
      </c>
      <c r="F1143" s="119" t="s">
        <v>140</v>
      </c>
      <c r="G1143" s="120">
        <v>5113</v>
      </c>
      <c r="L1143" s="37" t="s">
        <v>174</v>
      </c>
      <c r="M1143" s="38">
        <v>5113</v>
      </c>
      <c r="N1143" s="4"/>
      <c r="O1143" s="4"/>
    </row>
    <row r="1144" spans="1:15">
      <c r="A1144" s="121" t="str">
        <f t="shared" si="155"/>
        <v>71080202000000</v>
      </c>
      <c r="B1144" s="115" t="s">
        <v>439</v>
      </c>
      <c r="C1144" s="116" t="s">
        <v>185</v>
      </c>
      <c r="D1144" s="117" t="s">
        <v>140</v>
      </c>
      <c r="E1144" s="118" t="s">
        <v>140</v>
      </c>
      <c r="F1144" s="119" t="s">
        <v>441</v>
      </c>
      <c r="G1144" s="120" t="s">
        <v>440</v>
      </c>
      <c r="L1144" s="37" t="s">
        <v>569</v>
      </c>
      <c r="N1144" s="4"/>
      <c r="O1144" s="4"/>
    </row>
    <row r="1145" spans="1:15">
      <c r="A1145" s="121" t="str">
        <f t="shared" si="155"/>
        <v>71080202000001</v>
      </c>
      <c r="B1145" s="115" t="s">
        <v>439</v>
      </c>
      <c r="C1145" s="116" t="s">
        <v>185</v>
      </c>
      <c r="D1145" s="117" t="s">
        <v>140</v>
      </c>
      <c r="E1145" s="118" t="s">
        <v>140</v>
      </c>
      <c r="F1145" s="119" t="s">
        <v>441</v>
      </c>
      <c r="G1145" s="120" t="s">
        <v>96</v>
      </c>
      <c r="L1145" s="37" t="e">
        <v>#N/A</v>
      </c>
      <c r="N1145" s="4"/>
      <c r="O1145" s="4"/>
    </row>
    <row r="1146" spans="1:15">
      <c r="A1146" s="121" t="str">
        <f t="shared" si="155"/>
        <v>71080202010000</v>
      </c>
      <c r="B1146" s="115" t="s">
        <v>439</v>
      </c>
      <c r="C1146" s="116" t="s">
        <v>185</v>
      </c>
      <c r="D1146" s="117" t="s">
        <v>140</v>
      </c>
      <c r="E1146" s="118" t="s">
        <v>140</v>
      </c>
      <c r="F1146" s="119" t="s">
        <v>106</v>
      </c>
      <c r="G1146" s="120" t="s">
        <v>440</v>
      </c>
      <c r="L1146" s="37" t="s">
        <v>570</v>
      </c>
      <c r="N1146" s="4"/>
      <c r="O1146" s="4"/>
    </row>
    <row r="1147" spans="1:15" ht="30">
      <c r="A1147" s="121" t="str">
        <f t="shared" si="155"/>
        <v>71080202014511</v>
      </c>
      <c r="B1147" s="115" t="s">
        <v>439</v>
      </c>
      <c r="C1147" s="116" t="s">
        <v>185</v>
      </c>
      <c r="D1147" s="117" t="s">
        <v>140</v>
      </c>
      <c r="E1147" s="118" t="s">
        <v>140</v>
      </c>
      <c r="F1147" s="119" t="s">
        <v>106</v>
      </c>
      <c r="G1147" s="120">
        <v>4511</v>
      </c>
      <c r="L1147" s="37" t="s">
        <v>217</v>
      </c>
      <c r="M1147" s="38">
        <v>4511</v>
      </c>
      <c r="N1147" s="4"/>
      <c r="O1147" s="4"/>
    </row>
    <row r="1148" spans="1:15">
      <c r="A1148" s="121" t="str">
        <f t="shared" si="155"/>
        <v>71080202020000</v>
      </c>
      <c r="B1148" s="115" t="s">
        <v>439</v>
      </c>
      <c r="C1148" s="116" t="s">
        <v>185</v>
      </c>
      <c r="D1148" s="117" t="s">
        <v>140</v>
      </c>
      <c r="E1148" s="118" t="s">
        <v>140</v>
      </c>
      <c r="F1148" s="119" t="s">
        <v>140</v>
      </c>
      <c r="G1148" s="120" t="s">
        <v>440</v>
      </c>
      <c r="L1148" s="37" t="s">
        <v>571</v>
      </c>
      <c r="N1148" s="4"/>
      <c r="O1148" s="4"/>
    </row>
    <row r="1149" spans="1:15" ht="30">
      <c r="A1149" s="121" t="str">
        <f t="shared" si="155"/>
        <v>71080202025113</v>
      </c>
      <c r="B1149" s="115" t="s">
        <v>439</v>
      </c>
      <c r="C1149" s="116" t="s">
        <v>185</v>
      </c>
      <c r="D1149" s="117" t="s">
        <v>140</v>
      </c>
      <c r="E1149" s="118" t="s">
        <v>140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55"/>
        <v>71080203020000</v>
      </c>
      <c r="B1150" s="115" t="s">
        <v>439</v>
      </c>
      <c r="C1150" s="116" t="s">
        <v>185</v>
      </c>
      <c r="D1150" s="117" t="s">
        <v>140</v>
      </c>
      <c r="E1150" s="118" t="s">
        <v>442</v>
      </c>
      <c r="F1150" s="119" t="s">
        <v>140</v>
      </c>
      <c r="G1150" s="120" t="s">
        <v>440</v>
      </c>
      <c r="L1150" s="37" t="s">
        <v>572</v>
      </c>
      <c r="N1150" s="4"/>
      <c r="O1150" s="4"/>
    </row>
    <row r="1151" spans="1:15" ht="30">
      <c r="A1151" s="121" t="str">
        <f t="shared" si="155"/>
        <v>71080203025113</v>
      </c>
      <c r="B1151" s="115" t="s">
        <v>439</v>
      </c>
      <c r="C1151" s="116" t="s">
        <v>185</v>
      </c>
      <c r="D1151" s="117" t="s">
        <v>140</v>
      </c>
      <c r="E1151" s="118" t="s">
        <v>442</v>
      </c>
      <c r="F1151" s="119" t="s">
        <v>140</v>
      </c>
      <c r="G1151" s="120">
        <v>5113</v>
      </c>
      <c r="L1151" s="37" t="s">
        <v>174</v>
      </c>
      <c r="M1151" s="38">
        <v>5113</v>
      </c>
      <c r="N1151" s="4"/>
      <c r="O1151" s="4"/>
    </row>
    <row r="1152" spans="1:15">
      <c r="A1152" s="121" t="str">
        <f t="shared" si="155"/>
        <v>71080203025129</v>
      </c>
      <c r="B1152" s="115" t="s">
        <v>439</v>
      </c>
      <c r="C1152" s="116" t="s">
        <v>185</v>
      </c>
      <c r="D1152" s="117" t="s">
        <v>140</v>
      </c>
      <c r="E1152" s="118" t="s">
        <v>442</v>
      </c>
      <c r="F1152" s="119" t="s">
        <v>140</v>
      </c>
      <c r="G1152" s="120">
        <v>5129</v>
      </c>
      <c r="L1152" s="37" t="s">
        <v>424</v>
      </c>
      <c r="M1152" s="38">
        <v>5129</v>
      </c>
      <c r="N1152" s="4"/>
      <c r="O1152" s="4"/>
    </row>
    <row r="1153" spans="1:15">
      <c r="A1153" s="121" t="str">
        <f t="shared" si="155"/>
        <v>71080204014216</v>
      </c>
      <c r="B1153" s="115" t="s">
        <v>439</v>
      </c>
      <c r="C1153" s="116" t="s">
        <v>185</v>
      </c>
      <c r="D1153" s="117" t="s">
        <v>140</v>
      </c>
      <c r="E1153" s="118" t="s">
        <v>155</v>
      </c>
      <c r="F1153" s="119" t="s">
        <v>106</v>
      </c>
      <c r="G1153" s="120">
        <v>4216</v>
      </c>
      <c r="L1153" s="37" t="s">
        <v>118</v>
      </c>
      <c r="M1153" s="38">
        <v>4216</v>
      </c>
      <c r="N1153" s="4"/>
      <c r="O1153" s="4"/>
    </row>
    <row r="1154" spans="1:15">
      <c r="A1154" s="121" t="str">
        <f t="shared" si="155"/>
        <v>71080204020000</v>
      </c>
      <c r="B1154" s="115" t="s">
        <v>439</v>
      </c>
      <c r="C1154" s="116" t="s">
        <v>185</v>
      </c>
      <c r="D1154" s="117" t="s">
        <v>140</v>
      </c>
      <c r="E1154" s="118" t="s">
        <v>155</v>
      </c>
      <c r="F1154" s="119" t="s">
        <v>140</v>
      </c>
      <c r="G1154" s="120" t="s">
        <v>440</v>
      </c>
      <c r="L1154" s="37" t="s">
        <v>573</v>
      </c>
      <c r="N1154" s="4"/>
      <c r="O1154" s="4"/>
    </row>
    <row r="1155" spans="1:15" ht="30">
      <c r="A1155" s="121" t="str">
        <f t="shared" si="155"/>
        <v>71080204024511</v>
      </c>
      <c r="B1155" s="115" t="s">
        <v>439</v>
      </c>
      <c r="C1155" s="116" t="s">
        <v>185</v>
      </c>
      <c r="D1155" s="117" t="s">
        <v>140</v>
      </c>
      <c r="E1155" s="118" t="s">
        <v>155</v>
      </c>
      <c r="F1155" s="119" t="s">
        <v>140</v>
      </c>
      <c r="G1155" s="120">
        <v>4511</v>
      </c>
      <c r="L1155" s="37" t="s">
        <v>217</v>
      </c>
      <c r="M1155" s="38">
        <v>4511</v>
      </c>
      <c r="N1155" s="4"/>
      <c r="O1155" s="4"/>
    </row>
    <row r="1156" spans="1:15">
      <c r="A1156" s="121" t="str">
        <f t="shared" si="155"/>
        <v>71080204030000</v>
      </c>
      <c r="B1156" s="115" t="s">
        <v>439</v>
      </c>
      <c r="C1156" s="116" t="s">
        <v>185</v>
      </c>
      <c r="D1156" s="117" t="s">
        <v>140</v>
      </c>
      <c r="E1156" s="118" t="s">
        <v>155</v>
      </c>
      <c r="F1156" s="119" t="s">
        <v>442</v>
      </c>
      <c r="G1156" s="120" t="s">
        <v>440</v>
      </c>
      <c r="L1156" s="37" t="s">
        <v>0</v>
      </c>
      <c r="N1156" s="4"/>
      <c r="O1156" s="4"/>
    </row>
    <row r="1157" spans="1:15" ht="30">
      <c r="A1157" s="121" t="str">
        <f t="shared" si="155"/>
        <v>71080204035113</v>
      </c>
      <c r="B1157" s="115" t="s">
        <v>439</v>
      </c>
      <c r="C1157" s="116" t="s">
        <v>185</v>
      </c>
      <c r="D1157" s="117" t="s">
        <v>140</v>
      </c>
      <c r="E1157" s="118" t="s">
        <v>155</v>
      </c>
      <c r="F1157" s="119" t="s">
        <v>442</v>
      </c>
      <c r="G1157" s="120">
        <v>5113</v>
      </c>
      <c r="L1157" s="37" t="s">
        <v>174</v>
      </c>
      <c r="M1157" s="38">
        <v>5113</v>
      </c>
      <c r="N1157" s="4"/>
      <c r="O1157" s="4"/>
    </row>
    <row r="1158" spans="1:15">
      <c r="A1158" s="121" t="str">
        <f t="shared" si="155"/>
        <v>71080205000000</v>
      </c>
      <c r="B1158" s="115" t="s">
        <v>439</v>
      </c>
      <c r="C1158" s="116" t="s">
        <v>185</v>
      </c>
      <c r="D1158" s="117" t="s">
        <v>140</v>
      </c>
      <c r="E1158" s="118" t="s">
        <v>149</v>
      </c>
      <c r="F1158" s="119" t="s">
        <v>441</v>
      </c>
      <c r="G1158" s="120" t="s">
        <v>440</v>
      </c>
      <c r="L1158" s="37" t="s">
        <v>1</v>
      </c>
      <c r="N1158" s="4"/>
      <c r="O1158" s="4"/>
    </row>
    <row r="1159" spans="1:15">
      <c r="A1159" s="121" t="str">
        <f t="shared" si="155"/>
        <v>71080205000001</v>
      </c>
      <c r="B1159" s="115" t="s">
        <v>439</v>
      </c>
      <c r="C1159" s="116" t="s">
        <v>185</v>
      </c>
      <c r="D1159" s="117" t="s">
        <v>140</v>
      </c>
      <c r="E1159" s="118" t="s">
        <v>149</v>
      </c>
      <c r="F1159" s="119" t="s">
        <v>441</v>
      </c>
      <c r="G1159" s="120" t="s">
        <v>96</v>
      </c>
      <c r="L1159" s="37" t="e">
        <v>#N/A</v>
      </c>
      <c r="N1159" s="4"/>
      <c r="O1159" s="4"/>
    </row>
    <row r="1160" spans="1:15">
      <c r="A1160" s="121" t="str">
        <f t="shared" si="155"/>
        <v>71080205010000</v>
      </c>
      <c r="B1160" s="115" t="s">
        <v>439</v>
      </c>
      <c r="C1160" s="116" t="s">
        <v>185</v>
      </c>
      <c r="D1160" s="117" t="s">
        <v>140</v>
      </c>
      <c r="E1160" s="118" t="s">
        <v>149</v>
      </c>
      <c r="F1160" s="119" t="s">
        <v>106</v>
      </c>
      <c r="G1160" s="120" t="s">
        <v>440</v>
      </c>
      <c r="L1160" s="37" t="s">
        <v>2</v>
      </c>
      <c r="N1160" s="4"/>
      <c r="O1160" s="4"/>
    </row>
    <row r="1161" spans="1:15" ht="30">
      <c r="A1161" s="121" t="str">
        <f t="shared" si="155"/>
        <v>71080205014511</v>
      </c>
      <c r="B1161" s="115" t="s">
        <v>439</v>
      </c>
      <c r="C1161" s="116" t="s">
        <v>185</v>
      </c>
      <c r="D1161" s="117" t="s">
        <v>140</v>
      </c>
      <c r="E1161" s="118" t="s">
        <v>149</v>
      </c>
      <c r="F1161" s="119" t="s">
        <v>106</v>
      </c>
      <c r="G1161" s="120">
        <v>4511</v>
      </c>
      <c r="L1161" s="37" t="s">
        <v>217</v>
      </c>
      <c r="M1161" s="38">
        <v>4511</v>
      </c>
      <c r="N1161" s="4"/>
      <c r="O1161" s="4"/>
    </row>
    <row r="1162" spans="1:15">
      <c r="A1162" s="121" t="str">
        <f t="shared" si="155"/>
        <v>71080205020000</v>
      </c>
      <c r="B1162" s="115" t="s">
        <v>439</v>
      </c>
      <c r="C1162" s="116" t="s">
        <v>185</v>
      </c>
      <c r="D1162" s="117" t="s">
        <v>140</v>
      </c>
      <c r="E1162" s="118" t="s">
        <v>149</v>
      </c>
      <c r="F1162" s="119" t="s">
        <v>140</v>
      </c>
      <c r="G1162" s="120" t="s">
        <v>440</v>
      </c>
      <c r="L1162" s="37" t="s">
        <v>3</v>
      </c>
      <c r="N1162" s="4"/>
      <c r="O1162" s="4"/>
    </row>
    <row r="1163" spans="1:15" ht="30">
      <c r="A1163" s="121" t="str">
        <f t="shared" si="155"/>
        <v>71080205024511</v>
      </c>
      <c r="B1163" s="115" t="s">
        <v>439</v>
      </c>
      <c r="C1163" s="116" t="s">
        <v>185</v>
      </c>
      <c r="D1163" s="117" t="s">
        <v>140</v>
      </c>
      <c r="E1163" s="118" t="s">
        <v>149</v>
      </c>
      <c r="F1163" s="119" t="s">
        <v>140</v>
      </c>
      <c r="G1163" s="120">
        <v>4511</v>
      </c>
      <c r="L1163" s="37" t="s">
        <v>217</v>
      </c>
      <c r="M1163" s="38">
        <v>4511</v>
      </c>
      <c r="N1163" s="4"/>
      <c r="O1163" s="4"/>
    </row>
    <row r="1164" spans="1:15">
      <c r="A1164" s="121" t="str">
        <f t="shared" si="155"/>
        <v>71080207000000</v>
      </c>
      <c r="B1164" s="115" t="s">
        <v>439</v>
      </c>
      <c r="C1164" s="116" t="s">
        <v>185</v>
      </c>
      <c r="D1164" s="117" t="s">
        <v>140</v>
      </c>
      <c r="E1164" s="118" t="s">
        <v>183</v>
      </c>
      <c r="F1164" s="119" t="s">
        <v>441</v>
      </c>
      <c r="G1164" s="120" t="s">
        <v>440</v>
      </c>
      <c r="L1164" s="37" t="s">
        <v>4</v>
      </c>
      <c r="N1164" s="4"/>
      <c r="O1164" s="4"/>
    </row>
    <row r="1165" spans="1:15">
      <c r="A1165" s="121" t="str">
        <f t="shared" si="155"/>
        <v>71080207000001</v>
      </c>
      <c r="B1165" s="115" t="s">
        <v>439</v>
      </c>
      <c r="C1165" s="116" t="s">
        <v>185</v>
      </c>
      <c r="D1165" s="117" t="s">
        <v>140</v>
      </c>
      <c r="E1165" s="118" t="s">
        <v>183</v>
      </c>
      <c r="F1165" s="119" t="s">
        <v>441</v>
      </c>
      <c r="G1165" s="120" t="s">
        <v>96</v>
      </c>
      <c r="L1165" s="37" t="e">
        <v>#N/A</v>
      </c>
      <c r="N1165" s="4"/>
      <c r="O1165" s="4"/>
    </row>
    <row r="1166" spans="1:15">
      <c r="A1166" s="121" t="str">
        <f t="shared" si="155"/>
        <v>71080207010000</v>
      </c>
      <c r="B1166" s="115" t="s">
        <v>439</v>
      </c>
      <c r="C1166" s="116" t="s">
        <v>185</v>
      </c>
      <c r="D1166" s="117" t="s">
        <v>140</v>
      </c>
      <c r="E1166" s="118" t="s">
        <v>183</v>
      </c>
      <c r="F1166" s="119" t="s">
        <v>106</v>
      </c>
      <c r="G1166" s="120" t="s">
        <v>440</v>
      </c>
      <c r="L1166" s="37" t="s">
        <v>5</v>
      </c>
      <c r="N1166" s="4"/>
      <c r="O1166" s="4"/>
    </row>
    <row r="1167" spans="1:15">
      <c r="A1167" s="121" t="str">
        <f t="shared" si="155"/>
        <v>71080207014239</v>
      </c>
      <c r="B1167" s="115" t="s">
        <v>439</v>
      </c>
      <c r="C1167" s="116" t="s">
        <v>185</v>
      </c>
      <c r="D1167" s="117" t="s">
        <v>140</v>
      </c>
      <c r="E1167" s="118" t="s">
        <v>183</v>
      </c>
      <c r="F1167" s="119" t="s">
        <v>106</v>
      </c>
      <c r="G1167" s="120">
        <v>4239</v>
      </c>
      <c r="L1167" s="37" t="s">
        <v>125</v>
      </c>
      <c r="M1167" s="38">
        <v>4239</v>
      </c>
      <c r="N1167" s="4"/>
      <c r="O1167" s="4"/>
    </row>
    <row r="1168" spans="1:15" ht="30">
      <c r="A1168" s="121" t="str">
        <f t="shared" si="155"/>
        <v>71080207014251</v>
      </c>
      <c r="B1168" s="115" t="s">
        <v>439</v>
      </c>
      <c r="C1168" s="116" t="s">
        <v>185</v>
      </c>
      <c r="D1168" s="117" t="s">
        <v>140</v>
      </c>
      <c r="E1168" s="118" t="s">
        <v>183</v>
      </c>
      <c r="F1168" s="119" t="s">
        <v>106</v>
      </c>
      <c r="G1168" s="120">
        <v>4251</v>
      </c>
      <c r="L1168" s="37" t="s">
        <v>142</v>
      </c>
      <c r="M1168" s="38">
        <v>4251</v>
      </c>
      <c r="N1168" s="4"/>
      <c r="O1168" s="4"/>
    </row>
    <row r="1169" spans="1:15">
      <c r="A1169" s="121" t="str">
        <f t="shared" si="155"/>
        <v>71080300000000</v>
      </c>
      <c r="B1169" s="115" t="s">
        <v>439</v>
      </c>
      <c r="C1169" s="116" t="s">
        <v>185</v>
      </c>
      <c r="D1169" s="117" t="s">
        <v>442</v>
      </c>
      <c r="E1169" s="118" t="s">
        <v>441</v>
      </c>
      <c r="F1169" s="119" t="s">
        <v>441</v>
      </c>
      <c r="G1169" s="120" t="s">
        <v>440</v>
      </c>
      <c r="L1169" s="37" t="s">
        <v>6</v>
      </c>
      <c r="N1169" s="4"/>
      <c r="O1169" s="4"/>
    </row>
    <row r="1170" spans="1:15">
      <c r="A1170" s="121" t="str">
        <f t="shared" si="155"/>
        <v>71080300000001</v>
      </c>
      <c r="B1170" s="115" t="s">
        <v>439</v>
      </c>
      <c r="C1170" s="116" t="s">
        <v>185</v>
      </c>
      <c r="D1170" s="117" t="s">
        <v>442</v>
      </c>
      <c r="E1170" s="118" t="s">
        <v>441</v>
      </c>
      <c r="F1170" s="119" t="s">
        <v>441</v>
      </c>
      <c r="G1170" s="120" t="s">
        <v>96</v>
      </c>
      <c r="L1170" s="37" t="e">
        <v>#N/A</v>
      </c>
      <c r="N1170" s="4"/>
      <c r="O1170" s="4"/>
    </row>
    <row r="1171" spans="1:15">
      <c r="A1171" s="121" t="str">
        <f t="shared" si="155"/>
        <v>71080301000000</v>
      </c>
      <c r="B1171" s="115" t="s">
        <v>439</v>
      </c>
      <c r="C1171" s="116" t="s">
        <v>185</v>
      </c>
      <c r="D1171" s="117" t="s">
        <v>442</v>
      </c>
      <c r="E1171" s="118" t="s">
        <v>106</v>
      </c>
      <c r="F1171" s="119" t="s">
        <v>441</v>
      </c>
      <c r="G1171" s="120" t="s">
        <v>440</v>
      </c>
      <c r="L1171" s="37" t="s">
        <v>7</v>
      </c>
      <c r="N1171" s="4"/>
      <c r="O1171" s="4"/>
    </row>
    <row r="1172" spans="1:15">
      <c r="A1172" s="121" t="str">
        <f t="shared" si="155"/>
        <v>71080301000001</v>
      </c>
      <c r="B1172" s="115" t="s">
        <v>439</v>
      </c>
      <c r="C1172" s="116" t="s">
        <v>185</v>
      </c>
      <c r="D1172" s="117" t="s">
        <v>442</v>
      </c>
      <c r="E1172" s="118" t="s">
        <v>106</v>
      </c>
      <c r="F1172" s="119" t="s">
        <v>441</v>
      </c>
      <c r="G1172" s="120" t="s">
        <v>96</v>
      </c>
      <c r="L1172" s="37" t="e">
        <v>#N/A</v>
      </c>
      <c r="N1172" s="4"/>
      <c r="O1172" s="4"/>
    </row>
    <row r="1173" spans="1:15">
      <c r="A1173" s="121" t="str">
        <f t="shared" si="155"/>
        <v>71080301010000</v>
      </c>
      <c r="B1173" s="115" t="s">
        <v>439</v>
      </c>
      <c r="C1173" s="116" t="s">
        <v>185</v>
      </c>
      <c r="D1173" s="117" t="s">
        <v>442</v>
      </c>
      <c r="E1173" s="118" t="s">
        <v>106</v>
      </c>
      <c r="F1173" s="119" t="s">
        <v>106</v>
      </c>
      <c r="G1173" s="120" t="s">
        <v>440</v>
      </c>
      <c r="L1173" s="37" t="s">
        <v>8</v>
      </c>
      <c r="N1173" s="4"/>
      <c r="O1173" s="4"/>
    </row>
    <row r="1174" spans="1:15">
      <c r="A1174" s="121" t="str">
        <f t="shared" si="155"/>
        <v>71080301014241</v>
      </c>
      <c r="B1174" s="115" t="s">
        <v>439</v>
      </c>
      <c r="C1174" s="116" t="s">
        <v>185</v>
      </c>
      <c r="D1174" s="117" t="s">
        <v>442</v>
      </c>
      <c r="E1174" s="118" t="s">
        <v>106</v>
      </c>
      <c r="F1174" s="119" t="s">
        <v>106</v>
      </c>
      <c r="G1174" s="120">
        <v>4241</v>
      </c>
      <c r="L1174" s="37" t="s">
        <v>396</v>
      </c>
      <c r="M1174" s="38">
        <v>4241</v>
      </c>
      <c r="N1174" s="4"/>
      <c r="O1174" s="4"/>
    </row>
    <row r="1175" spans="1:15">
      <c r="A1175" s="121" t="str">
        <f t="shared" si="155"/>
        <v>71080400000000</v>
      </c>
      <c r="B1175" s="115" t="s">
        <v>439</v>
      </c>
      <c r="C1175" s="116" t="s">
        <v>185</v>
      </c>
      <c r="D1175" s="117" t="s">
        <v>155</v>
      </c>
      <c r="E1175" s="118" t="s">
        <v>441</v>
      </c>
      <c r="F1175" s="119" t="s">
        <v>441</v>
      </c>
      <c r="G1175" s="120" t="s">
        <v>440</v>
      </c>
      <c r="L1175" s="37" t="s">
        <v>9</v>
      </c>
      <c r="N1175" s="4"/>
      <c r="O1175" s="4"/>
    </row>
    <row r="1176" spans="1:15">
      <c r="A1176" s="121" t="str">
        <f t="shared" si="155"/>
        <v>71080400000001</v>
      </c>
      <c r="B1176" s="115" t="s">
        <v>439</v>
      </c>
      <c r="C1176" s="116" t="s">
        <v>185</v>
      </c>
      <c r="D1176" s="117" t="s">
        <v>155</v>
      </c>
      <c r="E1176" s="118" t="s">
        <v>441</v>
      </c>
      <c r="F1176" s="119" t="s">
        <v>441</v>
      </c>
      <c r="G1176" s="120" t="s">
        <v>96</v>
      </c>
      <c r="L1176" s="37" t="e">
        <v>#N/A</v>
      </c>
      <c r="N1176" s="4"/>
      <c r="O1176" s="4"/>
    </row>
    <row r="1177" spans="1:15">
      <c r="A1177" s="121" t="str">
        <f t="shared" si="155"/>
        <v>71080403000000</v>
      </c>
      <c r="B1177" s="115" t="s">
        <v>439</v>
      </c>
      <c r="C1177" s="116" t="s">
        <v>185</v>
      </c>
      <c r="D1177" s="117" t="s">
        <v>155</v>
      </c>
      <c r="E1177" s="118" t="s">
        <v>442</v>
      </c>
      <c r="F1177" s="119" t="s">
        <v>441</v>
      </c>
      <c r="G1177" s="120" t="s">
        <v>440</v>
      </c>
      <c r="L1177" s="37" t="s">
        <v>10</v>
      </c>
      <c r="N1177" s="4"/>
      <c r="O1177" s="4"/>
    </row>
    <row r="1178" spans="1:15">
      <c r="A1178" s="121" t="str">
        <f t="shared" si="155"/>
        <v>71080403000001</v>
      </c>
      <c r="B1178" s="115" t="s">
        <v>439</v>
      </c>
      <c r="C1178" s="116" t="s">
        <v>185</v>
      </c>
      <c r="D1178" s="117" t="s">
        <v>155</v>
      </c>
      <c r="E1178" s="118" t="s">
        <v>442</v>
      </c>
      <c r="F1178" s="119" t="s">
        <v>441</v>
      </c>
      <c r="G1178" s="120" t="s">
        <v>96</v>
      </c>
      <c r="L1178" s="37" t="e">
        <v>#N/A</v>
      </c>
      <c r="N1178" s="4"/>
      <c r="O1178" s="4"/>
    </row>
    <row r="1179" spans="1:15">
      <c r="A1179" s="121" t="str">
        <f t="shared" si="155"/>
        <v>71080403010000</v>
      </c>
      <c r="B1179" s="115" t="s">
        <v>439</v>
      </c>
      <c r="C1179" s="116" t="s">
        <v>185</v>
      </c>
      <c r="D1179" s="117" t="s">
        <v>155</v>
      </c>
      <c r="E1179" s="118" t="s">
        <v>442</v>
      </c>
      <c r="F1179" s="119" t="s">
        <v>106</v>
      </c>
      <c r="G1179" s="120" t="s">
        <v>440</v>
      </c>
      <c r="L1179" s="37" t="s">
        <v>11</v>
      </c>
      <c r="N1179" s="4"/>
      <c r="O1179" s="4"/>
    </row>
    <row r="1180" spans="1:15" ht="30">
      <c r="A1180" s="121" t="str">
        <f t="shared" si="155"/>
        <v>71080403014819</v>
      </c>
      <c r="B1180" s="115" t="s">
        <v>439</v>
      </c>
      <c r="C1180" s="116" t="s">
        <v>185</v>
      </c>
      <c r="D1180" s="117" t="s">
        <v>155</v>
      </c>
      <c r="E1180" s="118" t="s">
        <v>442</v>
      </c>
      <c r="F1180" s="119" t="s">
        <v>106</v>
      </c>
      <c r="G1180" s="120">
        <v>4819</v>
      </c>
      <c r="L1180" s="37" t="s">
        <v>219</v>
      </c>
      <c r="M1180" s="38">
        <v>4819</v>
      </c>
      <c r="N1180" s="4"/>
      <c r="O1180" s="4"/>
    </row>
    <row r="1181" spans="1:15">
      <c r="A1181" s="121" t="str">
        <f t="shared" si="155"/>
        <v>71090101014239</v>
      </c>
      <c r="B1181" s="115" t="s">
        <v>439</v>
      </c>
      <c r="C1181" s="116" t="s">
        <v>187</v>
      </c>
      <c r="D1181" s="117" t="s">
        <v>106</v>
      </c>
      <c r="E1181" s="118" t="s">
        <v>106</v>
      </c>
      <c r="F1181" s="119" t="s">
        <v>106</v>
      </c>
      <c r="G1181" s="120">
        <v>4239</v>
      </c>
      <c r="L1181" s="37" t="s">
        <v>125</v>
      </c>
      <c r="M1181" s="38">
        <v>4239</v>
      </c>
      <c r="N1181" s="4"/>
      <c r="O1181" s="4"/>
    </row>
    <row r="1182" spans="1:15">
      <c r="A1182" s="121" t="str">
        <f t="shared" si="155"/>
        <v>71090101020000</v>
      </c>
      <c r="B1182" s="115" t="s">
        <v>439</v>
      </c>
      <c r="C1182" s="116" t="s">
        <v>187</v>
      </c>
      <c r="D1182" s="117" t="s">
        <v>106</v>
      </c>
      <c r="E1182" s="118" t="s">
        <v>106</v>
      </c>
      <c r="F1182" s="119" t="s">
        <v>140</v>
      </c>
      <c r="G1182" s="120" t="s">
        <v>440</v>
      </c>
      <c r="L1182" s="37" t="s">
        <v>12</v>
      </c>
      <c r="N1182" s="4"/>
      <c r="O1182" s="4"/>
    </row>
    <row r="1183" spans="1:15">
      <c r="A1183" s="121" t="str">
        <f t="shared" ref="A1183:A1246" si="156">CONCATENATE(B1183,C1183,D1183,E1183,F1183,G1183)</f>
        <v>71090101025129</v>
      </c>
      <c r="B1183" s="115" t="s">
        <v>439</v>
      </c>
      <c r="C1183" s="116" t="s">
        <v>187</v>
      </c>
      <c r="D1183" s="117" t="s">
        <v>106</v>
      </c>
      <c r="E1183" s="118" t="s">
        <v>106</v>
      </c>
      <c r="F1183" s="119" t="s">
        <v>140</v>
      </c>
      <c r="G1183" s="120">
        <v>5129</v>
      </c>
      <c r="L1183" s="37" t="s">
        <v>424</v>
      </c>
      <c r="M1183" s="38">
        <v>5129</v>
      </c>
      <c r="N1183" s="4"/>
      <c r="O1183" s="4"/>
    </row>
    <row r="1184" spans="1:15">
      <c r="A1184" s="121" t="str">
        <f t="shared" si="156"/>
        <v>71090101030000</v>
      </c>
      <c r="B1184" s="115" t="s">
        <v>439</v>
      </c>
      <c r="C1184" s="116" t="s">
        <v>187</v>
      </c>
      <c r="D1184" s="117" t="s">
        <v>106</v>
      </c>
      <c r="E1184" s="118" t="s">
        <v>106</v>
      </c>
      <c r="F1184" s="119" t="s">
        <v>442</v>
      </c>
      <c r="G1184" s="120" t="s">
        <v>440</v>
      </c>
      <c r="L1184" s="37" t="s">
        <v>13</v>
      </c>
      <c r="N1184" s="4"/>
      <c r="O1184" s="4"/>
    </row>
    <row r="1185" spans="1:15">
      <c r="A1185" s="121" t="str">
        <f t="shared" si="156"/>
        <v>71090101034239</v>
      </c>
      <c r="B1185" s="115" t="s">
        <v>439</v>
      </c>
      <c r="C1185" s="116" t="s">
        <v>187</v>
      </c>
      <c r="D1185" s="117" t="s">
        <v>106</v>
      </c>
      <c r="E1185" s="118" t="s">
        <v>106</v>
      </c>
      <c r="F1185" s="119" t="s">
        <v>442</v>
      </c>
      <c r="G1185" s="120">
        <v>4239</v>
      </c>
      <c r="L1185" s="37" t="s">
        <v>125</v>
      </c>
      <c r="M1185" s="38">
        <v>4239</v>
      </c>
      <c r="N1185" s="4"/>
      <c r="O1185" s="4"/>
    </row>
    <row r="1186" spans="1:15">
      <c r="A1186" s="121" t="str">
        <f t="shared" si="156"/>
        <v>71090102000000</v>
      </c>
      <c r="B1186" s="115" t="s">
        <v>439</v>
      </c>
      <c r="C1186" s="116" t="s">
        <v>187</v>
      </c>
      <c r="D1186" s="117" t="s">
        <v>106</v>
      </c>
      <c r="E1186" s="118" t="s">
        <v>140</v>
      </c>
      <c r="F1186" s="119" t="s">
        <v>441</v>
      </c>
      <c r="G1186" s="120" t="s">
        <v>440</v>
      </c>
      <c r="L1186" s="37" t="s">
        <v>14</v>
      </c>
      <c r="N1186" s="4"/>
      <c r="O1186" s="4"/>
    </row>
    <row r="1187" spans="1:15">
      <c r="A1187" s="121" t="str">
        <f t="shared" si="156"/>
        <v>71090102000001</v>
      </c>
      <c r="B1187" s="115" t="s">
        <v>439</v>
      </c>
      <c r="C1187" s="116" t="s">
        <v>187</v>
      </c>
      <c r="D1187" s="117" t="s">
        <v>106</v>
      </c>
      <c r="E1187" s="118" t="s">
        <v>140</v>
      </c>
      <c r="F1187" s="119" t="s">
        <v>441</v>
      </c>
      <c r="G1187" s="120" t="s">
        <v>96</v>
      </c>
      <c r="L1187" s="37" t="e">
        <v>#N/A</v>
      </c>
      <c r="N1187" s="4"/>
      <c r="O1187" s="4"/>
    </row>
    <row r="1188" spans="1:15">
      <c r="A1188" s="121" t="str">
        <f t="shared" si="156"/>
        <v>71090102010000</v>
      </c>
      <c r="B1188" s="115" t="s">
        <v>439</v>
      </c>
      <c r="C1188" s="116" t="s">
        <v>187</v>
      </c>
      <c r="D1188" s="117" t="s">
        <v>106</v>
      </c>
      <c r="E1188" s="118" t="s">
        <v>140</v>
      </c>
      <c r="F1188" s="119" t="s">
        <v>106</v>
      </c>
      <c r="G1188" s="120" t="s">
        <v>440</v>
      </c>
      <c r="L1188" s="37" t="s">
        <v>15</v>
      </c>
      <c r="N1188" s="4"/>
      <c r="O1188" s="4"/>
    </row>
    <row r="1189" spans="1:15">
      <c r="A1189" s="121" t="str">
        <f t="shared" si="156"/>
        <v>71090102014239</v>
      </c>
      <c r="B1189" s="115" t="s">
        <v>439</v>
      </c>
      <c r="C1189" s="116" t="s">
        <v>187</v>
      </c>
      <c r="D1189" s="117" t="s">
        <v>106</v>
      </c>
      <c r="E1189" s="118" t="s">
        <v>140</v>
      </c>
      <c r="F1189" s="119" t="s">
        <v>106</v>
      </c>
      <c r="G1189" s="120">
        <v>4239</v>
      </c>
      <c r="L1189" s="37" t="s">
        <v>125</v>
      </c>
      <c r="M1189" s="38">
        <v>4239</v>
      </c>
      <c r="N1189" s="4"/>
      <c r="O1189" s="4"/>
    </row>
    <row r="1190" spans="1:15">
      <c r="A1190" s="121" t="str">
        <f t="shared" si="156"/>
        <v>71090102020000</v>
      </c>
      <c r="B1190" s="115" t="s">
        <v>439</v>
      </c>
      <c r="C1190" s="116" t="s">
        <v>187</v>
      </c>
      <c r="D1190" s="117" t="s">
        <v>106</v>
      </c>
      <c r="E1190" s="118" t="s">
        <v>140</v>
      </c>
      <c r="F1190" s="119" t="s">
        <v>140</v>
      </c>
      <c r="G1190" s="120" t="s">
        <v>440</v>
      </c>
      <c r="L1190" s="37" t="s">
        <v>16</v>
      </c>
      <c r="N1190" s="4"/>
      <c r="O1190" s="4"/>
    </row>
    <row r="1191" spans="1:15">
      <c r="A1191" s="121" t="str">
        <f t="shared" si="156"/>
        <v>71090102024239</v>
      </c>
      <c r="B1191" s="115" t="s">
        <v>439</v>
      </c>
      <c r="C1191" s="116" t="s">
        <v>187</v>
      </c>
      <c r="D1191" s="117" t="s">
        <v>106</v>
      </c>
      <c r="E1191" s="118" t="s">
        <v>140</v>
      </c>
      <c r="F1191" s="119" t="s">
        <v>140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56"/>
        <v>71090102030000</v>
      </c>
      <c r="B1192" s="115" t="s">
        <v>439</v>
      </c>
      <c r="C1192" s="116" t="s">
        <v>187</v>
      </c>
      <c r="D1192" s="117" t="s">
        <v>106</v>
      </c>
      <c r="E1192" s="118" t="s">
        <v>140</v>
      </c>
      <c r="F1192" s="119" t="s">
        <v>442</v>
      </c>
      <c r="G1192" s="120" t="s">
        <v>440</v>
      </c>
      <c r="L1192" s="37" t="s">
        <v>17</v>
      </c>
      <c r="N1192" s="4"/>
      <c r="O1192" s="4"/>
    </row>
    <row r="1193" spans="1:15">
      <c r="A1193" s="121" t="str">
        <f t="shared" si="156"/>
        <v>71090102034239</v>
      </c>
      <c r="B1193" s="115" t="s">
        <v>439</v>
      </c>
      <c r="C1193" s="116" t="s">
        <v>187</v>
      </c>
      <c r="D1193" s="117" t="s">
        <v>106</v>
      </c>
      <c r="E1193" s="118" t="s">
        <v>140</v>
      </c>
      <c r="F1193" s="119" t="s">
        <v>442</v>
      </c>
      <c r="G1193" s="120">
        <v>4239</v>
      </c>
      <c r="L1193" s="37" t="s">
        <v>125</v>
      </c>
      <c r="M1193" s="38">
        <v>4239</v>
      </c>
      <c r="N1193" s="4"/>
      <c r="O1193" s="4"/>
    </row>
    <row r="1194" spans="1:15">
      <c r="A1194" s="121" t="str">
        <f t="shared" si="156"/>
        <v>71090200000000</v>
      </c>
      <c r="B1194" s="115" t="s">
        <v>439</v>
      </c>
      <c r="C1194" s="116" t="s">
        <v>187</v>
      </c>
      <c r="D1194" s="117" t="s">
        <v>140</v>
      </c>
      <c r="E1194" s="118" t="s">
        <v>441</v>
      </c>
      <c r="F1194" s="119" t="s">
        <v>441</v>
      </c>
      <c r="G1194" s="120" t="s">
        <v>440</v>
      </c>
      <c r="L1194" s="37" t="s">
        <v>18</v>
      </c>
      <c r="N1194" s="4"/>
      <c r="O1194" s="4"/>
    </row>
    <row r="1195" spans="1:15">
      <c r="A1195" s="121" t="str">
        <f t="shared" si="156"/>
        <v>71090200000001</v>
      </c>
      <c r="B1195" s="115" t="s">
        <v>439</v>
      </c>
      <c r="C1195" s="116" t="s">
        <v>187</v>
      </c>
      <c r="D1195" s="117" t="s">
        <v>140</v>
      </c>
      <c r="E1195" s="118" t="s">
        <v>441</v>
      </c>
      <c r="F1195" s="119" t="s">
        <v>441</v>
      </c>
      <c r="G1195" s="120" t="s">
        <v>96</v>
      </c>
      <c r="L1195" s="37" t="e">
        <v>#N/A</v>
      </c>
      <c r="N1195" s="4"/>
      <c r="O1195" s="4"/>
    </row>
    <row r="1196" spans="1:15">
      <c r="A1196" s="121" t="str">
        <f t="shared" si="156"/>
        <v>71090201000000</v>
      </c>
      <c r="B1196" s="115" t="s">
        <v>439</v>
      </c>
      <c r="C1196" s="116" t="s">
        <v>187</v>
      </c>
      <c r="D1196" s="117" t="s">
        <v>140</v>
      </c>
      <c r="E1196" s="118" t="s">
        <v>106</v>
      </c>
      <c r="F1196" s="119" t="s">
        <v>441</v>
      </c>
      <c r="G1196" s="120" t="s">
        <v>440</v>
      </c>
      <c r="L1196" s="37" t="s">
        <v>19</v>
      </c>
      <c r="N1196" s="4"/>
      <c r="O1196" s="4"/>
    </row>
    <row r="1197" spans="1:15">
      <c r="A1197" s="121" t="str">
        <f t="shared" si="156"/>
        <v>71090201000001</v>
      </c>
      <c r="B1197" s="115" t="s">
        <v>439</v>
      </c>
      <c r="C1197" s="116" t="s">
        <v>187</v>
      </c>
      <c r="D1197" s="117" t="s">
        <v>140</v>
      </c>
      <c r="E1197" s="118" t="s">
        <v>106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56"/>
        <v>71090201010000</v>
      </c>
      <c r="B1198" s="115" t="s">
        <v>439</v>
      </c>
      <c r="C1198" s="116" t="s">
        <v>187</v>
      </c>
      <c r="D1198" s="117" t="s">
        <v>140</v>
      </c>
      <c r="E1198" s="118" t="s">
        <v>106</v>
      </c>
      <c r="F1198" s="119" t="s">
        <v>106</v>
      </c>
      <c r="G1198" s="120" t="s">
        <v>440</v>
      </c>
      <c r="L1198" s="37" t="s">
        <v>20</v>
      </c>
      <c r="N1198" s="4"/>
      <c r="O1198" s="4"/>
    </row>
    <row r="1199" spans="1:15">
      <c r="A1199" s="121" t="str">
        <f t="shared" si="156"/>
        <v>71090201014239</v>
      </c>
      <c r="B1199" s="115" t="s">
        <v>439</v>
      </c>
      <c r="C1199" s="116" t="s">
        <v>187</v>
      </c>
      <c r="D1199" s="117" t="s">
        <v>140</v>
      </c>
      <c r="E1199" s="118" t="s">
        <v>106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56"/>
        <v>71090201020000</v>
      </c>
      <c r="B1200" s="115" t="s">
        <v>439</v>
      </c>
      <c r="C1200" s="116" t="s">
        <v>187</v>
      </c>
      <c r="D1200" s="117" t="s">
        <v>140</v>
      </c>
      <c r="E1200" s="118" t="s">
        <v>106</v>
      </c>
      <c r="F1200" s="119" t="s">
        <v>140</v>
      </c>
      <c r="G1200" s="120" t="s">
        <v>440</v>
      </c>
      <c r="L1200" s="37" t="s">
        <v>21</v>
      </c>
      <c r="N1200" s="4"/>
      <c r="O1200" s="4"/>
    </row>
    <row r="1201" spans="1:15">
      <c r="A1201" s="121" t="str">
        <f t="shared" si="156"/>
        <v>71090201024239</v>
      </c>
      <c r="B1201" s="115" t="s">
        <v>439</v>
      </c>
      <c r="C1201" s="116" t="s">
        <v>187</v>
      </c>
      <c r="D1201" s="117" t="s">
        <v>140</v>
      </c>
      <c r="E1201" s="118" t="s">
        <v>106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56"/>
        <v>71090201030000</v>
      </c>
      <c r="B1202" s="115" t="s">
        <v>439</v>
      </c>
      <c r="C1202" s="116" t="s">
        <v>187</v>
      </c>
      <c r="D1202" s="117" t="s">
        <v>140</v>
      </c>
      <c r="E1202" s="118" t="s">
        <v>106</v>
      </c>
      <c r="F1202" s="119" t="s">
        <v>442</v>
      </c>
      <c r="G1202" s="120" t="s">
        <v>440</v>
      </c>
      <c r="L1202" s="37" t="s">
        <v>22</v>
      </c>
      <c r="N1202" s="4"/>
      <c r="O1202" s="4"/>
    </row>
    <row r="1203" spans="1:15">
      <c r="A1203" s="121" t="str">
        <f t="shared" si="156"/>
        <v>71090201034239</v>
      </c>
      <c r="B1203" s="115" t="s">
        <v>439</v>
      </c>
      <c r="C1203" s="116" t="s">
        <v>187</v>
      </c>
      <c r="D1203" s="117" t="s">
        <v>140</v>
      </c>
      <c r="E1203" s="118" t="s">
        <v>106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56"/>
        <v>71090201040000</v>
      </c>
      <c r="B1204" s="115" t="s">
        <v>439</v>
      </c>
      <c r="C1204" s="116" t="s">
        <v>187</v>
      </c>
      <c r="D1204" s="117" t="s">
        <v>140</v>
      </c>
      <c r="E1204" s="118" t="s">
        <v>106</v>
      </c>
      <c r="F1204" s="119" t="s">
        <v>155</v>
      </c>
      <c r="G1204" s="120" t="s">
        <v>440</v>
      </c>
      <c r="L1204" s="37" t="s">
        <v>23</v>
      </c>
      <c r="N1204" s="4"/>
      <c r="O1204" s="4"/>
    </row>
    <row r="1205" spans="1:15">
      <c r="A1205" s="121" t="str">
        <f t="shared" si="156"/>
        <v>71090201044239</v>
      </c>
      <c r="B1205" s="115" t="s">
        <v>439</v>
      </c>
      <c r="C1205" s="116" t="s">
        <v>187</v>
      </c>
      <c r="D1205" s="117" t="s">
        <v>140</v>
      </c>
      <c r="E1205" s="118" t="s">
        <v>106</v>
      </c>
      <c r="F1205" s="119" t="s">
        <v>155</v>
      </c>
      <c r="G1205" s="120">
        <v>4239</v>
      </c>
      <c r="L1205" s="37" t="s">
        <v>125</v>
      </c>
      <c r="M1205" s="38">
        <v>4239</v>
      </c>
      <c r="N1205" s="4"/>
      <c r="O1205" s="4"/>
    </row>
    <row r="1206" spans="1:15">
      <c r="A1206" s="121" t="str">
        <f t="shared" si="156"/>
        <v>71090202000000</v>
      </c>
      <c r="B1206" s="115" t="s">
        <v>439</v>
      </c>
      <c r="C1206" s="116" t="s">
        <v>187</v>
      </c>
      <c r="D1206" s="117" t="s">
        <v>140</v>
      </c>
      <c r="E1206" s="118" t="s">
        <v>140</v>
      </c>
      <c r="F1206" s="119" t="s">
        <v>441</v>
      </c>
      <c r="G1206" s="120" t="s">
        <v>440</v>
      </c>
      <c r="L1206" s="37" t="s">
        <v>24</v>
      </c>
      <c r="N1206" s="4"/>
      <c r="O1206" s="4"/>
    </row>
    <row r="1207" spans="1:15">
      <c r="A1207" s="121" t="str">
        <f t="shared" si="156"/>
        <v>71090202000001</v>
      </c>
      <c r="B1207" s="115" t="s">
        <v>439</v>
      </c>
      <c r="C1207" s="116" t="s">
        <v>187</v>
      </c>
      <c r="D1207" s="117" t="s">
        <v>140</v>
      </c>
      <c r="E1207" s="118" t="s">
        <v>140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56"/>
        <v>71090202010000</v>
      </c>
      <c r="B1208" s="115" t="s">
        <v>439</v>
      </c>
      <c r="C1208" s="116" t="s">
        <v>187</v>
      </c>
      <c r="D1208" s="117" t="s">
        <v>140</v>
      </c>
      <c r="E1208" s="118" t="s">
        <v>140</v>
      </c>
      <c r="F1208" s="119" t="s">
        <v>106</v>
      </c>
      <c r="G1208" s="120" t="s">
        <v>440</v>
      </c>
      <c r="L1208" s="37" t="s">
        <v>25</v>
      </c>
      <c r="N1208" s="4"/>
      <c r="O1208" s="4"/>
    </row>
    <row r="1209" spans="1:15">
      <c r="A1209" s="121" t="str">
        <f t="shared" si="156"/>
        <v>71090202014239</v>
      </c>
      <c r="B1209" s="115" t="s">
        <v>439</v>
      </c>
      <c r="C1209" s="116" t="s">
        <v>187</v>
      </c>
      <c r="D1209" s="117" t="s">
        <v>140</v>
      </c>
      <c r="E1209" s="118" t="s">
        <v>140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56"/>
        <v>71090202020000</v>
      </c>
      <c r="B1210" s="115" t="s">
        <v>439</v>
      </c>
      <c r="C1210" s="116" t="s">
        <v>187</v>
      </c>
      <c r="D1210" s="117" t="s">
        <v>140</v>
      </c>
      <c r="E1210" s="118" t="s">
        <v>140</v>
      </c>
      <c r="F1210" s="119" t="s">
        <v>140</v>
      </c>
      <c r="G1210" s="120" t="s">
        <v>440</v>
      </c>
      <c r="L1210" s="37" t="s">
        <v>26</v>
      </c>
      <c r="N1210" s="4"/>
      <c r="O1210" s="4"/>
    </row>
    <row r="1211" spans="1:15">
      <c r="A1211" s="121" t="str">
        <f t="shared" si="156"/>
        <v>71090202024239</v>
      </c>
      <c r="B1211" s="115" t="s">
        <v>439</v>
      </c>
      <c r="C1211" s="116" t="s">
        <v>187</v>
      </c>
      <c r="D1211" s="117" t="s">
        <v>140</v>
      </c>
      <c r="E1211" s="118" t="s">
        <v>140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56"/>
        <v>71090202030000</v>
      </c>
      <c r="B1212" s="115" t="s">
        <v>439</v>
      </c>
      <c r="C1212" s="116" t="s">
        <v>187</v>
      </c>
      <c r="D1212" s="117" t="s">
        <v>140</v>
      </c>
      <c r="E1212" s="118" t="s">
        <v>140</v>
      </c>
      <c r="F1212" s="119" t="s">
        <v>442</v>
      </c>
      <c r="G1212" s="120" t="s">
        <v>440</v>
      </c>
      <c r="L1212" s="37" t="s">
        <v>27</v>
      </c>
      <c r="N1212" s="4"/>
      <c r="O1212" s="4"/>
    </row>
    <row r="1213" spans="1:15">
      <c r="A1213" s="121" t="str">
        <f t="shared" si="156"/>
        <v>71090202034239</v>
      </c>
      <c r="B1213" s="115" t="s">
        <v>439</v>
      </c>
      <c r="C1213" s="116" t="s">
        <v>187</v>
      </c>
      <c r="D1213" s="117" t="s">
        <v>140</v>
      </c>
      <c r="E1213" s="118" t="s">
        <v>140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56"/>
        <v>71090202040000</v>
      </c>
      <c r="B1214" s="115" t="s">
        <v>439</v>
      </c>
      <c r="C1214" s="116" t="s">
        <v>187</v>
      </c>
      <c r="D1214" s="117" t="s">
        <v>140</v>
      </c>
      <c r="E1214" s="118" t="s">
        <v>140</v>
      </c>
      <c r="F1214" s="119" t="s">
        <v>155</v>
      </c>
      <c r="G1214" s="120" t="s">
        <v>440</v>
      </c>
      <c r="L1214" s="37" t="s">
        <v>28</v>
      </c>
      <c r="N1214" s="4"/>
      <c r="O1214" s="4"/>
    </row>
    <row r="1215" spans="1:15">
      <c r="A1215" s="121" t="str">
        <f t="shared" si="156"/>
        <v>71090202044239</v>
      </c>
      <c r="B1215" s="115" t="s">
        <v>439</v>
      </c>
      <c r="C1215" s="116" t="s">
        <v>187</v>
      </c>
      <c r="D1215" s="117" t="s">
        <v>140</v>
      </c>
      <c r="E1215" s="118" t="s">
        <v>140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56"/>
        <v>71090501014239</v>
      </c>
      <c r="B1216" s="115" t="s">
        <v>439</v>
      </c>
      <c r="C1216" s="116" t="s">
        <v>187</v>
      </c>
      <c r="D1216" s="117" t="s">
        <v>149</v>
      </c>
      <c r="E1216" s="118" t="s">
        <v>106</v>
      </c>
      <c r="F1216" s="119" t="s">
        <v>106</v>
      </c>
      <c r="G1216" s="120">
        <v>4239</v>
      </c>
      <c r="L1216" s="37" t="s">
        <v>125</v>
      </c>
      <c r="M1216" s="38">
        <v>4239</v>
      </c>
      <c r="N1216" s="4"/>
      <c r="O1216" s="4"/>
    </row>
    <row r="1217" spans="1:15">
      <c r="A1217" s="121" t="str">
        <f t="shared" si="156"/>
        <v>71090501015122</v>
      </c>
      <c r="B1217" s="115" t="s">
        <v>439</v>
      </c>
      <c r="C1217" s="116" t="s">
        <v>187</v>
      </c>
      <c r="D1217" s="117" t="s">
        <v>149</v>
      </c>
      <c r="E1217" s="118" t="s">
        <v>106</v>
      </c>
      <c r="F1217" s="119" t="s">
        <v>106</v>
      </c>
      <c r="G1217" s="120">
        <v>5122</v>
      </c>
      <c r="L1217" s="37" t="s">
        <v>332</v>
      </c>
      <c r="M1217" s="38">
        <v>5122</v>
      </c>
      <c r="N1217" s="4"/>
      <c r="O1217" s="4"/>
    </row>
    <row r="1218" spans="1:15">
      <c r="A1218" s="121" t="str">
        <f t="shared" si="156"/>
        <v>71090501020000</v>
      </c>
      <c r="B1218" s="115" t="s">
        <v>439</v>
      </c>
      <c r="C1218" s="116" t="s">
        <v>187</v>
      </c>
      <c r="D1218" s="117" t="s">
        <v>149</v>
      </c>
      <c r="E1218" s="118" t="s">
        <v>106</v>
      </c>
      <c r="F1218" s="119" t="s">
        <v>140</v>
      </c>
      <c r="G1218" s="120" t="s">
        <v>440</v>
      </c>
      <c r="L1218" s="37" t="s">
        <v>29</v>
      </c>
      <c r="N1218" s="4"/>
      <c r="O1218" s="4"/>
    </row>
    <row r="1219" spans="1:15" ht="30">
      <c r="A1219" s="121" t="str">
        <f t="shared" si="156"/>
        <v>71090501025113</v>
      </c>
      <c r="B1219" s="115" t="s">
        <v>439</v>
      </c>
      <c r="C1219" s="116" t="s">
        <v>187</v>
      </c>
      <c r="D1219" s="117" t="s">
        <v>149</v>
      </c>
      <c r="E1219" s="118" t="s">
        <v>106</v>
      </c>
      <c r="F1219" s="119" t="s">
        <v>140</v>
      </c>
      <c r="G1219" s="120">
        <v>5113</v>
      </c>
      <c r="L1219" s="37" t="s">
        <v>174</v>
      </c>
      <c r="M1219" s="38">
        <v>5113</v>
      </c>
      <c r="N1219" s="4"/>
      <c r="O1219" s="4"/>
    </row>
    <row r="1220" spans="1:15">
      <c r="A1220" s="121" t="str">
        <f t="shared" si="156"/>
        <v>71090501030000</v>
      </c>
      <c r="B1220" s="115" t="s">
        <v>439</v>
      </c>
      <c r="C1220" s="116" t="s">
        <v>187</v>
      </c>
      <c r="D1220" s="117" t="s">
        <v>149</v>
      </c>
      <c r="E1220" s="118" t="s">
        <v>106</v>
      </c>
      <c r="F1220" s="119" t="s">
        <v>442</v>
      </c>
      <c r="G1220" s="120" t="s">
        <v>440</v>
      </c>
      <c r="L1220" s="37" t="s">
        <v>30</v>
      </c>
      <c r="N1220" s="4"/>
      <c r="O1220" s="4"/>
    </row>
    <row r="1221" spans="1:15">
      <c r="A1221" s="121" t="str">
        <f t="shared" si="156"/>
        <v>71090501034239</v>
      </c>
      <c r="B1221" s="115" t="s">
        <v>439</v>
      </c>
      <c r="C1221" s="116" t="s">
        <v>187</v>
      </c>
      <c r="D1221" s="117" t="s">
        <v>149</v>
      </c>
      <c r="E1221" s="118" t="s">
        <v>106</v>
      </c>
      <c r="F1221" s="119" t="s">
        <v>442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56"/>
        <v>71090501040000</v>
      </c>
      <c r="B1222" s="115" t="s">
        <v>439</v>
      </c>
      <c r="C1222" s="116" t="s">
        <v>187</v>
      </c>
      <c r="D1222" s="117" t="s">
        <v>149</v>
      </c>
      <c r="E1222" s="118" t="s">
        <v>106</v>
      </c>
      <c r="F1222" s="119" t="s">
        <v>155</v>
      </c>
      <c r="G1222" s="120" t="s">
        <v>440</v>
      </c>
      <c r="L1222" s="37" t="s">
        <v>31</v>
      </c>
      <c r="N1222" s="4"/>
      <c r="O1222" s="4"/>
    </row>
    <row r="1223" spans="1:15">
      <c r="A1223" s="121" t="str">
        <f t="shared" si="156"/>
        <v>71090501044239</v>
      </c>
      <c r="B1223" s="115" t="s">
        <v>439</v>
      </c>
      <c r="C1223" s="116" t="s">
        <v>187</v>
      </c>
      <c r="D1223" s="117" t="s">
        <v>149</v>
      </c>
      <c r="E1223" s="118" t="s">
        <v>106</v>
      </c>
      <c r="F1223" s="119" t="s">
        <v>155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56"/>
        <v>71090501050000</v>
      </c>
      <c r="B1224" s="115" t="s">
        <v>439</v>
      </c>
      <c r="C1224" s="116" t="s">
        <v>187</v>
      </c>
      <c r="D1224" s="117" t="s">
        <v>149</v>
      </c>
      <c r="E1224" s="118" t="s">
        <v>106</v>
      </c>
      <c r="F1224" s="119" t="s">
        <v>149</v>
      </c>
      <c r="G1224" s="120" t="s">
        <v>440</v>
      </c>
      <c r="L1224" s="37" t="s">
        <v>32</v>
      </c>
      <c r="N1224" s="4"/>
      <c r="O1224" s="4"/>
    </row>
    <row r="1225" spans="1:15" ht="30">
      <c r="A1225" s="121" t="str">
        <f t="shared" si="156"/>
        <v>71090501054819</v>
      </c>
      <c r="B1225" s="115" t="s">
        <v>439</v>
      </c>
      <c r="C1225" s="116" t="s">
        <v>187</v>
      </c>
      <c r="D1225" s="117" t="s">
        <v>149</v>
      </c>
      <c r="E1225" s="118" t="s">
        <v>106</v>
      </c>
      <c r="F1225" s="119" t="s">
        <v>149</v>
      </c>
      <c r="G1225" s="120">
        <v>4819</v>
      </c>
      <c r="L1225" s="37" t="s">
        <v>219</v>
      </c>
      <c r="M1225" s="38">
        <v>4819</v>
      </c>
      <c r="N1225" s="4"/>
      <c r="O1225" s="4"/>
    </row>
    <row r="1226" spans="1:15">
      <c r="A1226" s="121" t="str">
        <f t="shared" si="156"/>
        <v>71090501055129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149</v>
      </c>
      <c r="G1226" s="120">
        <v>5129</v>
      </c>
      <c r="L1226" s="37" t="s">
        <v>424</v>
      </c>
      <c r="M1226" s="38">
        <v>5129</v>
      </c>
      <c r="N1226" s="4"/>
      <c r="O1226" s="4"/>
    </row>
    <row r="1227" spans="1:15" ht="30">
      <c r="A1227" s="121" t="str">
        <f t="shared" si="156"/>
        <v>71090601015113</v>
      </c>
      <c r="B1227" s="115" t="s">
        <v>439</v>
      </c>
      <c r="C1227" s="116" t="s">
        <v>187</v>
      </c>
      <c r="D1227" s="117" t="s">
        <v>157</v>
      </c>
      <c r="E1227" s="118" t="s">
        <v>106</v>
      </c>
      <c r="F1227" s="119" t="s">
        <v>106</v>
      </c>
      <c r="G1227" s="120">
        <v>5113</v>
      </c>
      <c r="L1227" s="37" t="s">
        <v>174</v>
      </c>
      <c r="M1227" s="38">
        <v>5113</v>
      </c>
      <c r="N1227" s="4"/>
      <c r="O1227" s="4"/>
    </row>
    <row r="1228" spans="1:15">
      <c r="A1228" s="121" t="str">
        <f t="shared" si="156"/>
        <v>71090601020000</v>
      </c>
      <c r="B1228" s="115" t="s">
        <v>439</v>
      </c>
      <c r="C1228" s="116" t="s">
        <v>187</v>
      </c>
      <c r="D1228" s="117" t="s">
        <v>157</v>
      </c>
      <c r="E1228" s="118" t="s">
        <v>106</v>
      </c>
      <c r="F1228" s="119" t="s">
        <v>140</v>
      </c>
      <c r="G1228" s="120" t="s">
        <v>440</v>
      </c>
      <c r="L1228" s="37" t="s">
        <v>33</v>
      </c>
      <c r="N1228" s="4"/>
      <c r="O1228" s="4"/>
    </row>
    <row r="1229" spans="1:15">
      <c r="A1229" s="121" t="str">
        <f t="shared" si="156"/>
        <v>71090601024639</v>
      </c>
      <c r="B1229" s="115" t="s">
        <v>439</v>
      </c>
      <c r="C1229" s="116" t="s">
        <v>187</v>
      </c>
      <c r="D1229" s="117" t="s">
        <v>157</v>
      </c>
      <c r="E1229" s="118" t="s">
        <v>106</v>
      </c>
      <c r="F1229" s="119" t="s">
        <v>140</v>
      </c>
      <c r="G1229" s="120">
        <v>4639</v>
      </c>
      <c r="L1229" s="37" t="s">
        <v>167</v>
      </c>
      <c r="M1229" s="38">
        <v>4639</v>
      </c>
      <c r="N1229" s="4"/>
      <c r="O1229" s="4"/>
    </row>
    <row r="1230" spans="1:15">
      <c r="A1230" s="121" t="str">
        <f t="shared" si="156"/>
        <v>71090601030000</v>
      </c>
      <c r="B1230" s="115" t="s">
        <v>439</v>
      </c>
      <c r="C1230" s="116" t="s">
        <v>187</v>
      </c>
      <c r="D1230" s="117" t="s">
        <v>157</v>
      </c>
      <c r="E1230" s="118" t="s">
        <v>106</v>
      </c>
      <c r="F1230" s="119" t="s">
        <v>442</v>
      </c>
      <c r="G1230" s="120" t="s">
        <v>440</v>
      </c>
      <c r="L1230" s="37" t="s">
        <v>34</v>
      </c>
      <c r="N1230" s="4"/>
      <c r="O1230" s="4"/>
    </row>
    <row r="1231" spans="1:15">
      <c r="A1231" s="121" t="str">
        <f t="shared" si="156"/>
        <v>71090601034639</v>
      </c>
      <c r="B1231" s="115" t="s">
        <v>439</v>
      </c>
      <c r="C1231" s="116" t="s">
        <v>187</v>
      </c>
      <c r="D1231" s="117" t="s">
        <v>157</v>
      </c>
      <c r="E1231" s="118" t="s">
        <v>106</v>
      </c>
      <c r="F1231" s="119" t="s">
        <v>442</v>
      </c>
      <c r="G1231" s="120">
        <v>4639</v>
      </c>
      <c r="L1231" s="37" t="s">
        <v>167</v>
      </c>
      <c r="M1231" s="38">
        <v>4639</v>
      </c>
      <c r="N1231" s="4"/>
      <c r="O1231" s="4"/>
    </row>
    <row r="1232" spans="1:15">
      <c r="A1232" s="121" t="str">
        <f t="shared" si="156"/>
        <v>71090601040000</v>
      </c>
      <c r="B1232" s="115" t="s">
        <v>439</v>
      </c>
      <c r="C1232" s="116" t="s">
        <v>187</v>
      </c>
      <c r="D1232" s="117" t="s">
        <v>157</v>
      </c>
      <c r="E1232" s="118" t="s">
        <v>106</v>
      </c>
      <c r="F1232" s="119" t="s">
        <v>155</v>
      </c>
      <c r="G1232" s="120" t="s">
        <v>440</v>
      </c>
      <c r="L1232" s="37" t="s">
        <v>35</v>
      </c>
      <c r="N1232" s="4"/>
      <c r="O1232" s="4"/>
    </row>
    <row r="1233" spans="1:15" ht="30">
      <c r="A1233" s="121" t="str">
        <f t="shared" si="156"/>
        <v>71090601045113</v>
      </c>
      <c r="B1233" s="115" t="s">
        <v>439</v>
      </c>
      <c r="C1233" s="116" t="s">
        <v>187</v>
      </c>
      <c r="D1233" s="117" t="s">
        <v>157</v>
      </c>
      <c r="E1233" s="118" t="s">
        <v>106</v>
      </c>
      <c r="F1233" s="119" t="s">
        <v>155</v>
      </c>
      <c r="G1233" s="120">
        <v>5113</v>
      </c>
      <c r="L1233" s="37" t="s">
        <v>174</v>
      </c>
      <c r="M1233" s="38">
        <v>5113</v>
      </c>
      <c r="N1233" s="4"/>
      <c r="O1233" s="4"/>
    </row>
    <row r="1234" spans="1:15">
      <c r="A1234" s="121" t="str">
        <f t="shared" si="156"/>
        <v>71090601050000</v>
      </c>
      <c r="B1234" s="115" t="s">
        <v>439</v>
      </c>
      <c r="C1234" s="116" t="s">
        <v>187</v>
      </c>
      <c r="D1234" s="117" t="s">
        <v>157</v>
      </c>
      <c r="E1234" s="118" t="s">
        <v>106</v>
      </c>
      <c r="F1234" s="119" t="s">
        <v>149</v>
      </c>
      <c r="G1234" s="120" t="s">
        <v>440</v>
      </c>
      <c r="L1234" s="37" t="s">
        <v>36</v>
      </c>
      <c r="N1234" s="4"/>
      <c r="O1234" s="4"/>
    </row>
    <row r="1235" spans="1:15">
      <c r="A1235" s="121" t="str">
        <f t="shared" si="156"/>
        <v>71090601054239</v>
      </c>
      <c r="B1235" s="115" t="s">
        <v>439</v>
      </c>
      <c r="C1235" s="116" t="s">
        <v>187</v>
      </c>
      <c r="D1235" s="117" t="s">
        <v>157</v>
      </c>
      <c r="E1235" s="118" t="s">
        <v>106</v>
      </c>
      <c r="F1235" s="119" t="s">
        <v>149</v>
      </c>
      <c r="G1235" s="120">
        <v>4239</v>
      </c>
      <c r="L1235" s="37" t="s">
        <v>125</v>
      </c>
      <c r="M1235" s="38">
        <v>4239</v>
      </c>
      <c r="N1235" s="4"/>
      <c r="O1235" s="4"/>
    </row>
    <row r="1236" spans="1:15">
      <c r="A1236" s="121" t="str">
        <f t="shared" si="156"/>
        <v>71100701014239</v>
      </c>
      <c r="B1236" s="115" t="s">
        <v>439</v>
      </c>
      <c r="C1236" s="116" t="s">
        <v>189</v>
      </c>
      <c r="D1236" s="117" t="s">
        <v>183</v>
      </c>
      <c r="E1236" s="118" t="s">
        <v>106</v>
      </c>
      <c r="F1236" s="119" t="s">
        <v>106</v>
      </c>
      <c r="G1236" s="120">
        <v>4239</v>
      </c>
      <c r="L1236" s="37" t="s">
        <v>125</v>
      </c>
      <c r="M1236" s="38">
        <v>4239</v>
      </c>
      <c r="N1236" s="4"/>
      <c r="O1236" s="4"/>
    </row>
    <row r="1237" spans="1:15">
      <c r="A1237" s="121" t="str">
        <f t="shared" si="156"/>
        <v>71100701014639</v>
      </c>
      <c r="B1237" s="115" t="s">
        <v>439</v>
      </c>
      <c r="C1237" s="116" t="s">
        <v>189</v>
      </c>
      <c r="D1237" s="117" t="s">
        <v>183</v>
      </c>
      <c r="E1237" s="118" t="s">
        <v>106</v>
      </c>
      <c r="F1237" s="119" t="s">
        <v>106</v>
      </c>
      <c r="G1237" s="120">
        <v>4639</v>
      </c>
      <c r="L1237" s="37" t="s">
        <v>167</v>
      </c>
      <c r="M1237" s="38">
        <v>4639</v>
      </c>
      <c r="N1237" s="4"/>
      <c r="O1237" s="4"/>
    </row>
    <row r="1238" spans="1:15">
      <c r="A1238" s="121" t="str">
        <f t="shared" si="156"/>
        <v>71100701034216</v>
      </c>
      <c r="B1238" s="115" t="s">
        <v>439</v>
      </c>
      <c r="C1238" s="116" t="s">
        <v>189</v>
      </c>
      <c r="D1238" s="117" t="s">
        <v>183</v>
      </c>
      <c r="E1238" s="118" t="s">
        <v>106</v>
      </c>
      <c r="F1238" s="119" t="s">
        <v>442</v>
      </c>
      <c r="G1238" s="120">
        <v>4216</v>
      </c>
      <c r="L1238" s="37" t="s">
        <v>118</v>
      </c>
      <c r="M1238" s="38">
        <v>4216</v>
      </c>
      <c r="N1238" s="4"/>
      <c r="O1238" s="4"/>
    </row>
    <row r="1239" spans="1:15">
      <c r="A1239" s="121" t="str">
        <f t="shared" si="156"/>
        <v>71100701034239</v>
      </c>
      <c r="B1239" s="115" t="s">
        <v>439</v>
      </c>
      <c r="C1239" s="116" t="s">
        <v>189</v>
      </c>
      <c r="D1239" s="117" t="s">
        <v>183</v>
      </c>
      <c r="E1239" s="118" t="s">
        <v>106</v>
      </c>
      <c r="F1239" s="119" t="s">
        <v>442</v>
      </c>
      <c r="G1239" s="120">
        <v>4239</v>
      </c>
      <c r="L1239" s="37" t="s">
        <v>125</v>
      </c>
      <c r="M1239" s="38">
        <v>4239</v>
      </c>
      <c r="N1239" s="4"/>
      <c r="O1239" s="4"/>
    </row>
    <row r="1240" spans="1:15" ht="30">
      <c r="A1240" s="121" t="str">
        <f t="shared" si="156"/>
        <v>71100701034819</v>
      </c>
      <c r="B1240" s="115" t="s">
        <v>439</v>
      </c>
      <c r="C1240" s="116" t="s">
        <v>189</v>
      </c>
      <c r="D1240" s="117" t="s">
        <v>183</v>
      </c>
      <c r="E1240" s="118" t="s">
        <v>106</v>
      </c>
      <c r="F1240" s="119" t="s">
        <v>442</v>
      </c>
      <c r="G1240" s="120">
        <v>4819</v>
      </c>
      <c r="L1240" s="37" t="s">
        <v>219</v>
      </c>
      <c r="M1240" s="38">
        <v>4819</v>
      </c>
      <c r="N1240" s="4"/>
      <c r="O1240" s="4"/>
    </row>
    <row r="1241" spans="1:15">
      <c r="A1241" s="121" t="str">
        <f t="shared" si="156"/>
        <v>71100701044239</v>
      </c>
      <c r="B1241" s="115" t="s">
        <v>439</v>
      </c>
      <c r="C1241" s="116" t="s">
        <v>189</v>
      </c>
      <c r="D1241" s="117" t="s">
        <v>183</v>
      </c>
      <c r="E1241" s="118" t="s">
        <v>106</v>
      </c>
      <c r="F1241" s="119" t="s">
        <v>155</v>
      </c>
      <c r="G1241" s="120">
        <v>4239</v>
      </c>
      <c r="L1241" s="37" t="s">
        <v>125</v>
      </c>
      <c r="M1241" s="38">
        <v>4239</v>
      </c>
      <c r="N1241" s="4"/>
      <c r="O1241" s="4"/>
    </row>
    <row r="1242" spans="1:15">
      <c r="A1242" s="121" t="str">
        <f t="shared" si="156"/>
        <v>71100701044269</v>
      </c>
      <c r="B1242" s="115" t="s">
        <v>439</v>
      </c>
      <c r="C1242" s="116" t="s">
        <v>189</v>
      </c>
      <c r="D1242" s="117" t="s">
        <v>183</v>
      </c>
      <c r="E1242" s="118" t="s">
        <v>106</v>
      </c>
      <c r="F1242" s="119" t="s">
        <v>155</v>
      </c>
      <c r="G1242" s="120">
        <v>4269</v>
      </c>
      <c r="L1242" s="37" t="s">
        <v>240</v>
      </c>
      <c r="M1242" s="38">
        <v>4269</v>
      </c>
      <c r="N1242" s="4"/>
      <c r="O1242" s="4"/>
    </row>
    <row r="1243" spans="1:15" ht="30">
      <c r="A1243" s="121" t="str">
        <f t="shared" si="156"/>
        <v>71100701044521</v>
      </c>
      <c r="B1243" s="115" t="s">
        <v>439</v>
      </c>
      <c r="C1243" s="116" t="s">
        <v>189</v>
      </c>
      <c r="D1243" s="117" t="s">
        <v>183</v>
      </c>
      <c r="E1243" s="118" t="s">
        <v>106</v>
      </c>
      <c r="F1243" s="119" t="s">
        <v>155</v>
      </c>
      <c r="G1243" s="120">
        <v>4521</v>
      </c>
      <c r="L1243" s="37" t="s">
        <v>267</v>
      </c>
      <c r="M1243" s="38">
        <v>4521</v>
      </c>
      <c r="N1243" s="4"/>
      <c r="O1243" s="4"/>
    </row>
    <row r="1244" spans="1:15">
      <c r="A1244" s="121" t="str">
        <f t="shared" si="156"/>
        <v>71100701044639</v>
      </c>
      <c r="B1244" s="115" t="s">
        <v>439</v>
      </c>
      <c r="C1244" s="116" t="s">
        <v>189</v>
      </c>
      <c r="D1244" s="117" t="s">
        <v>183</v>
      </c>
      <c r="E1244" s="118" t="s">
        <v>106</v>
      </c>
      <c r="F1244" s="119" t="s">
        <v>155</v>
      </c>
      <c r="G1244" s="120">
        <v>4639</v>
      </c>
      <c r="L1244" s="37" t="s">
        <v>167</v>
      </c>
      <c r="M1244" s="38">
        <v>4639</v>
      </c>
      <c r="N1244" s="4"/>
      <c r="O1244" s="4"/>
    </row>
    <row r="1245" spans="1:15">
      <c r="A1245" s="121" t="str">
        <f t="shared" si="156"/>
        <v>71100701050000</v>
      </c>
      <c r="B1245" s="115" t="s">
        <v>439</v>
      </c>
      <c r="C1245" s="116" t="s">
        <v>189</v>
      </c>
      <c r="D1245" s="117" t="s">
        <v>183</v>
      </c>
      <c r="E1245" s="118" t="s">
        <v>106</v>
      </c>
      <c r="F1245" s="119" t="s">
        <v>149</v>
      </c>
      <c r="G1245" s="120" t="s">
        <v>440</v>
      </c>
      <c r="L1245" s="37" t="s">
        <v>37</v>
      </c>
      <c r="N1245" s="4"/>
      <c r="O1245" s="4"/>
    </row>
    <row r="1246" spans="1:15" ht="30">
      <c r="A1246" s="121" t="str">
        <f t="shared" si="156"/>
        <v>71100701054819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149</v>
      </c>
      <c r="G1246" s="120">
        <v>4819</v>
      </c>
      <c r="L1246" s="37" t="s">
        <v>219</v>
      </c>
      <c r="M1246" s="38">
        <v>4819</v>
      </c>
      <c r="N1246" s="4"/>
      <c r="O1246" s="4"/>
    </row>
    <row r="1247" spans="1:15">
      <c r="A1247" s="121" t="str">
        <f t="shared" ref="A1247:A1262" si="157">CONCATENATE(B1247,C1247,D1247,E1247,F1247,G1247)</f>
        <v>71100901014216</v>
      </c>
      <c r="B1247" s="115" t="s">
        <v>439</v>
      </c>
      <c r="C1247" s="116" t="s">
        <v>189</v>
      </c>
      <c r="D1247" s="117" t="s">
        <v>187</v>
      </c>
      <c r="E1247" s="118" t="s">
        <v>106</v>
      </c>
      <c r="F1247" s="119" t="s">
        <v>106</v>
      </c>
      <c r="G1247" s="120">
        <v>4216</v>
      </c>
      <c r="L1247" s="37" t="s">
        <v>118</v>
      </c>
      <c r="M1247" s="38">
        <v>4216</v>
      </c>
      <c r="N1247" s="4"/>
      <c r="O1247" s="4"/>
    </row>
    <row r="1248" spans="1:15" ht="30">
      <c r="A1248" s="121" t="str">
        <f t="shared" si="157"/>
        <v>71100901014252</v>
      </c>
      <c r="B1248" s="115" t="s">
        <v>439</v>
      </c>
      <c r="C1248" s="116" t="s">
        <v>189</v>
      </c>
      <c r="D1248" s="117" t="s">
        <v>187</v>
      </c>
      <c r="E1248" s="118" t="s">
        <v>106</v>
      </c>
      <c r="F1248" s="119" t="s">
        <v>106</v>
      </c>
      <c r="G1248" s="120">
        <v>4252</v>
      </c>
      <c r="L1248" s="37" t="s">
        <v>127</v>
      </c>
      <c r="M1248" s="38">
        <v>4252</v>
      </c>
      <c r="N1248" s="4"/>
      <c r="O1248" s="4"/>
    </row>
    <row r="1249" spans="1:15">
      <c r="A1249" s="121" t="str">
        <f t="shared" si="157"/>
        <v>71100901014264</v>
      </c>
      <c r="B1249" s="115" t="s">
        <v>439</v>
      </c>
      <c r="C1249" s="116" t="s">
        <v>189</v>
      </c>
      <c r="D1249" s="117" t="s">
        <v>187</v>
      </c>
      <c r="E1249" s="118" t="s">
        <v>106</v>
      </c>
      <c r="F1249" s="119" t="s">
        <v>106</v>
      </c>
      <c r="G1249" s="120">
        <v>4264</v>
      </c>
      <c r="L1249" s="37" t="s">
        <v>129</v>
      </c>
      <c r="M1249" s="38">
        <v>4264</v>
      </c>
      <c r="N1249" s="4"/>
      <c r="O1249" s="4"/>
    </row>
    <row r="1250" spans="1:15">
      <c r="A1250" s="121" t="str">
        <f t="shared" si="157"/>
        <v>71100901014267</v>
      </c>
      <c r="B1250" s="115" t="s">
        <v>439</v>
      </c>
      <c r="C1250" s="116" t="s">
        <v>189</v>
      </c>
      <c r="D1250" s="117" t="s">
        <v>187</v>
      </c>
      <c r="E1250" s="118" t="s">
        <v>106</v>
      </c>
      <c r="F1250" s="119" t="s">
        <v>106</v>
      </c>
      <c r="G1250" s="120">
        <v>4267</v>
      </c>
      <c r="L1250" s="37" t="s">
        <v>130</v>
      </c>
      <c r="M1250" s="38">
        <v>4267</v>
      </c>
      <c r="N1250" s="4"/>
      <c r="O1250" s="4"/>
    </row>
    <row r="1251" spans="1:15">
      <c r="A1251" s="121" t="str">
        <f t="shared" si="157"/>
        <v>71100901014861</v>
      </c>
      <c r="B1251" s="115" t="s">
        <v>439</v>
      </c>
      <c r="C1251" s="116" t="s">
        <v>189</v>
      </c>
      <c r="D1251" s="117" t="s">
        <v>187</v>
      </c>
      <c r="E1251" s="118" t="s">
        <v>106</v>
      </c>
      <c r="F1251" s="119" t="s">
        <v>106</v>
      </c>
      <c r="G1251" s="120">
        <v>4861</v>
      </c>
      <c r="L1251" s="37" t="s">
        <v>134</v>
      </c>
      <c r="M1251" s="38">
        <v>4861</v>
      </c>
      <c r="N1251" s="4"/>
      <c r="O1251" s="4"/>
    </row>
    <row r="1252" spans="1:15">
      <c r="A1252" s="121" t="str">
        <f t="shared" si="157"/>
        <v>71100901015122</v>
      </c>
      <c r="B1252" s="115" t="s">
        <v>439</v>
      </c>
      <c r="C1252" s="116" t="s">
        <v>189</v>
      </c>
      <c r="D1252" s="117" t="s">
        <v>187</v>
      </c>
      <c r="E1252" s="118" t="s">
        <v>106</v>
      </c>
      <c r="F1252" s="119" t="s">
        <v>106</v>
      </c>
      <c r="G1252" s="120">
        <v>5122</v>
      </c>
      <c r="L1252" s="37" t="s">
        <v>332</v>
      </c>
      <c r="M1252" s="38">
        <v>5122</v>
      </c>
      <c r="N1252" s="4"/>
      <c r="O1252" s="4"/>
    </row>
    <row r="1253" spans="1:15">
      <c r="A1253" s="121" t="str">
        <f t="shared" si="157"/>
        <v>71100902010000</v>
      </c>
      <c r="B1253" s="115" t="s">
        <v>439</v>
      </c>
      <c r="C1253" s="116" t="s">
        <v>189</v>
      </c>
      <c r="D1253" s="117" t="s">
        <v>187</v>
      </c>
      <c r="E1253" s="118" t="s">
        <v>140</v>
      </c>
      <c r="F1253" s="119" t="s">
        <v>106</v>
      </c>
      <c r="G1253" s="120" t="s">
        <v>440</v>
      </c>
      <c r="L1253" s="37" t="s">
        <v>38</v>
      </c>
      <c r="N1253" s="4"/>
      <c r="O1253" s="4"/>
    </row>
    <row r="1254" spans="1:15">
      <c r="A1254" s="121" t="str">
        <f t="shared" si="157"/>
        <v>71100902014729</v>
      </c>
      <c r="B1254" s="115" t="s">
        <v>439</v>
      </c>
      <c r="C1254" s="116" t="s">
        <v>189</v>
      </c>
      <c r="D1254" s="117" t="s">
        <v>187</v>
      </c>
      <c r="E1254" s="118" t="s">
        <v>140</v>
      </c>
      <c r="F1254" s="119" t="s">
        <v>106</v>
      </c>
      <c r="G1254" s="120">
        <v>4729</v>
      </c>
      <c r="L1254" s="37" t="s">
        <v>348</v>
      </c>
      <c r="M1254" s="38">
        <v>4729</v>
      </c>
      <c r="N1254" s="4"/>
      <c r="O1254" s="4"/>
    </row>
    <row r="1255" spans="1:15">
      <c r="A1255" s="121" t="str">
        <f t="shared" si="157"/>
        <v>71110000000000</v>
      </c>
      <c r="B1255" s="115" t="s">
        <v>439</v>
      </c>
      <c r="C1255" s="116" t="s">
        <v>104</v>
      </c>
      <c r="D1255" s="117" t="s">
        <v>441</v>
      </c>
      <c r="E1255" s="118" t="s">
        <v>441</v>
      </c>
      <c r="F1255" s="119" t="s">
        <v>441</v>
      </c>
      <c r="G1255" s="120" t="s">
        <v>440</v>
      </c>
      <c r="L1255" s="37" t="s">
        <v>39</v>
      </c>
      <c r="N1255" s="4"/>
      <c r="O1255" s="4"/>
    </row>
    <row r="1256" spans="1:15">
      <c r="A1256" s="121" t="str">
        <f t="shared" si="157"/>
        <v>71110000000001</v>
      </c>
      <c r="B1256" s="115" t="s">
        <v>439</v>
      </c>
      <c r="C1256" s="116" t="s">
        <v>104</v>
      </c>
      <c r="D1256" s="117" t="s">
        <v>441</v>
      </c>
      <c r="E1256" s="118" t="s">
        <v>441</v>
      </c>
      <c r="F1256" s="119" t="s">
        <v>441</v>
      </c>
      <c r="G1256" s="120" t="s">
        <v>96</v>
      </c>
      <c r="L1256" s="37" t="e">
        <v>#N/A</v>
      </c>
      <c r="N1256" s="4"/>
      <c r="O1256" s="4"/>
    </row>
    <row r="1257" spans="1:15">
      <c r="A1257" s="121" t="str">
        <f t="shared" si="157"/>
        <v>71110100000000</v>
      </c>
      <c r="B1257" s="115" t="s">
        <v>439</v>
      </c>
      <c r="C1257" s="116" t="s">
        <v>104</v>
      </c>
      <c r="D1257" s="117" t="s">
        <v>106</v>
      </c>
      <c r="E1257" s="118" t="s">
        <v>441</v>
      </c>
      <c r="F1257" s="119" t="s">
        <v>441</v>
      </c>
      <c r="G1257" s="120" t="s">
        <v>440</v>
      </c>
      <c r="L1257" s="37" t="s">
        <v>40</v>
      </c>
      <c r="N1257" s="4"/>
      <c r="O1257" s="4"/>
    </row>
    <row r="1258" spans="1:15">
      <c r="A1258" s="121" t="str">
        <f t="shared" si="157"/>
        <v>71110100000001</v>
      </c>
      <c r="B1258" s="115" t="s">
        <v>439</v>
      </c>
      <c r="C1258" s="116" t="s">
        <v>104</v>
      </c>
      <c r="D1258" s="117" t="s">
        <v>106</v>
      </c>
      <c r="E1258" s="118" t="s">
        <v>441</v>
      </c>
      <c r="F1258" s="119" t="s">
        <v>441</v>
      </c>
      <c r="G1258" s="120" t="s">
        <v>96</v>
      </c>
      <c r="L1258" s="37" t="e">
        <v>#N/A</v>
      </c>
      <c r="N1258" s="4"/>
      <c r="O1258" s="4"/>
    </row>
    <row r="1259" spans="1:15">
      <c r="A1259" s="121" t="str">
        <f t="shared" si="157"/>
        <v>71110102000000</v>
      </c>
      <c r="B1259" s="115" t="s">
        <v>439</v>
      </c>
      <c r="C1259" s="116" t="s">
        <v>104</v>
      </c>
      <c r="D1259" s="117" t="s">
        <v>106</v>
      </c>
      <c r="E1259" s="118" t="s">
        <v>140</v>
      </c>
      <c r="F1259" s="119" t="s">
        <v>441</v>
      </c>
      <c r="G1259" s="120" t="s">
        <v>440</v>
      </c>
      <c r="L1259" s="37" t="s">
        <v>41</v>
      </c>
      <c r="N1259" s="4"/>
      <c r="O1259" s="4"/>
    </row>
    <row r="1260" spans="1:15">
      <c r="A1260" s="121" t="str">
        <f t="shared" si="157"/>
        <v>71110102000001</v>
      </c>
      <c r="B1260" s="115" t="s">
        <v>439</v>
      </c>
      <c r="C1260" s="116" t="s">
        <v>104</v>
      </c>
      <c r="D1260" s="117" t="s">
        <v>106</v>
      </c>
      <c r="E1260" s="118" t="s">
        <v>140</v>
      </c>
      <c r="F1260" s="119" t="s">
        <v>441</v>
      </c>
      <c r="G1260" s="120" t="s">
        <v>96</v>
      </c>
      <c r="L1260" s="37" t="e">
        <v>#N/A</v>
      </c>
      <c r="N1260" s="4"/>
      <c r="O1260" s="4"/>
    </row>
    <row r="1261" spans="1:15">
      <c r="A1261" s="121" t="str">
        <f t="shared" si="157"/>
        <v>71110102004891</v>
      </c>
      <c r="B1261" s="115" t="s">
        <v>439</v>
      </c>
      <c r="C1261" s="116" t="s">
        <v>104</v>
      </c>
      <c r="D1261" s="117" t="s">
        <v>106</v>
      </c>
      <c r="E1261" s="118" t="s">
        <v>140</v>
      </c>
      <c r="F1261" s="119" t="s">
        <v>441</v>
      </c>
      <c r="G1261" s="120">
        <v>4891</v>
      </c>
      <c r="L1261" s="37" t="s">
        <v>416</v>
      </c>
      <c r="M1261" s="38">
        <v>4891</v>
      </c>
      <c r="N1261" s="4"/>
      <c r="O1261" s="4"/>
    </row>
    <row r="1262" spans="1:15">
      <c r="A1262" s="121" t="str">
        <f t="shared" si="157"/>
        <v>7111010200x</v>
      </c>
      <c r="B1262" s="115" t="s">
        <v>439</v>
      </c>
      <c r="C1262" s="116" t="s">
        <v>104</v>
      </c>
      <c r="D1262" s="117" t="s">
        <v>106</v>
      </c>
      <c r="E1262" s="118" t="s">
        <v>140</v>
      </c>
      <c r="F1262" s="119" t="s">
        <v>441</v>
      </c>
      <c r="G1262" s="120" t="s">
        <v>361</v>
      </c>
      <c r="L1262" s="37" t="e">
        <v>#NAME?</v>
      </c>
      <c r="M1262" s="38" t="s">
        <v>361</v>
      </c>
      <c r="N1262" s="4"/>
      <c r="O1262" s="4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595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42" t="s">
        <v>859</v>
      </c>
      <c r="I7" s="442"/>
      <c r="J7" s="442"/>
      <c r="K7" s="442"/>
      <c r="L7" s="442"/>
      <c r="M7" s="442"/>
      <c r="N7" s="442"/>
      <c r="O7" s="442"/>
      <c r="P7" s="44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7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5.2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30.75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>
        <v>0</v>
      </c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34.5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3.5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7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596</v>
      </c>
      <c r="O5" s="466"/>
      <c r="P5" s="466"/>
    </row>
    <row r="6" spans="1:22" ht="19.5" customHeight="1">
      <c r="A6" s="235" t="s">
        <v>721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42" t="s">
        <v>860</v>
      </c>
      <c r="I7" s="442"/>
      <c r="J7" s="442"/>
      <c r="K7" s="442"/>
      <c r="L7" s="442"/>
      <c r="M7" s="442"/>
      <c r="N7" s="442"/>
      <c r="O7" s="442"/>
      <c r="P7" s="442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18" customHeight="1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7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 ht="19.5" customHeight="1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 ht="19.5" customHeight="1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51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8.5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 ht="0.75" customHeight="1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597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42" t="s">
        <v>861</v>
      </c>
      <c r="I7" s="442"/>
      <c r="J7" s="442"/>
      <c r="K7" s="442"/>
      <c r="L7" s="442"/>
      <c r="M7" s="442"/>
      <c r="N7" s="442"/>
      <c r="O7" s="442"/>
      <c r="P7" s="44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>
        <v>0</v>
      </c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33" customHeight="1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20.25" customHeight="1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54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30.75" customHeight="1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21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2.2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793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42" t="s">
        <v>862</v>
      </c>
      <c r="I7" s="442"/>
      <c r="J7" s="442"/>
      <c r="K7" s="442"/>
      <c r="L7" s="442"/>
      <c r="M7" s="442"/>
      <c r="N7" s="442"/>
      <c r="O7" s="442"/>
      <c r="P7" s="44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1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31.5" customHeight="1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765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42" t="s">
        <v>863</v>
      </c>
      <c r="I7" s="442"/>
      <c r="J7" s="442"/>
      <c r="K7" s="442"/>
      <c r="L7" s="442"/>
      <c r="M7" s="442"/>
      <c r="N7" s="442"/>
      <c r="O7" s="442"/>
      <c r="P7" s="44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2" spans="1:2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6" spans="12:12" s="4" customFormat="1">
      <c r="L776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1" spans="12:12" s="4" customFormat="1">
      <c r="L791" s="37"/>
    </row>
    <row r="793" spans="12:12" s="4" customFormat="1">
      <c r="L793" s="37"/>
    </row>
    <row r="795" spans="12:12" s="4" customFormat="1">
      <c r="L795" s="37"/>
    </row>
    <row r="796" spans="12:12" s="4" customFormat="1">
      <c r="L796" s="37"/>
    </row>
    <row r="798" spans="12:12" s="4" customFormat="1">
      <c r="L798" s="37"/>
    </row>
    <row r="799" spans="12:12" s="4" customFormat="1">
      <c r="L799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5" spans="12:12" s="4" customFormat="1">
      <c r="L815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1" spans="12:12" s="4" customFormat="1">
      <c r="L831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4" spans="12:12" s="4" customFormat="1">
      <c r="L844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79" spans="12:12" s="4" customFormat="1">
      <c r="L879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7" spans="12:12" s="4" customFormat="1">
      <c r="L947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4" spans="12:12" s="4" customFormat="1">
      <c r="L954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5" spans="12:12" s="4" customFormat="1">
      <c r="L965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1" spans="12:12" s="4" customFormat="1">
      <c r="L971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6" spans="12:12" s="4" customFormat="1">
      <c r="L976" s="37"/>
    </row>
    <row r="978" spans="12:12" s="4" customFormat="1">
      <c r="L978" s="37"/>
    </row>
    <row r="979" spans="12:12" s="4" customFormat="1">
      <c r="L979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1" spans="12:12" s="4" customFormat="1">
      <c r="L1001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3" spans="12:12" s="4" customFormat="1">
      <c r="L1023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1" spans="12:12" s="4" customFormat="1">
      <c r="L1041" s="37"/>
    </row>
    <row r="1043" spans="12:12" s="4" customFormat="1">
      <c r="L1043" s="37"/>
    </row>
    <row r="1044" spans="12:12" s="4" customFormat="1">
      <c r="L1044" s="37"/>
    </row>
    <row r="1046" spans="12:12" s="4" customFormat="1">
      <c r="L1046" s="37"/>
    </row>
    <row r="1047" spans="12:12" s="4" customFormat="1">
      <c r="L1047" s="37"/>
    </row>
    <row r="1048" spans="12:12" s="4" customFormat="1">
      <c r="L1048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3" spans="12:12" s="4" customFormat="1">
      <c r="L1063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5" spans="12:12" s="4" customFormat="1">
      <c r="L1085" s="37"/>
    </row>
    <row r="1087" spans="12:12" s="4" customFormat="1">
      <c r="L1087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1" spans="12:12" s="4" customFormat="1">
      <c r="L1111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6" spans="12:12" s="4" customFormat="1">
      <c r="L1126" s="37"/>
    </row>
    <row r="1128" spans="12:12" s="4" customFormat="1">
      <c r="L1128" s="37"/>
    </row>
    <row r="1130" spans="12:12" s="4" customFormat="1">
      <c r="L1130" s="37"/>
    </row>
    <row r="1131" spans="12:12" s="4" customFormat="1">
      <c r="L1131" s="37"/>
    </row>
    <row r="1133" spans="12:12" s="4" customFormat="1">
      <c r="L1133" s="37"/>
    </row>
    <row r="1134" spans="12:12" s="4" customFormat="1">
      <c r="L1134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0" spans="12:12" s="4" customFormat="1">
      <c r="L1150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6" spans="12:12" s="4" customFormat="1">
      <c r="L1166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79" spans="12:12" s="4" customFormat="1">
      <c r="L1179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4" spans="12:12" s="4" customFormat="1">
      <c r="L1214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400"/>
      <c r="F1" s="400"/>
      <c r="G1" s="400"/>
      <c r="H1" s="400"/>
      <c r="I1" s="400"/>
      <c r="J1" s="400"/>
      <c r="K1" s="400" t="s">
        <v>366</v>
      </c>
      <c r="L1" s="400"/>
      <c r="M1" s="400"/>
    </row>
    <row r="2" spans="1:16" ht="15.75" customHeight="1">
      <c r="E2" s="400"/>
      <c r="F2" s="400"/>
      <c r="G2" s="400"/>
      <c r="H2" s="400"/>
      <c r="I2" s="400"/>
      <c r="J2" s="400"/>
      <c r="K2" s="400" t="s">
        <v>367</v>
      </c>
      <c r="L2" s="400"/>
      <c r="M2" s="400"/>
    </row>
    <row r="3" spans="1:16" ht="15.75" customHeight="1">
      <c r="E3" s="400"/>
      <c r="F3" s="400"/>
      <c r="G3" s="400"/>
      <c r="H3" s="400"/>
      <c r="I3" s="400"/>
      <c r="J3" s="400"/>
      <c r="K3" s="400" t="s">
        <v>368</v>
      </c>
      <c r="L3" s="400"/>
      <c r="M3" s="400"/>
    </row>
    <row r="4" spans="1:16" ht="15.75" customHeight="1">
      <c r="E4" s="400"/>
      <c r="F4" s="400"/>
      <c r="G4" s="400"/>
      <c r="H4" s="400"/>
      <c r="I4" s="400"/>
      <c r="J4" s="400"/>
      <c r="K4" s="400" t="s">
        <v>369</v>
      </c>
      <c r="L4" s="400"/>
      <c r="M4" s="400"/>
    </row>
    <row r="6" spans="1:16" ht="38.25" customHeight="1">
      <c r="A6" s="401" t="s">
        <v>370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402" t="s">
        <v>97</v>
      </c>
      <c r="G8" s="402"/>
      <c r="H8" s="402"/>
      <c r="I8" s="402"/>
      <c r="J8" s="402"/>
      <c r="K8" s="402"/>
      <c r="L8" s="402"/>
      <c r="M8" s="402"/>
    </row>
    <row r="9" spans="1:16" ht="16.5" customHeight="1">
      <c r="A9" s="403" t="s">
        <v>371</v>
      </c>
      <c r="B9" s="399" t="s">
        <v>372</v>
      </c>
      <c r="C9" s="404" t="s">
        <v>373</v>
      </c>
      <c r="D9" s="399" t="s">
        <v>372</v>
      </c>
      <c r="E9" s="405" t="s">
        <v>374</v>
      </c>
      <c r="F9" s="406" t="s">
        <v>375</v>
      </c>
      <c r="G9" s="407"/>
      <c r="H9" s="407"/>
      <c r="I9" s="407"/>
      <c r="J9" s="407"/>
      <c r="K9" s="407"/>
      <c r="L9" s="407"/>
      <c r="M9" s="408"/>
    </row>
    <row r="10" spans="1:16" ht="20.25" customHeight="1">
      <c r="A10" s="403"/>
      <c r="B10" s="399"/>
      <c r="C10" s="404"/>
      <c r="D10" s="399"/>
      <c r="E10" s="405"/>
      <c r="F10" s="405" t="s">
        <v>376</v>
      </c>
      <c r="G10" s="405"/>
      <c r="H10" s="405"/>
      <c r="I10" s="405"/>
      <c r="J10" s="405" t="s">
        <v>377</v>
      </c>
      <c r="K10" s="405"/>
      <c r="L10" s="405"/>
      <c r="M10" s="405"/>
    </row>
    <row r="11" spans="1:16">
      <c r="A11" s="403"/>
      <c r="B11" s="399"/>
      <c r="C11" s="404"/>
      <c r="D11" s="399"/>
      <c r="E11" s="405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09" t="s">
        <v>465</v>
      </c>
      <c r="B1" s="409"/>
      <c r="C1" s="409"/>
      <c r="D1" s="143" t="s">
        <v>588</v>
      </c>
      <c r="E1" s="144">
        <v>15</v>
      </c>
    </row>
    <row r="2" spans="1:5" ht="62.25" customHeight="1">
      <c r="A2" s="410" t="s">
        <v>466</v>
      </c>
      <c r="B2" s="410"/>
      <c r="C2" s="410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7.2'!$A$13:$AC$1480,Hashvt!$E$1)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7.3'!$A$13:$AC$795,Hashvt!$E$1)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7.4'!$A$13:$AC$794,Hashvt!$E$1)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7.5'!$A$13:$AC$1480,Hashvt!$E$1)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7.6'!$A$13:$AC$1480,Hashvt!$E$1)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7.7'!$A$13:$AC$1480,Hashvt!$E$1)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7.9'!$A$13:$AC$1480,Hashvt!$E$1)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7.8'!$A$13:$AC$1480,Hashvt!$E$1)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7.10'!$A$13:$AC$1480,Hashvt!$E$1)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7.11'!$A$13:$AC$1480,Hashvt!$E$1)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7.12'!$A$13:$P$1480,Hashvt!$E$1)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7.13'!$A$13:$P$1476,Hashvt!$E$1)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411" t="s">
        <v>484</v>
      </c>
      <c r="B19" s="412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413" t="s">
        <v>43</v>
      </c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423" t="s">
        <v>98</v>
      </c>
      <c r="I4" s="423" t="s">
        <v>99</v>
      </c>
      <c r="J4" s="426" t="s">
        <v>100</v>
      </c>
      <c r="K4" s="426" t="s">
        <v>101</v>
      </c>
      <c r="L4" s="429" t="s">
        <v>102</v>
      </c>
      <c r="M4" s="432" t="s">
        <v>103</v>
      </c>
      <c r="N4" s="420" t="s">
        <v>585</v>
      </c>
      <c r="O4" s="414" t="s">
        <v>586</v>
      </c>
      <c r="P4" s="415"/>
      <c r="Q4" s="415"/>
      <c r="R4" s="415"/>
      <c r="S4" s="415"/>
      <c r="T4" s="415"/>
      <c r="U4" s="416"/>
      <c r="V4" s="414" t="s">
        <v>587</v>
      </c>
      <c r="W4" s="415"/>
      <c r="X4" s="415"/>
      <c r="Y4" s="415"/>
      <c r="Z4" s="415"/>
      <c r="AA4" s="415"/>
      <c r="AB4" s="416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424"/>
      <c r="I5" s="424"/>
      <c r="J5" s="427"/>
      <c r="K5" s="427"/>
      <c r="L5" s="430"/>
      <c r="M5" s="433"/>
      <c r="N5" s="421"/>
      <c r="O5" s="417"/>
      <c r="P5" s="418"/>
      <c r="Q5" s="418"/>
      <c r="R5" s="418"/>
      <c r="S5" s="418"/>
      <c r="T5" s="418"/>
      <c r="U5" s="419"/>
      <c r="V5" s="417"/>
      <c r="W5" s="418"/>
      <c r="X5" s="418"/>
      <c r="Y5" s="418"/>
      <c r="Z5" s="418"/>
      <c r="AA5" s="418"/>
      <c r="AB5" s="419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425"/>
      <c r="I6" s="425"/>
      <c r="J6" s="428"/>
      <c r="K6" s="428"/>
      <c r="L6" s="431"/>
      <c r="M6" s="434"/>
      <c r="N6" s="422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9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7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9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1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2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2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2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2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2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6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9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7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9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9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6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2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6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2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2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1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9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6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2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6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2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9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6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2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2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2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6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9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1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9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6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1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9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9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6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2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2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6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2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6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2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6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2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6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2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2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7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9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9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6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2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2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6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2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2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6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9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6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6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2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6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2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2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6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2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9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1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9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6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2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6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2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6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2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7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9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1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9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6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2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2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6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2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6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2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2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2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9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7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9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9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6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2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2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2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2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2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2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2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2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2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2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6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9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1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9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6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2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2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2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2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2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2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2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2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2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2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1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9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6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9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1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2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2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7" workbookViewId="0">
      <selection activeCell="C12" sqref="C12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400" t="s">
        <v>601</v>
      </c>
      <c r="E1" s="400"/>
      <c r="F1" s="400"/>
    </row>
    <row r="2" spans="1:57" ht="15.75" customHeight="1">
      <c r="D2" s="400" t="s">
        <v>598</v>
      </c>
      <c r="E2" s="400"/>
      <c r="F2" s="400"/>
    </row>
    <row r="3" spans="1:57" ht="15.75" customHeight="1">
      <c r="D3" s="400" t="s">
        <v>866</v>
      </c>
      <c r="E3" s="400"/>
      <c r="F3" s="400"/>
    </row>
    <row r="4" spans="1:57" ht="15.75" customHeight="1">
      <c r="D4" s="400" t="s">
        <v>867</v>
      </c>
      <c r="E4" s="400"/>
      <c r="F4" s="400"/>
    </row>
    <row r="5" spans="1:57">
      <c r="D5" s="238"/>
    </row>
    <row r="6" spans="1:57" s="136" customFormat="1" ht="36" customHeight="1">
      <c r="A6" s="442" t="s">
        <v>795</v>
      </c>
      <c r="B6" s="442"/>
      <c r="C6" s="442"/>
      <c r="D6" s="442"/>
      <c r="E6" s="442"/>
      <c r="F6" s="442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35" t="s">
        <v>97</v>
      </c>
      <c r="E8" s="435"/>
      <c r="F8" s="435"/>
    </row>
    <row r="9" spans="1:57" ht="39.75" customHeight="1">
      <c r="A9" s="436" t="s">
        <v>602</v>
      </c>
      <c r="B9" s="438" t="s">
        <v>603</v>
      </c>
      <c r="C9" s="436" t="s">
        <v>604</v>
      </c>
      <c r="D9" s="440" t="s">
        <v>605</v>
      </c>
      <c r="E9" s="441" t="s">
        <v>375</v>
      </c>
      <c r="F9" s="441"/>
    </row>
    <row r="10" spans="1:57" ht="31.5" customHeight="1">
      <c r="A10" s="437"/>
      <c r="B10" s="439"/>
      <c r="C10" s="437"/>
      <c r="D10" s="440"/>
      <c r="E10" s="2" t="s">
        <v>376</v>
      </c>
      <c r="F10" s="2" t="s">
        <v>377</v>
      </c>
    </row>
    <row r="11" spans="1:57" s="210" customFormat="1">
      <c r="A11" s="239">
        <v>1</v>
      </c>
      <c r="B11" s="240">
        <v>2</v>
      </c>
      <c r="C11" s="239">
        <v>3</v>
      </c>
      <c r="D11" s="239">
        <v>4</v>
      </c>
      <c r="E11" s="240">
        <v>5</v>
      </c>
      <c r="F11" s="239">
        <v>6</v>
      </c>
    </row>
    <row r="12" spans="1:57" ht="42">
      <c r="A12" s="242">
        <v>1000</v>
      </c>
      <c r="B12" s="243" t="s">
        <v>619</v>
      </c>
      <c r="C12" s="244"/>
      <c r="D12" s="245">
        <f>+E12+F12-F125</f>
        <v>0</v>
      </c>
      <c r="E12" s="245">
        <f>+E14+E54+E76</f>
        <v>0</v>
      </c>
      <c r="F12" s="245">
        <f>+F14+F54+F76</f>
        <v>0</v>
      </c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</row>
    <row r="13" spans="1:57" ht="14.25">
      <c r="A13" s="246"/>
      <c r="B13" s="293"/>
      <c r="C13" s="294"/>
      <c r="D13" s="295"/>
      <c r="E13" s="295"/>
      <c r="F13" s="295"/>
    </row>
    <row r="14" spans="1:57" s="241" customFormat="1" ht="51">
      <c r="A14" s="247">
        <v>1100</v>
      </c>
      <c r="B14" s="248" t="s">
        <v>620</v>
      </c>
      <c r="C14" s="249">
        <v>7100</v>
      </c>
      <c r="D14" s="250">
        <f>D17+D22+D25+D45+D48</f>
        <v>0</v>
      </c>
      <c r="E14" s="250">
        <f t="shared" ref="E14:F14" si="0">E17+E22+E25+E45+E48</f>
        <v>0</v>
      </c>
      <c r="F14" s="250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1"/>
      <c r="B15" s="252" t="s">
        <v>621</v>
      </c>
      <c r="C15" s="253"/>
      <c r="D15" s="254">
        <f>D17+D22</f>
        <v>0</v>
      </c>
      <c r="E15" s="254">
        <f t="shared" ref="E15:F15" si="1">E17+E22</f>
        <v>0</v>
      </c>
      <c r="F15" s="254">
        <f t="shared" si="1"/>
        <v>0</v>
      </c>
    </row>
    <row r="16" spans="1:57" s="241" customFormat="1">
      <c r="A16" s="251"/>
      <c r="B16" s="252" t="s">
        <v>622</v>
      </c>
      <c r="C16" s="253"/>
      <c r="D16" s="254">
        <f>+D19+D22</f>
        <v>0</v>
      </c>
      <c r="E16" s="254">
        <f t="shared" ref="E16:F16" si="2">+E19+E22</f>
        <v>0</v>
      </c>
      <c r="F16" s="254">
        <f t="shared" si="2"/>
        <v>0</v>
      </c>
    </row>
    <row r="17" spans="1:6" ht="25.5">
      <c r="A17" s="255">
        <v>1110</v>
      </c>
      <c r="B17" s="256" t="s">
        <v>623</v>
      </c>
      <c r="C17" s="257">
        <v>7131</v>
      </c>
      <c r="D17" s="258">
        <f>D19+D20</f>
        <v>0</v>
      </c>
      <c r="E17" s="258">
        <f>E19+E20+E21</f>
        <v>0</v>
      </c>
      <c r="F17" s="258">
        <f>F19+F20+F21</f>
        <v>0</v>
      </c>
    </row>
    <row r="18" spans="1:6">
      <c r="A18" s="259"/>
      <c r="B18" s="260" t="s">
        <v>108</v>
      </c>
      <c r="C18" s="261"/>
      <c r="D18" s="262"/>
      <c r="E18" s="263"/>
      <c r="F18" s="263"/>
    </row>
    <row r="19" spans="1:6" ht="25.5">
      <c r="A19" s="264">
        <v>1111</v>
      </c>
      <c r="B19" s="260" t="s">
        <v>606</v>
      </c>
      <c r="C19" s="261"/>
      <c r="D19" s="20">
        <f t="shared" ref="D19:D21" si="3">E19+F19</f>
        <v>0</v>
      </c>
      <c r="E19" s="16"/>
      <c r="F19" s="16"/>
    </row>
    <row r="20" spans="1:6" s="241" customFormat="1" ht="25.5">
      <c r="A20" s="264">
        <v>1112</v>
      </c>
      <c r="B20" s="260" t="s">
        <v>607</v>
      </c>
      <c r="C20" s="261"/>
      <c r="D20" s="20">
        <f t="shared" si="3"/>
        <v>0</v>
      </c>
      <c r="E20" s="16"/>
      <c r="F20" s="16"/>
    </row>
    <row r="21" spans="1:6" s="241" customFormat="1" ht="23.25" customHeight="1">
      <c r="A21" s="264">
        <v>1113</v>
      </c>
      <c r="B21" s="260" t="s">
        <v>759</v>
      </c>
      <c r="C21" s="261"/>
      <c r="D21" s="20">
        <f t="shared" si="3"/>
        <v>0</v>
      </c>
      <c r="E21" s="16"/>
      <c r="F21" s="16"/>
    </row>
    <row r="22" spans="1:6">
      <c r="A22" s="266">
        <v>1120</v>
      </c>
      <c r="B22" s="267" t="s">
        <v>624</v>
      </c>
      <c r="C22" s="268">
        <v>7136</v>
      </c>
      <c r="D22" s="269">
        <f>D24</f>
        <v>0</v>
      </c>
      <c r="E22" s="269">
        <f t="shared" ref="E22:F22" si="4">E24</f>
        <v>0</v>
      </c>
      <c r="F22" s="269">
        <f t="shared" si="4"/>
        <v>0</v>
      </c>
    </row>
    <row r="23" spans="1:6">
      <c r="A23" s="259"/>
      <c r="B23" s="260" t="s">
        <v>108</v>
      </c>
      <c r="C23" s="261"/>
      <c r="D23" s="265"/>
      <c r="E23" s="16"/>
      <c r="F23" s="16"/>
    </row>
    <row r="24" spans="1:6" s="241" customFormat="1">
      <c r="A24" s="264">
        <v>1121</v>
      </c>
      <c r="B24" s="260" t="s">
        <v>608</v>
      </c>
      <c r="C24" s="261"/>
      <c r="D24" s="20">
        <f t="shared" ref="D24:D43" si="5">E24+F24</f>
        <v>0</v>
      </c>
      <c r="E24" s="16"/>
      <c r="F24" s="16"/>
    </row>
    <row r="25" spans="1:6" ht="89.25">
      <c r="A25" s="255">
        <v>1130</v>
      </c>
      <c r="B25" s="256" t="s">
        <v>625</v>
      </c>
      <c r="C25" s="257">
        <v>7145</v>
      </c>
      <c r="D25" s="270">
        <f>D26+D27+D28+D29+D30+D31+D32+D33+D34+D35+D36+D37+D38+D39+D40+D41+D42+D43+D44</f>
        <v>0</v>
      </c>
      <c r="E25" s="270">
        <f t="shared" ref="E25:F25" si="6">E26+E27+E28+E29+E30+E31+E32+E33+E34+E35+E36+E37+E38+E39+E40+E41+E42+E43+E44</f>
        <v>0</v>
      </c>
      <c r="F25" s="270">
        <f t="shared" si="6"/>
        <v>0</v>
      </c>
    </row>
    <row r="26" spans="1:6" ht="38.25">
      <c r="A26" s="264">
        <v>11301</v>
      </c>
      <c r="B26" s="260" t="s">
        <v>626</v>
      </c>
      <c r="C26" s="261"/>
      <c r="D26" s="20">
        <f t="shared" si="5"/>
        <v>0</v>
      </c>
      <c r="E26" s="20"/>
      <c r="F26" s="20"/>
    </row>
    <row r="27" spans="1:6" ht="63.75">
      <c r="A27" s="271">
        <v>11302</v>
      </c>
      <c r="B27" s="272" t="s">
        <v>627</v>
      </c>
      <c r="C27" s="273"/>
      <c r="D27" s="20">
        <f t="shared" si="5"/>
        <v>0</v>
      </c>
      <c r="E27" s="20"/>
      <c r="F27" s="20"/>
    </row>
    <row r="28" spans="1:6" ht="38.25">
      <c r="A28" s="264">
        <v>11303</v>
      </c>
      <c r="B28" s="260" t="s">
        <v>628</v>
      </c>
      <c r="C28" s="261"/>
      <c r="D28" s="20">
        <f t="shared" si="5"/>
        <v>0</v>
      </c>
      <c r="E28" s="20"/>
      <c r="F28" s="20"/>
    </row>
    <row r="29" spans="1:6" ht="89.25">
      <c r="A29" s="264">
        <v>11304</v>
      </c>
      <c r="B29" s="259" t="s">
        <v>629</v>
      </c>
      <c r="C29" s="261"/>
      <c r="D29" s="20">
        <f t="shared" si="5"/>
        <v>0</v>
      </c>
      <c r="E29" s="20"/>
      <c r="F29" s="20">
        <v>0</v>
      </c>
    </row>
    <row r="30" spans="1:6" ht="76.5">
      <c r="A30" s="264">
        <v>11305</v>
      </c>
      <c r="B30" s="259" t="s">
        <v>630</v>
      </c>
      <c r="C30" s="261"/>
      <c r="D30" s="20">
        <f t="shared" si="5"/>
        <v>0</v>
      </c>
      <c r="E30" s="20"/>
      <c r="F30" s="20"/>
    </row>
    <row r="31" spans="1:6" ht="51">
      <c r="A31" s="264">
        <v>11306</v>
      </c>
      <c r="B31" s="259" t="s">
        <v>631</v>
      </c>
      <c r="C31" s="261"/>
      <c r="D31" s="20">
        <f t="shared" si="5"/>
        <v>0</v>
      </c>
      <c r="E31" s="20"/>
      <c r="F31" s="20"/>
    </row>
    <row r="32" spans="1:6" ht="38.25">
      <c r="A32" s="264">
        <v>11307</v>
      </c>
      <c r="B32" s="260" t="s">
        <v>632</v>
      </c>
      <c r="C32" s="261"/>
      <c r="D32" s="20">
        <f t="shared" si="5"/>
        <v>0</v>
      </c>
      <c r="E32" s="20"/>
      <c r="F32" s="20"/>
    </row>
    <row r="33" spans="1:57" ht="63.75">
      <c r="A33" s="264">
        <v>11308</v>
      </c>
      <c r="B33" s="260" t="s">
        <v>633</v>
      </c>
      <c r="C33" s="261"/>
      <c r="D33" s="20">
        <f t="shared" si="5"/>
        <v>0</v>
      </c>
      <c r="E33" s="20"/>
      <c r="F33" s="20"/>
    </row>
    <row r="34" spans="1:57" ht="63.75">
      <c r="A34" s="264">
        <v>11309</v>
      </c>
      <c r="B34" s="260" t="s">
        <v>634</v>
      </c>
      <c r="C34" s="261"/>
      <c r="D34" s="20">
        <f t="shared" si="5"/>
        <v>0</v>
      </c>
      <c r="E34" s="20"/>
      <c r="F34" s="20"/>
    </row>
    <row r="35" spans="1:57" ht="38.25">
      <c r="A35" s="264">
        <v>11310</v>
      </c>
      <c r="B35" s="260" t="s">
        <v>635</v>
      </c>
      <c r="C35" s="261"/>
      <c r="D35" s="20">
        <f t="shared" si="5"/>
        <v>0</v>
      </c>
      <c r="E35" s="20"/>
      <c r="F35" s="20"/>
    </row>
    <row r="36" spans="1:57" ht="38.25">
      <c r="A36" s="264">
        <v>11311</v>
      </c>
      <c r="B36" s="259" t="s">
        <v>636</v>
      </c>
      <c r="C36" s="261"/>
      <c r="D36" s="20">
        <f t="shared" si="5"/>
        <v>0</v>
      </c>
      <c r="E36" s="20"/>
      <c r="F36" s="20">
        <v>0</v>
      </c>
    </row>
    <row r="37" spans="1:57" ht="102">
      <c r="A37" s="264">
        <v>11312</v>
      </c>
      <c r="B37" s="260" t="s">
        <v>637</v>
      </c>
      <c r="C37" s="261"/>
      <c r="D37" s="20">
        <f t="shared" si="5"/>
        <v>0</v>
      </c>
      <c r="E37" s="20"/>
      <c r="F37" s="20"/>
    </row>
    <row r="38" spans="1:57" ht="76.5">
      <c r="A38" s="264">
        <v>11313</v>
      </c>
      <c r="B38" s="260" t="s">
        <v>638</v>
      </c>
      <c r="C38" s="261"/>
      <c r="D38" s="20">
        <f t="shared" si="5"/>
        <v>0</v>
      </c>
      <c r="E38" s="20"/>
      <c r="F38" s="20"/>
    </row>
    <row r="39" spans="1:57" ht="51">
      <c r="A39" s="264">
        <v>11314</v>
      </c>
      <c r="B39" s="260" t="s">
        <v>639</v>
      </c>
      <c r="C39" s="261"/>
      <c r="D39" s="20">
        <f t="shared" si="5"/>
        <v>0</v>
      </c>
      <c r="E39" s="20"/>
      <c r="F39" s="20"/>
    </row>
    <row r="40" spans="1:57" ht="51">
      <c r="A40" s="264">
        <v>11315</v>
      </c>
      <c r="B40" s="259" t="s">
        <v>640</v>
      </c>
      <c r="C40" s="261"/>
      <c r="D40" s="20">
        <f t="shared" si="5"/>
        <v>0</v>
      </c>
      <c r="E40" s="20"/>
      <c r="F40" s="20">
        <v>0</v>
      </c>
    </row>
    <row r="41" spans="1:57" ht="38.25">
      <c r="A41" s="264">
        <v>11316</v>
      </c>
      <c r="B41" s="260" t="s">
        <v>641</v>
      </c>
      <c r="C41" s="261"/>
      <c r="D41" s="20">
        <f t="shared" si="5"/>
        <v>0</v>
      </c>
      <c r="E41" s="20"/>
      <c r="F41" s="20"/>
    </row>
    <row r="42" spans="1:57" ht="38.25">
      <c r="A42" s="264">
        <v>11317</v>
      </c>
      <c r="B42" s="259" t="s">
        <v>642</v>
      </c>
      <c r="C42" s="261"/>
      <c r="D42" s="20">
        <f t="shared" si="5"/>
        <v>0</v>
      </c>
      <c r="E42" s="20"/>
      <c r="F42" s="20">
        <v>0</v>
      </c>
    </row>
    <row r="43" spans="1:57" ht="38.25">
      <c r="A43" s="264">
        <v>11318</v>
      </c>
      <c r="B43" s="260" t="s">
        <v>643</v>
      </c>
      <c r="C43" s="261"/>
      <c r="D43" s="20">
        <f t="shared" si="5"/>
        <v>0</v>
      </c>
      <c r="E43" s="20"/>
      <c r="F43" s="20">
        <v>0</v>
      </c>
    </row>
    <row r="44" spans="1:57" ht="20.25" customHeight="1">
      <c r="A44" s="264">
        <v>11319</v>
      </c>
      <c r="B44" s="259" t="s">
        <v>644</v>
      </c>
      <c r="C44" s="261"/>
      <c r="D44" s="20">
        <f t="shared" ref="D44:D47" si="7">E44+F44</f>
        <v>0</v>
      </c>
      <c r="E44" s="20"/>
      <c r="F44" s="20">
        <v>0</v>
      </c>
    </row>
    <row r="45" spans="1:57" ht="25.5">
      <c r="A45" s="255">
        <v>1140</v>
      </c>
      <c r="B45" s="256" t="s">
        <v>645</v>
      </c>
      <c r="C45" s="257">
        <v>7146</v>
      </c>
      <c r="D45" s="274">
        <f>D46+D47</f>
        <v>0</v>
      </c>
      <c r="E45" s="274">
        <f t="shared" ref="E45:F45" si="8">E46+E47</f>
        <v>0</v>
      </c>
      <c r="F45" s="274">
        <f t="shared" si="8"/>
        <v>0</v>
      </c>
    </row>
    <row r="46" spans="1:57" ht="76.5">
      <c r="A46" s="264">
        <v>1141</v>
      </c>
      <c r="B46" s="260" t="s">
        <v>646</v>
      </c>
      <c r="C46" s="261"/>
      <c r="D46" s="20">
        <f t="shared" si="7"/>
        <v>0</v>
      </c>
      <c r="E46" s="16"/>
      <c r="F46" s="16"/>
    </row>
    <row r="47" spans="1:57" s="241" customFormat="1" ht="76.5">
      <c r="A47" s="264">
        <v>1142</v>
      </c>
      <c r="B47" s="260" t="s">
        <v>647</v>
      </c>
      <c r="C47" s="261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5">
        <v>1150</v>
      </c>
      <c r="B48" s="256" t="s">
        <v>648</v>
      </c>
      <c r="C48" s="275">
        <v>7161</v>
      </c>
      <c r="D48" s="258">
        <f>D49+D53</f>
        <v>0</v>
      </c>
      <c r="E48" s="258">
        <f t="shared" ref="E48:F48" si="9">E49+E53</f>
        <v>0</v>
      </c>
      <c r="F48" s="258">
        <f t="shared" si="9"/>
        <v>0</v>
      </c>
    </row>
    <row r="49" spans="1:57" ht="51">
      <c r="A49" s="276">
        <v>1151</v>
      </c>
      <c r="B49" s="277" t="s">
        <v>649</v>
      </c>
      <c r="C49" s="278"/>
      <c r="D49" s="292">
        <f>D50+D51+D52</f>
        <v>0</v>
      </c>
      <c r="E49" s="292">
        <f t="shared" ref="E49:F49" si="10">E50+E51+E52</f>
        <v>0</v>
      </c>
      <c r="F49" s="292">
        <f t="shared" si="10"/>
        <v>0</v>
      </c>
    </row>
    <row r="50" spans="1:57">
      <c r="A50" s="264">
        <v>1152</v>
      </c>
      <c r="B50" s="260" t="s">
        <v>650</v>
      </c>
      <c r="C50" s="261"/>
      <c r="D50" s="20">
        <f t="shared" ref="D50:D52" si="11">E50+F50</f>
        <v>0</v>
      </c>
      <c r="E50" s="16"/>
      <c r="F50" s="16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</row>
    <row r="51" spans="1:57">
      <c r="A51" s="264">
        <v>1153</v>
      </c>
      <c r="B51" s="260" t="s">
        <v>651</v>
      </c>
      <c r="C51" s="261"/>
      <c r="D51" s="20">
        <f t="shared" si="11"/>
        <v>0</v>
      </c>
      <c r="E51" s="16"/>
      <c r="F51" s="16"/>
    </row>
    <row r="52" spans="1:57" ht="25.5">
      <c r="A52" s="264">
        <v>1154</v>
      </c>
      <c r="B52" s="260" t="s">
        <v>652</v>
      </c>
      <c r="C52" s="261"/>
      <c r="D52" s="20">
        <f t="shared" si="11"/>
        <v>0</v>
      </c>
      <c r="E52" s="16"/>
      <c r="F52" s="16"/>
    </row>
    <row r="53" spans="1:57" s="241" customFormat="1" ht="63.75">
      <c r="A53" s="264">
        <v>1155</v>
      </c>
      <c r="B53" s="272" t="s">
        <v>653</v>
      </c>
      <c r="C53" s="273"/>
      <c r="D53" s="20">
        <f t="shared" ref="D53" si="12">E53+F53</f>
        <v>0</v>
      </c>
      <c r="E53" s="16"/>
      <c r="F53" s="16"/>
    </row>
    <row r="54" spans="1:57" ht="38.25">
      <c r="A54" s="249">
        <v>1200</v>
      </c>
      <c r="B54" s="279" t="s">
        <v>654</v>
      </c>
      <c r="C54" s="296">
        <v>7300</v>
      </c>
      <c r="D54" s="250">
        <f>+D55+D57+D59+D61+D63+D73</f>
        <v>0</v>
      </c>
      <c r="E54" s="250">
        <f t="shared" ref="E54:F54" si="13">+E55+E57+E59+E61+E63+E73</f>
        <v>0</v>
      </c>
      <c r="F54" s="250">
        <f t="shared" si="13"/>
        <v>0</v>
      </c>
    </row>
    <row r="55" spans="1:57" s="241" customFormat="1" ht="38.25">
      <c r="A55" s="266">
        <v>1210</v>
      </c>
      <c r="B55" s="280" t="s">
        <v>655</v>
      </c>
      <c r="C55" s="281">
        <v>7311</v>
      </c>
      <c r="D55" s="274">
        <f>+D56</f>
        <v>0</v>
      </c>
      <c r="E55" s="274">
        <f t="shared" ref="E55:F55" si="14">+E56</f>
        <v>0</v>
      </c>
      <c r="F55" s="274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4">
        <v>1211</v>
      </c>
      <c r="B56" s="260" t="s">
        <v>656</v>
      </c>
      <c r="C56" s="261"/>
      <c r="D56" s="20">
        <f t="shared" ref="D56:D62" si="15">E56+F56</f>
        <v>0</v>
      </c>
      <c r="E56" s="20"/>
      <c r="F56" s="20">
        <v>0</v>
      </c>
    </row>
    <row r="57" spans="1:57" ht="38.25">
      <c r="A57" s="266">
        <v>1220</v>
      </c>
      <c r="B57" s="267" t="s">
        <v>657</v>
      </c>
      <c r="C57" s="268">
        <v>7312</v>
      </c>
      <c r="D57" s="274">
        <f>+D58</f>
        <v>0</v>
      </c>
      <c r="E57" s="282"/>
      <c r="F57" s="282"/>
    </row>
    <row r="58" spans="1:57" ht="63.75">
      <c r="A58" s="264">
        <v>1221</v>
      </c>
      <c r="B58" s="260" t="s">
        <v>658</v>
      </c>
      <c r="C58" s="261"/>
      <c r="D58" s="20">
        <f t="shared" si="15"/>
        <v>0</v>
      </c>
      <c r="E58" s="16"/>
      <c r="F58" s="16"/>
    </row>
    <row r="59" spans="1:57" ht="38.25">
      <c r="A59" s="255">
        <v>1230</v>
      </c>
      <c r="B59" s="256" t="s">
        <v>659</v>
      </c>
      <c r="C59" s="257">
        <v>7321</v>
      </c>
      <c r="D59" s="274">
        <f>+D60</f>
        <v>0</v>
      </c>
      <c r="E59" s="274">
        <f t="shared" ref="E59:F59" si="16">+E60</f>
        <v>0</v>
      </c>
      <c r="F59" s="274">
        <f t="shared" si="16"/>
        <v>0</v>
      </c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</row>
    <row r="60" spans="1:57" ht="51">
      <c r="A60" s="264">
        <v>1231</v>
      </c>
      <c r="B60" s="260" t="s">
        <v>660</v>
      </c>
      <c r="C60" s="261"/>
      <c r="D60" s="20">
        <f t="shared" si="15"/>
        <v>0</v>
      </c>
      <c r="E60" s="189"/>
      <c r="F60" s="16"/>
    </row>
    <row r="61" spans="1:57" ht="38.25">
      <c r="A61" s="255">
        <v>1240</v>
      </c>
      <c r="B61" s="256" t="s">
        <v>661</v>
      </c>
      <c r="C61" s="275">
        <v>7322</v>
      </c>
      <c r="D61" s="274">
        <f>D62</f>
        <v>0</v>
      </c>
      <c r="E61" s="274">
        <f t="shared" ref="E61:F61" si="17">E62</f>
        <v>0</v>
      </c>
      <c r="F61" s="274">
        <f t="shared" si="17"/>
        <v>0</v>
      </c>
    </row>
    <row r="62" spans="1:57" ht="51">
      <c r="A62" s="264">
        <v>1241</v>
      </c>
      <c r="B62" s="260" t="s">
        <v>662</v>
      </c>
      <c r="C62" s="261"/>
      <c r="D62" s="20">
        <f t="shared" si="15"/>
        <v>0</v>
      </c>
      <c r="E62" s="20">
        <v>0</v>
      </c>
      <c r="F62" s="20"/>
    </row>
    <row r="63" spans="1:57" s="241" customFormat="1" ht="54.75" customHeight="1">
      <c r="A63" s="443">
        <v>1250</v>
      </c>
      <c r="B63" s="283" t="s">
        <v>663</v>
      </c>
      <c r="C63" s="446">
        <v>7331</v>
      </c>
      <c r="D63" s="449">
        <f>+D66+D67+D71+D72</f>
        <v>0</v>
      </c>
      <c r="E63" s="449">
        <f t="shared" ref="E63:F63" si="18">+E66+E67+E71+E72</f>
        <v>0</v>
      </c>
      <c r="F63" s="449">
        <f t="shared" si="18"/>
        <v>0</v>
      </c>
    </row>
    <row r="64" spans="1:57">
      <c r="A64" s="444"/>
      <c r="B64" s="284" t="s">
        <v>664</v>
      </c>
      <c r="C64" s="447"/>
      <c r="D64" s="450"/>
      <c r="E64" s="450"/>
      <c r="F64" s="450"/>
    </row>
    <row r="65" spans="1:57">
      <c r="A65" s="445"/>
      <c r="B65" s="285" t="s">
        <v>110</v>
      </c>
      <c r="C65" s="448"/>
      <c r="D65" s="451"/>
      <c r="E65" s="451"/>
      <c r="F65" s="45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</row>
    <row r="66" spans="1:57" ht="25.5">
      <c r="A66" s="264">
        <v>1251</v>
      </c>
      <c r="B66" s="260" t="s">
        <v>665</v>
      </c>
      <c r="C66" s="261"/>
      <c r="D66" s="20">
        <f t="shared" ref="D66" si="19">E66+F66</f>
        <v>0</v>
      </c>
      <c r="E66" s="16"/>
      <c r="F66" s="16"/>
    </row>
    <row r="67" spans="1:57" ht="25.5">
      <c r="A67" s="452">
        <v>1252</v>
      </c>
      <c r="B67" s="277" t="s">
        <v>666</v>
      </c>
      <c r="C67" s="454"/>
      <c r="D67" s="456">
        <f>+D69+D70</f>
        <v>0</v>
      </c>
      <c r="E67" s="456">
        <f t="shared" ref="E67:F67" si="20">+E69+E70</f>
        <v>0</v>
      </c>
      <c r="F67" s="456">
        <f t="shared" si="20"/>
        <v>0</v>
      </c>
    </row>
    <row r="68" spans="1:57">
      <c r="A68" s="453"/>
      <c r="B68" s="286" t="s">
        <v>108</v>
      </c>
      <c r="C68" s="455"/>
      <c r="D68" s="457"/>
      <c r="E68" s="457"/>
      <c r="F68" s="457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</row>
    <row r="69" spans="1:57" s="241" customFormat="1" ht="51">
      <c r="A69" s="264">
        <v>1253</v>
      </c>
      <c r="B69" s="260" t="s">
        <v>667</v>
      </c>
      <c r="C69" s="261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4">
        <v>1254</v>
      </c>
      <c r="B70" s="260" t="s">
        <v>668</v>
      </c>
      <c r="C70" s="261"/>
      <c r="D70" s="20">
        <f t="shared" si="21"/>
        <v>0</v>
      </c>
      <c r="E70" s="20"/>
      <c r="F70" s="20"/>
    </row>
    <row r="71" spans="1:57" ht="33" customHeight="1">
      <c r="A71" s="264">
        <v>1255</v>
      </c>
      <c r="B71" s="260" t="s">
        <v>669</v>
      </c>
      <c r="C71" s="261"/>
      <c r="D71" s="20">
        <f>E71+F71</f>
        <v>0</v>
      </c>
      <c r="E71" s="353">
        <v>0</v>
      </c>
      <c r="F71" s="20">
        <v>0</v>
      </c>
    </row>
    <row r="72" spans="1:57" ht="38.25">
      <c r="A72" s="264">
        <v>1256</v>
      </c>
      <c r="B72" s="260" t="s">
        <v>670</v>
      </c>
      <c r="C72" s="261"/>
      <c r="D72" s="20">
        <f>E72+F72</f>
        <v>0</v>
      </c>
      <c r="E72" s="20"/>
      <c r="F72" s="20"/>
    </row>
    <row r="73" spans="1:57" ht="51">
      <c r="A73" s="255">
        <v>1260</v>
      </c>
      <c r="B73" s="283" t="s">
        <v>671</v>
      </c>
      <c r="C73" s="275">
        <v>7332</v>
      </c>
      <c r="D73" s="258">
        <f>+D74+D75</f>
        <v>0</v>
      </c>
      <c r="E73" s="258">
        <f t="shared" ref="E73:F73" si="22">+E74+E75</f>
        <v>0</v>
      </c>
      <c r="F73" s="258">
        <f t="shared" si="22"/>
        <v>0</v>
      </c>
    </row>
    <row r="74" spans="1:57" s="241" customFormat="1" ht="38.25">
      <c r="A74" s="264">
        <v>1261</v>
      </c>
      <c r="B74" s="260" t="s">
        <v>672</v>
      </c>
      <c r="C74" s="261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4">
        <v>1262</v>
      </c>
      <c r="B75" s="260" t="s">
        <v>673</v>
      </c>
      <c r="C75" s="261"/>
      <c r="D75" s="20">
        <f>E75+F75</f>
        <v>0</v>
      </c>
      <c r="E75" s="20"/>
      <c r="F75" s="20"/>
    </row>
    <row r="76" spans="1:57" ht="63.75">
      <c r="A76" s="247">
        <v>1300</v>
      </c>
      <c r="B76" s="287" t="s">
        <v>674</v>
      </c>
      <c r="C76" s="297">
        <v>7400</v>
      </c>
      <c r="D76" s="288">
        <f>+D77+D79+D81+D86+D90+D114+D117+D120+D123</f>
        <v>0</v>
      </c>
      <c r="E76" s="288">
        <f t="shared" ref="E76:F76" si="23">+E77+E79+E81+E86+E90+E114+E117+E120+E123</f>
        <v>0</v>
      </c>
      <c r="F76" s="288">
        <f t="shared" si="23"/>
        <v>0</v>
      </c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</row>
    <row r="77" spans="1:57" ht="25.5">
      <c r="A77" s="255">
        <v>1310</v>
      </c>
      <c r="B77" s="283" t="s">
        <v>675</v>
      </c>
      <c r="C77" s="257">
        <v>7411</v>
      </c>
      <c r="D77" s="270">
        <f>+D78</f>
        <v>0</v>
      </c>
      <c r="E77" s="270">
        <f t="shared" ref="E77:F77" si="24">+E78</f>
        <v>0</v>
      </c>
      <c r="F77" s="270">
        <f t="shared" si="24"/>
        <v>0</v>
      </c>
    </row>
    <row r="78" spans="1:57" ht="51">
      <c r="A78" s="264">
        <v>1311</v>
      </c>
      <c r="B78" s="260" t="s">
        <v>676</v>
      </c>
      <c r="C78" s="261"/>
      <c r="D78" s="20">
        <f>E78+F78</f>
        <v>0</v>
      </c>
      <c r="E78" s="20"/>
      <c r="F78" s="20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</row>
    <row r="79" spans="1:57">
      <c r="A79" s="255">
        <v>1320</v>
      </c>
      <c r="B79" s="283" t="s">
        <v>677</v>
      </c>
      <c r="C79" s="257">
        <v>7412</v>
      </c>
      <c r="D79" s="258">
        <f>+D80</f>
        <v>0</v>
      </c>
      <c r="E79" s="258">
        <f t="shared" ref="E79:F79" si="25">+E80</f>
        <v>0</v>
      </c>
      <c r="F79" s="258">
        <f t="shared" si="25"/>
        <v>0</v>
      </c>
    </row>
    <row r="80" spans="1:57" s="241" customFormat="1" ht="38.25">
      <c r="A80" s="264">
        <v>1321</v>
      </c>
      <c r="B80" s="260" t="s">
        <v>609</v>
      </c>
      <c r="C80" s="261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89">
        <v>1330</v>
      </c>
      <c r="B81" s="283" t="s">
        <v>678</v>
      </c>
      <c r="C81" s="290">
        <v>7415</v>
      </c>
      <c r="D81" s="258">
        <f>+D82+D83+D84+D85</f>
        <v>0</v>
      </c>
      <c r="E81" s="258">
        <f t="shared" ref="E81:F81" si="26">+E82+E83+E84+E85</f>
        <v>0</v>
      </c>
      <c r="F81" s="258">
        <f t="shared" si="26"/>
        <v>0</v>
      </c>
    </row>
    <row r="82" spans="1:57" ht="25.5">
      <c r="A82" s="264">
        <v>1331</v>
      </c>
      <c r="B82" s="260" t="s">
        <v>679</v>
      </c>
      <c r="C82" s="261"/>
      <c r="D82" s="20">
        <f>E82+F82</f>
        <v>0</v>
      </c>
      <c r="E82" s="20"/>
      <c r="F82" s="20">
        <v>0</v>
      </c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</row>
    <row r="83" spans="1:57" ht="38.25">
      <c r="A83" s="264">
        <v>1332</v>
      </c>
      <c r="B83" s="260" t="s">
        <v>680</v>
      </c>
      <c r="C83" s="261"/>
      <c r="D83" s="20">
        <f t="shared" ref="D83:D89" si="27">E83+F83</f>
        <v>0</v>
      </c>
      <c r="E83" s="20"/>
      <c r="F83" s="20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</row>
    <row r="84" spans="1:57" s="241" customFormat="1" ht="51">
      <c r="A84" s="264">
        <v>1333</v>
      </c>
      <c r="B84" s="260" t="s">
        <v>681</v>
      </c>
      <c r="C84" s="261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4">
        <v>1334</v>
      </c>
      <c r="B85" s="260" t="s">
        <v>610</v>
      </c>
      <c r="C85" s="261"/>
      <c r="D85" s="20">
        <f t="shared" si="27"/>
        <v>0</v>
      </c>
      <c r="E85" s="16"/>
      <c r="F85" s="16"/>
    </row>
    <row r="86" spans="1:57" ht="63.75">
      <c r="A86" s="255">
        <v>1340</v>
      </c>
      <c r="B86" s="256" t="s">
        <v>682</v>
      </c>
      <c r="C86" s="257">
        <v>7421</v>
      </c>
      <c r="D86" s="258">
        <f>+D87+D88+D89</f>
        <v>0</v>
      </c>
      <c r="E86" s="258">
        <f t="shared" ref="E86:F86" si="28">+E87+E88+E89</f>
        <v>0</v>
      </c>
      <c r="F86" s="258">
        <f t="shared" si="28"/>
        <v>0</v>
      </c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</row>
    <row r="87" spans="1:57" ht="89.25">
      <c r="A87" s="264">
        <v>1341</v>
      </c>
      <c r="B87" s="260" t="s">
        <v>683</v>
      </c>
      <c r="C87" s="261"/>
      <c r="D87" s="20">
        <f t="shared" si="27"/>
        <v>0</v>
      </c>
      <c r="E87" s="20"/>
      <c r="F87" s="20"/>
    </row>
    <row r="88" spans="1:57" ht="57.75" customHeight="1">
      <c r="A88" s="264">
        <v>1342</v>
      </c>
      <c r="B88" s="260" t="s">
        <v>684</v>
      </c>
      <c r="C88" s="261"/>
      <c r="D88" s="20">
        <f t="shared" si="27"/>
        <v>0</v>
      </c>
      <c r="E88" s="20"/>
      <c r="F88" s="20">
        <v>0</v>
      </c>
    </row>
    <row r="89" spans="1:57" s="241" customFormat="1" ht="63.75" customHeight="1">
      <c r="A89" s="264">
        <v>1343</v>
      </c>
      <c r="B89" s="260" t="s">
        <v>685</v>
      </c>
      <c r="C89" s="261"/>
      <c r="D89" s="20">
        <f t="shared" si="27"/>
        <v>0</v>
      </c>
      <c r="E89" s="20"/>
      <c r="F89" s="20"/>
    </row>
    <row r="90" spans="1:57" ht="38.25">
      <c r="A90" s="255">
        <v>1350</v>
      </c>
      <c r="B90" s="256" t="s">
        <v>686</v>
      </c>
      <c r="C90" s="257">
        <v>7422</v>
      </c>
      <c r="D90" s="258">
        <f>+D91+D112+D113</f>
        <v>0</v>
      </c>
      <c r="E90" s="258">
        <f t="shared" ref="E90:F90" si="29">+E91+E112+E113</f>
        <v>0</v>
      </c>
      <c r="F90" s="258">
        <f t="shared" si="29"/>
        <v>0</v>
      </c>
    </row>
    <row r="91" spans="1:57" ht="89.25">
      <c r="A91" s="276">
        <v>1351</v>
      </c>
      <c r="B91" s="277" t="s">
        <v>687</v>
      </c>
      <c r="C91" s="278"/>
      <c r="D91" s="291">
        <f>+D92+D93+D94+D95+D96+D97+D98+D99+D100+D101+D102+D103+D104+D105+D106+D107+D108+D109+D110+D111</f>
        <v>0</v>
      </c>
      <c r="E91" s="291">
        <f t="shared" ref="E91:F91" si="30">+E92+E93+E94+E95+E96+E97+E98+E99+E100+E101+E102+E103+E104+E105+E106+E107+E108+E109+E110+E111</f>
        <v>0</v>
      </c>
      <c r="F91" s="291">
        <f t="shared" si="30"/>
        <v>0</v>
      </c>
    </row>
    <row r="92" spans="1:57" s="241" customFormat="1" ht="63.75">
      <c r="A92" s="264">
        <v>13501</v>
      </c>
      <c r="B92" s="260" t="s">
        <v>688</v>
      </c>
      <c r="C92" s="261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4">
        <v>13502</v>
      </c>
      <c r="B93" s="260" t="s">
        <v>689</v>
      </c>
      <c r="C93" s="261"/>
      <c r="D93" s="20">
        <f t="shared" si="31"/>
        <v>0</v>
      </c>
      <c r="E93" s="20"/>
      <c r="F93" s="20">
        <v>0</v>
      </c>
    </row>
    <row r="94" spans="1:57" ht="51">
      <c r="A94" s="264">
        <v>13503</v>
      </c>
      <c r="B94" s="260" t="s">
        <v>690</v>
      </c>
      <c r="C94" s="261"/>
      <c r="D94" s="20">
        <f t="shared" si="31"/>
        <v>0</v>
      </c>
      <c r="E94" s="20"/>
      <c r="F94" s="20">
        <v>0</v>
      </c>
    </row>
    <row r="95" spans="1:57" s="241" customFormat="1" ht="63.75">
      <c r="A95" s="264">
        <v>13504</v>
      </c>
      <c r="B95" s="260" t="s">
        <v>691</v>
      </c>
      <c r="C95" s="261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1" customFormat="1" ht="25.5">
      <c r="A96" s="264">
        <v>13505</v>
      </c>
      <c r="B96" s="260" t="s">
        <v>692</v>
      </c>
      <c r="C96" s="261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4">
        <v>13506</v>
      </c>
      <c r="B97" s="260" t="s">
        <v>693</v>
      </c>
      <c r="C97" s="261"/>
      <c r="D97" s="20">
        <f t="shared" si="31"/>
        <v>0</v>
      </c>
      <c r="E97" s="16"/>
      <c r="F97" s="16"/>
    </row>
    <row r="98" spans="1:6" ht="38.25">
      <c r="A98" s="264">
        <v>13507</v>
      </c>
      <c r="B98" s="260" t="s">
        <v>694</v>
      </c>
      <c r="C98" s="261"/>
      <c r="D98" s="20">
        <f t="shared" si="31"/>
        <v>0</v>
      </c>
      <c r="E98" s="16"/>
      <c r="F98" s="16"/>
    </row>
    <row r="99" spans="1:6" ht="76.5">
      <c r="A99" s="264">
        <v>13508</v>
      </c>
      <c r="B99" s="260" t="s">
        <v>695</v>
      </c>
      <c r="C99" s="261"/>
      <c r="D99" s="20">
        <f t="shared" si="31"/>
        <v>0</v>
      </c>
      <c r="E99" s="16"/>
      <c r="F99" s="16"/>
    </row>
    <row r="100" spans="1:6">
      <c r="A100" s="264">
        <v>13509</v>
      </c>
      <c r="B100" s="260" t="s">
        <v>696</v>
      </c>
      <c r="C100" s="261"/>
      <c r="D100" s="20">
        <f t="shared" si="31"/>
        <v>0</v>
      </c>
      <c r="E100" s="16"/>
      <c r="F100" s="16"/>
    </row>
    <row r="101" spans="1:6" ht="51">
      <c r="A101" s="264">
        <v>13510</v>
      </c>
      <c r="B101" s="260" t="s">
        <v>697</v>
      </c>
      <c r="C101" s="261"/>
      <c r="D101" s="20">
        <f t="shared" si="31"/>
        <v>0</v>
      </c>
      <c r="E101" s="16"/>
      <c r="F101" s="16"/>
    </row>
    <row r="102" spans="1:6" ht="89.25">
      <c r="A102" s="264">
        <v>13511</v>
      </c>
      <c r="B102" s="260" t="s">
        <v>698</v>
      </c>
      <c r="C102" s="261"/>
      <c r="D102" s="20">
        <f t="shared" si="31"/>
        <v>0</v>
      </c>
      <c r="E102" s="16"/>
      <c r="F102" s="16"/>
    </row>
    <row r="103" spans="1:6" ht="38.25">
      <c r="A103" s="264">
        <v>13512</v>
      </c>
      <c r="B103" s="260" t="s">
        <v>699</v>
      </c>
      <c r="C103" s="261"/>
      <c r="D103" s="20">
        <f t="shared" si="31"/>
        <v>0</v>
      </c>
      <c r="E103" s="16"/>
      <c r="F103" s="16"/>
    </row>
    <row r="104" spans="1:6" ht="25.5">
      <c r="A104" s="264">
        <v>13513</v>
      </c>
      <c r="B104" s="260" t="s">
        <v>700</v>
      </c>
      <c r="C104" s="261"/>
      <c r="D104" s="20">
        <f t="shared" si="31"/>
        <v>0</v>
      </c>
      <c r="E104" s="16"/>
      <c r="F104" s="16"/>
    </row>
    <row r="105" spans="1:6" ht="51">
      <c r="A105" s="264">
        <v>13514</v>
      </c>
      <c r="B105" s="260" t="s">
        <v>701</v>
      </c>
      <c r="C105" s="261"/>
      <c r="D105" s="20">
        <f t="shared" si="31"/>
        <v>0</v>
      </c>
      <c r="E105" s="16"/>
      <c r="F105" s="16"/>
    </row>
    <row r="106" spans="1:6" ht="76.5">
      <c r="A106" s="264">
        <v>13515</v>
      </c>
      <c r="B106" s="260" t="s">
        <v>702</v>
      </c>
      <c r="C106" s="261"/>
      <c r="D106" s="20">
        <f t="shared" si="31"/>
        <v>0</v>
      </c>
      <c r="E106" s="16"/>
      <c r="F106" s="16"/>
    </row>
    <row r="107" spans="1:6" ht="53.25" customHeight="1">
      <c r="A107" s="264">
        <v>13516</v>
      </c>
      <c r="B107" s="260" t="s">
        <v>703</v>
      </c>
      <c r="C107" s="261"/>
      <c r="D107" s="20">
        <f t="shared" si="31"/>
        <v>0</v>
      </c>
      <c r="E107" s="20"/>
      <c r="F107" s="16"/>
    </row>
    <row r="108" spans="1:6" ht="114.75">
      <c r="A108" s="264">
        <v>13517</v>
      </c>
      <c r="B108" s="260" t="s">
        <v>704</v>
      </c>
      <c r="C108" s="261"/>
      <c r="D108" s="20">
        <f t="shared" si="31"/>
        <v>0</v>
      </c>
      <c r="E108" s="16"/>
      <c r="F108" s="16"/>
    </row>
    <row r="109" spans="1:6" ht="25.5">
      <c r="A109" s="264">
        <v>13518</v>
      </c>
      <c r="B109" s="260" t="s">
        <v>705</v>
      </c>
      <c r="C109" s="261"/>
      <c r="D109" s="20">
        <f t="shared" si="31"/>
        <v>0</v>
      </c>
      <c r="E109" s="16"/>
      <c r="F109" s="16"/>
    </row>
    <row r="110" spans="1:6" ht="25.5">
      <c r="A110" s="264">
        <v>13519</v>
      </c>
      <c r="B110" s="260" t="s">
        <v>706</v>
      </c>
      <c r="C110" s="261"/>
      <c r="D110" s="20">
        <f t="shared" si="31"/>
        <v>0</v>
      </c>
      <c r="E110" s="16"/>
      <c r="F110" s="16"/>
    </row>
    <row r="111" spans="1:6">
      <c r="A111" s="264">
        <v>13520</v>
      </c>
      <c r="B111" s="260" t="s">
        <v>707</v>
      </c>
      <c r="C111" s="261"/>
      <c r="D111" s="20">
        <f t="shared" si="31"/>
        <v>0</v>
      </c>
      <c r="E111" s="20"/>
      <c r="F111" s="20">
        <v>0</v>
      </c>
    </row>
    <row r="112" spans="1:6" ht="38.25">
      <c r="A112" s="264">
        <v>1352</v>
      </c>
      <c r="B112" s="260" t="s">
        <v>708</v>
      </c>
      <c r="C112" s="261"/>
      <c r="D112" s="20">
        <f t="shared" si="31"/>
        <v>0</v>
      </c>
      <c r="E112" s="16"/>
      <c r="F112" s="16"/>
    </row>
    <row r="113" spans="1:6" ht="25.5">
      <c r="A113" s="264">
        <v>1353</v>
      </c>
      <c r="B113" s="260" t="s">
        <v>709</v>
      </c>
      <c r="C113" s="261"/>
      <c r="D113" s="20">
        <f t="shared" si="31"/>
        <v>0</v>
      </c>
      <c r="E113" s="16"/>
      <c r="F113" s="16"/>
    </row>
    <row r="114" spans="1:6" ht="38.25">
      <c r="A114" s="255">
        <v>1360</v>
      </c>
      <c r="B114" s="256" t="s">
        <v>710</v>
      </c>
      <c r="C114" s="257">
        <v>7431</v>
      </c>
      <c r="D114" s="258">
        <f>D115+D116</f>
        <v>0</v>
      </c>
      <c r="E114" s="258">
        <f t="shared" ref="E114:F114" si="32">E115+E116</f>
        <v>0</v>
      </c>
      <c r="F114" s="258">
        <f t="shared" si="32"/>
        <v>0</v>
      </c>
    </row>
    <row r="115" spans="1:6" ht="51">
      <c r="A115" s="264">
        <v>1361</v>
      </c>
      <c r="B115" s="260" t="s">
        <v>611</v>
      </c>
      <c r="C115" s="261"/>
      <c r="D115" s="20">
        <f t="shared" si="31"/>
        <v>0</v>
      </c>
      <c r="E115" s="16"/>
      <c r="F115" s="16"/>
    </row>
    <row r="116" spans="1:6" ht="38.25">
      <c r="A116" s="264">
        <v>1362</v>
      </c>
      <c r="B116" s="260" t="s">
        <v>711</v>
      </c>
      <c r="C116" s="261"/>
      <c r="D116" s="20">
        <f t="shared" si="31"/>
        <v>0</v>
      </c>
      <c r="E116" s="16"/>
      <c r="F116" s="16"/>
    </row>
    <row r="117" spans="1:6" ht="63.75">
      <c r="A117" s="255">
        <v>1370</v>
      </c>
      <c r="B117" s="256" t="s">
        <v>712</v>
      </c>
      <c r="C117" s="257">
        <v>7441</v>
      </c>
      <c r="D117" s="258">
        <f>+D118+D119</f>
        <v>0</v>
      </c>
      <c r="E117" s="258">
        <f t="shared" ref="E117:F117" si="33">+E118+E119</f>
        <v>0</v>
      </c>
      <c r="F117" s="258">
        <f t="shared" si="33"/>
        <v>0</v>
      </c>
    </row>
    <row r="118" spans="1:6" ht="102">
      <c r="A118" s="264">
        <v>1371</v>
      </c>
      <c r="B118" s="260" t="s">
        <v>713</v>
      </c>
      <c r="C118" s="261"/>
      <c r="D118" s="20">
        <f t="shared" si="31"/>
        <v>0</v>
      </c>
      <c r="E118" s="20"/>
      <c r="F118" s="20"/>
    </row>
    <row r="119" spans="1:6" ht="107.25" customHeight="1">
      <c r="A119" s="264">
        <v>1372</v>
      </c>
      <c r="B119" s="260" t="s">
        <v>714</v>
      </c>
      <c r="C119" s="261"/>
      <c r="D119" s="20">
        <f t="shared" si="31"/>
        <v>0</v>
      </c>
      <c r="E119" s="20"/>
      <c r="F119" s="20">
        <v>0</v>
      </c>
    </row>
    <row r="120" spans="1:6" ht="63.75">
      <c r="A120" s="255">
        <v>1380</v>
      </c>
      <c r="B120" s="256" t="s">
        <v>715</v>
      </c>
      <c r="C120" s="257">
        <v>7442</v>
      </c>
      <c r="D120" s="258">
        <f>+D121+D122</f>
        <v>0</v>
      </c>
      <c r="E120" s="258">
        <f t="shared" ref="E120:F120" si="34">+E121+E122</f>
        <v>0</v>
      </c>
      <c r="F120" s="258">
        <f t="shared" si="34"/>
        <v>0</v>
      </c>
    </row>
    <row r="121" spans="1:6" ht="114.75">
      <c r="A121" s="264">
        <v>1381</v>
      </c>
      <c r="B121" s="260" t="s">
        <v>716</v>
      </c>
      <c r="C121" s="261"/>
      <c r="D121" s="20">
        <f t="shared" si="31"/>
        <v>0</v>
      </c>
      <c r="E121" s="16"/>
      <c r="F121" s="16"/>
    </row>
    <row r="122" spans="1:6" ht="114.75">
      <c r="A122" s="264">
        <v>1382</v>
      </c>
      <c r="B122" s="260" t="s">
        <v>717</v>
      </c>
      <c r="C122" s="261"/>
      <c r="D122" s="20">
        <f t="shared" si="31"/>
        <v>0</v>
      </c>
      <c r="E122" s="16"/>
      <c r="F122" s="16"/>
    </row>
    <row r="123" spans="1:6" ht="38.25">
      <c r="A123" s="255">
        <v>1390</v>
      </c>
      <c r="B123" s="256" t="s">
        <v>718</v>
      </c>
      <c r="C123" s="257">
        <v>7451</v>
      </c>
      <c r="D123" s="258">
        <f>+D124+D126</f>
        <v>0</v>
      </c>
      <c r="E123" s="258">
        <f>E124+E125+E126</f>
        <v>0</v>
      </c>
      <c r="F123" s="258">
        <f>F124+F125+F126</f>
        <v>0</v>
      </c>
    </row>
    <row r="124" spans="1:6" ht="25.5">
      <c r="A124" s="264">
        <v>1391</v>
      </c>
      <c r="B124" s="260" t="s">
        <v>719</v>
      </c>
      <c r="C124" s="261"/>
      <c r="D124" s="20">
        <f t="shared" si="31"/>
        <v>0</v>
      </c>
      <c r="E124" s="16"/>
      <c r="F124" s="16"/>
    </row>
    <row r="125" spans="1:6" ht="29.25" customHeight="1">
      <c r="A125" s="264">
        <v>1392</v>
      </c>
      <c r="B125" s="260" t="s">
        <v>612</v>
      </c>
      <c r="C125" s="261"/>
      <c r="D125" s="20">
        <v>0</v>
      </c>
      <c r="E125" s="20">
        <v>0</v>
      </c>
      <c r="F125" s="182"/>
    </row>
    <row r="126" spans="1:6" ht="38.25">
      <c r="A126" s="264">
        <v>1393</v>
      </c>
      <c r="B126" s="260" t="s">
        <v>613</v>
      </c>
      <c r="C126" s="261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I239"/>
  <sheetViews>
    <sheetView tabSelected="1" view="pageBreakPreview" zoomScaleSheetLayoutView="100" workbookViewId="0">
      <selection activeCell="F7" sqref="F7"/>
    </sheetView>
  </sheetViews>
  <sheetFormatPr defaultColWidth="9.140625" defaultRowHeight="12.75"/>
  <cols>
    <col min="1" max="1" width="4.85546875" style="371" customWidth="1"/>
    <col min="2" max="2" width="48.140625" style="371" customWidth="1"/>
    <col min="3" max="3" width="5.140625" style="372" customWidth="1"/>
    <col min="4" max="4" width="18" style="371" customWidth="1"/>
    <col min="5" max="5" width="18.140625" style="371" customWidth="1"/>
    <col min="6" max="6" width="16.5703125" style="371" customWidth="1"/>
    <col min="7" max="7" width="18.42578125" style="371" hidden="1" customWidth="1"/>
    <col min="8" max="8" width="16.5703125" style="371" customWidth="1"/>
    <col min="9" max="9" width="10.7109375" style="371" customWidth="1"/>
    <col min="10" max="16384" width="9.140625" style="371"/>
  </cols>
  <sheetData>
    <row r="1" spans="1:9" ht="15.75" customHeight="1">
      <c r="D1" s="458" t="s">
        <v>599</v>
      </c>
      <c r="E1" s="458"/>
      <c r="F1" s="458"/>
    </row>
    <row r="2" spans="1:9" ht="15.75" customHeight="1">
      <c r="D2" s="458" t="s">
        <v>598</v>
      </c>
      <c r="E2" s="458"/>
      <c r="F2" s="458"/>
    </row>
    <row r="3" spans="1:9" ht="15.75" customHeight="1">
      <c r="D3" s="458" t="s">
        <v>870</v>
      </c>
      <c r="E3" s="458"/>
      <c r="F3" s="458"/>
    </row>
    <row r="4" spans="1:9" ht="15.75" customHeight="1">
      <c r="D4" s="458" t="s">
        <v>871</v>
      </c>
      <c r="E4" s="458"/>
      <c r="F4" s="458"/>
    </row>
    <row r="6" spans="1:9" ht="38.25" customHeight="1">
      <c r="A6" s="459" t="s">
        <v>853</v>
      </c>
      <c r="B6" s="459"/>
      <c r="C6" s="459"/>
      <c r="D6" s="459"/>
      <c r="E6" s="459"/>
      <c r="F6" s="459"/>
      <c r="G6" s="373"/>
      <c r="H6" s="373"/>
      <c r="I6" s="373"/>
    </row>
    <row r="7" spans="1:9" ht="15.75">
      <c r="A7" s="358"/>
      <c r="B7" s="358"/>
      <c r="C7" s="358"/>
    </row>
    <row r="8" spans="1:9">
      <c r="A8" s="374"/>
      <c r="B8" s="374"/>
      <c r="C8" s="375"/>
      <c r="E8" s="462" t="s">
        <v>97</v>
      </c>
      <c r="F8" s="462"/>
    </row>
    <row r="9" spans="1:9" ht="45" customHeight="1">
      <c r="A9" s="460" t="s">
        <v>371</v>
      </c>
      <c r="B9" s="463" t="s">
        <v>373</v>
      </c>
      <c r="C9" s="464" t="s">
        <v>372</v>
      </c>
      <c r="D9" s="461" t="s">
        <v>374</v>
      </c>
      <c r="E9" s="465" t="s">
        <v>375</v>
      </c>
      <c r="F9" s="465"/>
    </row>
    <row r="10" spans="1:9" ht="36" customHeight="1">
      <c r="A10" s="460"/>
      <c r="B10" s="463"/>
      <c r="C10" s="464"/>
      <c r="D10" s="461"/>
      <c r="E10" s="359" t="s">
        <v>376</v>
      </c>
      <c r="F10" s="359" t="s">
        <v>377</v>
      </c>
    </row>
    <row r="11" spans="1:9">
      <c r="A11" s="362">
        <v>1</v>
      </c>
      <c r="B11" s="362">
        <v>2</v>
      </c>
      <c r="C11" s="362">
        <v>3</v>
      </c>
      <c r="D11" s="361">
        <v>4</v>
      </c>
      <c r="E11" s="361">
        <v>5</v>
      </c>
      <c r="F11" s="361">
        <v>6</v>
      </c>
    </row>
    <row r="12" spans="1:9" ht="24.75" customHeight="1">
      <c r="A12" s="362">
        <v>4000</v>
      </c>
      <c r="B12" s="377" t="s">
        <v>382</v>
      </c>
      <c r="C12" s="378"/>
      <c r="D12" s="364" t="e">
        <f>E12+F12-E104</f>
        <v>#REF!</v>
      </c>
      <c r="E12" s="364" t="e">
        <f>+E14+E105+E127</f>
        <v>#REF!</v>
      </c>
      <c r="F12" s="364" t="e">
        <f>+F14+F105+F127</f>
        <v>#REF!</v>
      </c>
      <c r="G12" s="379" t="e">
        <f>+D12-#REF!</f>
        <v>#REF!</v>
      </c>
    </row>
    <row r="13" spans="1:9">
      <c r="A13" s="380"/>
      <c r="B13" s="370" t="s">
        <v>383</v>
      </c>
      <c r="C13" s="363"/>
      <c r="D13" s="353"/>
      <c r="E13" s="353"/>
      <c r="F13" s="353"/>
      <c r="G13" s="381"/>
      <c r="H13" s="382"/>
    </row>
    <row r="14" spans="1:9" ht="22.5" customHeight="1">
      <c r="A14" s="362">
        <v>4050</v>
      </c>
      <c r="B14" s="376" t="s">
        <v>386</v>
      </c>
      <c r="C14" s="367" t="s">
        <v>361</v>
      </c>
      <c r="D14" s="366" t="e">
        <f>E14+F14-E104</f>
        <v>#REF!</v>
      </c>
      <c r="E14" s="366" t="e">
        <f>+E16+E22+E58+E67+E82+E89</f>
        <v>#REF!</v>
      </c>
      <c r="F14" s="366" t="e">
        <f>+F16+F22+F58+F67+F82+F89</f>
        <v>#REF!</v>
      </c>
      <c r="G14" s="383"/>
      <c r="H14" s="383"/>
      <c r="I14" s="381"/>
    </row>
    <row r="15" spans="1:9">
      <c r="A15" s="380"/>
      <c r="B15" s="370" t="s">
        <v>383</v>
      </c>
      <c r="C15" s="363"/>
      <c r="D15" s="353"/>
      <c r="E15" s="353"/>
      <c r="F15" s="353"/>
      <c r="G15" s="383"/>
      <c r="H15" s="383"/>
      <c r="I15" s="384"/>
    </row>
    <row r="16" spans="1:9" ht="17.25" hidden="1" customHeight="1">
      <c r="A16" s="362">
        <v>4100</v>
      </c>
      <c r="B16" s="385" t="s">
        <v>387</v>
      </c>
      <c r="C16" s="360" t="s">
        <v>361</v>
      </c>
      <c r="D16" s="366" t="e">
        <f>E16+F16</f>
        <v>#REF!</v>
      </c>
      <c r="E16" s="366" t="e">
        <f>+E18</f>
        <v>#REF!</v>
      </c>
      <c r="F16" s="366" t="e">
        <f>+F18</f>
        <v>#REF!</v>
      </c>
      <c r="G16" s="383"/>
      <c r="H16" s="383"/>
      <c r="I16" s="384"/>
    </row>
    <row r="17" spans="1:9" hidden="1">
      <c r="A17" s="380"/>
      <c r="B17" s="370" t="s">
        <v>383</v>
      </c>
      <c r="C17" s="363"/>
      <c r="D17" s="353"/>
      <c r="E17" s="353"/>
      <c r="F17" s="353"/>
      <c r="G17" s="383"/>
      <c r="H17" s="383"/>
      <c r="I17" s="384"/>
    </row>
    <row r="18" spans="1:9" ht="27" hidden="1">
      <c r="A18" s="362">
        <v>4110</v>
      </c>
      <c r="B18" s="369" t="s">
        <v>388</v>
      </c>
      <c r="C18" s="360" t="s">
        <v>361</v>
      </c>
      <c r="D18" s="353" t="e">
        <f>E18+F18</f>
        <v>#REF!</v>
      </c>
      <c r="E18" s="353" t="e">
        <f>SUM(E20:E21)</f>
        <v>#REF!</v>
      </c>
      <c r="F18" s="353" t="e">
        <f>SUM(F20:F21)</f>
        <v>#REF!</v>
      </c>
    </row>
    <row r="19" spans="1:9" hidden="1">
      <c r="A19" s="362"/>
      <c r="B19" s="370" t="s">
        <v>110</v>
      </c>
      <c r="C19" s="360"/>
      <c r="D19" s="353"/>
      <c r="E19" s="353"/>
      <c r="F19" s="366"/>
    </row>
    <row r="20" spans="1:9" ht="21" hidden="1" customHeight="1">
      <c r="A20" s="362">
        <v>4111</v>
      </c>
      <c r="B20" s="386" t="s">
        <v>112</v>
      </c>
      <c r="C20" s="361">
        <v>4111</v>
      </c>
      <c r="D20" s="353" t="e">
        <f>E20+F20</f>
        <v>#REF!</v>
      </c>
      <c r="E20" s="353" t="e">
        <f>+#REF!+#REF!+#REF!</f>
        <v>#REF!</v>
      </c>
      <c r="F20" s="353"/>
    </row>
    <row r="21" spans="1:9" ht="29.25" hidden="1" customHeight="1">
      <c r="A21" s="362">
        <v>4112</v>
      </c>
      <c r="B21" s="386" t="s">
        <v>113</v>
      </c>
      <c r="C21" s="387">
        <v>4112</v>
      </c>
      <c r="D21" s="353" t="e">
        <f>E21+F21</f>
        <v>#REF!</v>
      </c>
      <c r="E21" s="353" t="e">
        <f>+#REF!+#REF!</f>
        <v>#REF!</v>
      </c>
      <c r="F21" s="353" t="e">
        <f>+#REF!</f>
        <v>#REF!</v>
      </c>
    </row>
    <row r="22" spans="1:9" ht="25.5" hidden="1">
      <c r="A22" s="362">
        <v>4200</v>
      </c>
      <c r="B22" s="388" t="s">
        <v>389</v>
      </c>
      <c r="C22" s="360" t="s">
        <v>361</v>
      </c>
      <c r="D22" s="366" t="e">
        <f>E22+F22</f>
        <v>#REF!</v>
      </c>
      <c r="E22" s="366" t="e">
        <f>+E24+E31+E35+E45+E48+E52</f>
        <v>#REF!</v>
      </c>
      <c r="F22" s="366" t="e">
        <f>+F24+F31+F35+F45+F48+F52</f>
        <v>#REF!</v>
      </c>
    </row>
    <row r="23" spans="1:9" hidden="1">
      <c r="A23" s="380"/>
      <c r="B23" s="370" t="s">
        <v>383</v>
      </c>
      <c r="C23" s="363"/>
      <c r="D23" s="353"/>
      <c r="E23" s="353"/>
      <c r="F23" s="353"/>
    </row>
    <row r="24" spans="1:9" ht="13.5" hidden="1">
      <c r="A24" s="362">
        <v>4210</v>
      </c>
      <c r="B24" s="389" t="s">
        <v>390</v>
      </c>
      <c r="C24" s="360" t="s">
        <v>361</v>
      </c>
      <c r="D24" s="353" t="e">
        <f>E24+F24</f>
        <v>#REF!</v>
      </c>
      <c r="E24" s="353" t="e">
        <f>SUM(E26:E30)</f>
        <v>#REF!</v>
      </c>
      <c r="F24" s="353">
        <f>SUM(F26:F30)</f>
        <v>0</v>
      </c>
    </row>
    <row r="25" spans="1:9" hidden="1">
      <c r="A25" s="362"/>
      <c r="B25" s="370" t="s">
        <v>110</v>
      </c>
      <c r="C25" s="360"/>
      <c r="D25" s="353"/>
      <c r="E25" s="353"/>
      <c r="F25" s="353"/>
    </row>
    <row r="26" spans="1:9" ht="16.5" hidden="1" customHeight="1">
      <c r="A26" s="362">
        <v>4212</v>
      </c>
      <c r="B26" s="386" t="s">
        <v>114</v>
      </c>
      <c r="C26" s="387">
        <v>4212</v>
      </c>
      <c r="D26" s="353" t="e">
        <f t="shared" ref="D26:D31" si="0">E26+F26</f>
        <v>#REF!</v>
      </c>
      <c r="E26" s="353" t="e">
        <f>+#REF!+#REF!+#REF!+#REF!+#REF!+#REF!+#REF!+#REF!+#REF!</f>
        <v>#REF!</v>
      </c>
      <c r="F26" s="353"/>
    </row>
    <row r="27" spans="1:9" ht="16.5" hidden="1" customHeight="1">
      <c r="A27" s="362">
        <v>4213</v>
      </c>
      <c r="B27" s="386" t="s">
        <v>115</v>
      </c>
      <c r="C27" s="387">
        <v>4213</v>
      </c>
      <c r="D27" s="353" t="e">
        <f t="shared" si="0"/>
        <v>#REF!</v>
      </c>
      <c r="E27" s="353" t="e">
        <f>+#REF!+#REF!+#REF!+#REF!+#REF!+#REF!+#REF!+#REF!+#REF!+#REF!+#REF!+#REF!</f>
        <v>#REF!</v>
      </c>
      <c r="F27" s="353"/>
    </row>
    <row r="28" spans="1:9" ht="16.5" hidden="1" customHeight="1">
      <c r="A28" s="362">
        <v>4214</v>
      </c>
      <c r="B28" s="386" t="s">
        <v>116</v>
      </c>
      <c r="C28" s="387">
        <v>4214</v>
      </c>
      <c r="D28" s="353" t="e">
        <f t="shared" si="0"/>
        <v>#REF!</v>
      </c>
      <c r="E28" s="353" t="e">
        <f>+#REF!+#REF!+#REF!+#REF!+#REF!+#REF!</f>
        <v>#REF!</v>
      </c>
      <c r="F28" s="353"/>
    </row>
    <row r="29" spans="1:9" ht="16.5" hidden="1" customHeight="1">
      <c r="A29" s="362">
        <v>4215</v>
      </c>
      <c r="B29" s="386" t="s">
        <v>117</v>
      </c>
      <c r="C29" s="387">
        <v>4215</v>
      </c>
      <c r="D29" s="353" t="e">
        <f t="shared" si="0"/>
        <v>#REF!</v>
      </c>
      <c r="E29" s="353" t="e">
        <f>+#REF!+#REF!+#REF!</f>
        <v>#REF!</v>
      </c>
      <c r="F29" s="353"/>
    </row>
    <row r="30" spans="1:9" ht="16.5" hidden="1" customHeight="1">
      <c r="A30" s="362">
        <v>4216</v>
      </c>
      <c r="B30" s="386" t="s">
        <v>118</v>
      </c>
      <c r="C30" s="387">
        <v>4216</v>
      </c>
      <c r="D30" s="353" t="e">
        <f t="shared" si="0"/>
        <v>#REF!</v>
      </c>
      <c r="E30" s="353" t="e">
        <f>+#REF!+#REF!+#REF!+#REF!+#REF!+#REF!+#REF!+#REF!+#REF!</f>
        <v>#REF!</v>
      </c>
      <c r="F30" s="353"/>
    </row>
    <row r="31" spans="1:9" ht="27" hidden="1">
      <c r="A31" s="362">
        <v>4220</v>
      </c>
      <c r="B31" s="389" t="s">
        <v>391</v>
      </c>
      <c r="C31" s="360" t="s">
        <v>361</v>
      </c>
      <c r="D31" s="353" t="e">
        <f t="shared" si="0"/>
        <v>#REF!</v>
      </c>
      <c r="E31" s="353" t="e">
        <f>SUM(E33:E34)</f>
        <v>#REF!</v>
      </c>
      <c r="F31" s="353" t="e">
        <f>SUM(F33:F34)</f>
        <v>#REF!</v>
      </c>
    </row>
    <row r="32" spans="1:9" hidden="1">
      <c r="A32" s="362"/>
      <c r="B32" s="370" t="s">
        <v>110</v>
      </c>
      <c r="C32" s="360"/>
      <c r="D32" s="353"/>
      <c r="E32" s="353"/>
      <c r="F32" s="353"/>
    </row>
    <row r="33" spans="1:6" ht="16.5" hidden="1" customHeight="1">
      <c r="A33" s="362">
        <v>4221</v>
      </c>
      <c r="B33" s="386" t="s">
        <v>392</v>
      </c>
      <c r="C33" s="362">
        <v>4221</v>
      </c>
      <c r="D33" s="353" t="e">
        <f>E33+F33</f>
        <v>#REF!</v>
      </c>
      <c r="E33" s="353" t="e">
        <f>+#REF!</f>
        <v>#REF!</v>
      </c>
      <c r="F33" s="353"/>
    </row>
    <row r="34" spans="1:6" ht="16.5" hidden="1" customHeight="1">
      <c r="A34" s="362">
        <v>4222</v>
      </c>
      <c r="B34" s="386" t="s">
        <v>119</v>
      </c>
      <c r="C34" s="387">
        <v>4222</v>
      </c>
      <c r="D34" s="353" t="e">
        <f>E34+F34</f>
        <v>#REF!</v>
      </c>
      <c r="E34" s="353" t="e">
        <f>+#REF!</f>
        <v>#REF!</v>
      </c>
      <c r="F34" s="353" t="e">
        <f>+#REF!</f>
        <v>#REF!</v>
      </c>
    </row>
    <row r="35" spans="1:6" ht="27" hidden="1">
      <c r="A35" s="362">
        <v>4230</v>
      </c>
      <c r="B35" s="389" t="s">
        <v>393</v>
      </c>
      <c r="C35" s="360" t="s">
        <v>361</v>
      </c>
      <c r="D35" s="353" t="e">
        <f>E35+F35</f>
        <v>#REF!</v>
      </c>
      <c r="E35" s="353" t="e">
        <f>SUM(E37:E44)</f>
        <v>#REF!</v>
      </c>
      <c r="F35" s="353" t="e">
        <f>SUM(F37:F44)</f>
        <v>#REF!</v>
      </c>
    </row>
    <row r="36" spans="1:6" hidden="1">
      <c r="A36" s="362"/>
      <c r="B36" s="370" t="s">
        <v>110</v>
      </c>
      <c r="C36" s="360"/>
      <c r="D36" s="353"/>
      <c r="E36" s="353"/>
      <c r="F36" s="353"/>
    </row>
    <row r="37" spans="1:6" ht="17.25" hidden="1" customHeight="1">
      <c r="A37" s="362">
        <v>4231</v>
      </c>
      <c r="B37" s="386" t="s">
        <v>120</v>
      </c>
      <c r="C37" s="387">
        <v>4231</v>
      </c>
      <c r="D37" s="353" t="e">
        <f t="shared" ref="D37:D47" si="1">E37+F37</f>
        <v>#REF!</v>
      </c>
      <c r="E37" s="353" t="e">
        <f>+#REF!+#REF!</f>
        <v>#REF!</v>
      </c>
      <c r="F37" s="353" t="e">
        <f>+#REF!+#REF!</f>
        <v>#REF!</v>
      </c>
    </row>
    <row r="38" spans="1:6" ht="17.25" hidden="1" customHeight="1">
      <c r="A38" s="362">
        <v>4232</v>
      </c>
      <c r="B38" s="386" t="s">
        <v>121</v>
      </c>
      <c r="C38" s="387">
        <v>4232</v>
      </c>
      <c r="D38" s="353" t="e">
        <f t="shared" si="1"/>
        <v>#REF!</v>
      </c>
      <c r="E38" s="353" t="e">
        <f>+#REF!+#REF!</f>
        <v>#REF!</v>
      </c>
      <c r="F38" s="353"/>
    </row>
    <row r="39" spans="1:6" ht="29.25" hidden="1" customHeight="1">
      <c r="A39" s="362">
        <v>4233</v>
      </c>
      <c r="B39" s="386" t="s">
        <v>394</v>
      </c>
      <c r="C39" s="387">
        <v>4233</v>
      </c>
      <c r="D39" s="353" t="e">
        <f t="shared" si="1"/>
        <v>#REF!</v>
      </c>
      <c r="E39" s="353" t="e">
        <f>+#REF!+#REF!+#REF!</f>
        <v>#REF!</v>
      </c>
      <c r="F39" s="353"/>
    </row>
    <row r="40" spans="1:6" ht="17.25" hidden="1" customHeight="1">
      <c r="A40" s="362">
        <v>4234</v>
      </c>
      <c r="B40" s="386" t="s">
        <v>122</v>
      </c>
      <c r="C40" s="387">
        <v>4234</v>
      </c>
      <c r="D40" s="353" t="e">
        <f t="shared" si="1"/>
        <v>#REF!</v>
      </c>
      <c r="E40" s="353" t="e">
        <f>+#REF!+#REF!+#REF!+#REF!+#REF!+#REF!+#REF!</f>
        <v>#REF!</v>
      </c>
      <c r="F40" s="353"/>
    </row>
    <row r="41" spans="1:6" ht="17.25" hidden="1" customHeight="1">
      <c r="A41" s="362">
        <v>4235</v>
      </c>
      <c r="B41" s="386" t="s">
        <v>123</v>
      </c>
      <c r="C41" s="387">
        <v>4235</v>
      </c>
      <c r="D41" s="353" t="e">
        <f t="shared" si="1"/>
        <v>#REF!</v>
      </c>
      <c r="E41" s="353" t="e">
        <f>+#REF!+#REF!+#REF!+#REF!</f>
        <v>#REF!</v>
      </c>
      <c r="F41" s="353"/>
    </row>
    <row r="42" spans="1:6" ht="17.25" hidden="1" customHeight="1">
      <c r="A42" s="362">
        <v>4236</v>
      </c>
      <c r="B42" s="386" t="s">
        <v>614</v>
      </c>
      <c r="C42" s="387">
        <v>4236</v>
      </c>
      <c r="D42" s="353">
        <f t="shared" si="1"/>
        <v>0</v>
      </c>
      <c r="E42" s="353"/>
      <c r="F42" s="353"/>
    </row>
    <row r="43" spans="1:6" ht="17.25" hidden="1" customHeight="1">
      <c r="A43" s="362">
        <v>4237</v>
      </c>
      <c r="B43" s="386" t="s">
        <v>124</v>
      </c>
      <c r="C43" s="387">
        <v>4237</v>
      </c>
      <c r="D43" s="353" t="e">
        <f t="shared" si="1"/>
        <v>#REF!</v>
      </c>
      <c r="E43" s="353" t="e">
        <f>+#REF!</f>
        <v>#REF!</v>
      </c>
      <c r="F43" s="353"/>
    </row>
    <row r="44" spans="1:6" ht="17.25" hidden="1" customHeight="1">
      <c r="A44" s="362">
        <v>4238</v>
      </c>
      <c r="B44" s="386" t="s">
        <v>125</v>
      </c>
      <c r="C44" s="387">
        <v>4239</v>
      </c>
      <c r="D44" s="353" t="e">
        <f t="shared" si="1"/>
        <v>#REF!</v>
      </c>
      <c r="E44" s="353" t="e">
        <f>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F44" s="353"/>
    </row>
    <row r="45" spans="1:6" ht="27" hidden="1">
      <c r="A45" s="362">
        <v>4240</v>
      </c>
      <c r="B45" s="389" t="s">
        <v>395</v>
      </c>
      <c r="C45" s="360" t="s">
        <v>361</v>
      </c>
      <c r="D45" s="353" t="e">
        <f t="shared" si="1"/>
        <v>#REF!</v>
      </c>
      <c r="E45" s="353" t="e">
        <f>E47</f>
        <v>#REF!</v>
      </c>
      <c r="F45" s="353">
        <f>F47</f>
        <v>0</v>
      </c>
    </row>
    <row r="46" spans="1:6" hidden="1">
      <c r="A46" s="362"/>
      <c r="B46" s="370" t="s">
        <v>110</v>
      </c>
      <c r="C46" s="360"/>
      <c r="D46" s="353"/>
      <c r="E46" s="353"/>
      <c r="F46" s="353"/>
    </row>
    <row r="47" spans="1:6" ht="18.75" hidden="1" customHeight="1">
      <c r="A47" s="362">
        <v>4241</v>
      </c>
      <c r="B47" s="386" t="s">
        <v>396</v>
      </c>
      <c r="C47" s="387">
        <v>4241</v>
      </c>
      <c r="D47" s="353" t="e">
        <f t="shared" si="1"/>
        <v>#REF!</v>
      </c>
      <c r="E47" s="353" t="e">
        <f>+#REF!+#REF!+#REF!+#REF!+#REF!+#REF!+#REF!+#REF!+#REF!</f>
        <v>#REF!</v>
      </c>
      <c r="F47" s="353"/>
    </row>
    <row r="48" spans="1:6" ht="27" hidden="1">
      <c r="A48" s="362">
        <v>4250</v>
      </c>
      <c r="B48" s="389" t="s">
        <v>397</v>
      </c>
      <c r="C48" s="360" t="s">
        <v>361</v>
      </c>
      <c r="D48" s="353" t="e">
        <f>E48+F48</f>
        <v>#REF!</v>
      </c>
      <c r="E48" s="353" t="e">
        <f>SUM(E50:E51)</f>
        <v>#REF!</v>
      </c>
      <c r="F48" s="353" t="e">
        <f>SUM(F50:F51)</f>
        <v>#REF!</v>
      </c>
    </row>
    <row r="49" spans="1:6" hidden="1">
      <c r="A49" s="362"/>
      <c r="B49" s="370" t="s">
        <v>110</v>
      </c>
      <c r="C49" s="360"/>
      <c r="D49" s="353"/>
      <c r="E49" s="353"/>
      <c r="F49" s="353"/>
    </row>
    <row r="50" spans="1:6" ht="29.25" hidden="1" customHeight="1">
      <c r="A50" s="362">
        <v>4251</v>
      </c>
      <c r="B50" s="386" t="s">
        <v>142</v>
      </c>
      <c r="C50" s="387">
        <v>4251</v>
      </c>
      <c r="D50" s="353" t="e">
        <f>E50+F50</f>
        <v>#REF!</v>
      </c>
      <c r="E50" s="353" t="e">
        <f>+#REF!+#REF!+#REF!+#REF!+#REF!+#REF!+#REF!+#REF!+#REF!+#REF!+#REF!+#REF!+#REF!+#REF!+#REF!+#REF!+#REF!+#REF!+#REF!+#REF!+#REF!+#REF!+#REF!+#REF!+#REF!+#REF!+#REF!+#REF!+#REF!</f>
        <v>#REF!</v>
      </c>
      <c r="F50" s="353">
        <v>0</v>
      </c>
    </row>
    <row r="51" spans="1:6" ht="29.25" hidden="1" customHeight="1">
      <c r="A51" s="362">
        <v>4252</v>
      </c>
      <c r="B51" s="386" t="s">
        <v>127</v>
      </c>
      <c r="C51" s="387">
        <v>4252</v>
      </c>
      <c r="D51" s="353" t="e">
        <f>E51+F51</f>
        <v>#REF!</v>
      </c>
      <c r="E51" s="353" t="e">
        <f>+#REF!+#REF!+#REF!+#REF!</f>
        <v>#REF!</v>
      </c>
      <c r="F51" s="353" t="e">
        <f>+#REF!+#REF!+#REF!</f>
        <v>#REF!</v>
      </c>
    </row>
    <row r="52" spans="1:6" ht="17.25" hidden="1" customHeight="1">
      <c r="A52" s="362">
        <v>4260</v>
      </c>
      <c r="B52" s="389" t="s">
        <v>398</v>
      </c>
      <c r="C52" s="360" t="s">
        <v>361</v>
      </c>
      <c r="D52" s="353" t="e">
        <f>E52+F52</f>
        <v>#REF!</v>
      </c>
      <c r="E52" s="353" t="e">
        <f>SUM(E54:E57)</f>
        <v>#REF!</v>
      </c>
      <c r="F52" s="353" t="e">
        <f>SUM(F54:F57)</f>
        <v>#REF!</v>
      </c>
    </row>
    <row r="53" spans="1:6" hidden="1">
      <c r="A53" s="362"/>
      <c r="B53" s="370" t="s">
        <v>110</v>
      </c>
      <c r="C53" s="360"/>
      <c r="D53" s="353"/>
      <c r="E53" s="353"/>
      <c r="F53" s="353"/>
    </row>
    <row r="54" spans="1:6" ht="17.25" hidden="1" customHeight="1">
      <c r="A54" s="362">
        <v>4261</v>
      </c>
      <c r="B54" s="386" t="s">
        <v>128</v>
      </c>
      <c r="C54" s="387">
        <v>4261</v>
      </c>
      <c r="D54" s="353" t="e">
        <f>E54+F54</f>
        <v>#REF!</v>
      </c>
      <c r="E54" s="353" t="e">
        <f>+#REF!+#REF!+#REF!+#REF!+#REF!</f>
        <v>#REF!</v>
      </c>
      <c r="F54" s="353"/>
    </row>
    <row r="55" spans="1:6" ht="17.25" hidden="1" customHeight="1">
      <c r="A55" s="362">
        <v>4264</v>
      </c>
      <c r="B55" s="390" t="s">
        <v>129</v>
      </c>
      <c r="C55" s="387">
        <v>4264</v>
      </c>
      <c r="D55" s="353" t="e">
        <f>E55+F55</f>
        <v>#REF!</v>
      </c>
      <c r="E55" s="353" t="e">
        <f>+#REF!+#REF!+#REF!+#REF!</f>
        <v>#REF!</v>
      </c>
      <c r="F55" s="353" t="e">
        <f>+#REF!+#REF!+#REF!</f>
        <v>#REF!</v>
      </c>
    </row>
    <row r="56" spans="1:6" ht="17.25" hidden="1" customHeight="1">
      <c r="A56" s="362">
        <v>4267</v>
      </c>
      <c r="B56" s="390" t="s">
        <v>130</v>
      </c>
      <c r="C56" s="387">
        <v>4267</v>
      </c>
      <c r="D56" s="353" t="e">
        <f>E56+F56</f>
        <v>#REF!</v>
      </c>
      <c r="E56" s="353" t="e">
        <f>+#REF!+#REF!+#REF!+#REF!+#REF!+#REF!+#REF!+#REF!+#REF!+#REF!</f>
        <v>#REF!</v>
      </c>
      <c r="F56" s="353" t="e">
        <f>+#REF!+#REF!+#REF!</f>
        <v>#REF!</v>
      </c>
    </row>
    <row r="57" spans="1:6" ht="17.25" hidden="1" customHeight="1">
      <c r="A57" s="362">
        <v>4268</v>
      </c>
      <c r="B57" s="390" t="s">
        <v>240</v>
      </c>
      <c r="C57" s="387">
        <v>4269</v>
      </c>
      <c r="D57" s="353" t="e">
        <f>E57+F57</f>
        <v>#REF!</v>
      </c>
      <c r="E57" s="353" t="e">
        <f>+#REF!+#REF!+#REF!+#REF!+#REF!+#REF!+#REF!+#REF!+#REF!+#REF!+#REF!+#REF!+#REF!+#REF!+#REF!+#REF!+#REF!</f>
        <v>#REF!</v>
      </c>
      <c r="F57" s="353"/>
    </row>
    <row r="58" spans="1:6" ht="21.75" hidden="1" customHeight="1">
      <c r="A58" s="362">
        <v>4400</v>
      </c>
      <c r="B58" s="391" t="s">
        <v>399</v>
      </c>
      <c r="C58" s="360" t="s">
        <v>361</v>
      </c>
      <c r="D58" s="366" t="e">
        <f>E58+F58</f>
        <v>#REF!</v>
      </c>
      <c r="E58" s="366" t="e">
        <f>+E60+E64</f>
        <v>#REF!</v>
      </c>
      <c r="F58" s="366">
        <f>+F60+F64</f>
        <v>0</v>
      </c>
    </row>
    <row r="59" spans="1:6" hidden="1">
      <c r="A59" s="380"/>
      <c r="B59" s="370" t="s">
        <v>383</v>
      </c>
      <c r="C59" s="363"/>
      <c r="D59" s="366"/>
      <c r="E59" s="353"/>
      <c r="F59" s="353"/>
    </row>
    <row r="60" spans="1:6" ht="27" hidden="1">
      <c r="A60" s="362">
        <v>4410</v>
      </c>
      <c r="B60" s="392" t="s">
        <v>400</v>
      </c>
      <c r="C60" s="360" t="s">
        <v>361</v>
      </c>
      <c r="D60" s="353" t="e">
        <f>E60+F60</f>
        <v>#REF!</v>
      </c>
      <c r="E60" s="353" t="e">
        <f>SUM(E62:E63)</f>
        <v>#REF!</v>
      </c>
      <c r="F60" s="353">
        <f>SUM(F62:F63)</f>
        <v>0</v>
      </c>
    </row>
    <row r="61" spans="1:6" hidden="1">
      <c r="A61" s="362"/>
      <c r="B61" s="370" t="s">
        <v>110</v>
      </c>
      <c r="C61" s="360"/>
      <c r="D61" s="353"/>
      <c r="E61" s="353"/>
      <c r="F61" s="353"/>
    </row>
    <row r="62" spans="1:6" ht="30.75" hidden="1" customHeight="1">
      <c r="A62" s="362">
        <v>4411</v>
      </c>
      <c r="B62" s="390" t="s">
        <v>217</v>
      </c>
      <c r="C62" s="387">
        <v>4511</v>
      </c>
      <c r="D62" s="353" t="e">
        <f>E62+F62</f>
        <v>#REF!</v>
      </c>
      <c r="E62" s="353" t="e">
        <f>+#REF!+#REF!+#REF!+#REF!+#REF!+#REF!+#REF!+#REF!+#REF!+#REF!+#REF!+#REF!+#REF!+#REF!+#REF!+#REF!+#REF!+#REF!+#REF!+#REF!+#REF!+#REF!+#REF!+#REF!+#REF!+#REF!+#REF!+#REF!+#REF!+#REF!</f>
        <v>#REF!</v>
      </c>
      <c r="F62" s="353">
        <v>0</v>
      </c>
    </row>
    <row r="63" spans="1:6" ht="30.75" hidden="1" customHeight="1">
      <c r="A63" s="362">
        <v>4412</v>
      </c>
      <c r="B63" s="390" t="s">
        <v>230</v>
      </c>
      <c r="C63" s="387">
        <v>4512</v>
      </c>
      <c r="D63" s="353" t="e">
        <f>E63+F63</f>
        <v>#REF!</v>
      </c>
      <c r="E63" s="353" t="e">
        <f>+#REF!</f>
        <v>#REF!</v>
      </c>
      <c r="F63" s="353"/>
    </row>
    <row r="64" spans="1:6" ht="27" hidden="1">
      <c r="A64" s="362">
        <v>4420</v>
      </c>
      <c r="B64" s="392" t="s">
        <v>401</v>
      </c>
      <c r="C64" s="360" t="s">
        <v>361</v>
      </c>
      <c r="D64" s="353" t="e">
        <f>E64+F64</f>
        <v>#REF!</v>
      </c>
      <c r="E64" s="353" t="e">
        <f>E66</f>
        <v>#REF!</v>
      </c>
      <c r="F64" s="353">
        <f>F66</f>
        <v>0</v>
      </c>
    </row>
    <row r="65" spans="1:6" hidden="1">
      <c r="A65" s="362"/>
      <c r="B65" s="370" t="s">
        <v>110</v>
      </c>
      <c r="C65" s="360"/>
      <c r="D65" s="353"/>
      <c r="E65" s="353"/>
      <c r="F65" s="353"/>
    </row>
    <row r="66" spans="1:6" ht="30" hidden="1" customHeight="1">
      <c r="A66" s="362">
        <v>4421</v>
      </c>
      <c r="B66" s="390" t="s">
        <v>267</v>
      </c>
      <c r="C66" s="387">
        <v>4521</v>
      </c>
      <c r="D66" s="353" t="e">
        <f>E66+F66</f>
        <v>#REF!</v>
      </c>
      <c r="E66" s="353" t="e">
        <f>+#REF!+#REF!+#REF!+#REF!</f>
        <v>#REF!</v>
      </c>
      <c r="F66" s="353"/>
    </row>
    <row r="67" spans="1:6" ht="15.75" hidden="1" customHeight="1">
      <c r="A67" s="362">
        <v>4500</v>
      </c>
      <c r="B67" s="391" t="s">
        <v>402</v>
      </c>
      <c r="C67" s="360" t="s">
        <v>361</v>
      </c>
      <c r="D67" s="366" t="e">
        <f>E67+F67</f>
        <v>#REF!</v>
      </c>
      <c r="E67" s="366" t="e">
        <f>E69+E72+E77</f>
        <v>#REF!</v>
      </c>
      <c r="F67" s="366" t="e">
        <f>F69+F72+F77</f>
        <v>#REF!</v>
      </c>
    </row>
    <row r="68" spans="1:6" hidden="1">
      <c r="A68" s="380"/>
      <c r="B68" s="370" t="s">
        <v>383</v>
      </c>
      <c r="C68" s="363"/>
      <c r="D68" s="353"/>
      <c r="E68" s="353"/>
      <c r="F68" s="353"/>
    </row>
    <row r="69" spans="1:6" ht="27" hidden="1">
      <c r="A69" s="362">
        <v>4520</v>
      </c>
      <c r="B69" s="392" t="s">
        <v>403</v>
      </c>
      <c r="C69" s="360" t="s">
        <v>361</v>
      </c>
      <c r="D69" s="353">
        <f>E69+F69</f>
        <v>0</v>
      </c>
      <c r="E69" s="353">
        <f>E71</f>
        <v>0</v>
      </c>
      <c r="F69" s="353">
        <f>F71</f>
        <v>0</v>
      </c>
    </row>
    <row r="70" spans="1:6" hidden="1">
      <c r="A70" s="362"/>
      <c r="B70" s="370" t="s">
        <v>110</v>
      </c>
      <c r="C70" s="360"/>
      <c r="D70" s="353"/>
      <c r="E70" s="353"/>
      <c r="F70" s="353"/>
    </row>
    <row r="71" spans="1:6" ht="32.25" hidden="1" customHeight="1">
      <c r="A71" s="362">
        <v>4522</v>
      </c>
      <c r="B71" s="390" t="s">
        <v>404</v>
      </c>
      <c r="C71" s="387">
        <v>4622</v>
      </c>
      <c r="D71" s="353">
        <f>E71+F71</f>
        <v>0</v>
      </c>
      <c r="E71" s="353">
        <v>0</v>
      </c>
      <c r="F71" s="353">
        <v>0</v>
      </c>
    </row>
    <row r="72" spans="1:6" ht="27" hidden="1">
      <c r="A72" s="362">
        <v>4530</v>
      </c>
      <c r="B72" s="392" t="s">
        <v>405</v>
      </c>
      <c r="C72" s="360" t="s">
        <v>361</v>
      </c>
      <c r="D72" s="353" t="e">
        <f>E72+F72</f>
        <v>#REF!</v>
      </c>
      <c r="E72" s="353" t="e">
        <f>SUM(E74:E76)</f>
        <v>#REF!</v>
      </c>
      <c r="F72" s="353" t="e">
        <f>SUM(F74:F76)</f>
        <v>#REF!</v>
      </c>
    </row>
    <row r="73" spans="1:6" hidden="1">
      <c r="A73" s="362"/>
      <c r="B73" s="370" t="s">
        <v>110</v>
      </c>
      <c r="C73" s="360"/>
      <c r="D73" s="353"/>
      <c r="E73" s="353"/>
      <c r="F73" s="353"/>
    </row>
    <row r="74" spans="1:6" ht="31.5" hidden="1" customHeight="1">
      <c r="A74" s="362">
        <v>4531</v>
      </c>
      <c r="B74" s="365" t="s">
        <v>215</v>
      </c>
      <c r="C74" s="393">
        <v>4637</v>
      </c>
      <c r="D74" s="353" t="e">
        <f>E74+F74</f>
        <v>#REF!</v>
      </c>
      <c r="E74" s="353" t="e">
        <f>+#REF!+#REF!</f>
        <v>#REF!</v>
      </c>
      <c r="F74" s="353" t="e">
        <f>+#REF!+#REF!</f>
        <v>#REF!</v>
      </c>
    </row>
    <row r="75" spans="1:6" ht="31.5" hidden="1" customHeight="1">
      <c r="A75" s="362">
        <v>4532</v>
      </c>
      <c r="B75" s="365" t="s">
        <v>241</v>
      </c>
      <c r="C75" s="393">
        <v>4638</v>
      </c>
      <c r="D75" s="353" t="e">
        <f>E75+F75</f>
        <v>#REF!</v>
      </c>
      <c r="E75" s="353" t="e">
        <f>+#REF!+#REF!+#REF!</f>
        <v>#REF!</v>
      </c>
      <c r="F75" s="353">
        <v>0</v>
      </c>
    </row>
    <row r="76" spans="1:6" ht="17.25" hidden="1" customHeight="1">
      <c r="A76" s="362">
        <v>4533</v>
      </c>
      <c r="B76" s="370" t="s">
        <v>167</v>
      </c>
      <c r="C76" s="387">
        <v>4639</v>
      </c>
      <c r="D76" s="353" t="e">
        <f>E76+F76</f>
        <v>#REF!</v>
      </c>
      <c r="E76" s="353" t="e">
        <f>+#REF!+#REF!+#REF!+#REF!+#REF!+#REF!+#REF!+#REF!+#REF!+#REF!+#REF!</f>
        <v>#REF!</v>
      </c>
      <c r="F76" s="353">
        <v>0</v>
      </c>
    </row>
    <row r="77" spans="1:6" ht="25.5" hidden="1">
      <c r="A77" s="362">
        <v>4540</v>
      </c>
      <c r="B77" s="385" t="s">
        <v>406</v>
      </c>
      <c r="C77" s="360" t="s">
        <v>361</v>
      </c>
      <c r="D77" s="353" t="e">
        <f>E77+F77</f>
        <v>#REF!</v>
      </c>
      <c r="E77" s="353" t="e">
        <f>SUM(E79:E81)</f>
        <v>#REF!</v>
      </c>
      <c r="F77" s="353">
        <f>SUM(F80:F81)</f>
        <v>0</v>
      </c>
    </row>
    <row r="78" spans="1:6" hidden="1">
      <c r="A78" s="362"/>
      <c r="B78" s="370" t="s">
        <v>110</v>
      </c>
      <c r="C78" s="360"/>
      <c r="D78" s="353"/>
      <c r="E78" s="353"/>
      <c r="F78" s="353"/>
    </row>
    <row r="79" spans="1:6" ht="30" hidden="1" customHeight="1">
      <c r="A79" s="362">
        <v>4541</v>
      </c>
      <c r="B79" s="370" t="s">
        <v>776</v>
      </c>
      <c r="C79" s="387">
        <v>4655</v>
      </c>
      <c r="D79" s="353" t="e">
        <f>E79+F79</f>
        <v>#REF!</v>
      </c>
      <c r="E79" s="353" t="e">
        <f>#REF!</f>
        <v>#REF!</v>
      </c>
      <c r="F79" s="353">
        <v>0</v>
      </c>
    </row>
    <row r="80" spans="1:6" ht="30" hidden="1" customHeight="1">
      <c r="A80" s="362">
        <v>4542</v>
      </c>
      <c r="B80" s="370" t="s">
        <v>407</v>
      </c>
      <c r="C80" s="387">
        <v>4656</v>
      </c>
      <c r="D80" s="353" t="e">
        <f>E80+F80</f>
        <v>#REF!</v>
      </c>
      <c r="E80" s="353" t="e">
        <f>+#REF!+#REF!</f>
        <v>#REF!</v>
      </c>
      <c r="F80" s="353">
        <v>0</v>
      </c>
    </row>
    <row r="81" spans="1:6" ht="19.5" hidden="1" customHeight="1">
      <c r="A81" s="362">
        <v>4543</v>
      </c>
      <c r="B81" s="370" t="s">
        <v>408</v>
      </c>
      <c r="C81" s="387">
        <v>4657</v>
      </c>
      <c r="D81" s="353" t="e">
        <f>E81+F81</f>
        <v>#REF!</v>
      </c>
      <c r="E81" s="353" t="e">
        <f>+#REF!+#REF!+#REF!+#REF!</f>
        <v>#REF!</v>
      </c>
      <c r="F81" s="353">
        <v>0</v>
      </c>
    </row>
    <row r="82" spans="1:6" ht="27" hidden="1">
      <c r="A82" s="362">
        <v>4600</v>
      </c>
      <c r="B82" s="392" t="s">
        <v>409</v>
      </c>
      <c r="C82" s="360" t="s">
        <v>361</v>
      </c>
      <c r="D82" s="366" t="e">
        <f>E82+F82</f>
        <v>#REF!</v>
      </c>
      <c r="E82" s="366" t="e">
        <f>+E84</f>
        <v>#REF!</v>
      </c>
      <c r="F82" s="366">
        <f>+F84</f>
        <v>0</v>
      </c>
    </row>
    <row r="83" spans="1:6" hidden="1">
      <c r="A83" s="380"/>
      <c r="B83" s="370" t="s">
        <v>383</v>
      </c>
      <c r="C83" s="363"/>
      <c r="D83" s="353"/>
      <c r="E83" s="353"/>
      <c r="F83" s="353"/>
    </row>
    <row r="84" spans="1:6" ht="27" hidden="1">
      <c r="A84" s="362">
        <v>4630</v>
      </c>
      <c r="B84" s="392" t="s">
        <v>410</v>
      </c>
      <c r="C84" s="360" t="s">
        <v>361</v>
      </c>
      <c r="D84" s="368" t="e">
        <f>E84+F84</f>
        <v>#REF!</v>
      </c>
      <c r="E84" s="353" t="e">
        <f>SUM(E86:E88)</f>
        <v>#REF!</v>
      </c>
      <c r="F84" s="353">
        <f>SUM(F86:F88)</f>
        <v>0</v>
      </c>
    </row>
    <row r="85" spans="1:6" hidden="1">
      <c r="A85" s="362"/>
      <c r="B85" s="370" t="s">
        <v>110</v>
      </c>
      <c r="C85" s="360"/>
      <c r="D85" s="353"/>
      <c r="E85" s="353"/>
      <c r="F85" s="353"/>
    </row>
    <row r="86" spans="1:6" ht="28.5" hidden="1" customHeight="1">
      <c r="A86" s="362">
        <v>4632</v>
      </c>
      <c r="B86" s="390" t="s">
        <v>774</v>
      </c>
      <c r="C86" s="387">
        <v>4727</v>
      </c>
      <c r="D86" s="353" t="e">
        <f>E86+F86</f>
        <v>#REF!</v>
      </c>
      <c r="E86" s="353" t="e">
        <f>+#REF!</f>
        <v>#REF!</v>
      </c>
      <c r="F86" s="353">
        <v>0</v>
      </c>
    </row>
    <row r="87" spans="1:6" ht="19.899999999999999" hidden="1" customHeight="1">
      <c r="A87" s="362">
        <v>4633</v>
      </c>
      <c r="B87" s="390" t="s">
        <v>739</v>
      </c>
      <c r="C87" s="387">
        <v>4728</v>
      </c>
      <c r="D87" s="353" t="e">
        <f>E87+F87</f>
        <v>#REF!</v>
      </c>
      <c r="E87" s="353" t="e">
        <f>+#REF!+#REF!</f>
        <v>#REF!</v>
      </c>
      <c r="F87" s="353"/>
    </row>
    <row r="88" spans="1:6" ht="15" hidden="1" customHeight="1">
      <c r="A88" s="362">
        <v>4634</v>
      </c>
      <c r="B88" s="390" t="s">
        <v>348</v>
      </c>
      <c r="C88" s="387">
        <v>4729</v>
      </c>
      <c r="D88" s="353" t="e">
        <f>E88+F88</f>
        <v>#REF!</v>
      </c>
      <c r="E88" s="353" t="e">
        <f>+#REF!+#REF!+#REF!+#REF!+#REF!+#REF!+#REF!+#REF!+#REF!+#REF!+#REF!+#REF!+#REF!+#REF!+#REF!+#REF!+#REF!+#REF!+#REF!</f>
        <v>#REF!</v>
      </c>
      <c r="F88" s="353">
        <v>0</v>
      </c>
    </row>
    <row r="89" spans="1:6" ht="16.5" hidden="1" customHeight="1">
      <c r="A89" s="362">
        <v>4700</v>
      </c>
      <c r="B89" s="389" t="s">
        <v>411</v>
      </c>
      <c r="C89" s="360" t="s">
        <v>361</v>
      </c>
      <c r="D89" s="366" t="e">
        <f>E89+F89-E104</f>
        <v>#REF!</v>
      </c>
      <c r="E89" s="366" t="e">
        <f>+E91+E94+E98+E101</f>
        <v>#REF!</v>
      </c>
      <c r="F89" s="366" t="e">
        <f>+F91+F94+F98+F101</f>
        <v>#REF!</v>
      </c>
    </row>
    <row r="90" spans="1:6" hidden="1">
      <c r="A90" s="380"/>
      <c r="B90" s="370" t="s">
        <v>383</v>
      </c>
      <c r="C90" s="363"/>
      <c r="D90" s="353"/>
      <c r="E90" s="353"/>
      <c r="F90" s="353"/>
    </row>
    <row r="91" spans="1:6" ht="27" hidden="1">
      <c r="A91" s="362">
        <v>4710</v>
      </c>
      <c r="B91" s="389" t="s">
        <v>412</v>
      </c>
      <c r="C91" s="360" t="s">
        <v>361</v>
      </c>
      <c r="D91" s="353" t="e">
        <f>E91+F91</f>
        <v>#REF!</v>
      </c>
      <c r="E91" s="353" t="e">
        <f>SUM(E93)</f>
        <v>#REF!</v>
      </c>
      <c r="F91" s="353">
        <f>SUM(F93)</f>
        <v>0</v>
      </c>
    </row>
    <row r="92" spans="1:6" hidden="1">
      <c r="A92" s="362"/>
      <c r="B92" s="370" t="s">
        <v>110</v>
      </c>
      <c r="C92" s="360"/>
      <c r="D92" s="353"/>
      <c r="E92" s="353"/>
      <c r="F92" s="353"/>
    </row>
    <row r="93" spans="1:6" ht="30.75" hidden="1" customHeight="1">
      <c r="A93" s="362">
        <v>4712</v>
      </c>
      <c r="B93" s="390" t="s">
        <v>219</v>
      </c>
      <c r="C93" s="387">
        <v>4819</v>
      </c>
      <c r="D93" s="353" t="e">
        <f>E93+F93</f>
        <v>#REF!</v>
      </c>
      <c r="E93" s="353" t="e">
        <f>+#REF!+#REF!+#REF!+#REF!+#REF!+#REF!+#REF!+#REF!+#REF!+#REF!+#REF!+#REF!</f>
        <v>#REF!</v>
      </c>
      <c r="F93" s="353"/>
    </row>
    <row r="94" spans="1:6" ht="54" hidden="1">
      <c r="A94" s="362">
        <v>4720</v>
      </c>
      <c r="B94" s="392" t="s">
        <v>413</v>
      </c>
      <c r="C94" s="360" t="s">
        <v>361</v>
      </c>
      <c r="D94" s="366" t="e">
        <f>E94+F94</f>
        <v>#REF!</v>
      </c>
      <c r="E94" s="366" t="e">
        <f>SUM(E96:E97)</f>
        <v>#REF!</v>
      </c>
      <c r="F94" s="366">
        <f>SUM(F96:F97)</f>
        <v>0</v>
      </c>
    </row>
    <row r="95" spans="1:6" hidden="1">
      <c r="A95" s="362"/>
      <c r="B95" s="370" t="s">
        <v>110</v>
      </c>
      <c r="C95" s="360"/>
      <c r="D95" s="353"/>
      <c r="E95" s="353"/>
      <c r="F95" s="353"/>
    </row>
    <row r="96" spans="1:6" ht="19.5" hidden="1" customHeight="1">
      <c r="A96" s="362">
        <v>4722</v>
      </c>
      <c r="B96" s="390" t="s">
        <v>764</v>
      </c>
      <c r="C96" s="387">
        <v>4822</v>
      </c>
      <c r="D96" s="353" t="e">
        <f>E96+F96</f>
        <v>#REF!</v>
      </c>
      <c r="E96" s="353" t="e">
        <f>+#REF!+#REF!</f>
        <v>#REF!</v>
      </c>
      <c r="F96" s="353">
        <v>0</v>
      </c>
    </row>
    <row r="97" spans="1:6" ht="19.5" hidden="1" customHeight="1">
      <c r="A97" s="362">
        <v>4723</v>
      </c>
      <c r="B97" s="390" t="s">
        <v>133</v>
      </c>
      <c r="C97" s="387">
        <v>4823</v>
      </c>
      <c r="D97" s="353" t="e">
        <f>E97+F97</f>
        <v>#REF!</v>
      </c>
      <c r="E97" s="353" t="e">
        <f>+#REF!+#REF!+#REF!+#REF!+#REF!</f>
        <v>#REF!</v>
      </c>
      <c r="F97" s="353"/>
    </row>
    <row r="98" spans="1:6" ht="18" hidden="1" customHeight="1">
      <c r="A98" s="362">
        <v>4760</v>
      </c>
      <c r="B98" s="392" t="s">
        <v>414</v>
      </c>
      <c r="C98" s="360" t="s">
        <v>361</v>
      </c>
      <c r="D98" s="366" t="e">
        <f>E98+F98</f>
        <v>#REF!</v>
      </c>
      <c r="E98" s="366" t="e">
        <f>E100</f>
        <v>#REF!</v>
      </c>
      <c r="F98" s="366">
        <f>F100</f>
        <v>0</v>
      </c>
    </row>
    <row r="99" spans="1:6" hidden="1">
      <c r="A99" s="362"/>
      <c r="B99" s="370" t="s">
        <v>110</v>
      </c>
      <c r="C99" s="360"/>
      <c r="D99" s="353"/>
      <c r="E99" s="353"/>
      <c r="F99" s="353"/>
    </row>
    <row r="100" spans="1:6" ht="16.5" hidden="1" customHeight="1">
      <c r="A100" s="362">
        <v>4761</v>
      </c>
      <c r="B100" s="390" t="s">
        <v>134</v>
      </c>
      <c r="C100" s="387">
        <v>4861</v>
      </c>
      <c r="D100" s="353" t="e">
        <f>E100+F100</f>
        <v>#REF!</v>
      </c>
      <c r="E100" s="353" t="e">
        <f>+#REF!+#REF!+#REF!+#REF!+#REF!+#REF!+#REF!+#REF!+#REF!+#REF!+#REF!+#REF!+#REF!+#REF!+#REF!+#REF!+#REF!+#REF!+#REF!+#REF!+#REF!+#REF!+#REF!+#REF!+#REF!+#REF!+#REF!+#REF!+#REF!+#REF!+#REF!+#REF!+#REF!+#REF!+#REF!+#REF!+#REF!</f>
        <v>#REF!</v>
      </c>
      <c r="F100" s="353">
        <v>0</v>
      </c>
    </row>
    <row r="101" spans="1:6" ht="16.5" customHeight="1">
      <c r="A101" s="362">
        <v>4770</v>
      </c>
      <c r="B101" s="392" t="s">
        <v>415</v>
      </c>
      <c r="C101" s="360" t="s">
        <v>361</v>
      </c>
      <c r="D101" s="366" t="e">
        <f>E101+F101-E104</f>
        <v>#REF!</v>
      </c>
      <c r="E101" s="366" t="e">
        <f>+E103</f>
        <v>#REF!</v>
      </c>
      <c r="F101" s="366" t="e">
        <f>+F103+F104</f>
        <v>#REF!</v>
      </c>
    </row>
    <row r="102" spans="1:6">
      <c r="A102" s="362"/>
      <c r="B102" s="370" t="s">
        <v>110</v>
      </c>
      <c r="C102" s="360"/>
      <c r="D102" s="353"/>
      <c r="E102" s="353"/>
      <c r="F102" s="353"/>
    </row>
    <row r="103" spans="1:6" ht="17.25" customHeight="1">
      <c r="A103" s="362">
        <v>4771</v>
      </c>
      <c r="B103" s="391" t="s">
        <v>416</v>
      </c>
      <c r="C103" s="387">
        <v>4891</v>
      </c>
      <c r="D103" s="353" t="e">
        <f>+E103+F103-E104</f>
        <v>#REF!</v>
      </c>
      <c r="E103" s="353" t="e">
        <f>+#REF!</f>
        <v>#REF!</v>
      </c>
      <c r="F103" s="353" t="e">
        <f>+#REF!</f>
        <v>#REF!</v>
      </c>
    </row>
    <row r="104" spans="1:6" ht="42.75" hidden="1" customHeight="1">
      <c r="A104" s="362">
        <v>4772</v>
      </c>
      <c r="B104" s="390" t="s">
        <v>417</v>
      </c>
      <c r="C104" s="360" t="s">
        <v>361</v>
      </c>
      <c r="D104" s="353" t="e">
        <f>+E104</f>
        <v>#REF!</v>
      </c>
      <c r="E104" s="353" t="e">
        <f>+#REF!</f>
        <v>#REF!</v>
      </c>
      <c r="F104" s="353" t="e">
        <f>+#REF!</f>
        <v>#REF!</v>
      </c>
    </row>
    <row r="105" spans="1:6" s="374" customFormat="1" ht="28.5">
      <c r="A105" s="362">
        <v>5000</v>
      </c>
      <c r="B105" s="394" t="s">
        <v>418</v>
      </c>
      <c r="C105" s="360" t="s">
        <v>361</v>
      </c>
      <c r="D105" s="364" t="e">
        <f>E105+F105</f>
        <v>#REF!</v>
      </c>
      <c r="E105" s="364">
        <f>SUM(E107,E124)</f>
        <v>0</v>
      </c>
      <c r="F105" s="364" t="e">
        <f>SUM(F107,F124)</f>
        <v>#REF!</v>
      </c>
    </row>
    <row r="106" spans="1:6">
      <c r="A106" s="380"/>
      <c r="B106" s="370" t="s">
        <v>383</v>
      </c>
      <c r="C106" s="363"/>
      <c r="D106" s="353"/>
      <c r="E106" s="353"/>
      <c r="F106" s="353"/>
    </row>
    <row r="107" spans="1:6" ht="20.25" customHeight="1">
      <c r="A107" s="362">
        <v>5100</v>
      </c>
      <c r="B107" s="391" t="s">
        <v>419</v>
      </c>
      <c r="C107" s="360" t="s">
        <v>361</v>
      </c>
      <c r="D107" s="366" t="e">
        <f>E107+F107</f>
        <v>#REF!</v>
      </c>
      <c r="E107" s="366">
        <f>+E109+E114+E119</f>
        <v>0</v>
      </c>
      <c r="F107" s="366" t="e">
        <f>+F109+F114+F119</f>
        <v>#REF!</v>
      </c>
    </row>
    <row r="108" spans="1:6">
      <c r="A108" s="380"/>
      <c r="B108" s="370" t="s">
        <v>383</v>
      </c>
      <c r="C108" s="363"/>
      <c r="D108" s="353"/>
      <c r="E108" s="353"/>
      <c r="F108" s="353"/>
    </row>
    <row r="109" spans="1:6" ht="18.75" hidden="1" customHeight="1">
      <c r="A109" s="362">
        <v>5110</v>
      </c>
      <c r="B109" s="392" t="s">
        <v>420</v>
      </c>
      <c r="C109" s="360" t="s">
        <v>361</v>
      </c>
      <c r="D109" s="353" t="e">
        <f>E109+F109</f>
        <v>#REF!</v>
      </c>
      <c r="E109" s="353">
        <f>SUM(E111:E113)</f>
        <v>0</v>
      </c>
      <c r="F109" s="353" t="e">
        <f>SUM(F111:F113)</f>
        <v>#REF!</v>
      </c>
    </row>
    <row r="110" spans="1:6" ht="13.5" hidden="1" customHeight="1">
      <c r="A110" s="362"/>
      <c r="B110" s="370" t="s">
        <v>110</v>
      </c>
      <c r="C110" s="360"/>
      <c r="D110" s="353"/>
      <c r="E110" s="353"/>
      <c r="F110" s="353"/>
    </row>
    <row r="111" spans="1:6" ht="18" hidden="1" customHeight="1">
      <c r="A111" s="362">
        <v>5111</v>
      </c>
      <c r="B111" s="390" t="s">
        <v>421</v>
      </c>
      <c r="C111" s="387">
        <v>5111</v>
      </c>
      <c r="D111" s="353" t="e">
        <f>E111+F111</f>
        <v>#REF!</v>
      </c>
      <c r="E111" s="366">
        <v>0</v>
      </c>
      <c r="F111" s="395" t="e">
        <f>+#REF!</f>
        <v>#REF!</v>
      </c>
    </row>
    <row r="112" spans="1:6" ht="18" hidden="1" customHeight="1">
      <c r="A112" s="362">
        <v>5112</v>
      </c>
      <c r="B112" s="390" t="s">
        <v>173</v>
      </c>
      <c r="C112" s="387">
        <v>5112</v>
      </c>
      <c r="D112" s="353" t="e">
        <f>E112+F112</f>
        <v>#REF!</v>
      </c>
      <c r="E112" s="395">
        <v>0</v>
      </c>
      <c r="F112" s="395" t="e">
        <f>+#REF!+#REF!+#REF!+#REF!+#REF!+#REF!+#REF!+#REF!+#REF!+#REF!+#REF!+#REF!+#REF!+#REF!+#REF!+#REF!+#REF!+#REF!+#REF!+#REF!+#REF!+#REF!+#REF!+#REF!+#REF!+#REF!</f>
        <v>#REF!</v>
      </c>
    </row>
    <row r="113" spans="1:6" ht="18" hidden="1" customHeight="1">
      <c r="A113" s="362">
        <v>5113</v>
      </c>
      <c r="B113" s="390" t="s">
        <v>174</v>
      </c>
      <c r="C113" s="387">
        <v>5113</v>
      </c>
      <c r="D113" s="353" t="e">
        <f>E113+F113</f>
        <v>#REF!</v>
      </c>
      <c r="E113" s="395">
        <v>0</v>
      </c>
      <c r="F113" s="395" t="e">
        <f>+#REF!+#REF!+#REF!+#REF!+#REF!+#REF!+#REF!+#REF!+#REF!+#REF!+#REF!+#REF!+#REF!+#REF!+#REF!+#REF!+#REF!+#REF!+#REF!+#REF!+#REF!+#REF!+#REF!+#REF!+#REF!+#REF!+#REF!+#REF!+#REF!+#REF!+#REF!+#REF!+#REF!</f>
        <v>#REF!</v>
      </c>
    </row>
    <row r="114" spans="1:6" ht="19.149999999999999" hidden="1" customHeight="1">
      <c r="A114" s="362">
        <v>5120</v>
      </c>
      <c r="B114" s="392" t="s">
        <v>422</v>
      </c>
      <c r="C114" s="360" t="s">
        <v>361</v>
      </c>
      <c r="D114" s="353" t="e">
        <f>E114+F114</f>
        <v>#REF!</v>
      </c>
      <c r="E114" s="353">
        <f>E116+E117+E118</f>
        <v>0</v>
      </c>
      <c r="F114" s="353" t="e">
        <f>F116+F117+F118</f>
        <v>#REF!</v>
      </c>
    </row>
    <row r="115" spans="1:6" ht="16.899999999999999" hidden="1" customHeight="1">
      <c r="A115" s="362"/>
      <c r="B115" s="386" t="s">
        <v>110</v>
      </c>
      <c r="C115" s="360"/>
      <c r="D115" s="353"/>
      <c r="E115" s="353"/>
      <c r="F115" s="353"/>
    </row>
    <row r="116" spans="1:6" ht="17.25" hidden="1" customHeight="1">
      <c r="A116" s="362">
        <v>5121</v>
      </c>
      <c r="B116" s="390" t="s">
        <v>423</v>
      </c>
      <c r="C116" s="387">
        <v>5121</v>
      </c>
      <c r="D116" s="353" t="e">
        <f t="shared" ref="D116:D117" si="2">E116+F116</f>
        <v>#REF!</v>
      </c>
      <c r="E116" s="366">
        <v>0</v>
      </c>
      <c r="F116" s="395" t="e">
        <f>+#REF!+#REF!+#REF!+#REF!+#REF!</f>
        <v>#REF!</v>
      </c>
    </row>
    <row r="117" spans="1:6" ht="17.25" hidden="1" customHeight="1">
      <c r="A117" s="362">
        <v>5122</v>
      </c>
      <c r="B117" s="390" t="s">
        <v>332</v>
      </c>
      <c r="C117" s="387">
        <v>5122</v>
      </c>
      <c r="D117" s="353" t="e">
        <f t="shared" si="2"/>
        <v>#REF!</v>
      </c>
      <c r="E117" s="395">
        <v>0</v>
      </c>
      <c r="F117" s="395" t="e">
        <f>+#REF!+#REF!+#REF!+#REF!+#REF!+#REF!+#REF!</f>
        <v>#REF!</v>
      </c>
    </row>
    <row r="118" spans="1:6" ht="18.600000000000001" hidden="1" customHeight="1">
      <c r="A118" s="362">
        <v>5123</v>
      </c>
      <c r="B118" s="390" t="s">
        <v>424</v>
      </c>
      <c r="C118" s="387">
        <v>5129</v>
      </c>
      <c r="D118" s="353" t="e">
        <f>E118+F118</f>
        <v>#REF!</v>
      </c>
      <c r="E118" s="366">
        <v>0</v>
      </c>
      <c r="F118" s="395" t="e">
        <f>+#REF!+#REF!+#REF!+#REF!+#REF!+#REF!+#REF!+#REF!+#REF!+#REF!+#REF!+#REF!+#REF!+#REF!+#REF!+#REF!+#REF!+#REF!+#REF!+#REF!+#REF!+#REF!+#REF!+#REF!</f>
        <v>#REF!</v>
      </c>
    </row>
    <row r="119" spans="1:6" ht="16.899999999999999" customHeight="1">
      <c r="A119" s="362">
        <v>5130</v>
      </c>
      <c r="B119" s="392" t="s">
        <v>425</v>
      </c>
      <c r="C119" s="360" t="s">
        <v>361</v>
      </c>
      <c r="D119" s="353" t="e">
        <f>E119+F119</f>
        <v>#REF!</v>
      </c>
      <c r="E119" s="353">
        <v>0</v>
      </c>
      <c r="F119" s="353" t="e">
        <f>SUM(F121:F123)</f>
        <v>#REF!</v>
      </c>
    </row>
    <row r="120" spans="1:6">
      <c r="A120" s="362"/>
      <c r="B120" s="370" t="s">
        <v>110</v>
      </c>
      <c r="C120" s="360"/>
      <c r="D120" s="353"/>
      <c r="E120" s="353"/>
      <c r="F120" s="353"/>
    </row>
    <row r="121" spans="1:6" ht="16.5" hidden="1" customHeight="1">
      <c r="A121" s="362">
        <v>5132</v>
      </c>
      <c r="B121" s="390" t="s">
        <v>426</v>
      </c>
      <c r="C121" s="387">
        <v>5132</v>
      </c>
      <c r="D121" s="353" t="e">
        <f>E121+F121</f>
        <v>#REF!</v>
      </c>
      <c r="E121" s="366">
        <v>0</v>
      </c>
      <c r="F121" s="395" t="e">
        <f>+#REF!+#REF!+#REF!+#REF!+#REF!+#REF!</f>
        <v>#REF!</v>
      </c>
    </row>
    <row r="122" spans="1:6" ht="16.5" hidden="1" customHeight="1">
      <c r="A122" s="362">
        <v>5133</v>
      </c>
      <c r="B122" s="390" t="s">
        <v>197</v>
      </c>
      <c r="C122" s="387">
        <v>5133</v>
      </c>
      <c r="D122" s="353">
        <f>E122+F122</f>
        <v>0</v>
      </c>
      <c r="E122" s="366">
        <v>0</v>
      </c>
      <c r="F122" s="366">
        <v>0</v>
      </c>
    </row>
    <row r="123" spans="1:6" ht="16.5" customHeight="1">
      <c r="A123" s="362">
        <v>5134</v>
      </c>
      <c r="B123" s="390" t="s">
        <v>139</v>
      </c>
      <c r="C123" s="387">
        <v>5134</v>
      </c>
      <c r="D123" s="353" t="e">
        <f>E123+F123</f>
        <v>#REF!</v>
      </c>
      <c r="E123" s="366">
        <v>0</v>
      </c>
      <c r="F123" s="395" t="e">
        <f>+#REF!+#REF!+#REF!+#REF!+#REF!+#REF!</f>
        <v>#REF!</v>
      </c>
    </row>
    <row r="124" spans="1:6" ht="16.5" hidden="1" customHeight="1">
      <c r="A124" s="362">
        <v>5200</v>
      </c>
      <c r="B124" s="392" t="s">
        <v>427</v>
      </c>
      <c r="C124" s="360" t="s">
        <v>361</v>
      </c>
      <c r="D124" s="366" t="e">
        <f>E124+F124</f>
        <v>#REF!</v>
      </c>
      <c r="E124" s="366">
        <f>+E126</f>
        <v>0</v>
      </c>
      <c r="F124" s="366" t="e">
        <f>+F126</f>
        <v>#REF!</v>
      </c>
    </row>
    <row r="125" spans="1:6" hidden="1">
      <c r="A125" s="380"/>
      <c r="B125" s="370" t="s">
        <v>383</v>
      </c>
      <c r="C125" s="363"/>
      <c r="D125" s="353"/>
      <c r="E125" s="353"/>
      <c r="F125" s="353"/>
    </row>
    <row r="126" spans="1:6" ht="19.5" hidden="1" customHeight="1">
      <c r="A126" s="362">
        <v>5221</v>
      </c>
      <c r="B126" s="390" t="s">
        <v>428</v>
      </c>
      <c r="C126" s="387">
        <v>5221</v>
      </c>
      <c r="D126" s="353" t="e">
        <f>E126+F126</f>
        <v>#REF!</v>
      </c>
      <c r="E126" s="366">
        <v>0</v>
      </c>
      <c r="F126" s="395" t="e">
        <f>+#REF!</f>
        <v>#REF!</v>
      </c>
    </row>
    <row r="127" spans="1:6" ht="28.5" hidden="1">
      <c r="A127" s="360" t="s">
        <v>429</v>
      </c>
      <c r="B127" s="396" t="s">
        <v>430</v>
      </c>
      <c r="C127" s="397" t="s">
        <v>361</v>
      </c>
      <c r="D127" s="364" t="e">
        <f>E127+F127</f>
        <v>#REF!</v>
      </c>
      <c r="E127" s="364">
        <f>E129+E132</f>
        <v>0</v>
      </c>
      <c r="F127" s="364" t="e">
        <f>F129+F132</f>
        <v>#REF!</v>
      </c>
    </row>
    <row r="128" spans="1:6" hidden="1">
      <c r="A128" s="360"/>
      <c r="B128" s="386" t="s">
        <v>108</v>
      </c>
      <c r="C128" s="360"/>
      <c r="D128" s="353"/>
      <c r="E128" s="353"/>
      <c r="F128" s="353"/>
    </row>
    <row r="129" spans="1:6" ht="29.25" hidden="1" customHeight="1">
      <c r="A129" s="360" t="s">
        <v>431</v>
      </c>
      <c r="B129" s="388" t="s">
        <v>432</v>
      </c>
      <c r="C129" s="360" t="s">
        <v>361</v>
      </c>
      <c r="D129" s="353" t="e">
        <f>E129+F129</f>
        <v>#REF!</v>
      </c>
      <c r="E129" s="353">
        <f>SUM(E131:E131)</f>
        <v>0</v>
      </c>
      <c r="F129" s="353" t="e">
        <f>SUM(F131:F131)</f>
        <v>#REF!</v>
      </c>
    </row>
    <row r="130" spans="1:6" hidden="1">
      <c r="A130" s="360"/>
      <c r="B130" s="386" t="s">
        <v>108</v>
      </c>
      <c r="C130" s="360"/>
      <c r="D130" s="353"/>
      <c r="E130" s="353"/>
      <c r="F130" s="353"/>
    </row>
    <row r="131" spans="1:6" ht="18.75" hidden="1" customHeight="1">
      <c r="A131" s="360" t="s">
        <v>433</v>
      </c>
      <c r="B131" s="398" t="s">
        <v>434</v>
      </c>
      <c r="C131" s="387">
        <v>8111</v>
      </c>
      <c r="D131" s="353" t="e">
        <f>E131+F131</f>
        <v>#REF!</v>
      </c>
      <c r="E131" s="353">
        <v>0</v>
      </c>
      <c r="F131" s="353" t="e">
        <f>#REF!</f>
        <v>#REF!</v>
      </c>
    </row>
    <row r="132" spans="1:6" ht="29.25" hidden="1" customHeight="1">
      <c r="A132" s="367" t="s">
        <v>435</v>
      </c>
      <c r="B132" s="388" t="s">
        <v>436</v>
      </c>
      <c r="C132" s="360" t="s">
        <v>361</v>
      </c>
      <c r="D132" s="353" t="e">
        <f>E132+F132</f>
        <v>#REF!</v>
      </c>
      <c r="E132" s="353">
        <f>E134</f>
        <v>0</v>
      </c>
      <c r="F132" s="353" t="e">
        <f>F134</f>
        <v>#REF!</v>
      </c>
    </row>
    <row r="133" spans="1:6" hidden="1">
      <c r="A133" s="367"/>
      <c r="B133" s="386" t="s">
        <v>108</v>
      </c>
      <c r="C133" s="360"/>
      <c r="D133" s="353"/>
      <c r="E133" s="353"/>
      <c r="F133" s="353"/>
    </row>
    <row r="134" spans="1:6" ht="18.75" hidden="1" customHeight="1">
      <c r="A134" s="367" t="s">
        <v>437</v>
      </c>
      <c r="B134" s="398" t="s">
        <v>438</v>
      </c>
      <c r="C134" s="387">
        <v>8411</v>
      </c>
      <c r="D134" s="353" t="e">
        <f>E134+F134</f>
        <v>#REF!</v>
      </c>
      <c r="E134" s="353">
        <v>0</v>
      </c>
      <c r="F134" s="353" t="e">
        <f>+#REF!</f>
        <v>#REF!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25" right="0.25" top="0.75" bottom="0.75" header="0.3" footer="0.3"/>
  <pageSetup paperSize="9" scale="91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589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42" t="s">
        <v>864</v>
      </c>
      <c r="I7" s="442"/>
      <c r="J7" s="442"/>
      <c r="K7" s="442"/>
      <c r="L7" s="442"/>
      <c r="M7" s="442"/>
      <c r="N7" s="442"/>
      <c r="O7" s="442"/>
      <c r="P7" s="44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R13" s="357"/>
      <c r="S13" s="342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09"/>
      <c r="P23" s="309"/>
      <c r="Q23" s="160"/>
      <c r="R23" s="160"/>
      <c r="S23" s="342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09"/>
      <c r="P24" s="309"/>
      <c r="Q24" s="160"/>
      <c r="R24" s="160"/>
      <c r="S24" s="342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09"/>
      <c r="P25" s="309"/>
      <c r="Q25" s="160"/>
      <c r="R25" s="160"/>
      <c r="S25" s="342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09"/>
      <c r="P26" s="309"/>
      <c r="Q26" s="160"/>
      <c r="R26" s="160"/>
      <c r="S26" s="342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09"/>
      <c r="P27" s="309"/>
      <c r="Q27" s="160"/>
      <c r="R27" s="160"/>
      <c r="S27" s="342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309"/>
      <c r="P28" s="309"/>
      <c r="Q28" s="160"/>
      <c r="R28" s="160"/>
      <c r="S28" s="342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09"/>
      <c r="P29" s="309"/>
      <c r="Q29" s="160"/>
      <c r="R29" s="160"/>
      <c r="S29" s="342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09"/>
      <c r="P30" s="309"/>
      <c r="Q30" s="160"/>
      <c r="R30" s="160"/>
      <c r="S30" s="342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09"/>
      <c r="P31" s="309"/>
      <c r="Q31" s="160"/>
      <c r="R31" s="160"/>
      <c r="S31" s="342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09"/>
      <c r="P32" s="309"/>
      <c r="Q32" s="160"/>
      <c r="R32" s="160"/>
      <c r="S32" s="342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09"/>
      <c r="P33" s="309"/>
      <c r="Q33" s="160"/>
      <c r="R33" s="160"/>
      <c r="S33" s="342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09"/>
      <c r="P34" s="309"/>
      <c r="Q34" s="160"/>
      <c r="R34" s="160"/>
      <c r="S34" s="342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09"/>
      <c r="P35" s="309"/>
      <c r="Q35" s="160"/>
      <c r="R35" s="160"/>
      <c r="S35" s="342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09"/>
      <c r="P36" s="309"/>
      <c r="Q36" s="160"/>
      <c r="R36" s="160"/>
      <c r="S36" s="342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09"/>
      <c r="P37" s="309"/>
      <c r="Q37" s="160"/>
      <c r="R37" s="160"/>
      <c r="S37" s="342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09"/>
      <c r="P38" s="309"/>
      <c r="Q38" s="160"/>
      <c r="R38" s="160"/>
      <c r="S38" s="342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09"/>
      <c r="P39" s="309"/>
      <c r="Q39" s="160"/>
      <c r="R39" s="160"/>
      <c r="S39" s="342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09"/>
      <c r="P40" s="309"/>
      <c r="Q40" s="160"/>
      <c r="R40" s="160"/>
      <c r="S40" s="342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09"/>
      <c r="P41" s="309"/>
      <c r="Q41" s="160"/>
      <c r="R41" s="160"/>
      <c r="S41" s="342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09"/>
      <c r="P42" s="309"/>
      <c r="Q42" s="160"/>
      <c r="R42" s="160"/>
      <c r="S42" s="342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09"/>
      <c r="P43" s="309"/>
      <c r="Q43" s="160"/>
      <c r="R43" s="160"/>
      <c r="S43" s="342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309"/>
      <c r="P44" s="309"/>
      <c r="Q44" s="160"/>
      <c r="R44" s="160"/>
      <c r="S44" s="342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09"/>
      <c r="P45" s="309"/>
      <c r="Q45" s="160"/>
      <c r="R45" s="160"/>
      <c r="S45" s="342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09"/>
      <c r="P46" s="309"/>
      <c r="Q46" s="160"/>
      <c r="R46" s="160"/>
      <c r="S46" s="342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309"/>
      <c r="P47" s="309"/>
      <c r="Q47" s="160"/>
      <c r="R47" s="160"/>
      <c r="S47" s="342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09"/>
      <c r="P48" s="309"/>
      <c r="Q48" s="160"/>
      <c r="R48" s="160"/>
      <c r="S48" s="342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09"/>
      <c r="P49" s="309"/>
      <c r="Q49" s="160"/>
      <c r="R49" s="160"/>
      <c r="S49" s="342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09"/>
      <c r="P50" s="309"/>
      <c r="Q50" s="160"/>
      <c r="R50" s="160"/>
      <c r="S50" s="342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09"/>
      <c r="P51" s="309"/>
      <c r="Q51" s="160"/>
      <c r="R51" s="160"/>
      <c r="S51" s="342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09"/>
      <c r="P52" s="309"/>
      <c r="Q52" s="160"/>
      <c r="R52" s="160"/>
      <c r="S52" s="342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09"/>
      <c r="P53" s="309"/>
      <c r="Q53" s="160"/>
      <c r="R53" s="160"/>
      <c r="S53" s="342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2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2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2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800</v>
      </c>
      <c r="M117" s="11" t="s">
        <v>799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2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2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2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09"/>
      <c r="P177" s="309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7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7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2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0" t="s">
        <v>268</v>
      </c>
      <c r="M193" s="333">
        <v>5129</v>
      </c>
      <c r="N193" s="182">
        <f t="shared" ref="N193" si="28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2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0" t="s">
        <v>268</v>
      </c>
      <c r="M197" s="333">
        <v>5129</v>
      </c>
      <c r="N197" s="182"/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2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0" t="s">
        <v>268</v>
      </c>
      <c r="M205" s="333">
        <v>5129</v>
      </c>
      <c r="N205" s="182">
        <f t="shared" ref="N205" si="29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809</v>
      </c>
      <c r="M207" s="11" t="s">
        <v>810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6"/>
      <c r="I214" s="304"/>
      <c r="J214" s="305"/>
      <c r="K214" s="305"/>
      <c r="L214" s="337" t="s">
        <v>811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6"/>
      <c r="I215" s="304"/>
      <c r="J215" s="305"/>
      <c r="K215" s="305"/>
      <c r="L215" s="337" t="s">
        <v>849</v>
      </c>
      <c r="M215" s="47" t="s">
        <v>850</v>
      </c>
      <c r="N215" s="182">
        <f t="shared" si="27"/>
        <v>0</v>
      </c>
      <c r="O215" s="182"/>
      <c r="P215" s="182"/>
      <c r="Q215" s="160"/>
      <c r="R215" s="160"/>
      <c r="S215" s="342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2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7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2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2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2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2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2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48" t="s">
        <v>813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2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2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3" t="s">
        <v>815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2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37" t="s">
        <v>849</v>
      </c>
      <c r="M239" s="47" t="s">
        <v>850</v>
      </c>
      <c r="N239" s="182">
        <f>O239+P239</f>
        <v>0</v>
      </c>
      <c r="O239" s="182"/>
      <c r="P239" s="182"/>
      <c r="Q239" s="160"/>
      <c r="R239" s="160"/>
      <c r="S239" s="342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7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ref="N242" si="38">O242+P242</f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3" t="s">
        <v>847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2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09"/>
      <c r="P250" s="309"/>
      <c r="Q250" s="160"/>
      <c r="R250" s="160"/>
      <c r="S250" s="342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2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38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41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2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9">
        <v>4861</v>
      </c>
      <c r="N259" s="182">
        <f t="shared" si="41"/>
        <v>0</v>
      </c>
      <c r="O259" s="306"/>
      <c r="P259" s="306"/>
      <c r="Q259" s="160"/>
      <c r="R259" s="160"/>
      <c r="S259" s="342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2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2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2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2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6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2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2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4"/>
        <v>0</v>
      </c>
      <c r="O288" s="182"/>
      <c r="P288" s="182"/>
      <c r="Q288" s="160"/>
      <c r="R288" s="160"/>
      <c r="S288" s="342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2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4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2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2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2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2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2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2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2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2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2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2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2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2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2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2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2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2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2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2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2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2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2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2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2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2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2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2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2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ref="N353:N354" si="65">O353+P353</f>
        <v>0</v>
      </c>
      <c r="O353" s="182"/>
      <c r="P353" s="182"/>
      <c r="Q353" s="160"/>
      <c r="R353" s="160"/>
      <c r="S353" s="342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2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64"/>
        <v>0</v>
      </c>
      <c r="O355" s="182"/>
      <c r="P355" s="182"/>
      <c r="Q355" s="160"/>
      <c r="R355" s="160"/>
      <c r="S355" s="342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2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2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2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2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2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2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2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2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2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2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 ht="25.5" customHeight="1">
      <c r="A392" s="121" t="str">
        <f t="shared" ref="A392:A434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6"/>
      <c r="I394" s="304"/>
      <c r="J394" s="305"/>
      <c r="K394" s="305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2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2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827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2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6"/>
      <c r="I403" s="304"/>
      <c r="J403" s="305"/>
      <c r="K403" s="305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2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2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2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 ht="15.75" customHeight="1">
      <c r="A418" s="121" t="str">
        <f t="shared" si="74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 ht="15.75" customHeight="1">
      <c r="A419" s="121" t="str">
        <f t="shared" si="74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 ht="15.75" customHeight="1">
      <c r="A420" s="121" t="str">
        <f t="shared" si="74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86">+O424+O427+O431+O433+O422</f>
        <v>0</v>
      </c>
      <c r="P420" s="191">
        <f t="shared" si="86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4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6.25" customHeight="1">
      <c r="A424" s="121" t="str">
        <f t="shared" si="74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32.25" customHeight="1">
      <c r="A425" s="121" t="str">
        <f t="shared" si="74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87">O425+P425</f>
        <v>0</v>
      </c>
      <c r="O425" s="182"/>
      <c r="P425" s="182"/>
      <c r="Q425" s="160"/>
      <c r="R425" s="160"/>
      <c r="S425" s="342"/>
      <c r="T425" s="160"/>
      <c r="U425" s="160"/>
      <c r="V425" s="160"/>
    </row>
    <row r="426" spans="1:22" ht="25.5" customHeight="1">
      <c r="A426" s="121" t="str">
        <f t="shared" si="74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87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15.75" customHeight="1">
      <c r="A427" s="121" t="str">
        <f t="shared" si="74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15.75" customHeight="1">
      <c r="A428" s="121" t="str">
        <f t="shared" si="74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87"/>
        <v>0</v>
      </c>
      <c r="O428" s="182">
        <v>0</v>
      </c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 ht="15.75" customHeight="1">
      <c r="A429" s="121" t="str">
        <f t="shared" si="74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193"/>
      <c r="I429" s="193"/>
      <c r="J429" s="194"/>
      <c r="K429" s="195"/>
      <c r="L429" s="35" t="s">
        <v>134</v>
      </c>
      <c r="M429" s="12">
        <v>4861</v>
      </c>
      <c r="N429" s="182">
        <f t="shared" si="87"/>
        <v>0</v>
      </c>
      <c r="O429" s="182"/>
      <c r="P429" s="182"/>
      <c r="Q429" s="160"/>
      <c r="R429" s="160"/>
      <c r="S429" s="342"/>
      <c r="T429" s="160"/>
      <c r="U429" s="160"/>
      <c r="V429" s="160"/>
    </row>
    <row r="430" spans="1:22" ht="15.75" customHeight="1">
      <c r="A430" s="121" t="str">
        <f t="shared" si="74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87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15.75" customHeight="1">
      <c r="A431" s="121"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 ht="15.75" customHeight="1">
      <c r="A432" s="121" t="str">
        <f t="shared" si="74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7"/>
        <v>0</v>
      </c>
      <c r="O432" s="182"/>
      <c r="P432" s="182"/>
      <c r="Q432" s="160"/>
      <c r="R432" s="160"/>
      <c r="S432" s="342"/>
      <c r="T432" s="160"/>
      <c r="U432" s="160"/>
      <c r="V432" s="160"/>
    </row>
    <row r="433" spans="1:22" ht="15.75" customHeight="1">
      <c r="A433" s="121" t="str">
        <f t="shared" si="74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 ht="15.75" customHeight="1">
      <c r="A434" s="121" t="str">
        <f t="shared" si="74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29" t="s">
        <v>134</v>
      </c>
      <c r="M434" s="30">
        <v>4861</v>
      </c>
      <c r="N434" s="182">
        <f t="shared" si="87"/>
        <v>0</v>
      </c>
      <c r="O434" s="182"/>
      <c r="P434" s="182"/>
      <c r="Q434" s="160"/>
      <c r="R434" s="160"/>
      <c r="S434" s="342"/>
      <c r="T434" s="160"/>
      <c r="U434" s="160"/>
      <c r="V434" s="160"/>
    </row>
    <row r="435" spans="1:22" ht="25.5" customHeight="1">
      <c r="A435" s="121" t="str">
        <f t="shared" ref="A435:A476" si="88">CONCATENATE(B435,C435,D435,E435,F435,G435)</f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7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 ht="15.75" customHeight="1">
      <c r="A436" s="121" t="str">
        <f t="shared" si="88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15.75" customHeight="1">
      <c r="A437" s="121" t="str">
        <f t="shared" si="88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9">+O439+O443+O449+O458+O467</f>
        <v>0</v>
      </c>
      <c r="P437" s="191">
        <f t="shared" si="89"/>
        <v>0</v>
      </c>
      <c r="Q437" s="160"/>
      <c r="R437" s="160"/>
      <c r="S437" s="342"/>
      <c r="T437" s="160"/>
      <c r="U437" s="160"/>
      <c r="V437" s="160"/>
    </row>
    <row r="438" spans="1:22" ht="15.75" customHeight="1">
      <c r="A438" s="121" t="str">
        <f t="shared" si="88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4" customHeight="1">
      <c r="A439" s="121" t="str">
        <f t="shared" si="88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145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3" customHeight="1">
      <c r="A440" s="121" t="str">
        <f t="shared" si="88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90">O440+P440</f>
        <v>0</v>
      </c>
      <c r="O440" s="182"/>
      <c r="P440" s="182">
        <v>0</v>
      </c>
      <c r="Q440" s="160"/>
      <c r="R440" s="160"/>
      <c r="S440" s="342"/>
      <c r="T440" s="160"/>
      <c r="U440" s="160"/>
      <c r="V440" s="160"/>
    </row>
    <row r="441" spans="1:22" s="114" customFormat="1" ht="25.5" customHeight="1">
      <c r="A441" s="121" t="str">
        <f t="shared" si="88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 t="shared" si="9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 customHeight="1">
      <c r="A442" s="121" t="str">
        <f t="shared" si="88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90"/>
      <c r="I442" s="193"/>
      <c r="J442" s="200"/>
      <c r="K442" s="201"/>
      <c r="L442" s="202" t="s">
        <v>267</v>
      </c>
      <c r="M442" s="12">
        <v>4521</v>
      </c>
      <c r="N442" s="182">
        <f t="shared" si="9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5.5" customHeight="1">
      <c r="A443" s="121" t="str">
        <f t="shared" si="88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145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15.75" customHeight="1">
      <c r="A444" s="121" t="str">
        <f t="shared" si="88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9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 ht="15.75" customHeight="1">
      <c r="A445" s="121" t="str">
        <f t="shared" si="88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9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15.75" customHeight="1">
      <c r="A446" s="121" t="str">
        <f t="shared" si="88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9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ht="15.75" customHeight="1">
      <c r="A447" s="121" t="str">
        <f t="shared" si="88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90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 ht="15.75" customHeight="1">
      <c r="A448" s="121" t="str">
        <f t="shared" si="88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90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88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145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15.75" customHeight="1">
      <c r="A450" s="121" t="str">
        <f t="shared" si="88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9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8.5" customHeight="1">
      <c r="A451" s="121" t="str">
        <f t="shared" si="88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90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 ht="15.75" customHeight="1">
      <c r="A452" s="121" t="str">
        <f t="shared" si="88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9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 customHeight="1">
      <c r="A453" s="121" t="str">
        <f t="shared" si="88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90"/>
        <v>0</v>
      </c>
      <c r="O453" s="309"/>
      <c r="P453" s="309"/>
      <c r="Q453" s="160"/>
      <c r="R453" s="160"/>
      <c r="S453" s="342"/>
      <c r="T453" s="160"/>
      <c r="U453" s="160"/>
      <c r="V453" s="160"/>
    </row>
    <row r="454" spans="1:22" s="114" customFormat="1" ht="15.75" customHeight="1">
      <c r="A454" s="121" t="str">
        <f t="shared" si="88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9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25.5" customHeight="1">
      <c r="A455" s="121" t="str">
        <f t="shared" si="88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90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5.75" customHeight="1">
      <c r="A456" s="121" t="str">
        <f t="shared" si="88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90"/>
        <v>0</v>
      </c>
      <c r="O456" s="309">
        <v>0</v>
      </c>
      <c r="P456" s="309"/>
      <c r="Q456" s="160"/>
      <c r="R456" s="160"/>
      <c r="S456" s="342"/>
      <c r="T456" s="160"/>
      <c r="U456" s="160"/>
      <c r="V456" s="160"/>
    </row>
    <row r="457" spans="1:22" ht="15.75" customHeight="1">
      <c r="A457" s="121" t="str">
        <f t="shared" si="88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300"/>
      <c r="I457" s="328"/>
      <c r="J457" s="332"/>
      <c r="K457" s="332"/>
      <c r="L457" s="340" t="s">
        <v>268</v>
      </c>
      <c r="M457" s="333">
        <v>5129</v>
      </c>
      <c r="N457" s="182">
        <f>O457+P457</f>
        <v>0</v>
      </c>
      <c r="O457" s="309"/>
      <c r="P457" s="309"/>
      <c r="Q457" s="160"/>
      <c r="R457" s="160"/>
      <c r="S457" s="342"/>
      <c r="T457" s="160"/>
      <c r="U457" s="160"/>
      <c r="V457" s="160"/>
    </row>
    <row r="458" spans="1:22" s="155" customFormat="1" ht="28.5" customHeight="1">
      <c r="A458" s="121" t="str">
        <f t="shared" si="88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145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 ht="23.25" customHeight="1">
      <c r="A459" s="121" t="str">
        <f t="shared" si="88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7.75" customHeight="1">
      <c r="A460" s="121" t="str">
        <f t="shared" si="88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9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 ht="25.5" customHeight="1">
      <c r="A461" s="121" t="str">
        <f t="shared" si="88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9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7" customHeight="1">
      <c r="A462" s="121" t="str">
        <f t="shared" si="88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9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 ht="25.5" customHeight="1">
      <c r="A463" s="121" t="str">
        <f t="shared" si="88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9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88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9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43" ht="15.75" customHeight="1">
      <c r="B465" s="123"/>
      <c r="H465" s="193"/>
      <c r="I465" s="193"/>
      <c r="J465" s="194"/>
      <c r="K465" s="195"/>
      <c r="L465" s="29" t="s">
        <v>173</v>
      </c>
      <c r="M465" s="30">
        <v>5112</v>
      </c>
      <c r="N465" s="182">
        <f t="shared" si="9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43" ht="15.75" customHeight="1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9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43" s="155" customFormat="1" ht="25.5" customHeight="1">
      <c r="A467" s="121" t="str">
        <f t="shared" si="88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145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43" ht="22.5" customHeight="1">
      <c r="A468" s="121" t="str">
        <f t="shared" si="88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336"/>
      <c r="I468" s="304"/>
      <c r="J468" s="305"/>
      <c r="K468" s="305"/>
      <c r="L468" s="29" t="s">
        <v>142</v>
      </c>
      <c r="M468" s="30">
        <v>4251</v>
      </c>
      <c r="N468" s="182">
        <f t="shared" si="9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43" s="114" customFormat="1" ht="15.75" customHeight="1">
      <c r="A469" s="121" t="str">
        <f t="shared" si="88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91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43" s="155" customFormat="1" ht="15.75" customHeight="1">
      <c r="A470" s="121" t="str">
        <f t="shared" si="88"/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2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92">+O472</f>
        <v>0</v>
      </c>
      <c r="P470" s="162">
        <f t="shared" si="92"/>
        <v>0</v>
      </c>
      <c r="Q470" s="160"/>
      <c r="R470" s="160"/>
      <c r="S470" s="342"/>
      <c r="T470" s="160"/>
      <c r="U470" s="160"/>
      <c r="V470" s="160"/>
    </row>
    <row r="471" spans="1:243" ht="15.75" customHeight="1">
      <c r="A471" s="121" t="str">
        <f t="shared" si="88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43" ht="15.75" customHeight="1">
      <c r="A472" s="121" t="str">
        <f t="shared" si="88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7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93">+O474</f>
        <v>0</v>
      </c>
      <c r="P472" s="187">
        <f t="shared" si="93"/>
        <v>0</v>
      </c>
      <c r="Q472" s="160"/>
      <c r="R472" s="160"/>
      <c r="S472" s="342"/>
      <c r="T472" s="160"/>
      <c r="U472" s="160"/>
      <c r="V472" s="160"/>
    </row>
    <row r="473" spans="1:243" s="114" customFormat="1" ht="15.75" customHeight="1">
      <c r="A473" s="121" t="str">
        <f t="shared" si="88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43" ht="15.75" customHeight="1">
      <c r="A474" s="121" t="str">
        <f t="shared" si="88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43" ht="25.5" customHeight="1">
      <c r="A475" s="121" t="str">
        <f t="shared" si="88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43" s="114" customFormat="1" ht="38.450000000000003" customHeight="1">
      <c r="A476" s="121" t="str">
        <f t="shared" si="88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145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43" ht="15.75" customHeight="1">
      <c r="A477" s="121" t="str">
        <f t="shared" ref="A477:A531" si="94">CONCATENATE(B477,C477,D477,E477,F477,G477)</f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" si="95">O477+P477</f>
        <v>0</v>
      </c>
      <c r="O477" s="182"/>
      <c r="P477" s="182"/>
      <c r="Q477" s="160"/>
      <c r="R477" s="160"/>
      <c r="S477" s="342"/>
      <c r="T477" s="160"/>
      <c r="U477" s="160"/>
      <c r="V477" s="160"/>
    </row>
    <row r="478" spans="1:243" s="114" customFormat="1" ht="25.5" customHeight="1">
      <c r="A478" s="121" t="str">
        <f t="shared" si="94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ref="N478:N480" si="96">O478+P478</f>
        <v>0</v>
      </c>
      <c r="O478" s="182"/>
      <c r="P478" s="182"/>
      <c r="Q478" s="160"/>
      <c r="R478" s="160"/>
      <c r="S478" s="342"/>
      <c r="T478" s="160"/>
      <c r="U478" s="160"/>
      <c r="V478" s="160"/>
    </row>
    <row r="479" spans="1:243" s="114" customFormat="1" ht="24" customHeight="1">
      <c r="A479" s="121" t="str">
        <f t="shared" si="94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145"/>
      <c r="I479" s="146"/>
      <c r="J479" s="147"/>
      <c r="K479" s="147"/>
      <c r="L479" s="26" t="s">
        <v>282</v>
      </c>
      <c r="M479" s="27"/>
      <c r="N479" s="196">
        <f t="shared" si="9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43" s="38" customFormat="1" ht="25.5" customHeight="1">
      <c r="A480" s="121" t="str">
        <f t="shared" si="94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96"/>
        <v>0</v>
      </c>
      <c r="O480" s="182"/>
      <c r="P480" s="18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</row>
    <row r="481" spans="1:22" s="114" customFormat="1" ht="24" customHeight="1">
      <c r="A481" s="121" t="str">
        <f t="shared" ref="A481:A482" si="9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145"/>
      <c r="I481" s="146"/>
      <c r="J481" s="147"/>
      <c r="K481" s="147"/>
      <c r="L481" s="26" t="s">
        <v>846</v>
      </c>
      <c r="M481" s="27"/>
      <c r="N481" s="196">
        <f t="shared" ref="N481:N482" si="9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5.75" customHeight="1">
      <c r="A482" s="121" t="str">
        <f t="shared" si="9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98"/>
        <v>0</v>
      </c>
      <c r="O482" s="182"/>
      <c r="P482" s="182"/>
      <c r="Q482" s="160"/>
      <c r="R482" s="160"/>
      <c r="S482" s="342"/>
      <c r="T482" s="160"/>
      <c r="U482" s="160"/>
      <c r="V482" s="160"/>
    </row>
    <row r="483" spans="1:22" s="114" customFormat="1" ht="15.75" customHeight="1">
      <c r="A483" s="121" t="str">
        <f t="shared" si="94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2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 ht="15.75" customHeight="1">
      <c r="A484" s="121" t="str">
        <f t="shared" si="94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 ht="25.5" customHeight="1">
      <c r="A485" s="121" t="str">
        <f t="shared" si="94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7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 ht="15.75" customHeight="1">
      <c r="A486" s="121" t="str">
        <f t="shared" si="94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 ht="15.75" customHeight="1">
      <c r="A487" s="121" t="str">
        <f t="shared" si="94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99">+O489+O494+O504+O508</f>
        <v>0</v>
      </c>
      <c r="P487" s="191">
        <f t="shared" si="99"/>
        <v>0</v>
      </c>
      <c r="Q487" s="160"/>
      <c r="R487" s="160"/>
      <c r="S487" s="342"/>
      <c r="T487" s="160"/>
      <c r="U487" s="160"/>
      <c r="V487" s="160"/>
    </row>
    <row r="488" spans="1:22" ht="25.5" customHeight="1">
      <c r="A488" s="121" t="str">
        <f t="shared" si="94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 ht="15.75" customHeight="1">
      <c r="A489" s="121" t="str">
        <f t="shared" si="94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145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100">SUM(O490:O493)</f>
        <v>0</v>
      </c>
      <c r="P489" s="196">
        <f t="shared" si="100"/>
        <v>0</v>
      </c>
      <c r="Q489" s="160"/>
      <c r="R489" s="160"/>
      <c r="S489" s="342"/>
      <c r="T489" s="160"/>
      <c r="U489" s="160"/>
      <c r="V489" s="160"/>
    </row>
    <row r="490" spans="1:22" ht="15.75" customHeight="1">
      <c r="A490" s="121" t="str">
        <f t="shared" si="94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3" si="101">O490+P490</f>
        <v>0</v>
      </c>
      <c r="O490" s="309"/>
      <c r="P490" s="309"/>
      <c r="Q490" s="160"/>
      <c r="R490" s="160"/>
      <c r="S490" s="342"/>
      <c r="T490" s="160"/>
      <c r="U490" s="160"/>
      <c r="V490" s="160"/>
    </row>
    <row r="491" spans="1:22" s="155" customFormat="1" ht="25.5" customHeight="1">
      <c r="A491" s="121" t="str">
        <f t="shared" si="94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101"/>
        <v>0</v>
      </c>
      <c r="O491" s="309"/>
      <c r="P491" s="309"/>
      <c r="Q491" s="160"/>
      <c r="R491" s="160"/>
      <c r="S491" s="342"/>
      <c r="T491" s="160"/>
      <c r="U491" s="160"/>
      <c r="V491" s="160"/>
    </row>
    <row r="492" spans="1:22" s="155" customFormat="1" ht="25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102">O492+P492</f>
        <v>0</v>
      </c>
      <c r="O492" s="309"/>
      <c r="P492" s="309"/>
      <c r="Q492" s="160"/>
      <c r="R492" s="160"/>
      <c r="S492" s="342"/>
      <c r="T492" s="160"/>
      <c r="U492" s="160"/>
      <c r="V492" s="160"/>
    </row>
    <row r="493" spans="1:22" ht="38.25" customHeight="1">
      <c r="A493" s="121" t="str">
        <f t="shared" ref="A493" si="10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102"/>
        <v>0</v>
      </c>
      <c r="O493" s="309"/>
      <c r="P493" s="309"/>
      <c r="Q493" s="160"/>
      <c r="R493" s="160"/>
      <c r="S493" s="342"/>
      <c r="T493" s="160"/>
      <c r="U493" s="160"/>
      <c r="V493" s="160"/>
    </row>
    <row r="494" spans="1:22" ht="29.25" customHeight="1">
      <c r="A494" s="121" t="str">
        <f t="shared" si="94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145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 ht="15.75" customHeight="1">
      <c r="A495" s="121" t="str">
        <f t="shared" si="94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10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 ht="15.75" customHeight="1">
      <c r="A496" s="121" t="str">
        <f t="shared" si="94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10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94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10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5.75" customHeight="1">
      <c r="A498" s="121" t="str">
        <f t="shared" si="94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101"/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38.25" customHeight="1">
      <c r="A499" s="121" t="str">
        <f t="shared" si="94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5.5" customHeight="1">
      <c r="A500" s="121" t="str">
        <f t="shared" si="94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10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 ht="15.75" customHeight="1">
      <c r="A501" s="121" t="str">
        <f t="shared" si="94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10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.75" customHeight="1">
      <c r="A502" s="121" t="str">
        <f t="shared" si="94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10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25.5" customHeight="1">
      <c r="A503" s="121" t="str">
        <f t="shared" si="94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10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94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94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ref="N505:N507" si="104">O505+P505</f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94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104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94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4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94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 ht="15.75" customHeight="1">
      <c r="A509" s="121" t="str">
        <f t="shared" ref="A509" si="105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106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94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94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94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107">+O514+O516</f>
        <v>0</v>
      </c>
      <c r="P512" s="191">
        <f t="shared" si="107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94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94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94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108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94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94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108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94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109">+O520</f>
        <v>0</v>
      </c>
      <c r="P518" s="191">
        <f t="shared" si="109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94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94"/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4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1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4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1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4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1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4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12">+O529+O538+O540</f>
        <v>0</v>
      </c>
      <c r="P527" s="191">
        <f t="shared" si="11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4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4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13">SUM(O530:O537)</f>
        <v>0</v>
      </c>
      <c r="P529" s="196">
        <f t="shared" si="11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1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4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122</v>
      </c>
      <c r="M531" s="11">
        <v>4234</v>
      </c>
      <c r="N531" s="182">
        <f t="shared" si="11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ref="A532:A586" si="115">CONCATENATE(B532,C532,D532,E532,F532,G532)</f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1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115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1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115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16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115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16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si="115"/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16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115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16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115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115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16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115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 ht="25.5" customHeight="1">
      <c r="A541" s="121" t="str">
        <f t="shared" si="115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17">O541+P541</f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1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1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115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115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115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115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1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115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115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1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115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115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1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115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1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15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20">+O554</f>
        <v>0</v>
      </c>
      <c r="P552" s="191">
        <f t="shared" si="12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115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115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115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2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115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2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15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 customHeight="1">
      <c r="A558" s="121" t="str">
        <f t="shared" si="115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2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115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115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115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2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115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115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23">SUM(O564:O565)</f>
        <v>0</v>
      </c>
      <c r="P563" s="196">
        <f t="shared" si="12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115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2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ref="A565" si="125">CONCATENATE(B565,C565,D565,E565,F565,G565)</f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2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115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115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115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115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115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115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115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26">+O574+O579+O583+O587+O589+O591+O593</f>
        <v>0</v>
      </c>
      <c r="P572" s="191">
        <f t="shared" si="126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115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15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si="115"/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2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2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0.75" customHeight="1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2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2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2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2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2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2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2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2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2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3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31">O594</f>
        <v>0</v>
      </c>
      <c r="P593" s="196">
        <f t="shared" si="13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ref="A595:A604" si="133">CONCATENATE(B595,C595,D595,E595,F595,G595)</f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33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33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33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34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33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34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33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33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33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33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33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35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35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36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37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38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38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39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39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39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39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39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39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39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39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39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39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39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39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39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39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40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41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41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41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41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41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41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41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41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41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42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43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44">+O671+O679+O682+O685</f>
        <v>0</v>
      </c>
      <c r="P669" s="191">
        <f t="shared" si="144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45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45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45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45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45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46">SUM(O683:O684)</f>
        <v>0</v>
      </c>
      <c r="P682" s="196">
        <f t="shared" si="146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47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47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48">SUM(O686:O687)</f>
        <v>0</v>
      </c>
      <c r="P685" s="196">
        <f t="shared" si="148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49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49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50">+O692+O700+O706+O708+O714+O721+O725+O733+O739</f>
        <v>0</v>
      </c>
      <c r="P690" s="191">
        <f t="shared" si="150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51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51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51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51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51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51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51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5.6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851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51"/>
        <v>0</v>
      </c>
      <c r="O701" s="182"/>
      <c r="P701" s="182">
        <v>0</v>
      </c>
      <c r="Q701" s="160"/>
      <c r="R701" s="160"/>
      <c r="S701" s="342"/>
      <c r="T701" s="160"/>
      <c r="U701" s="160"/>
      <c r="V701" s="160"/>
    </row>
    <row r="702" spans="1:22" ht="27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51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51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52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51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51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51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51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51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53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51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51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51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51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54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51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55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51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51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51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51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51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51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56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51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51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51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51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57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58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58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58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59">SUM(O740)</f>
        <v>0</v>
      </c>
      <c r="P739" s="196">
        <f t="shared" si="159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60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61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61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62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62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M758" s="209"/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M759" s="209"/>
      <c r="N759" s="4"/>
      <c r="O759" s="4"/>
    </row>
    <row r="760" spans="1:22">
      <c r="M760" s="209"/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M761" s="209"/>
      <c r="N761" s="4"/>
      <c r="O761" s="4"/>
    </row>
    <row r="762" spans="1:22">
      <c r="M762" s="209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590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42" t="s">
        <v>865</v>
      </c>
      <c r="I7" s="442"/>
      <c r="J7" s="442"/>
      <c r="K7" s="442"/>
      <c r="L7" s="442"/>
      <c r="M7" s="442"/>
      <c r="N7" s="442"/>
      <c r="O7" s="442"/>
      <c r="P7" s="44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>
        <v>0</v>
      </c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>
        <v>0</v>
      </c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>
        <v>0</v>
      </c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>
        <v>0</v>
      </c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/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/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/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67"/>
      <c r="L1" s="467"/>
      <c r="M1" s="467"/>
      <c r="N1" s="400" t="s">
        <v>720</v>
      </c>
      <c r="O1" s="400"/>
      <c r="P1" s="40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67"/>
      <c r="L2" s="467"/>
      <c r="M2" s="467"/>
      <c r="N2" s="400" t="s">
        <v>598</v>
      </c>
      <c r="O2" s="400"/>
      <c r="P2" s="400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67"/>
      <c r="L3" s="467"/>
      <c r="M3" s="467"/>
      <c r="N3" s="400" t="s">
        <v>869</v>
      </c>
      <c r="O3" s="400"/>
      <c r="P3" s="40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67"/>
      <c r="L4" s="467"/>
      <c r="M4" s="467"/>
      <c r="N4" s="400" t="s">
        <v>868</v>
      </c>
      <c r="O4" s="400"/>
      <c r="P4" s="40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67"/>
      <c r="L5" s="467"/>
      <c r="M5" s="467"/>
      <c r="N5" s="466" t="s">
        <v>591</v>
      </c>
      <c r="O5" s="466"/>
      <c r="P5" s="466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42" t="s">
        <v>854</v>
      </c>
      <c r="I7" s="442"/>
      <c r="J7" s="442"/>
      <c r="K7" s="442"/>
      <c r="L7" s="442"/>
      <c r="M7" s="442"/>
      <c r="N7" s="442"/>
      <c r="O7" s="442"/>
      <c r="P7" s="44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68" t="s">
        <v>97</v>
      </c>
      <c r="P9" s="468"/>
    </row>
    <row r="10" spans="1:22" ht="46.5" customHeight="1">
      <c r="A10" s="122"/>
      <c r="H10" s="423" t="s">
        <v>98</v>
      </c>
      <c r="I10" s="423" t="s">
        <v>99</v>
      </c>
      <c r="J10" s="426" t="s">
        <v>100</v>
      </c>
      <c r="K10" s="426" t="s">
        <v>101</v>
      </c>
      <c r="L10" s="429" t="s">
        <v>102</v>
      </c>
      <c r="M10" s="432" t="s">
        <v>103</v>
      </c>
      <c r="N10" s="405" t="s">
        <v>374</v>
      </c>
      <c r="O10" s="441" t="s">
        <v>375</v>
      </c>
      <c r="P10" s="44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24"/>
      <c r="I11" s="424"/>
      <c r="J11" s="427"/>
      <c r="K11" s="427"/>
      <c r="L11" s="430"/>
      <c r="M11" s="433"/>
      <c r="N11" s="40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811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849</v>
      </c>
      <c r="M215" s="47" t="s">
        <v>850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817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/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/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833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834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740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780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835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846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741</v>
      </c>
      <c r="M503" s="11" t="s">
        <v>742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781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836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743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758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617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744</v>
      </c>
      <c r="I561" s="151" t="s">
        <v>185</v>
      </c>
      <c r="J561" s="152">
        <v>4</v>
      </c>
      <c r="K561" s="152">
        <v>1</v>
      </c>
      <c r="L561" s="153" t="s">
        <v>745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746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734</v>
      </c>
      <c r="M581" s="47" t="s">
        <v>735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782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734</v>
      </c>
      <c r="M585" s="47" t="s">
        <v>735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775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777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783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779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810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615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784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791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747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748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785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837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838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749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749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750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751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751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752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839</v>
      </c>
      <c r="M676" s="11" t="s">
        <v>840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841</v>
      </c>
      <c r="M678" s="356" t="s">
        <v>842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786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787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788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843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754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755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756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789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739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757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844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790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CP</vt:lpstr>
      <vt:lpstr>havelvac 3</vt:lpstr>
      <vt:lpstr>Hashvt</vt:lpstr>
      <vt:lpstr>havelvac 6 varchakan</vt:lpstr>
      <vt:lpstr>havelvac 1</vt:lpstr>
      <vt:lpstr>havelvac3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2025-04-17T09:44:33Z</cp:lastPrinted>
  <dcterms:created xsi:type="dcterms:W3CDTF">2016-09-08T08:35:47Z</dcterms:created>
  <dcterms:modified xsi:type="dcterms:W3CDTF">2025-04-29T12:34:10Z</dcterms:modified>
</cp:coreProperties>
</file>