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RA\Desktop\"/>
    </mc:Choice>
  </mc:AlternateContent>
  <xr:revisionPtr revIDLastSave="0" documentId="13_ncr:1_{DF33CC99-8A31-4D8C-9836-1CA2A6DE9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Կազմ" sheetId="9" r:id="rId1"/>
    <sheet name="Հատված 1" sheetId="8" r:id="rId2"/>
    <sheet name="Հատված 2" sheetId="3" r:id="rId3"/>
    <sheet name="Հատված 3" sheetId="4" r:id="rId4"/>
    <sheet name="Հատված 4-5" sheetId="5" r:id="rId5"/>
    <sheet name="Հատված 6" sheetId="12" r:id="rId6"/>
    <sheet name="Sheet1" sheetId="13" r:id="rId7"/>
  </sheets>
  <definedNames>
    <definedName name="_xlnm.Print_Titles" localSheetId="1">'Հատված 1'!$4:$7</definedName>
    <definedName name="_xlnm.Print_Titles" localSheetId="2">'Հատված 2'!$5:$7</definedName>
    <definedName name="_xlnm.Print_Titles" localSheetId="3">'Հատված 3'!$5:$7</definedName>
    <definedName name="_xlnm.Print_Titles" localSheetId="5">'Հատված 6'!$5:$7</definedName>
  </definedNames>
  <calcPr calcId="181029"/>
</workbook>
</file>

<file path=xl/calcChain.xml><?xml version="1.0" encoding="utf-8"?>
<calcChain xmlns="http://schemas.openxmlformats.org/spreadsheetml/2006/main">
  <c r="D54" i="5" l="1"/>
  <c r="F50" i="5"/>
  <c r="D53" i="5"/>
  <c r="H372" i="12" l="1"/>
  <c r="F380" i="12"/>
  <c r="F82" i="12"/>
  <c r="D142" i="4" l="1"/>
  <c r="F488" i="12" l="1"/>
  <c r="F487" i="12"/>
  <c r="F85" i="12" l="1"/>
  <c r="F73" i="12"/>
  <c r="E87" i="8" l="1"/>
  <c r="D88" i="8"/>
  <c r="E17" i="8"/>
  <c r="D89" i="8" l="1"/>
  <c r="D92" i="8"/>
  <c r="E16" i="8" l="1"/>
  <c r="F525" i="12" l="1"/>
  <c r="F524" i="12"/>
  <c r="E86" i="8" l="1"/>
  <c r="D93" i="8"/>
  <c r="F515" i="12" l="1"/>
  <c r="F514" i="12"/>
  <c r="F513" i="12"/>
  <c r="F511" i="12"/>
  <c r="F510" i="12"/>
  <c r="F509" i="12"/>
  <c r="F506" i="12"/>
  <c r="F505" i="12"/>
  <c r="F504" i="12"/>
  <c r="F136" i="4" l="1"/>
  <c r="G192" i="12" l="1"/>
  <c r="D13" i="8" l="1"/>
  <c r="F180" i="12"/>
  <c r="F104" i="12"/>
  <c r="F33" i="12"/>
  <c r="F198" i="12"/>
  <c r="F245" i="12"/>
  <c r="D23" i="4"/>
  <c r="D40" i="8" l="1"/>
  <c r="E10" i="8"/>
  <c r="G64" i="12" l="1"/>
  <c r="G55" i="12" s="1"/>
  <c r="H17" i="3"/>
  <c r="G382" i="12"/>
  <c r="E43" i="4"/>
  <c r="E46" i="4"/>
  <c r="H382" i="12" l="1"/>
  <c r="G547" i="12"/>
  <c r="G372" i="12"/>
  <c r="F83" i="12"/>
  <c r="F549" i="12"/>
  <c r="F375" i="12"/>
  <c r="F333" i="12"/>
  <c r="F106" i="12"/>
  <c r="F88" i="12"/>
  <c r="F87" i="12"/>
  <c r="H75" i="12"/>
  <c r="G11" i="12"/>
  <c r="D26" i="4"/>
  <c r="F329" i="12"/>
  <c r="F22" i="12"/>
  <c r="F54" i="12"/>
  <c r="F21" i="12"/>
  <c r="F19" i="12"/>
  <c r="D36" i="4"/>
  <c r="F132" i="4" l="1"/>
  <c r="D135" i="4" l="1"/>
  <c r="G24" i="3" l="1"/>
  <c r="H10" i="3"/>
  <c r="D25" i="8" l="1"/>
  <c r="E41" i="4"/>
  <c r="D139" i="4"/>
  <c r="F248" i="12"/>
  <c r="E50" i="5"/>
  <c r="D50" i="5" s="1"/>
  <c r="F561" i="12" l="1"/>
  <c r="F107" i="12"/>
  <c r="F105" i="12"/>
  <c r="G481" i="12"/>
  <c r="F485" i="12"/>
  <c r="F582" i="12"/>
  <c r="F194" i="12"/>
  <c r="G501" i="12"/>
  <c r="F200" i="12" l="1"/>
  <c r="G516" i="12"/>
  <c r="F483" i="12"/>
  <c r="F552" i="12"/>
  <c r="F570" i="12"/>
  <c r="F553" i="12"/>
  <c r="F583" i="12"/>
  <c r="F584" i="12"/>
  <c r="F503" i="12"/>
  <c r="G489" i="12"/>
  <c r="F318" i="12"/>
  <c r="H67" i="3"/>
  <c r="F108" i="12"/>
  <c r="G222" i="3"/>
  <c r="D11" i="8"/>
  <c r="D12" i="8"/>
  <c r="G105" i="3"/>
  <c r="G68" i="3" l="1"/>
  <c r="D23" i="8"/>
  <c r="G546" i="12"/>
  <c r="F529" i="12"/>
  <c r="F321" i="12" l="1"/>
  <c r="F378" i="12"/>
  <c r="F379" i="12"/>
  <c r="F377" i="12"/>
  <c r="F376" i="12"/>
  <c r="F374" i="12"/>
  <c r="F373" i="12"/>
  <c r="H547" i="12"/>
  <c r="F562" i="12"/>
  <c r="F554" i="12"/>
  <c r="F550" i="12"/>
  <c r="F385" i="12"/>
  <c r="F247" i="12"/>
  <c r="F244" i="12"/>
  <c r="F243" i="12"/>
  <c r="G210" i="12"/>
  <c r="F199" i="12"/>
  <c r="F196" i="12"/>
  <c r="F197" i="12"/>
  <c r="F140" i="4"/>
  <c r="F131" i="4" s="1"/>
  <c r="F130" i="4" s="1"/>
  <c r="F8" i="4" s="1"/>
  <c r="F372" i="12" l="1"/>
  <c r="D134" i="4"/>
  <c r="F77" i="12"/>
  <c r="F551" i="12"/>
  <c r="F386" i="12"/>
  <c r="F319" i="12"/>
  <c r="F24" i="12"/>
  <c r="F17" i="12"/>
  <c r="F16" i="12"/>
  <c r="F15" i="12"/>
  <c r="D137" i="4" l="1"/>
  <c r="D138" i="4"/>
  <c r="D12" i="4"/>
  <c r="D15" i="8"/>
  <c r="E14" i="8"/>
  <c r="D14" i="8" s="1"/>
  <c r="H213" i="3"/>
  <c r="H83" i="3"/>
  <c r="H63" i="3" s="1"/>
  <c r="G350" i="12"/>
  <c r="D44" i="4"/>
  <c r="F317" i="12"/>
  <c r="G241" i="12"/>
  <c r="F20" i="12"/>
  <c r="G33" i="3"/>
  <c r="H35" i="3"/>
  <c r="I35" i="3"/>
  <c r="G36" i="3"/>
  <c r="H37" i="3"/>
  <c r="I37" i="3"/>
  <c r="G38" i="3"/>
  <c r="H39" i="3"/>
  <c r="I39" i="3"/>
  <c r="G40" i="3"/>
  <c r="H41" i="3"/>
  <c r="I41" i="3"/>
  <c r="G42" i="3"/>
  <c r="H43" i="3"/>
  <c r="G44" i="3"/>
  <c r="H46" i="3"/>
  <c r="I46" i="3"/>
  <c r="G46" i="3" s="1"/>
  <c r="G47" i="3"/>
  <c r="G48" i="3"/>
  <c r="G49" i="3"/>
  <c r="H50" i="3"/>
  <c r="I50" i="3"/>
  <c r="G51" i="3"/>
  <c r="H52" i="3"/>
  <c r="I52" i="3"/>
  <c r="G53" i="3"/>
  <c r="G54" i="3"/>
  <c r="H55" i="3"/>
  <c r="I55" i="3"/>
  <c r="G56" i="3"/>
  <c r="H57" i="3"/>
  <c r="I57" i="3"/>
  <c r="G58" i="3"/>
  <c r="H59" i="3"/>
  <c r="I59" i="3"/>
  <c r="G60" i="3"/>
  <c r="H61" i="3"/>
  <c r="I61" i="3"/>
  <c r="G62" i="3"/>
  <c r="H64" i="3"/>
  <c r="I64" i="3"/>
  <c r="G65" i="3"/>
  <c r="G66" i="3"/>
  <c r="I67" i="3"/>
  <c r="G69" i="3"/>
  <c r="G70" i="3"/>
  <c r="G71" i="3"/>
  <c r="H72" i="3"/>
  <c r="I72" i="3"/>
  <c r="G73" i="3"/>
  <c r="G74" i="3"/>
  <c r="G75" i="3"/>
  <c r="G76" i="3"/>
  <c r="G77" i="3"/>
  <c r="G78" i="3"/>
  <c r="H79" i="3"/>
  <c r="I79" i="3"/>
  <c r="G80" i="3"/>
  <c r="G81" i="3"/>
  <c r="G82" i="3"/>
  <c r="I83" i="3"/>
  <c r="G84" i="3"/>
  <c r="G85" i="3"/>
  <c r="G86" i="3"/>
  <c r="G87" i="3"/>
  <c r="G88" i="3"/>
  <c r="H89" i="3"/>
  <c r="I89" i="3"/>
  <c r="G90" i="3"/>
  <c r="H91" i="3"/>
  <c r="I91" i="3"/>
  <c r="G92" i="3"/>
  <c r="G93" i="3"/>
  <c r="G94" i="3"/>
  <c r="G95" i="3"/>
  <c r="H96" i="3"/>
  <c r="G96" i="3" s="1"/>
  <c r="I96" i="3"/>
  <c r="G97" i="3"/>
  <c r="G98" i="3"/>
  <c r="G99" i="3"/>
  <c r="G100" i="3"/>
  <c r="G101" i="3"/>
  <c r="G102" i="3"/>
  <c r="G103" i="3"/>
  <c r="H104" i="3"/>
  <c r="I104" i="3"/>
  <c r="H107" i="3"/>
  <c r="I107" i="3"/>
  <c r="G108" i="3"/>
  <c r="H109" i="3"/>
  <c r="I109" i="3"/>
  <c r="G110" i="3"/>
  <c r="H111" i="3"/>
  <c r="I111" i="3"/>
  <c r="G112" i="3"/>
  <c r="I113" i="3"/>
  <c r="G113" i="3" s="1"/>
  <c r="G114" i="3"/>
  <c r="H115" i="3"/>
  <c r="I115" i="3"/>
  <c r="G116" i="3"/>
  <c r="H117" i="3"/>
  <c r="I117" i="3"/>
  <c r="H120" i="3"/>
  <c r="I120" i="3"/>
  <c r="G121" i="3"/>
  <c r="H122" i="3"/>
  <c r="I122" i="3"/>
  <c r="G123" i="3"/>
  <c r="H124" i="3"/>
  <c r="I124" i="3"/>
  <c r="G125" i="3"/>
  <c r="H126" i="3"/>
  <c r="I126" i="3"/>
  <c r="G127" i="3"/>
  <c r="H128" i="3"/>
  <c r="I128" i="3"/>
  <c r="G129" i="3"/>
  <c r="H130" i="3"/>
  <c r="I130" i="3"/>
  <c r="G131" i="3"/>
  <c r="H133" i="3"/>
  <c r="I133" i="3"/>
  <c r="G133" i="3" s="1"/>
  <c r="G134" i="3"/>
  <c r="G135" i="3"/>
  <c r="G136" i="3"/>
  <c r="H137" i="3"/>
  <c r="I137" i="3"/>
  <c r="G138" i="3"/>
  <c r="G139" i="3"/>
  <c r="G140" i="3"/>
  <c r="G141" i="3"/>
  <c r="H142" i="3"/>
  <c r="G142" i="3" s="1"/>
  <c r="I142" i="3"/>
  <c r="G143" i="3"/>
  <c r="G144" i="3"/>
  <c r="G145" i="3"/>
  <c r="G146" i="3"/>
  <c r="H147" i="3"/>
  <c r="I147" i="3"/>
  <c r="G148" i="3"/>
  <c r="H149" i="3"/>
  <c r="I149" i="3"/>
  <c r="G150" i="3"/>
  <c r="H151" i="3"/>
  <c r="I151" i="3"/>
  <c r="G152" i="3"/>
  <c r="G153" i="3"/>
  <c r="I155" i="3"/>
  <c r="G155" i="3" s="1"/>
  <c r="G156" i="3"/>
  <c r="H157" i="3"/>
  <c r="I157" i="3"/>
  <c r="G158" i="3"/>
  <c r="G159" i="3"/>
  <c r="G160" i="3"/>
  <c r="G161" i="3"/>
  <c r="G162" i="3"/>
  <c r="G163" i="3"/>
  <c r="G164" i="3"/>
  <c r="H165" i="3"/>
  <c r="I165" i="3"/>
  <c r="G166" i="3"/>
  <c r="G167" i="3"/>
  <c r="G168" i="3"/>
  <c r="H169" i="3"/>
  <c r="I169" i="3"/>
  <c r="G170" i="3"/>
  <c r="G171" i="3"/>
  <c r="G172" i="3"/>
  <c r="H173" i="3"/>
  <c r="I173" i="3"/>
  <c r="G174" i="3"/>
  <c r="H175" i="3"/>
  <c r="I175" i="3"/>
  <c r="G176" i="3"/>
  <c r="H178" i="3"/>
  <c r="I178" i="3"/>
  <c r="G179" i="3"/>
  <c r="G180" i="3"/>
  <c r="H181" i="3"/>
  <c r="I181" i="3"/>
  <c r="G182" i="3"/>
  <c r="G183" i="3"/>
  <c r="H184" i="3"/>
  <c r="I184" i="3"/>
  <c r="G185" i="3"/>
  <c r="G186" i="3"/>
  <c r="H187" i="3"/>
  <c r="I187" i="3"/>
  <c r="G188" i="3"/>
  <c r="G189" i="3"/>
  <c r="H190" i="3"/>
  <c r="I190" i="3"/>
  <c r="F246" i="12"/>
  <c r="F201" i="12"/>
  <c r="F328" i="12"/>
  <c r="F26" i="12"/>
  <c r="F25" i="12"/>
  <c r="F23" i="12"/>
  <c r="H220" i="3"/>
  <c r="F28" i="12"/>
  <c r="D37" i="8"/>
  <c r="F482" i="12"/>
  <c r="F484" i="12"/>
  <c r="F195" i="12"/>
  <c r="F652" i="12"/>
  <c r="F653" i="12"/>
  <c r="G650" i="12"/>
  <c r="F66" i="12"/>
  <c r="H27" i="3"/>
  <c r="H25" i="3"/>
  <c r="H207" i="3"/>
  <c r="D10" i="8"/>
  <c r="E77" i="8"/>
  <c r="D77" i="8" s="1"/>
  <c r="D86" i="8"/>
  <c r="I23" i="3"/>
  <c r="H215" i="3"/>
  <c r="H217" i="3"/>
  <c r="I215" i="3"/>
  <c r="I217" i="3"/>
  <c r="G217" i="3" s="1"/>
  <c r="E62" i="5"/>
  <c r="E61" i="5" s="1"/>
  <c r="F63" i="5"/>
  <c r="D63" i="5" s="1"/>
  <c r="F67" i="5"/>
  <c r="D67" i="5" s="1"/>
  <c r="F70" i="5"/>
  <c r="D70" i="5" s="1"/>
  <c r="F24" i="5"/>
  <c r="D25" i="5"/>
  <c r="D26" i="5"/>
  <c r="F29" i="5"/>
  <c r="F28" i="5" s="1"/>
  <c r="D28" i="5" s="1"/>
  <c r="D30" i="5"/>
  <c r="D31" i="5"/>
  <c r="F32" i="5"/>
  <c r="D32" i="5" s="1"/>
  <c r="D33" i="5"/>
  <c r="D34" i="5"/>
  <c r="E36" i="5"/>
  <c r="E35" i="5" s="1"/>
  <c r="F36" i="5"/>
  <c r="D36" i="5" s="1"/>
  <c r="D37" i="5"/>
  <c r="D38" i="5"/>
  <c r="E39" i="5"/>
  <c r="F39" i="5"/>
  <c r="D40" i="5"/>
  <c r="D41" i="5"/>
  <c r="F43" i="5"/>
  <c r="D43" i="5" s="1"/>
  <c r="D44" i="5"/>
  <c r="D45" i="5"/>
  <c r="D46" i="5"/>
  <c r="E47" i="5"/>
  <c r="F47" i="5"/>
  <c r="F42" i="5" s="1"/>
  <c r="D48" i="5"/>
  <c r="D49" i="5"/>
  <c r="E21" i="5"/>
  <c r="D60" i="5"/>
  <c r="D64" i="5"/>
  <c r="D65" i="5"/>
  <c r="D68" i="5"/>
  <c r="D69" i="5"/>
  <c r="D71" i="5"/>
  <c r="D72" i="5"/>
  <c r="E11" i="4"/>
  <c r="E17" i="4"/>
  <c r="E20" i="4"/>
  <c r="D20" i="4" s="1"/>
  <c r="E28" i="4"/>
  <c r="D28" i="4" s="1"/>
  <c r="E32" i="4"/>
  <c r="D32" i="4" s="1"/>
  <c r="D41" i="4"/>
  <c r="D46" i="4"/>
  <c r="D43" i="4"/>
  <c r="D113" i="4"/>
  <c r="E127" i="4"/>
  <c r="D110" i="4"/>
  <c r="E102" i="4"/>
  <c r="D102" i="4" s="1"/>
  <c r="F170" i="4"/>
  <c r="D136" i="4"/>
  <c r="D13" i="4"/>
  <c r="D14" i="4"/>
  <c r="E15" i="4"/>
  <c r="D15" i="4" s="1"/>
  <c r="D16" i="4"/>
  <c r="F17" i="4"/>
  <c r="F10" i="4" s="1"/>
  <c r="F9" i="4" s="1"/>
  <c r="D18" i="4"/>
  <c r="D21" i="4"/>
  <c r="D22" i="4"/>
  <c r="D24" i="4"/>
  <c r="D25" i="4"/>
  <c r="D27" i="4"/>
  <c r="D29" i="4"/>
  <c r="D30" i="4"/>
  <c r="D31" i="4"/>
  <c r="D33" i="4"/>
  <c r="D34" i="4"/>
  <c r="D35" i="4"/>
  <c r="D37" i="4"/>
  <c r="D38" i="4"/>
  <c r="D39" i="4"/>
  <c r="D40" i="4"/>
  <c r="D42" i="4"/>
  <c r="D45" i="4"/>
  <c r="D47" i="4"/>
  <c r="D48" i="4"/>
  <c r="D49" i="4"/>
  <c r="D50" i="4"/>
  <c r="D51" i="4"/>
  <c r="D52" i="4"/>
  <c r="D53" i="4"/>
  <c r="D54" i="4"/>
  <c r="E55" i="4"/>
  <c r="D55" i="4" s="1"/>
  <c r="D56" i="4"/>
  <c r="D57" i="4"/>
  <c r="D58" i="4"/>
  <c r="E59" i="4"/>
  <c r="D59" i="4"/>
  <c r="D60" i="4"/>
  <c r="D61" i="4"/>
  <c r="E62" i="4"/>
  <c r="D62" i="4" s="1"/>
  <c r="D63" i="4"/>
  <c r="D64" i="4"/>
  <c r="D65" i="4"/>
  <c r="E67" i="4"/>
  <c r="D68" i="4"/>
  <c r="D69" i="4"/>
  <c r="E70" i="4"/>
  <c r="D70" i="4" s="1"/>
  <c r="D71" i="4"/>
  <c r="D72" i="4"/>
  <c r="E74" i="4"/>
  <c r="D75" i="4"/>
  <c r="D76" i="4"/>
  <c r="E77" i="4"/>
  <c r="D77" i="4" s="1"/>
  <c r="D78" i="4"/>
  <c r="D79" i="4"/>
  <c r="D81" i="4"/>
  <c r="D82" i="4"/>
  <c r="E84" i="4"/>
  <c r="F84" i="4"/>
  <c r="F83" i="4" s="1"/>
  <c r="F80" i="4" s="1"/>
  <c r="D85" i="4"/>
  <c r="D86" i="4"/>
  <c r="D87" i="4"/>
  <c r="D88" i="4"/>
  <c r="D90" i="4"/>
  <c r="D91" i="4"/>
  <c r="E93" i="4"/>
  <c r="F93" i="4"/>
  <c r="D93" i="4" s="1"/>
  <c r="F92" i="4"/>
  <c r="D92" i="4" s="1"/>
  <c r="D94" i="4"/>
  <c r="D95" i="4"/>
  <c r="D96" i="4"/>
  <c r="D97" i="4"/>
  <c r="E99" i="4"/>
  <c r="D99" i="4" s="1"/>
  <c r="D100" i="4"/>
  <c r="D101" i="4"/>
  <c r="D103" i="4"/>
  <c r="D104" i="4"/>
  <c r="D105" i="4"/>
  <c r="D106" i="4"/>
  <c r="E107" i="4"/>
  <c r="D107" i="4" s="1"/>
  <c r="D108" i="4"/>
  <c r="D111" i="4"/>
  <c r="D112" i="4"/>
  <c r="D114" i="4"/>
  <c r="D115" i="4"/>
  <c r="D116" i="4"/>
  <c r="D117" i="4"/>
  <c r="E118" i="4"/>
  <c r="D118" i="4" s="1"/>
  <c r="D119" i="4"/>
  <c r="E120" i="4"/>
  <c r="D120" i="4" s="1"/>
  <c r="D121" i="4"/>
  <c r="D122" i="4"/>
  <c r="E123" i="4"/>
  <c r="D123" i="4" s="1"/>
  <c r="D124" i="4"/>
  <c r="D126" i="4"/>
  <c r="F128" i="4"/>
  <c r="D128" i="4" s="1"/>
  <c r="D133" i="4"/>
  <c r="D141" i="4"/>
  <c r="D143" i="4"/>
  <c r="D144" i="4"/>
  <c r="F145" i="4"/>
  <c r="D145" i="4" s="1"/>
  <c r="D146" i="4"/>
  <c r="D147" i="4"/>
  <c r="D148" i="4"/>
  <c r="D149" i="4"/>
  <c r="F150" i="4"/>
  <c r="D150" i="4" s="1"/>
  <c r="D151" i="4"/>
  <c r="F152" i="4"/>
  <c r="D152" i="4" s="1"/>
  <c r="D153" i="4"/>
  <c r="D154" i="4"/>
  <c r="D155" i="4"/>
  <c r="D156" i="4"/>
  <c r="F158" i="4"/>
  <c r="D158" i="4" s="1"/>
  <c r="D159" i="4"/>
  <c r="D160" i="4"/>
  <c r="D161" i="4"/>
  <c r="D163" i="4"/>
  <c r="F164" i="4"/>
  <c r="F162" i="4" s="1"/>
  <c r="D162" i="4" s="1"/>
  <c r="D165" i="4"/>
  <c r="D166" i="4"/>
  <c r="D167" i="4"/>
  <c r="F168" i="4"/>
  <c r="D168" i="4" s="1"/>
  <c r="D169" i="4"/>
  <c r="D171" i="4"/>
  <c r="D172" i="4"/>
  <c r="D173" i="4"/>
  <c r="D174" i="4"/>
  <c r="G11" i="3"/>
  <c r="G12" i="3"/>
  <c r="G13" i="3"/>
  <c r="H14" i="3"/>
  <c r="I14" i="3"/>
  <c r="I10" i="3" s="1"/>
  <c r="G15" i="3"/>
  <c r="G16" i="3"/>
  <c r="I17" i="3"/>
  <c r="G18" i="3"/>
  <c r="G19" i="3"/>
  <c r="G20" i="3"/>
  <c r="H21" i="3"/>
  <c r="I21" i="3"/>
  <c r="G22" i="3"/>
  <c r="H23" i="3"/>
  <c r="I25" i="3"/>
  <c r="G26" i="3"/>
  <c r="G28" i="3"/>
  <c r="G31" i="3"/>
  <c r="G32" i="3"/>
  <c r="G191" i="3"/>
  <c r="G192" i="3"/>
  <c r="H193" i="3"/>
  <c r="I193" i="3"/>
  <c r="G194" i="3"/>
  <c r="H195" i="3"/>
  <c r="I195" i="3"/>
  <c r="G196" i="3"/>
  <c r="H197" i="3"/>
  <c r="I197" i="3"/>
  <c r="G198" i="3"/>
  <c r="H200" i="3"/>
  <c r="I200" i="3"/>
  <c r="G201" i="3"/>
  <c r="G202" i="3"/>
  <c r="H203" i="3"/>
  <c r="I203" i="3"/>
  <c r="G204" i="3"/>
  <c r="H205" i="3"/>
  <c r="I205" i="3"/>
  <c r="G206" i="3"/>
  <c r="I207" i="3"/>
  <c r="G208" i="3"/>
  <c r="H209" i="3"/>
  <c r="I209" i="3"/>
  <c r="G210" i="3"/>
  <c r="H211" i="3"/>
  <c r="I211" i="3"/>
  <c r="G212" i="3"/>
  <c r="I213" i="3"/>
  <c r="G214" i="3"/>
  <c r="G216" i="3"/>
  <c r="G218" i="3"/>
  <c r="G219" i="3"/>
  <c r="I220" i="3"/>
  <c r="G221" i="3"/>
  <c r="D18" i="8"/>
  <c r="D19" i="8"/>
  <c r="D20" i="8"/>
  <c r="D21" i="8"/>
  <c r="D22" i="8"/>
  <c r="D24" i="8"/>
  <c r="E26" i="8"/>
  <c r="D33" i="8"/>
  <c r="D34" i="8"/>
  <c r="D35" i="8"/>
  <c r="D36" i="8"/>
  <c r="E42" i="8"/>
  <c r="D42" i="8" s="1"/>
  <c r="D43" i="8"/>
  <c r="D44" i="8"/>
  <c r="E46" i="8"/>
  <c r="E45" i="8" s="1"/>
  <c r="D45" i="8" s="1"/>
  <c r="D47" i="8"/>
  <c r="D48" i="8"/>
  <c r="D49" i="8"/>
  <c r="D50" i="8"/>
  <c r="E52" i="8"/>
  <c r="D53" i="8"/>
  <c r="F54" i="8"/>
  <c r="D54" i="8" s="1"/>
  <c r="D55" i="8"/>
  <c r="E56" i="8"/>
  <c r="D56" i="8" s="1"/>
  <c r="D57" i="8"/>
  <c r="F58" i="8"/>
  <c r="D59" i="8"/>
  <c r="D61" i="8"/>
  <c r="D62" i="8"/>
  <c r="D63" i="8"/>
  <c r="D65" i="8"/>
  <c r="D66" i="8"/>
  <c r="D67" i="8"/>
  <c r="F68" i="8"/>
  <c r="D68" i="8" s="1"/>
  <c r="D69" i="8"/>
  <c r="D70" i="8"/>
  <c r="D71" i="8"/>
  <c r="F73" i="8"/>
  <c r="D73" i="8" s="1"/>
  <c r="D74" i="8"/>
  <c r="E75" i="8"/>
  <c r="D76" i="8"/>
  <c r="D78" i="8"/>
  <c r="D79" i="8"/>
  <c r="D80" i="8"/>
  <c r="D81" i="8"/>
  <c r="E82" i="8"/>
  <c r="D83" i="8"/>
  <c r="D84" i="8"/>
  <c r="D85" i="8"/>
  <c r="D87" i="8"/>
  <c r="D90" i="8"/>
  <c r="D91" i="8"/>
  <c r="F97" i="8"/>
  <c r="D97" i="8" s="1"/>
  <c r="D98" i="8"/>
  <c r="D99" i="8"/>
  <c r="E100" i="8"/>
  <c r="F100" i="8"/>
  <c r="D101" i="8"/>
  <c r="D102" i="8"/>
  <c r="D103" i="8"/>
  <c r="G37" i="12"/>
  <c r="F38" i="12"/>
  <c r="G41" i="12"/>
  <c r="G46" i="12"/>
  <c r="G50" i="12"/>
  <c r="F51" i="12"/>
  <c r="G69" i="12"/>
  <c r="G75" i="12"/>
  <c r="G74" i="12" s="1"/>
  <c r="G91" i="12"/>
  <c r="G90" i="12" s="1"/>
  <c r="G96" i="12"/>
  <c r="F97" i="12"/>
  <c r="G99" i="12"/>
  <c r="G111" i="12"/>
  <c r="G110" i="12" s="1"/>
  <c r="G116" i="12"/>
  <c r="G115" i="12" s="1"/>
  <c r="G121" i="12"/>
  <c r="G120" i="12" s="1"/>
  <c r="F122" i="12"/>
  <c r="G125" i="12"/>
  <c r="G128" i="12"/>
  <c r="G127" i="12" s="1"/>
  <c r="G134" i="12"/>
  <c r="G138" i="12"/>
  <c r="F139" i="12"/>
  <c r="G142" i="12"/>
  <c r="G152" i="12"/>
  <c r="G156" i="12"/>
  <c r="G161" i="12"/>
  <c r="G160" i="12" s="1"/>
  <c r="G166" i="12"/>
  <c r="G165" i="12" s="1"/>
  <c r="G171" i="12"/>
  <c r="G170" i="12" s="1"/>
  <c r="G176" i="12"/>
  <c r="G175" i="12" s="1"/>
  <c r="G183" i="12"/>
  <c r="G187" i="12"/>
  <c r="G202" i="12"/>
  <c r="F203" i="12"/>
  <c r="G206" i="12"/>
  <c r="G191" i="12"/>
  <c r="G215" i="12"/>
  <c r="G219" i="12"/>
  <c r="G223" i="12"/>
  <c r="F224" i="12"/>
  <c r="G228" i="12"/>
  <c r="G232" i="12"/>
  <c r="G236" i="12"/>
  <c r="F237" i="12"/>
  <c r="G251" i="12"/>
  <c r="G255" i="12"/>
  <c r="G259" i="12"/>
  <c r="G263" i="12"/>
  <c r="G268" i="12"/>
  <c r="G267" i="12" s="1"/>
  <c r="G273" i="12"/>
  <c r="G277" i="12"/>
  <c r="G281" i="12"/>
  <c r="G285" i="12"/>
  <c r="G290" i="12"/>
  <c r="F291" i="12"/>
  <c r="G294" i="12"/>
  <c r="G298" i="12"/>
  <c r="G302" i="12"/>
  <c r="G307" i="12"/>
  <c r="G306" i="12" s="1"/>
  <c r="G313" i="12"/>
  <c r="G312" i="12" s="1"/>
  <c r="G324" i="12"/>
  <c r="G323" i="12" s="1"/>
  <c r="G331" i="12"/>
  <c r="G330" i="12" s="1"/>
  <c r="F332" i="12"/>
  <c r="G336" i="12"/>
  <c r="G335" i="12" s="1"/>
  <c r="G341" i="12"/>
  <c r="G340" i="12" s="1"/>
  <c r="G346" i="12"/>
  <c r="G345" i="12" s="1"/>
  <c r="F347" i="12"/>
  <c r="G358" i="12"/>
  <c r="G357" i="12" s="1"/>
  <c r="G363" i="12"/>
  <c r="G362" i="12" s="1"/>
  <c r="G368" i="12"/>
  <c r="G367" i="12" s="1"/>
  <c r="G381" i="12"/>
  <c r="G356" i="12" s="1"/>
  <c r="G390" i="12"/>
  <c r="G389" i="12" s="1"/>
  <c r="G395" i="12"/>
  <c r="G394" i="12" s="1"/>
  <c r="G401" i="12"/>
  <c r="G405" i="12"/>
  <c r="G409" i="12"/>
  <c r="G414" i="12"/>
  <c r="G418" i="12"/>
  <c r="G422" i="12"/>
  <c r="G426" i="12"/>
  <c r="G431" i="12"/>
  <c r="G435" i="12"/>
  <c r="G439" i="12"/>
  <c r="G443" i="12"/>
  <c r="G448" i="12"/>
  <c r="G447" i="12" s="1"/>
  <c r="G453" i="12"/>
  <c r="G452" i="12" s="1"/>
  <c r="F454" i="12"/>
  <c r="G458" i="12"/>
  <c r="G462" i="12"/>
  <c r="G467" i="12"/>
  <c r="G473" i="12"/>
  <c r="G477" i="12"/>
  <c r="F490" i="12"/>
  <c r="G493" i="12"/>
  <c r="G497" i="12"/>
  <c r="G508" i="12"/>
  <c r="G512" i="12"/>
  <c r="G521" i="12"/>
  <c r="G531" i="12"/>
  <c r="G527" i="12" s="1"/>
  <c r="G536" i="12"/>
  <c r="G535" i="12" s="1"/>
  <c r="G541" i="12"/>
  <c r="G540" i="12" s="1"/>
  <c r="G557" i="12"/>
  <c r="G564" i="12"/>
  <c r="F565" i="12"/>
  <c r="G574" i="12"/>
  <c r="G578" i="12"/>
  <c r="G590" i="12"/>
  <c r="G585" i="12" s="1"/>
  <c r="G595" i="12"/>
  <c r="G599" i="12"/>
  <c r="G604" i="12"/>
  <c r="G603" i="12" s="1"/>
  <c r="G609" i="12"/>
  <c r="G614" i="12"/>
  <c r="G613" i="12" s="1"/>
  <c r="G620" i="12"/>
  <c r="G624" i="12"/>
  <c r="G629" i="12"/>
  <c r="G628" i="12" s="1"/>
  <c r="F630" i="12"/>
  <c r="G633" i="12"/>
  <c r="G636" i="12"/>
  <c r="G641" i="12"/>
  <c r="G640" i="12" s="1"/>
  <c r="G646" i="12"/>
  <c r="G658" i="12"/>
  <c r="F659" i="12"/>
  <c r="G662" i="12"/>
  <c r="H46" i="12"/>
  <c r="H50" i="12"/>
  <c r="H69" i="12"/>
  <c r="H68" i="12" s="1"/>
  <c r="H91" i="12"/>
  <c r="H90" i="12" s="1"/>
  <c r="H96" i="12"/>
  <c r="H99" i="12"/>
  <c r="H111" i="12"/>
  <c r="H110" i="12" s="1"/>
  <c r="H116" i="12"/>
  <c r="H115" i="12" s="1"/>
  <c r="H121" i="12"/>
  <c r="H120" i="12" s="1"/>
  <c r="H125" i="12"/>
  <c r="H128" i="12"/>
  <c r="H127" i="12" s="1"/>
  <c r="H134" i="12"/>
  <c r="H138" i="12"/>
  <c r="H142" i="12"/>
  <c r="H147" i="12"/>
  <c r="H146" i="12" s="1"/>
  <c r="H152" i="12"/>
  <c r="H161" i="12"/>
  <c r="H160" i="12" s="1"/>
  <c r="H166" i="12"/>
  <c r="H165" i="12" s="1"/>
  <c r="H171" i="12"/>
  <c r="H170" i="12" s="1"/>
  <c r="H176" i="12"/>
  <c r="H175" i="12" s="1"/>
  <c r="H183" i="12"/>
  <c r="H182" i="12" s="1"/>
  <c r="H215" i="12"/>
  <c r="H214" i="12" s="1"/>
  <c r="H228" i="12"/>
  <c r="H227" i="12" s="1"/>
  <c r="H241" i="12"/>
  <c r="H251" i="12"/>
  <c r="H255" i="12"/>
  <c r="H259" i="12"/>
  <c r="H263" i="12"/>
  <c r="H268" i="12"/>
  <c r="H273" i="12"/>
  <c r="H277" i="12"/>
  <c r="H281" i="12"/>
  <c r="H285" i="12"/>
  <c r="H290" i="12"/>
  <c r="H294" i="12"/>
  <c r="H298" i="12"/>
  <c r="H302" i="12"/>
  <c r="H324" i="12"/>
  <c r="H323" i="12" s="1"/>
  <c r="H313" i="12" s="1"/>
  <c r="H312" i="12" s="1"/>
  <c r="H331" i="12"/>
  <c r="H330" i="12" s="1"/>
  <c r="H336" i="12"/>
  <c r="H335" i="12" s="1"/>
  <c r="H341" i="12"/>
  <c r="H346" i="12"/>
  <c r="H345" i="12" s="1"/>
  <c r="H358" i="12"/>
  <c r="H357" i="12" s="1"/>
  <c r="H363" i="12"/>
  <c r="H368" i="12"/>
  <c r="H367" i="12" s="1"/>
  <c r="H390" i="12"/>
  <c r="H389" i="12" s="1"/>
  <c r="H395" i="12"/>
  <c r="H394" i="12" s="1"/>
  <c r="H401" i="12"/>
  <c r="H405" i="12"/>
  <c r="H409" i="12"/>
  <c r="H414" i="12"/>
  <c r="H418" i="12"/>
  <c r="H422" i="12"/>
  <c r="H426" i="12"/>
  <c r="F426" i="12" s="1"/>
  <c r="H431" i="12"/>
  <c r="H435" i="12"/>
  <c r="H439" i="12"/>
  <c r="H443" i="12"/>
  <c r="H448" i="12"/>
  <c r="H447" i="12" s="1"/>
  <c r="H453" i="12"/>
  <c r="H452" i="12" s="1"/>
  <c r="H458" i="12"/>
  <c r="H462" i="12"/>
  <c r="H468" i="12"/>
  <c r="H467" i="12" s="1"/>
  <c r="H473" i="12"/>
  <c r="H477" i="12"/>
  <c r="H489" i="12"/>
  <c r="H481" i="12" s="1"/>
  <c r="H493" i="12"/>
  <c r="H497" i="12"/>
  <c r="H508" i="12"/>
  <c r="H512" i="12"/>
  <c r="H516" i="12"/>
  <c r="F516" i="12" s="1"/>
  <c r="H527" i="12"/>
  <c r="F527" i="12" s="1"/>
  <c r="F547" i="12"/>
  <c r="H557" i="12"/>
  <c r="H564" i="12"/>
  <c r="H574" i="12"/>
  <c r="H578" i="12"/>
  <c r="H586" i="12"/>
  <c r="H590" i="12"/>
  <c r="H595" i="12"/>
  <c r="H599" i="12"/>
  <c r="H604" i="12"/>
  <c r="H603" i="12" s="1"/>
  <c r="H609" i="12"/>
  <c r="H608" i="12" s="1"/>
  <c r="H614" i="12"/>
  <c r="H613" i="12" s="1"/>
  <c r="H620" i="12"/>
  <c r="H624" i="12"/>
  <c r="F624" i="12" s="1"/>
  <c r="H629" i="12"/>
  <c r="H628" i="12" s="1"/>
  <c r="H633" i="12"/>
  <c r="H636" i="12"/>
  <c r="H641" i="12"/>
  <c r="H640" i="12" s="1"/>
  <c r="H646" i="12"/>
  <c r="H645" i="12" s="1"/>
  <c r="H651" i="12"/>
  <c r="H650" i="12" s="1"/>
  <c r="H658" i="12"/>
  <c r="H662" i="12"/>
  <c r="H668" i="12"/>
  <c r="H667" i="12" s="1"/>
  <c r="H666" i="12" s="1"/>
  <c r="F12" i="12"/>
  <c r="F13" i="12"/>
  <c r="F14" i="12"/>
  <c r="F18" i="12"/>
  <c r="F27" i="12"/>
  <c r="F29" i="12"/>
  <c r="F30" i="12"/>
  <c r="F31" i="12"/>
  <c r="F32" i="12"/>
  <c r="F34" i="12"/>
  <c r="F35" i="12"/>
  <c r="F36" i="12"/>
  <c r="H37" i="12"/>
  <c r="F39" i="12"/>
  <c r="F40" i="12"/>
  <c r="H41" i="12"/>
  <c r="F42" i="12"/>
  <c r="F43" i="12"/>
  <c r="F44" i="12"/>
  <c r="F47" i="12"/>
  <c r="F48" i="12"/>
  <c r="F49" i="12"/>
  <c r="F52" i="12"/>
  <c r="F53" i="12"/>
  <c r="F57" i="12"/>
  <c r="F58" i="12"/>
  <c r="F59" i="12"/>
  <c r="F61" i="12"/>
  <c r="F62" i="12"/>
  <c r="F63" i="12"/>
  <c r="F65" i="12"/>
  <c r="F67" i="12"/>
  <c r="F70" i="12"/>
  <c r="F71" i="12"/>
  <c r="F72" i="12"/>
  <c r="F78" i="12"/>
  <c r="F84" i="12"/>
  <c r="F86" i="12"/>
  <c r="F89" i="12"/>
  <c r="F92" i="12"/>
  <c r="F93" i="12"/>
  <c r="F94" i="12"/>
  <c r="F98" i="12"/>
  <c r="F100" i="12"/>
  <c r="F101" i="12"/>
  <c r="F102" i="12"/>
  <c r="F103" i="12"/>
  <c r="F113" i="12"/>
  <c r="F114" i="12"/>
  <c r="F117" i="12"/>
  <c r="F118" i="12"/>
  <c r="F119" i="12"/>
  <c r="F123" i="12"/>
  <c r="F124" i="12"/>
  <c r="F126" i="12"/>
  <c r="F130" i="12"/>
  <c r="F131" i="12"/>
  <c r="F135" i="12"/>
  <c r="F136" i="12"/>
  <c r="F137" i="12"/>
  <c r="F140" i="12"/>
  <c r="F141" i="12"/>
  <c r="F143" i="12"/>
  <c r="F144" i="12"/>
  <c r="F145" i="12"/>
  <c r="F148" i="12"/>
  <c r="F149" i="12"/>
  <c r="F150" i="12"/>
  <c r="F153" i="12"/>
  <c r="F154" i="12"/>
  <c r="F155" i="12"/>
  <c r="H156" i="12"/>
  <c r="F157" i="12"/>
  <c r="F158" i="12"/>
  <c r="F159" i="12"/>
  <c r="F162" i="12"/>
  <c r="F163" i="12"/>
  <c r="F164" i="12"/>
  <c r="F167" i="12"/>
  <c r="F168" i="12"/>
  <c r="F169" i="12"/>
  <c r="F172" i="12"/>
  <c r="F173" i="12"/>
  <c r="F174" i="12"/>
  <c r="F177" i="12"/>
  <c r="F178" i="12"/>
  <c r="F179" i="12"/>
  <c r="F184" i="12"/>
  <c r="F185" i="12"/>
  <c r="F186" i="12"/>
  <c r="H187" i="12"/>
  <c r="F188" i="12"/>
  <c r="F189" i="12"/>
  <c r="F190" i="12"/>
  <c r="H202" i="12"/>
  <c r="F204" i="12"/>
  <c r="F205" i="12"/>
  <c r="H206" i="12"/>
  <c r="H192" i="12"/>
  <c r="H191" i="12" s="1"/>
  <c r="F207" i="12"/>
  <c r="F208" i="12"/>
  <c r="F209" i="12"/>
  <c r="H210" i="12"/>
  <c r="F210" i="12" s="1"/>
  <c r="F211" i="12"/>
  <c r="F212" i="12"/>
  <c r="F213" i="12"/>
  <c r="F216" i="12"/>
  <c r="F217" i="12"/>
  <c r="F218" i="12"/>
  <c r="H219" i="12"/>
  <c r="F220" i="12"/>
  <c r="F221" i="12"/>
  <c r="F222" i="12"/>
  <c r="H223" i="12"/>
  <c r="F225" i="12"/>
  <c r="F226" i="12"/>
  <c r="F229" i="12"/>
  <c r="F230" i="12"/>
  <c r="F231" i="12"/>
  <c r="H232" i="12"/>
  <c r="F233" i="12"/>
  <c r="F234" i="12"/>
  <c r="F235" i="12"/>
  <c r="H236" i="12"/>
  <c r="F238" i="12"/>
  <c r="F239" i="12"/>
  <c r="F242" i="12"/>
  <c r="F249" i="12"/>
  <c r="F250" i="12"/>
  <c r="F252" i="12"/>
  <c r="F253" i="12"/>
  <c r="F254" i="12"/>
  <c r="F256" i="12"/>
  <c r="F257" i="12"/>
  <c r="F258" i="12"/>
  <c r="F260" i="12"/>
  <c r="F261" i="12"/>
  <c r="F262" i="12"/>
  <c r="F264" i="12"/>
  <c r="F265" i="12"/>
  <c r="F266" i="12"/>
  <c r="F269" i="12"/>
  <c r="F270" i="12"/>
  <c r="F271" i="12"/>
  <c r="F274" i="12"/>
  <c r="F275" i="12"/>
  <c r="F276" i="12"/>
  <c r="F278" i="12"/>
  <c r="F279" i="12"/>
  <c r="F280" i="12"/>
  <c r="F282" i="12"/>
  <c r="F283" i="12"/>
  <c r="F284" i="12"/>
  <c r="F286" i="12"/>
  <c r="F287" i="12"/>
  <c r="F288" i="12"/>
  <c r="F292" i="12"/>
  <c r="F293" i="12"/>
  <c r="F295" i="12"/>
  <c r="F296" i="12"/>
  <c r="F297" i="12"/>
  <c r="F299" i="12"/>
  <c r="F300" i="12"/>
  <c r="F301" i="12"/>
  <c r="F303" i="12"/>
  <c r="F304" i="12"/>
  <c r="F305" i="12"/>
  <c r="F308" i="12"/>
  <c r="F309" i="12"/>
  <c r="H306" i="12" s="1"/>
  <c r="F310" i="12"/>
  <c r="F314" i="12"/>
  <c r="F316" i="12"/>
  <c r="F320" i="12"/>
  <c r="F322" i="12"/>
  <c r="F325" i="12"/>
  <c r="F326" i="12"/>
  <c r="F327" i="12"/>
  <c r="F334" i="12"/>
  <c r="F337" i="12"/>
  <c r="F338" i="12"/>
  <c r="F339" i="12"/>
  <c r="F342" i="12"/>
  <c r="F343" i="12"/>
  <c r="F344" i="12"/>
  <c r="F348" i="12"/>
  <c r="F349" i="12"/>
  <c r="F359" i="12"/>
  <c r="F360" i="12"/>
  <c r="F361" i="12"/>
  <c r="F364" i="12"/>
  <c r="F365" i="12"/>
  <c r="F366" i="12"/>
  <c r="F369" i="12"/>
  <c r="F370" i="12"/>
  <c r="F371" i="12"/>
  <c r="F384" i="12"/>
  <c r="F387" i="12"/>
  <c r="F388" i="12"/>
  <c r="F391" i="12"/>
  <c r="F392" i="12"/>
  <c r="F393" i="12"/>
  <c r="F396" i="12"/>
  <c r="F397" i="12"/>
  <c r="F398" i="12"/>
  <c r="F402" i="12"/>
  <c r="F403" i="12"/>
  <c r="F404" i="12"/>
  <c r="F406" i="12"/>
  <c r="F407" i="12"/>
  <c r="F408" i="12"/>
  <c r="F410" i="12"/>
  <c r="F411" i="12"/>
  <c r="F412" i="12"/>
  <c r="F415" i="12"/>
  <c r="F416" i="12"/>
  <c r="F417" i="12"/>
  <c r="F420" i="12"/>
  <c r="F421" i="12"/>
  <c r="F423" i="12"/>
  <c r="F424" i="12"/>
  <c r="F425" i="12"/>
  <c r="F427" i="12"/>
  <c r="F428" i="12"/>
  <c r="F429" i="12"/>
  <c r="F432" i="12"/>
  <c r="F433" i="12"/>
  <c r="F434" i="12"/>
  <c r="F436" i="12"/>
  <c r="F437" i="12"/>
  <c r="F438" i="12"/>
  <c r="F440" i="12"/>
  <c r="F441" i="12"/>
  <c r="F442" i="12"/>
  <c r="F444" i="12"/>
  <c r="F445" i="12"/>
  <c r="F446" i="12"/>
  <c r="F449" i="12"/>
  <c r="F450" i="12"/>
  <c r="F451" i="12"/>
  <c r="F455" i="12"/>
  <c r="F456" i="12"/>
  <c r="F459" i="12"/>
  <c r="F460" i="12"/>
  <c r="F461" i="12"/>
  <c r="F463" i="12"/>
  <c r="F464" i="12"/>
  <c r="F465" i="12"/>
  <c r="F469" i="12"/>
  <c r="F470" i="12"/>
  <c r="F471" i="12"/>
  <c r="F474" i="12"/>
  <c r="F475" i="12"/>
  <c r="F476" i="12"/>
  <c r="F478" i="12"/>
  <c r="F479" i="12"/>
  <c r="F480" i="12"/>
  <c r="F486" i="12"/>
  <c r="F491" i="12"/>
  <c r="F492" i="12"/>
  <c r="F494" i="12"/>
  <c r="F495" i="12"/>
  <c r="F496" i="12"/>
  <c r="F498" i="12"/>
  <c r="F499" i="12"/>
  <c r="F500" i="12"/>
  <c r="F502" i="12"/>
  <c r="F517" i="12"/>
  <c r="F518" i="12"/>
  <c r="F519" i="12"/>
  <c r="H521" i="12"/>
  <c r="H531" i="12"/>
  <c r="F522" i="12"/>
  <c r="F523" i="12"/>
  <c r="F526" i="12"/>
  <c r="F528" i="12"/>
  <c r="F530" i="12"/>
  <c r="F532" i="12"/>
  <c r="F533" i="12"/>
  <c r="F534" i="12"/>
  <c r="H536" i="12"/>
  <c r="H535" i="12" s="1"/>
  <c r="F537" i="12"/>
  <c r="F538" i="12"/>
  <c r="F539" i="12"/>
  <c r="H541" i="12"/>
  <c r="H540" i="12" s="1"/>
  <c r="F542" i="12"/>
  <c r="F543" i="12"/>
  <c r="F544" i="12"/>
  <c r="F548" i="12"/>
  <c r="F555" i="12"/>
  <c r="F556" i="12"/>
  <c r="F558" i="12"/>
  <c r="F559" i="12"/>
  <c r="F560" i="12"/>
  <c r="F566" i="12"/>
  <c r="F567" i="12"/>
  <c r="F569" i="12"/>
  <c r="F571" i="12"/>
  <c r="F572" i="12"/>
  <c r="F576" i="12"/>
  <c r="F577" i="12"/>
  <c r="F579" i="12"/>
  <c r="F580" i="12"/>
  <c r="F581" i="12"/>
  <c r="F587" i="12"/>
  <c r="F588" i="12"/>
  <c r="F589" i="12"/>
  <c r="F591" i="12"/>
  <c r="F592" i="12"/>
  <c r="F593" i="12"/>
  <c r="F596" i="12"/>
  <c r="F597" i="12"/>
  <c r="F598" i="12"/>
  <c r="F600" i="12"/>
  <c r="F601" i="12"/>
  <c r="F602" i="12"/>
  <c r="F605" i="12"/>
  <c r="F606" i="12"/>
  <c r="F607" i="12"/>
  <c r="F610" i="12"/>
  <c r="F611" i="12"/>
  <c r="F612" i="12"/>
  <c r="F615" i="12"/>
  <c r="F616" i="12"/>
  <c r="F617" i="12"/>
  <c r="F622" i="12"/>
  <c r="F623" i="12"/>
  <c r="F625" i="12"/>
  <c r="F626" i="12"/>
  <c r="F627" i="12"/>
  <c r="F631" i="12"/>
  <c r="F632" i="12"/>
  <c r="F634" i="12"/>
  <c r="F638" i="12"/>
  <c r="F639" i="12"/>
  <c r="F642" i="12"/>
  <c r="F643" i="12"/>
  <c r="F644" i="12"/>
  <c r="F647" i="12"/>
  <c r="F648" i="12"/>
  <c r="F649" i="12"/>
  <c r="F654" i="12"/>
  <c r="F660" i="12"/>
  <c r="F661" i="12"/>
  <c r="F663" i="12"/>
  <c r="F664" i="12"/>
  <c r="F665" i="12"/>
  <c r="F670" i="12"/>
  <c r="F671" i="12"/>
  <c r="D24" i="5"/>
  <c r="E60" i="8"/>
  <c r="D52" i="8"/>
  <c r="D170" i="4"/>
  <c r="F669" i="12"/>
  <c r="F621" i="12"/>
  <c r="F575" i="12"/>
  <c r="F129" i="12"/>
  <c r="F81" i="12"/>
  <c r="F637" i="12"/>
  <c r="F419" i="12"/>
  <c r="F383" i="12"/>
  <c r="F193" i="12"/>
  <c r="F112" i="12"/>
  <c r="F76" i="12"/>
  <c r="G137" i="3"/>
  <c r="H30" i="3"/>
  <c r="H29" i="3" s="1"/>
  <c r="G608" i="12"/>
  <c r="G667" i="12"/>
  <c r="G666" i="12" s="1"/>
  <c r="H362" i="12"/>
  <c r="G635" i="12"/>
  <c r="G68" i="12"/>
  <c r="D74" i="4"/>
  <c r="I132" i="3" l="1"/>
  <c r="G59" i="3"/>
  <c r="D164" i="4"/>
  <c r="G39" i="3"/>
  <c r="H45" i="3"/>
  <c r="H457" i="12"/>
  <c r="G151" i="3"/>
  <c r="G57" i="3"/>
  <c r="F35" i="5"/>
  <c r="D35" i="5" s="1"/>
  <c r="F346" i="12"/>
  <c r="F41" i="12"/>
  <c r="D82" i="8"/>
  <c r="E72" i="8"/>
  <c r="F595" i="12"/>
  <c r="D75" i="8"/>
  <c r="F281" i="12"/>
  <c r="F512" i="12"/>
  <c r="I63" i="3"/>
  <c r="G63" i="3" s="1"/>
  <c r="G55" i="3"/>
  <c r="F508" i="12"/>
  <c r="F418" i="12"/>
  <c r="F255" i="12"/>
  <c r="F409" i="12"/>
  <c r="G130" i="3"/>
  <c r="G175" i="3"/>
  <c r="G91" i="3"/>
  <c r="G173" i="3"/>
  <c r="G21" i="3"/>
  <c r="G14" i="3"/>
  <c r="E66" i="4"/>
  <c r="D66" i="4" s="1"/>
  <c r="G619" i="12"/>
  <c r="G151" i="12"/>
  <c r="G147" i="12" s="1"/>
  <c r="G146" i="12" s="1"/>
  <c r="F146" i="12" s="1"/>
  <c r="F493" i="12"/>
  <c r="F636" i="12"/>
  <c r="F125" i="12"/>
  <c r="F473" i="12"/>
  <c r="G95" i="12"/>
  <c r="G80" i="12" s="1"/>
  <c r="H80" i="12"/>
  <c r="H79" i="12" s="1"/>
  <c r="F215" i="12"/>
  <c r="G122" i="3"/>
  <c r="G115" i="3"/>
  <c r="F439" i="12"/>
  <c r="F277" i="12"/>
  <c r="F236" i="12"/>
  <c r="F206" i="12"/>
  <c r="H619" i="12"/>
  <c r="F228" i="12"/>
  <c r="G52" i="3"/>
  <c r="E10" i="4"/>
  <c r="F223" i="12"/>
  <c r="G215" i="3"/>
  <c r="G207" i="3"/>
  <c r="G89" i="3"/>
  <c r="F650" i="12"/>
  <c r="F414" i="12"/>
  <c r="F138" i="12"/>
  <c r="F96" i="12"/>
  <c r="F324" i="12"/>
  <c r="F161" i="12"/>
  <c r="F341" i="12"/>
  <c r="F241" i="12"/>
  <c r="F152" i="12"/>
  <c r="F99" i="12"/>
  <c r="F290" i="12"/>
  <c r="F273" i="12"/>
  <c r="F37" i="12"/>
  <c r="D60" i="8"/>
  <c r="E51" i="8"/>
  <c r="F142" i="12"/>
  <c r="G472" i="12"/>
  <c r="I177" i="3"/>
  <c r="H151" i="12"/>
  <c r="F171" i="12"/>
  <c r="F368" i="12"/>
  <c r="G214" i="12"/>
  <c r="F358" i="12"/>
  <c r="E98" i="4"/>
  <c r="D98" i="4" s="1"/>
  <c r="F531" i="12"/>
  <c r="F202" i="12"/>
  <c r="H573" i="12"/>
  <c r="F382" i="12"/>
  <c r="F336" i="12"/>
  <c r="F302" i="12"/>
  <c r="F294" i="12"/>
  <c r="F268" i="12"/>
  <c r="F259" i="12"/>
  <c r="F251" i="12"/>
  <c r="F56" i="12"/>
  <c r="G289" i="12"/>
  <c r="F72" i="8"/>
  <c r="G211" i="3"/>
  <c r="G205" i="3"/>
  <c r="G197" i="3"/>
  <c r="G193" i="3"/>
  <c r="D47" i="5"/>
  <c r="G220" i="3"/>
  <c r="G190" i="3"/>
  <c r="G187" i="3"/>
  <c r="G184" i="3"/>
  <c r="G149" i="3"/>
  <c r="G147" i="3"/>
  <c r="G111" i="3"/>
  <c r="H132" i="3"/>
  <c r="G132" i="3" s="1"/>
  <c r="G79" i="3"/>
  <c r="G72" i="3"/>
  <c r="G64" i="3"/>
  <c r="G35" i="3"/>
  <c r="H154" i="3"/>
  <c r="G104" i="3"/>
  <c r="G169" i="3"/>
  <c r="H568" i="12"/>
  <c r="H520" i="12"/>
  <c r="F557" i="12"/>
  <c r="F477" i="12"/>
  <c r="F443" i="12"/>
  <c r="F435" i="12"/>
  <c r="G413" i="12"/>
  <c r="G400" i="12"/>
  <c r="G272" i="12"/>
  <c r="F219" i="12"/>
  <c r="G182" i="12"/>
  <c r="F182" i="12" s="1"/>
  <c r="F60" i="12"/>
  <c r="F662" i="12"/>
  <c r="F658" i="12"/>
  <c r="F633" i="12"/>
  <c r="F609" i="12"/>
  <c r="F599" i="12"/>
  <c r="F590" i="12"/>
  <c r="F497" i="12"/>
  <c r="G507" i="12"/>
  <c r="F51" i="8"/>
  <c r="G181" i="3"/>
  <c r="G165" i="3"/>
  <c r="F191" i="12"/>
  <c r="G126" i="3"/>
  <c r="D140" i="4"/>
  <c r="F313" i="12"/>
  <c r="G178" i="3"/>
  <c r="H106" i="3"/>
  <c r="F165" i="12"/>
  <c r="I199" i="3"/>
  <c r="H119" i="3"/>
  <c r="G107" i="3"/>
  <c r="H34" i="3"/>
  <c r="F111" i="12"/>
  <c r="F641" i="12"/>
  <c r="F183" i="12"/>
  <c r="F541" i="12"/>
  <c r="D11" i="4"/>
  <c r="D67" i="4"/>
  <c r="D46" i="8"/>
  <c r="F156" i="12"/>
  <c r="F574" i="12"/>
  <c r="H45" i="12"/>
  <c r="G573" i="12"/>
  <c r="G195" i="3"/>
  <c r="G23" i="3"/>
  <c r="D84" i="4"/>
  <c r="G157" i="3"/>
  <c r="G128" i="3"/>
  <c r="G120" i="3"/>
  <c r="G117" i="3"/>
  <c r="G109" i="3"/>
  <c r="G50" i="3"/>
  <c r="G37" i="3"/>
  <c r="H267" i="12"/>
  <c r="F267" i="12" s="1"/>
  <c r="F390" i="12"/>
  <c r="F608" i="12"/>
  <c r="F121" i="12"/>
  <c r="G594" i="12"/>
  <c r="D58" i="8"/>
  <c r="F401" i="12"/>
  <c r="I119" i="3"/>
  <c r="H95" i="12"/>
  <c r="F95" i="12" s="1"/>
  <c r="F453" i="12"/>
  <c r="F536" i="12"/>
  <c r="F192" i="12"/>
  <c r="H289" i="12"/>
  <c r="F55" i="12"/>
  <c r="F666" i="12"/>
  <c r="F116" i="12"/>
  <c r="H340" i="12"/>
  <c r="F340" i="12" s="1"/>
  <c r="F127" i="4"/>
  <c r="D127" i="4" s="1"/>
  <c r="E125" i="4" s="1"/>
  <c r="F66" i="5"/>
  <c r="F62" i="5" s="1"/>
  <c r="F61" i="5" s="1"/>
  <c r="D61" i="5" s="1"/>
  <c r="D29" i="5"/>
  <c r="F458" i="12"/>
  <c r="G209" i="3"/>
  <c r="G203" i="3"/>
  <c r="G200" i="3"/>
  <c r="G25" i="3"/>
  <c r="D17" i="4"/>
  <c r="H177" i="3"/>
  <c r="G124" i="3"/>
  <c r="I106" i="3"/>
  <c r="G83" i="3"/>
  <c r="G67" i="3"/>
  <c r="G61" i="3"/>
  <c r="G41" i="3"/>
  <c r="G213" i="3"/>
  <c r="H413" i="12"/>
  <c r="F335" i="12"/>
  <c r="H546" i="12"/>
  <c r="F546" i="12" s="1"/>
  <c r="F489" i="12"/>
  <c r="F170" i="12"/>
  <c r="F535" i="12"/>
  <c r="G227" i="12"/>
  <c r="F227" i="12" s="1"/>
  <c r="F214" i="12"/>
  <c r="H657" i="12"/>
  <c r="H656" i="12" s="1"/>
  <c r="H655" i="12" s="1"/>
  <c r="H594" i="12"/>
  <c r="H585" i="12"/>
  <c r="F585" i="12" s="1"/>
  <c r="H507" i="12"/>
  <c r="H501" i="12" s="1"/>
  <c r="F175" i="12"/>
  <c r="F120" i="12"/>
  <c r="H109" i="12"/>
  <c r="F646" i="12"/>
  <c r="F613" i="12"/>
  <c r="F452" i="12"/>
  <c r="F345" i="12"/>
  <c r="F323" i="12"/>
  <c r="F306" i="12"/>
  <c r="F298" i="12"/>
  <c r="F285" i="12"/>
  <c r="F263" i="12"/>
  <c r="G240" i="12"/>
  <c r="G181" i="12" s="1"/>
  <c r="F187" i="12"/>
  <c r="F166" i="12"/>
  <c r="F134" i="12"/>
  <c r="G45" i="12"/>
  <c r="F481" i="12"/>
  <c r="F628" i="12"/>
  <c r="F540" i="12"/>
  <c r="H430" i="12"/>
  <c r="F389" i="12"/>
  <c r="H272" i="12"/>
  <c r="H240" i="12"/>
  <c r="H181" i="12" s="1"/>
  <c r="H133" i="12"/>
  <c r="F68" i="12"/>
  <c r="G657" i="12"/>
  <c r="G656" i="12" s="1"/>
  <c r="F629" i="12"/>
  <c r="F620" i="12"/>
  <c r="F521" i="12"/>
  <c r="G457" i="12"/>
  <c r="F431" i="12"/>
  <c r="F422" i="12"/>
  <c r="F405" i="12"/>
  <c r="F362" i="12"/>
  <c r="F330" i="12"/>
  <c r="F127" i="12"/>
  <c r="F115" i="12"/>
  <c r="E19" i="4"/>
  <c r="G10" i="12"/>
  <c r="D100" i="8"/>
  <c r="F467" i="12"/>
  <c r="E27" i="5"/>
  <c r="F160" i="12"/>
  <c r="F367" i="12"/>
  <c r="F603" i="12"/>
  <c r="F312" i="12"/>
  <c r="G311" i="12"/>
  <c r="F357" i="12"/>
  <c r="F110" i="12"/>
  <c r="G109" i="12"/>
  <c r="G10" i="3"/>
  <c r="F75" i="12"/>
  <c r="H74" i="12"/>
  <c r="F74" i="12" s="1"/>
  <c r="F640" i="12"/>
  <c r="F447" i="12"/>
  <c r="F394" i="12"/>
  <c r="F90" i="12"/>
  <c r="I154" i="3"/>
  <c r="I45" i="3"/>
  <c r="I43" i="3" s="1"/>
  <c r="G43" i="3" s="1"/>
  <c r="F667" i="12"/>
  <c r="F46" i="12"/>
  <c r="F448" i="12"/>
  <c r="F651" i="12"/>
  <c r="F578" i="12"/>
  <c r="F468" i="12"/>
  <c r="F462" i="12"/>
  <c r="F176" i="12"/>
  <c r="F395" i="12"/>
  <c r="H400" i="12"/>
  <c r="F307" i="12"/>
  <c r="F128" i="12"/>
  <c r="G133" i="12"/>
  <c r="F614" i="12"/>
  <c r="E80" i="4"/>
  <c r="D80" i="4" s="1"/>
  <c r="F27" i="5"/>
  <c r="F23" i="5" s="1"/>
  <c r="F22" i="5" s="1"/>
  <c r="D39" i="5"/>
  <c r="H635" i="12"/>
  <c r="H381" i="12"/>
  <c r="G645" i="12"/>
  <c r="F645" i="12" s="1"/>
  <c r="D26" i="8"/>
  <c r="H199" i="3"/>
  <c r="G520" i="12"/>
  <c r="F363" i="12"/>
  <c r="F586" i="12"/>
  <c r="F668" i="12"/>
  <c r="F604" i="12"/>
  <c r="F564" i="12"/>
  <c r="G430" i="12"/>
  <c r="F69" i="12"/>
  <c r="F232" i="12"/>
  <c r="F91" i="12"/>
  <c r="F50" i="12"/>
  <c r="F331" i="12"/>
  <c r="F89" i="4"/>
  <c r="D89" i="4" s="1"/>
  <c r="F151" i="12" l="1"/>
  <c r="H132" i="12"/>
  <c r="F457" i="12"/>
  <c r="F272" i="12"/>
  <c r="F289" i="12"/>
  <c r="F8" i="8"/>
  <c r="F430" i="12"/>
  <c r="D62" i="5"/>
  <c r="F507" i="12"/>
  <c r="F147" i="12"/>
  <c r="F501" i="12"/>
  <c r="H472" i="12"/>
  <c r="H466" i="12" s="1"/>
  <c r="F619" i="12"/>
  <c r="F413" i="12"/>
  <c r="D10" i="4"/>
  <c r="G466" i="12"/>
  <c r="D19" i="4"/>
  <c r="F45" i="12"/>
  <c r="H563" i="12"/>
  <c r="H545" i="12" s="1"/>
  <c r="H11" i="12"/>
  <c r="F80" i="12"/>
  <c r="G79" i="12"/>
  <c r="F79" i="12" s="1"/>
  <c r="D51" i="8"/>
  <c r="F657" i="12"/>
  <c r="D72" i="8"/>
  <c r="G177" i="3"/>
  <c r="H311" i="12"/>
  <c r="F311" i="12" s="1"/>
  <c r="F573" i="12"/>
  <c r="G568" i="12"/>
  <c r="F520" i="12"/>
  <c r="F381" i="12"/>
  <c r="F356" i="12" s="1"/>
  <c r="H356" i="12"/>
  <c r="G154" i="3"/>
  <c r="G119" i="3"/>
  <c r="G106" i="3"/>
  <c r="D66" i="5"/>
  <c r="F594" i="12"/>
  <c r="F109" i="12"/>
  <c r="G199" i="3"/>
  <c r="F240" i="12"/>
  <c r="H618" i="12"/>
  <c r="F635" i="12"/>
  <c r="G132" i="12"/>
  <c r="F132" i="12" s="1"/>
  <c r="F133" i="12"/>
  <c r="E23" i="5"/>
  <c r="D27" i="5"/>
  <c r="G45" i="3"/>
  <c r="F400" i="12"/>
  <c r="H399" i="12"/>
  <c r="F656" i="12"/>
  <c r="G655" i="12"/>
  <c r="F655" i="12" s="1"/>
  <c r="E73" i="4"/>
  <c r="I34" i="3"/>
  <c r="G399" i="12"/>
  <c r="F472" i="12" l="1"/>
  <c r="H10" i="12"/>
  <c r="F11" i="12"/>
  <c r="G9" i="12"/>
  <c r="F399" i="12"/>
  <c r="G563" i="12"/>
  <c r="F568" i="12"/>
  <c r="F181" i="12"/>
  <c r="E59" i="5"/>
  <c r="D23" i="5"/>
  <c r="D73" i="4"/>
  <c r="D21" i="5"/>
  <c r="I30" i="3"/>
  <c r="G34" i="3"/>
  <c r="G618" i="12"/>
  <c r="F618" i="12" l="1"/>
  <c r="F10" i="12"/>
  <c r="H9" i="12"/>
  <c r="H8" i="12" s="1"/>
  <c r="F563" i="12"/>
  <c r="G545" i="12"/>
  <c r="G8" i="12" s="1"/>
  <c r="I29" i="3"/>
  <c r="G30" i="3"/>
  <c r="E42" i="5"/>
  <c r="C9" i="5"/>
  <c r="F9" i="12" l="1"/>
  <c r="F545" i="12"/>
  <c r="I27" i="3"/>
  <c r="I9" i="3" s="1"/>
  <c r="I8" i="3" s="1"/>
  <c r="G29" i="3"/>
  <c r="D42" i="5"/>
  <c r="E22" i="5"/>
  <c r="D22" i="5" s="1"/>
  <c r="G27" i="3" l="1"/>
  <c r="F8" i="12" l="1"/>
  <c r="F466" i="12"/>
  <c r="D132" i="4"/>
  <c r="D131" i="4"/>
  <c r="D130" i="4" l="1"/>
  <c r="G17" i="3" l="1"/>
  <c r="H9" i="3"/>
  <c r="G9" i="3" l="1"/>
  <c r="H8" i="3"/>
  <c r="G8" i="3" s="1"/>
  <c r="F64" i="12"/>
  <c r="D125" i="4"/>
  <c r="E109" i="4"/>
  <c r="E9" i="4" s="1"/>
  <c r="D109" i="4" l="1"/>
  <c r="E8" i="4"/>
  <c r="D9" i="4" l="1"/>
  <c r="D17" i="8" l="1"/>
  <c r="D16" i="8"/>
  <c r="E9" i="8" l="1"/>
  <c r="E8" i="8" s="1"/>
  <c r="D8" i="8" s="1"/>
  <c r="D157" i="4"/>
  <c r="D8" i="4"/>
  <c r="D9" i="8" l="1"/>
</calcChain>
</file>

<file path=xl/sharedStrings.xml><?xml version="1.0" encoding="utf-8"?>
<sst xmlns="http://schemas.openxmlformats.org/spreadsheetml/2006/main" count="2446" uniqueCount="1040">
  <si>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</si>
  <si>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</si>
  <si>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</si>
  <si>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</si>
  <si>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</si>
  <si>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</si>
  <si>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</si>
  <si>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</si>
  <si>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</si>
  <si>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</si>
  <si>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</si>
  <si>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</si>
  <si>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</si>
  <si>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</si>
  <si>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</si>
  <si>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</si>
  <si>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</si>
  <si>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</si>
  <si>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</si>
  <si>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</si>
  <si>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</si>
  <si>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</si>
  <si>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</si>
  <si>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</si>
  <si>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</si>
  <si>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</si>
  <si>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</si>
  <si>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</si>
  <si>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</si>
  <si>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</si>
  <si>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</si>
  <si>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</si>
  <si>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</si>
  <si>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</si>
  <si>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</si>
  <si>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</si>
  <si>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</si>
  <si>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</si>
  <si>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</si>
  <si>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</si>
  <si>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</si>
  <si>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</si>
  <si>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</si>
  <si>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</si>
  <si>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</si>
  <si>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</si>
  <si>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</si>
  <si>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</si>
  <si>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</si>
  <si>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</si>
  <si>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</si>
  <si>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</si>
  <si>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>îºÔºÎàôÂÚàôÜÜºð</t>
  </si>
  <si>
    <t>¶Ìàì ²è²ÜÒÆÜ òàôò²ÜÆÞÜºðÆ ìºð²´ºðÚ²È</t>
  </si>
  <si>
    <t>³å³éùÁ ï³ñ»ëÏ½µÇ ¹ñáõÃÛ³Ùµ</t>
  </si>
  <si>
    <t>ïíÛ³É ï³ñí³ Ñ³ßí³ñÏ³ÛÇÝ ·áõÙ³ñÁ</t>
  </si>
  <si>
    <t>ÐáÕÇ Ñ³ñÏ Ñ³Ù³ÛÝùÝ»ñÇ í³ñã³Ï³Ý ï³ñ³ÍùÝ»ñáõÙ ·ïÝíáÕ ÑáÕ»ñÇ Ñ³Ù³ñ</t>
  </si>
  <si>
    <t>¶áõù³Ñ³ñÏ ÷áË³¹ñ³ÙÇçáóÝ»ñÇ Ñ³Ù³ñ</t>
  </si>
  <si>
    <t>ÐáÕ»ñÇ í³ñÓ³Ï³ÉáõÃÛ³Ý í³ñÓ³í×³ñÝ»ñ</t>
  </si>
  <si>
    <t>²ÛÉ ·áõÛùÇ í³ñÓ³Ï³ÉáõÃÛ³Ý í³ñÓ³í×³ñÝ»ñ</t>
  </si>
  <si>
    <t>¶àôÚø²Ð²ðÎÆ ºì ÐàÔÆ Ð²ðÎÆ, ÐàÔºðÆ ºì ²ÚÈ ¶àôÚøÆ ì²ðÒ²Î²ÈàôÂÚ²Ü ì²ðÒ²ìÖ²ðÜºðÆ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</si>
  <si>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</si>
  <si>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</si>
  <si>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</si>
  <si>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</si>
  <si>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</si>
  <si>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</si>
  <si>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>µ) Þ³ÑáõÃ³Ñ³ñÏ</t>
  </si>
  <si>
    <t>·) úñ»Ýùáí å»ï³Ï³Ý µÛáõç» ³Ùñ³·ñíáÕ Ñ³ñÏ»ñÇó ¨  ³ÛÉ å³ñï³¹Çñ í×³ñÝ»ñÇó Ù³ëÑ³ÝáõÙÝ»ñ Ñ³Ù³ÛÝùÝ»ñÇ µÛáõç»Ý»ñ</t>
  </si>
  <si>
    <t>µ) ²ÛÉ Ñ³Ù³ÛÝùÝ»ñÇó Ï³åÇï³É Í³Ëë»ñÇ ýÇÝ³Ýë³íáñÙ³Ý Ýå³ï³Ïáí ëï³óíáÕ å³ßïáÝ³Ï³Ý ¹ñ³Ù³ßÝáñÑÝ»ñ, áñÇó`</t>
  </si>
  <si>
    <t>³å³éùÁ ï³ñ»í»ñçÇ ¹ñáõÃÛ³Ùµ</t>
  </si>
  <si>
    <t>N</t>
  </si>
  <si>
    <t>²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</si>
  <si>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</si>
  <si>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</si>
  <si>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</si>
  <si>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</si>
  <si>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</si>
  <si>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-êáõµëÇ¹Ç³Ý»ñ áã å»ï³Ï³Ý (áã h³Ù³ÛÝù³ÛÇÝ) áã ýÇÝ³Ýë³Ï³Ý Ï³½Ù³Ï»ñåáõÃÛáõÝÝ»ñÇÝ </t>
  </si>
  <si>
    <t xml:space="preserve"> 1.1. ²ñÅ»ÃÕÃ»ñ (µ³ó³éáõÃÛ³Ùµ µ³ÅÝ»ïáÙë»ñÇ ¨ Ï³åÇï³ÉáõÙ ³ÛÉ Ù³ëÝ³ÏóáõÃÛ³Ý), áñÇó
 (ïáÕ 8112+ïáÕ 8113)</t>
  </si>
  <si>
    <t>2.1. ´³ÅÝ»ïáÙë»ñ ¨ Ï³åÇï³ÉáõÙ ³ÛÉ Ù³ëÝ³ÏóáõÃÛáõÝ, áñÇó` 8162+8163+8164</t>
  </si>
  <si>
    <t>2.2. öáË³ïíáõÃÛáõÝÝ»ñ, áñÇó`  8171+8172</t>
  </si>
  <si>
    <t>ÐáÕÇ Çñ³óáõÙÇó Ùáõïù»ñ</t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</si>
  <si>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</si>
  <si>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</si>
  <si>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</si>
  <si>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</si>
  <si>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</si>
  <si>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</si>
  <si>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</si>
  <si>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</si>
  <si>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</si>
  <si>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</si>
  <si>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</si>
  <si>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</si>
  <si>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</si>
  <si>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</si>
  <si>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</si>
  <si>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</si>
  <si>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</si>
  <si>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</si>
  <si>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</si>
  <si>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</si>
  <si>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</si>
  <si>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</si>
  <si>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</si>
  <si>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</si>
  <si>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</si>
  <si>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</si>
  <si>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</si>
  <si>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</si>
  <si>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</si>
  <si>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</si>
  <si>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</si>
  <si>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</si>
  <si>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</si>
  <si>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</si>
  <si>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</si>
  <si>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</si>
  <si>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</si>
  <si>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</si>
  <si>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</si>
  <si>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</si>
  <si>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</si>
  <si>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</si>
  <si>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</si>
  <si>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</si>
  <si>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</si>
  <si>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</si>
  <si>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</si>
  <si>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</si>
  <si>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</si>
  <si>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</si>
  <si>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</si>
  <si>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</si>
  <si>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</si>
  <si>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</si>
  <si>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</si>
  <si>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</si>
  <si>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</si>
  <si>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</si>
  <si>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</si>
  <si>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</si>
  <si>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</si>
  <si>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</si>
  <si>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</si>
  <si>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</si>
  <si>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</si>
  <si>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</si>
  <si>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</si>
  <si>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</si>
  <si>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</si>
  <si>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</si>
  <si>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</si>
  <si>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</si>
  <si>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</si>
  <si>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</si>
  <si>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</si>
  <si>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</si>
  <si>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</si>
  <si>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</si>
  <si>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</si>
  <si>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</si>
  <si>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</si>
  <si>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</si>
  <si>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</si>
  <si>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</si>
  <si>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</si>
  <si>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</si>
  <si>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</si>
  <si>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</si>
  <si>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</si>
  <si>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</si>
  <si>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</si>
  <si>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</si>
  <si>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</si>
  <si>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</si>
  <si>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</si>
  <si>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</si>
  <si>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</si>
  <si>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</si>
  <si>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</si>
  <si>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</si>
  <si>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</si>
  <si>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</si>
  <si>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</si>
  <si>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</si>
  <si>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</si>
  <si>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</si>
  <si>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</si>
  <si>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</si>
  <si>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</si>
  <si>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</si>
  <si>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</si>
  <si>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</si>
  <si>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</si>
  <si>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</si>
  <si>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</si>
  <si>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</si>
  <si>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</si>
  <si>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</si>
  <si>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</si>
  <si>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</si>
  <si>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</si>
  <si>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</si>
  <si>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</si>
  <si>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</si>
  <si>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</si>
  <si>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</si>
  <si>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</si>
  <si>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</si>
  <si>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</si>
  <si>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</si>
  <si>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</si>
  <si>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</si>
  <si>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</si>
  <si>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</si>
  <si>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</si>
  <si>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</si>
  <si>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</si>
  <si>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</si>
  <si>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</si>
  <si>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</si>
  <si>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</si>
  <si>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</si>
  <si>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</si>
  <si>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</si>
  <si>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</si>
  <si>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</si>
  <si>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</si>
  <si>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</si>
  <si>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</si>
  <si>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</si>
  <si>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</si>
  <si>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</si>
  <si>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</si>
  <si>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</si>
  <si>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</si>
  <si>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</si>
  <si>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</si>
  <si>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</si>
  <si>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</si>
  <si>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</si>
  <si>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</si>
  <si>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</si>
  <si>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</si>
  <si>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</si>
  <si>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</si>
  <si>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</si>
  <si>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</si>
  <si>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</si>
  <si>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</si>
  <si>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</si>
  <si>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</si>
  <si>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</si>
  <si>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</si>
  <si>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</si>
  <si>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</si>
  <si>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</si>
  <si>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</si>
  <si>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</si>
  <si>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</si>
  <si>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</si>
  <si>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</si>
  <si>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</si>
  <si>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</si>
  <si>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</si>
  <si>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</si>
  <si>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</si>
  <si>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</si>
  <si>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</si>
  <si>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</si>
  <si>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</si>
  <si>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</si>
  <si>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</si>
  <si>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</si>
  <si>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</si>
  <si>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</si>
  <si>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</si>
  <si>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</si>
  <si>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</si>
  <si>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</si>
  <si>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</si>
  <si>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</si>
  <si>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</si>
  <si>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</si>
  <si>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</si>
  <si>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</si>
  <si>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</si>
  <si>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</si>
  <si>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</si>
  <si>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</si>
  <si>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</si>
  <si>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</si>
  <si>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</si>
  <si>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</si>
  <si>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</si>
  <si>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</si>
  <si>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</si>
  <si>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</si>
  <si>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</si>
  <si>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</si>
  <si>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</si>
  <si>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</si>
  <si>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</si>
  <si>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</si>
  <si>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</si>
  <si>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</si>
  <si>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</si>
  <si>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</si>
  <si>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</si>
  <si>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</si>
  <si>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</si>
  <si>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</si>
  <si>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</si>
  <si>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</si>
  <si>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</si>
  <si>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</si>
  <si>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</si>
  <si>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</si>
  <si>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</si>
  <si>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</si>
  <si>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</si>
  <si>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</si>
  <si>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</si>
  <si>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</si>
  <si>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</si>
  <si>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</si>
  <si>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</si>
  <si>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</si>
  <si>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</si>
  <si>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</si>
  <si>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</si>
  <si>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</si>
  <si>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</si>
  <si>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</si>
  <si>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</si>
  <si>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</si>
  <si>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</si>
  <si>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</si>
  <si>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</si>
  <si>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</si>
  <si>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</si>
  <si>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</si>
  <si>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</si>
  <si>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</si>
  <si>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</si>
  <si>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</si>
  <si>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</si>
  <si>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</si>
  <si>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</si>
  <si>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</si>
  <si>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</si>
  <si>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</si>
  <si>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</si>
  <si>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</si>
  <si>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</si>
  <si>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>1.2.1. ì³ñÏ»ñ, áñÇó`
(ïáÕ 8122+ïáÕ 8130)</t>
  </si>
  <si>
    <t xml:space="preserve">  - í³ñÏ»ñÇ ëï³óáõÙ, áñÇó
(ïáÕ 8123+ïáÕ 8124)</t>
  </si>
  <si>
    <t xml:space="preserve">  - ëï³óí³Í í³ñÏ»ñÇ ÑÇÙÝ³Ï³Ý  ·áõÙ³ñÇ Ù³ñáõÙ, áñÇó`
(ïáÕ 8131+ïáÕ 8132)
</t>
  </si>
  <si>
    <t>1.2.2. öáË³ïíáõÃÛáõÝÝ»ñ, áñÇó` 
(ïáÕ 8141+ïáÕ 8150)</t>
  </si>
  <si>
    <t>µÛáõç»ï³ÛÇÝ ÷áË³ïíáõÃÛáõÝÝ»ñÇ ëï³óáõÙ, áñÇó`
(ïáÕ 8142+ïáÕ 8143)</t>
  </si>
  <si>
    <t xml:space="preserve">  - ëï³óí³Í ÷áË³ïíáõÃÛáõÝÝ»ñÇ ·áõÙ³ñÇ Ù³ñáõÙ, áñÇó`
(ïáÕ 8151+ïáÕ 8152)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</si>
  <si>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</si>
  <si>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</si>
  <si>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 ï»Õ³Ï³Ý ÇÝùÝ³Ï³é³í³ñÙ³Ý Ù³ñÙÇÝÝ»ñÇÝ,áñÇó` 
(ïáÕ  4535+ïáÕ 4536)</t>
  </si>
  <si>
    <t xml:space="preserve"> - ï»Õ³Ï³Ý ÇÝùÝ³Ï³é³í³ñÙ³Ý Ù³ñÙÇÝÝ»ñÇÝ,áñÇó`     (ïáÕ  4545+ïáÕ 4546)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</si>
  <si>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</si>
  <si>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</si>
  <si>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</si>
  <si>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</si>
  <si>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</si>
  <si>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</si>
  <si>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</si>
  <si>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>¹) ÐÐ ³ÛÉ Ñ³Ù³ÛÝùÝ»ñÇ µÛáõç»Ý»ñÇó ÁÝÃ³óÇÏ Í³Ëë»ñÇ ýÇÝ³Ýë³íáñÙ³Ý Ýå³ï³Ïáí ëï³óíáÕ å³ßïáÝ³Ï³Ý ¹ñ³Ù³ßÝáñÑÝ»ñ, áñÇó`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</si>
  <si>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</si>
  <si>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</si>
  <si>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</si>
  <si>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</si>
  <si>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</si>
  <si>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</si>
  <si>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</si>
  <si>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</si>
  <si>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</si>
  <si>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</si>
  <si>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</si>
  <si>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</si>
  <si>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</si>
  <si>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</si>
  <si>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</si>
  <si>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</si>
  <si>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</si>
  <si>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</si>
  <si>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</si>
  <si>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</si>
  <si>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</si>
  <si>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Ð²îì²Ì  4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</si>
  <si>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</si>
  <si>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</si>
  <si>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</si>
  <si>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</si>
  <si>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</si>
  <si>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</si>
  <si>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</si>
  <si>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</si>
  <si>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</si>
  <si>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</si>
  <si>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</si>
  <si>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</si>
  <si>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- ²ÛÉ ÁÝÃ³óÇÏ ¹ñ³Ù³ßÝáñÑÝ»ñ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</si>
  <si>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</si>
  <si>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</si>
  <si>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</si>
  <si>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</si>
  <si>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</si>
  <si>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</si>
  <si>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</si>
  <si>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</si>
  <si>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</si>
  <si>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</si>
  <si>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</si>
  <si>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</si>
  <si>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</si>
  <si>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</si>
  <si>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</si>
  <si>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</si>
  <si>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</si>
  <si>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</si>
  <si>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</si>
  <si>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</si>
  <si>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</si>
  <si>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</si>
  <si>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</si>
  <si>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</si>
  <si>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</si>
  <si>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</si>
  <si>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</si>
  <si>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</si>
  <si>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</si>
  <si>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</si>
  <si>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</si>
  <si>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</si>
  <si>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</si>
  <si>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</si>
  <si>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</si>
  <si>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</si>
  <si>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</si>
  <si>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</si>
  <si>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</si>
  <si>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</si>
  <si>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</si>
  <si>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</si>
  <si>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</si>
  <si>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</si>
  <si>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</si>
  <si>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</si>
  <si>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</si>
  <si>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</si>
  <si>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</si>
  <si>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</si>
  <si>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</si>
  <si>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</si>
  <si>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</si>
  <si>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</si>
  <si>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</si>
  <si>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</si>
  <si>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</si>
  <si>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</si>
  <si>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</si>
  <si>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</si>
  <si>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</si>
  <si>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</si>
  <si>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</si>
  <si>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</si>
  <si>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</si>
  <si>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</si>
  <si>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</si>
  <si>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</si>
  <si>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</si>
  <si>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</si>
  <si>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</si>
  <si>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</si>
  <si>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</si>
  <si>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</si>
  <si>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</si>
  <si>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</si>
  <si>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</si>
  <si>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</si>
  <si>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</si>
  <si>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</si>
  <si>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</si>
  <si>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</si>
  <si>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</si>
  <si>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</si>
  <si>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</si>
  <si>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</si>
  <si>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</si>
  <si>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</si>
  <si>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</si>
  <si>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</si>
  <si>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</si>
  <si>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</si>
  <si>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</si>
  <si>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</si>
  <si>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</si>
  <si>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</si>
  <si>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</si>
  <si>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</si>
  <si>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</si>
  <si>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</si>
  <si>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</si>
  <si>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</si>
  <si>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</si>
  <si>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</si>
  <si>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</si>
  <si>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</si>
  <si>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</si>
  <si>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</si>
  <si>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</si>
  <si>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</si>
  <si>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</si>
  <si>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</si>
  <si>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</si>
  <si>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</si>
  <si>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</si>
  <si>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</si>
  <si>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</si>
  <si>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</si>
  <si>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</si>
  <si>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</si>
  <si>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</si>
  <si>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</si>
  <si>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</si>
  <si>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</si>
  <si>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</si>
  <si>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</si>
  <si>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</si>
  <si>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</si>
  <si>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</si>
  <si>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</si>
  <si>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</si>
  <si>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</si>
  <si>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</si>
  <si>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</si>
  <si>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</si>
  <si>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</si>
  <si>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</si>
  <si>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</si>
  <si>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</si>
  <si>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</si>
  <si>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</si>
  <si>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</si>
  <si>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</si>
  <si>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</si>
  <si>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</si>
  <si>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</si>
  <si>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</si>
  <si>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</si>
  <si>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</si>
  <si>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</si>
  <si>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</si>
  <si>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</si>
  <si>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</si>
  <si>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</si>
  <si>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</si>
  <si>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</si>
  <si>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</si>
  <si>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</si>
  <si>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</si>
  <si>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</si>
  <si>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</si>
  <si>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</si>
  <si>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</si>
  <si>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</si>
  <si>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</si>
  <si>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</si>
  <si>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</si>
  <si>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</si>
  <si>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</si>
  <si>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</si>
  <si>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</si>
  <si>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</si>
  <si>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</si>
  <si>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</si>
  <si>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</si>
  <si>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</si>
  <si>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</si>
  <si>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</si>
  <si>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</si>
  <si>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</si>
  <si>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</si>
  <si>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</si>
  <si>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</si>
  <si>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</si>
  <si>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</si>
  <si>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</si>
  <si>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</si>
  <si>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</si>
  <si>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</si>
  <si>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</si>
  <si>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</si>
  <si>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</si>
  <si>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</si>
  <si>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</si>
  <si>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</si>
  <si>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</si>
  <si>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</si>
  <si>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</si>
  <si>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</si>
  <si>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</si>
  <si>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</si>
  <si>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</si>
  <si>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</si>
  <si>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</si>
  <si>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</si>
  <si>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</si>
  <si>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</si>
  <si>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</si>
  <si>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</si>
  <si>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</si>
  <si>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</si>
  <si>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</si>
  <si>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>2.3. Ð³Ù³ÛÝùÇ µÛáõç»Ç ÙÇçáóÝ»ñÇ ï³ñ»ëÏ½µÇ ³½³ï  ÙÝ³óáñ¹Á, ³Û¹ ÃíáõÙ`
(ïáÕ 8191+ïáÕ 8194-ïáÕ8193)</t>
  </si>
  <si>
    <t xml:space="preserve"> - »ÝÃ³Ï³ ¿ áõÕÕÙ³Ý Ñ³Ù³ÛÝùÇ µÛáõç»Ç ýáÝ¹³ÛÇÝ  Ù³ë     
(ïáÕ 8191 - ïáÕ 8192)</t>
  </si>
  <si>
    <t xml:space="preserve"> - í³ñã³Ï³Ý Ù³ëÇ ÙÇçáóÝ»ñÇ ï³ñ»ëÏ½µÇ ³½³ï ÙÝ³óáñ¹Çó ýáÝ¹³ÛÇÝ  Ù³ë Ùáõïù³·ñÙ³Ý »ÝÃ³Ï³ ·áõÙ³ñÁ 
(ïáÕ 8193)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</si>
  <si>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</si>
  <si>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</si>
  <si>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</si>
  <si>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</si>
  <si>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</si>
  <si>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</si>
  <si>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</si>
  <si>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</si>
  <si>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</si>
  <si>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</si>
  <si>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</si>
  <si>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</si>
  <si>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</si>
  <si>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</si>
  <si>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</si>
  <si>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</si>
  <si>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</si>
  <si>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</si>
  <si>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</si>
  <si>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</si>
  <si>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</si>
  <si>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</si>
  <si>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</si>
  <si>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</si>
  <si>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</si>
  <si>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</si>
  <si>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</si>
  <si>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</si>
  <si>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</si>
  <si>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</si>
  <si>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</si>
  <si>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</si>
  <si>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</si>
  <si>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</si>
  <si>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</si>
  <si>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</si>
  <si>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</si>
  <si>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</si>
  <si>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</si>
  <si>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</si>
  <si>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</si>
  <si>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</si>
  <si>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</si>
  <si>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</si>
  <si>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</si>
  <si>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</si>
  <si>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</si>
  <si>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</si>
  <si>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</si>
  <si>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</si>
  <si>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</si>
  <si>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</si>
  <si>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</si>
  <si>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</si>
  <si>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</si>
  <si>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</si>
  <si>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</si>
  <si>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</si>
  <si>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</si>
  <si>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</si>
  <si>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</si>
  <si>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</si>
  <si>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</si>
  <si>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</si>
  <si>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</si>
  <si>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</si>
  <si>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</si>
  <si>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</si>
  <si>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</si>
  <si>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</si>
  <si>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</si>
  <si>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</si>
  <si>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</si>
  <si>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</si>
  <si>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</si>
  <si>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</si>
  <si>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</si>
  <si>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</si>
  <si>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</si>
  <si>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</si>
  <si>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</si>
  <si>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</si>
  <si>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</si>
  <si>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</si>
  <si>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</si>
  <si>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</si>
  <si>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</si>
  <si>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</si>
  <si>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</si>
  <si>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</si>
  <si>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</si>
  <si>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</si>
  <si>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</si>
  <si>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</si>
  <si>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</si>
  <si>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</si>
  <si>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</si>
  <si>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</si>
  <si>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</si>
  <si>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</si>
  <si>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</si>
  <si>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</si>
  <si>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</si>
  <si>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</si>
  <si>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</si>
  <si>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</si>
  <si>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</si>
  <si>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</si>
  <si>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</si>
  <si>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</si>
  <si>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</si>
  <si>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</si>
  <si>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</si>
  <si>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</si>
  <si>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</si>
  <si>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</si>
  <si>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</si>
  <si>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</si>
  <si>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</si>
  <si>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</si>
  <si>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</si>
  <si>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</si>
  <si>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</si>
  <si>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</si>
  <si>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</si>
  <si>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</si>
  <si>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</si>
  <si>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</si>
  <si>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</si>
  <si>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</si>
  <si>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</si>
  <si>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</si>
  <si>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</si>
  <si>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</si>
  <si>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</si>
  <si>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</si>
  <si>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</si>
  <si>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</si>
  <si>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</si>
  <si>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</si>
  <si>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</si>
  <si>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</si>
  <si>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</si>
  <si>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</si>
  <si>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</si>
  <si>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</si>
  <si>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</si>
  <si>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</si>
  <si>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</si>
  <si>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</si>
  <si>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</si>
  <si>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</si>
  <si>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</si>
  <si>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</si>
  <si>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</si>
  <si>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</si>
  <si>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</si>
  <si>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</si>
  <si>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</si>
  <si>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</si>
  <si>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</si>
  <si>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</si>
  <si>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</si>
  <si>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</si>
  <si>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</si>
  <si>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</si>
  <si>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</si>
  <si>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</si>
  <si>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</si>
  <si>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</si>
  <si>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</si>
  <si>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</si>
  <si>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</si>
  <si>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</si>
  <si>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</si>
  <si>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</si>
  <si>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</si>
  <si>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</si>
  <si>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</si>
  <si>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</si>
  <si>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</si>
  <si>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</si>
  <si>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</si>
  <si>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</si>
  <si>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</si>
  <si>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</si>
  <si>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</si>
  <si>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</si>
  <si>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</si>
  <si>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</si>
  <si>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</si>
  <si>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</si>
  <si>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</si>
  <si>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</si>
  <si>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</si>
  <si>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</si>
  <si>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</si>
  <si>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</si>
  <si>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</si>
  <si>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</si>
  <si>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</si>
  <si>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</si>
  <si>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</si>
  <si>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</si>
  <si>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</si>
  <si>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-ä³Ñáõëï³ÛÇÝ ÙÇçáóÝ»ñ</t>
  </si>
  <si>
    <r>
      <t xml:space="preserve">²ÎàôÜø </t>
    </r>
    <r>
      <rPr>
        <b/>
        <i/>
        <sz val="14"/>
        <rFont val="Arial LatArm"/>
        <family val="2"/>
      </rPr>
      <t xml:space="preserve"> Ð²Ø²ÚÜøÆ</t>
    </r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</si>
  <si>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</si>
  <si>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</si>
  <si>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</si>
  <si>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</si>
  <si>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</si>
  <si>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</si>
  <si>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</si>
  <si>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</si>
  <si>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</si>
  <si>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</si>
  <si>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</si>
  <si>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</si>
  <si>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</si>
  <si>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</si>
  <si>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</si>
  <si>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</si>
  <si>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</si>
  <si>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</si>
  <si>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</si>
  <si>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</si>
  <si>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</si>
  <si>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</si>
  <si>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</si>
  <si>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</si>
  <si>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</si>
  <si>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</si>
  <si>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</si>
  <si>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</si>
  <si>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</si>
  <si>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</si>
  <si>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</si>
  <si>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</si>
  <si>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</si>
  <si>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</si>
  <si>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</si>
  <si>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</si>
  <si>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</si>
  <si>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</si>
  <si>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</si>
  <si>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</si>
  <si>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</si>
  <si>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</si>
  <si>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</si>
  <si>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</si>
  <si>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</si>
  <si>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</si>
  <si>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</si>
  <si>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</si>
  <si>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</si>
  <si>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</si>
  <si>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</si>
  <si>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</si>
  <si>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</si>
  <si>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</si>
  <si>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</si>
  <si>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</si>
  <si>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</si>
  <si>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</si>
  <si>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</si>
  <si>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</si>
  <si>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</si>
  <si>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</si>
  <si>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</si>
  <si>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</si>
  <si>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</si>
  <si>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</si>
  <si>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</si>
  <si>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</si>
  <si>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ÐÐ Îàî²ÚøÆ Ø²ð¼Æ</t>
  </si>
  <si>
    <t>Hospital Services</t>
  </si>
  <si>
    <t>1146</t>
  </si>
  <si>
    <t>Ä·) ²íïáÏ³Û³Ý³ï»ÕÇ Ñ³Ù³ñ</t>
  </si>
  <si>
    <t>1147</t>
  </si>
  <si>
    <t>Ä¹) Ð³Ù³ÛÝùÇ ï³ñ³ÍùáõÙ ·ïÝíáÕ Ë³ÝáõÃÝ»ñáõÙ, Ïñå³ÏÝ»ñáõÙ ï»ËÝÇÏ³Ï³Ý Ñ»ÕáõÏÝ»ñÇ í³×³éùÇ ÃáõÛÉïíáõÃÛ³Ý Ñ³Ù³ñ</t>
  </si>
  <si>
    <t>1148</t>
  </si>
  <si>
    <t>Ð³Ù³ÛÝùÇ ï³ñ³ÍùáõÙ Ñ³Ýñ³ÛÇÝ ëÝÝ¹Ç Ï³½Ù³Ï»ñåÙ³Ý ¨ Çñ³óÙ³Ý ÃáõÛÉïíáõÃÛ³Ý Ñ³Ù³ñ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</si>
  <si>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</si>
  <si>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</t>
  </si>
  <si>
    <t xml:space="preserve">ՀԱՄԱՅՆՔԻ ՂԵԿԱՎԱՐ`                     </t>
  </si>
  <si>
    <t xml:space="preserve">                                                                      (²ÝáõÝ, Ñ³Ûñ³ÝáõÝ, ³½·³ÝáõÝ)</t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</si>
  <si>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</si>
  <si>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</si>
  <si>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</si>
  <si>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</si>
  <si>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</si>
  <si>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</si>
  <si>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ä²Þîä²ÜàôÂÚàôÜ, ³Û¹ ÃíáõÙ`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</si>
  <si>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</si>
  <si>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</si>
  <si>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ä²Þîä²ÜàôÂÚàôÜ, 
³Û¹ ÃíáõÙ`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</si>
  <si>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</si>
  <si>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</si>
  <si>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ÎðàÜ, ³Û¹ ÃíáõÙ`
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</si>
  <si>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ÎðÂàôÂÚàôÜ, ³Û¹ ÃíáõÙ` 
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</si>
  <si>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</si>
  <si>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</si>
  <si>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</si>
  <si>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t xml:space="preserve">-ÀÝ¹Ñ³Ýáõñ µÝáõÛÃÇ ³ÛÉ Í³é³ÛáõÃÛáõÝÝ»ñ </t>
  </si>
  <si>
    <t>-Î³é³í³ñã³Ï³Ý Í³é³ÛáõÃÛáõÝÝ»ñ</t>
  </si>
  <si>
    <t>-²ÛÉ Ù»ù»Ý³Ý»ñ ¨ ë³ñù³íáñáõÙÝ»ñ</t>
  </si>
  <si>
    <t>ÎáÙáõÝ³É Í³é³ÛáõÃÛáõÝÝ»ñ</t>
  </si>
  <si>
    <t xml:space="preserve"> - Þ»Ýù»ñÇ  ¨ Ï³éáõÛóÝ»ñÇ ÁÝÃ³óÇÏ Ýáñá·áõÙ ¨ å³Ñå³ÝáõÙ</t>
  </si>
  <si>
    <t>¶ñ³ë»ÝÛ³Ï³ÛÇÝ ÝÛáõÃ»ñ ¨ Ñ³·áõëï</t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</si>
  <si>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</si>
  <si>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</si>
  <si>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>ÀÜ¸Ð²Üàôð ´ÜàôÚÂÆ Ð²Üð²ÚÆÜ Ì²è²ÚàôÂÚàôÜÜºð, ³Û¹ ÃíáõÙ`</t>
    </r>
    <r>
      <rPr>
        <sz val="10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</si>
  <si>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</si>
  <si>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</si>
  <si>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LatArm"/>
        <family val="2"/>
      </rPr>
      <t>ïáÕ2410+ïáÕ2420+ïáÕ2430+ïáÕ2440+ïáÕ2450+ïáÕ2460+ïáÕ2470+ïáÕ2480+ïáÕ2490</t>
    </r>
    <r>
      <rPr>
        <b/>
        <sz val="10"/>
        <rFont val="Arial LatArm"/>
        <family val="2"/>
      </rPr>
      <t>)</t>
    </r>
  </si>
  <si>
    <r>
      <t xml:space="preserve">Þðæ²Î² ØÆæ²ì²ÚðÆ ä²Þîä²ÜàôÂÚàôÜ,
³Û¹ ÃíáõÙ` </t>
    </r>
    <r>
      <rPr>
        <sz val="10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</si>
  <si>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</si>
  <si>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LatArm"/>
        <family val="2"/>
      </rPr>
      <t>ïáÕ2710+ïáÕ2720+ïáÕ2730+ïáÕ2740+ïáÕ2750+ïáÕ2760</t>
    </r>
    <r>
      <rPr>
        <b/>
        <sz val="10"/>
        <rFont val="Arial LatArm"/>
        <family val="2"/>
      </rPr>
      <t>)</t>
    </r>
  </si>
  <si>
    <r>
      <t xml:space="preserve">Ð²Ü¶Æêî, ØÞ²ÎàôÚÂ ºì ÎðàÜ, ³Û¹ ÃíáõÙ` </t>
    </r>
    <r>
      <rPr>
        <sz val="9"/>
        <rFont val="Arial LatArm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</si>
  <si>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</si>
  <si>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ÐÆØÜ²Î²Ü ´²ÄÆÜÜºðÆÜ â¸²êìàÔ ä²Ðàôêî²ÚÆÜ üàÜ¸ºð, ³Û¹ ÃíáõÙ` 
</t>
    </r>
    <r>
      <rPr>
        <sz val="8"/>
        <rFont val="Arial LatArm"/>
        <family val="2"/>
      </rPr>
      <t>(ïáÕ3110)</t>
    </r>
  </si>
  <si>
    <r>
      <t xml:space="preserve">3.1 îáÏáëÝ»ñ, </t>
    </r>
    <r>
      <rPr>
        <sz val="10"/>
        <rFont val="Arial LatArm"/>
        <family val="2"/>
      </rPr>
      <t xml:space="preserve">³Û¹ ÃíáõÙ`  </t>
    </r>
  </si>
  <si>
    <r>
      <t xml:space="preserve">3.2 Þ³Ñ³µ³ÅÇÝÝ»ñ, </t>
    </r>
    <r>
      <rPr>
        <sz val="10"/>
        <rFont val="Arial LatArm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</si>
  <si>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LatArm"/>
        <family val="2"/>
      </rPr>
      <t>³Û¹ ÃíáõÙ`  
(ïáÕ 1331 + ïáÕ 1332 + ïáÕ 1333 + 1334)</t>
    </r>
  </si>
  <si>
    <r>
      <t xml:space="preserve">ÀÜ¸²ØºÜÀ Ì²Êêºð, ³Û¹ ÃíáõÙ` </t>
    </r>
    <r>
      <rPr>
        <sz val="8"/>
        <rFont val="Arial LatArm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</si>
  <si>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</si>
  <si>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</si>
  <si>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</si>
  <si>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</si>
  <si>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</si>
  <si>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</si>
  <si>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</si>
  <si>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Ì²Êêºð, áñÇó` 
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</si>
  <si>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</si>
  <si>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LatArm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</si>
  <si>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LatArm"/>
        <family val="2"/>
      </rPr>
      <t>(ïáÕ4251+ïáÕ4252)</t>
    </r>
  </si>
  <si>
    <r>
      <t xml:space="preserve"> ÜÚàôÂºð, áñÇó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</si>
  <si>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îàÎàê²ìÖ²ðÜºð, ³Û¹ ÃíáõÙ 
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</si>
  <si>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</si>
  <si>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</si>
  <si>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</si>
  <si>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</si>
  <si>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</si>
  <si>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</si>
  <si>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</si>
  <si>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LatArm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</si>
  <si>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</si>
  <si>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</si>
  <si>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LatArm"/>
        <family val="2"/>
      </rPr>
      <t xml:space="preserve"> </t>
    </r>
    <r>
      <rPr>
        <i/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</si>
  <si>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</si>
  <si>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</si>
  <si>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</si>
  <si>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</si>
  <si>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</si>
  <si>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</si>
  <si>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Ì²Êêºð, ³Û¹ ÃíáõÙ`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</si>
  <si>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</si>
  <si>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</si>
  <si>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</si>
  <si>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</si>
  <si>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</si>
  <si>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ìºð²Î²Ü¶ÜàôØ, áñÇó 
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</si>
  <si>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Ì²Êêºð, áñÇó`
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</si>
  <si>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</si>
  <si>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</si>
  <si>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</si>
  <si>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</si>
  <si>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</si>
  <si>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LatArm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</si>
  <si>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</si>
  <si>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</si>
  <si>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</si>
  <si>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</si>
  <si>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LatArm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</si>
  <si>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</si>
  <si>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</si>
  <si>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LatArm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</si>
  <si>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LatArm"/>
        <family val="2"/>
      </rPr>
      <t xml:space="preserve">     </t>
    </r>
    <r>
      <rPr>
        <sz val="10"/>
        <rFont val="Arial LatArm"/>
        <family val="2"/>
      </rPr>
      <t>(ïáÕ6410+ïáÕ6420+ïáÕ6430+ïáÕ6440)</t>
    </r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</si>
  <si>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</si>
  <si>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8160), (ïáÕ8010-ïáÕ8200)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</si>
  <si>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</si>
  <si>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</si>
  <si>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</si>
  <si>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</si>
  <si>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</si>
  <si>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</si>
  <si>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</si>
  <si>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>²ñï³ë³ÑÙ³ÝÛ³Ý ·áñÍáÕáõÙÝ»ñÇ ·Íáí Í³Ëë»ñ</t>
  </si>
  <si>
    <t>¶áõÛùÇ ¨ ë³ñù³íáñáõÙÝ»ñÇ í³ñÓ³Ï³ÉáõÃÛáõÝ</t>
  </si>
  <si>
    <t>îñ³Ýëåáñï³ÛÇÝ ÝÛáõÃ»ñ</t>
  </si>
  <si>
    <t>²ßË³ï³Ï³½ÙÇ Ù³ëÝ³·Çï³Ï³Ý ½³ñ·³óÙ³Ý Í³é³ÛáõÃÛáõÝÝ»ñ</t>
  </si>
  <si>
    <t xml:space="preserve"> -Ü³Ë³·Í³Ñ»ï³½áï³Ï³Ý Í³Ëë </t>
  </si>
  <si>
    <t>*</t>
  </si>
  <si>
    <t xml:space="preserve">-æñ³Ù³ï³Ï³ñ³ñáõÙ </t>
  </si>
  <si>
    <t>1113</t>
  </si>
  <si>
    <t>Համայնքի բյուջե մուտքագրվող անշարժ գույքի հարկ</t>
  </si>
  <si>
    <t xml:space="preserve"> -¶ÛáõÕ³ïÝï»ë³Ï³Ý ³åñ³ÝùÝ»ñ </t>
  </si>
  <si>
    <t xml:space="preserve"> -Î³åÇï³É ¹ñ³Ù³ßÝáñÑ å»ï³Ï³Ý ¨ Ñ³Ù³ÛÝùÝ»ñÇ áã ³é¨ïñ³ÛÇÝ Ï³½Ù³Ï»ñåáõÃÛáõÝÝ»ñÇÝ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</si>
  <si>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</si>
  <si>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</si>
  <si>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</si>
  <si>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</si>
  <si>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</si>
  <si>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</si>
  <si>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</si>
  <si>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 xml:space="preserve">3.6 Øáõïù»ñ ïáõÛÅ»ñÇó, ïáõ·³ÝùÝ»ñÇó, ³Û¹ ÃíáõÙ`
(ïáÕ 1361 + ïáÕ 1362)   </t>
  </si>
  <si>
    <t>1360</t>
  </si>
  <si>
    <t>²ÛÉ ï»Õ³Ï³Ý í×³ñÝ»ñ</t>
  </si>
  <si>
    <t>2025 Âì²Î²ÜÆ ´Úàôæº</t>
  </si>
  <si>
    <t>13503</t>
  </si>
  <si>
    <t xml:space="preserve">Ճարտարապետաշինարարական նախագծային փաստաթղթեևով նախատեսված աշխատանքներն ավարտելուց հետո շահագործման թույլտվություն </t>
  </si>
  <si>
    <t xml:space="preserve"> -àã ÝÛáõÃ³Ï³Ý ³ÏïÇíÝ»ñ</t>
  </si>
  <si>
    <t xml:space="preserve">_Ø»ù»Ý³Û³óí³Í ë³ñù³íáñáõÙÝ»ñ </t>
  </si>
  <si>
    <t xml:space="preserve">                           Հ. Ռուբենյան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</si>
</sst>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.0"/>
    <numFmt numFmtId="167" formatCode="#\ ##0.0"/>
    <numFmt numFmtId="168" formatCode="0.0_ ;\-0.0\ "/>
  </numFmts>
  <fonts count="51" x14ac:knownFonts="1">
    <font>
      <sz val="10"/>
      <name val="Arial"/>
    </font>
    <font>
      <sz val="8"/>
      <name val="Arial"/>
      <family val="2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sz val="14"/>
      <name val="Arial LatArm"/>
      <family val="2"/>
    </font>
    <font>
      <b/>
      <i/>
      <sz val="18"/>
      <name val="Arial LatArm"/>
      <family val="2"/>
    </font>
    <font>
      <b/>
      <sz val="14"/>
      <name val="Arial LatArm"/>
      <family val="2"/>
    </font>
    <font>
      <b/>
      <u/>
      <sz val="14"/>
      <name val="Arial LatArm"/>
      <family val="2"/>
    </font>
    <font>
      <sz val="12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b/>
      <sz val="9"/>
      <name val="Arial LatArm"/>
      <family val="2"/>
    </font>
    <font>
      <sz val="9"/>
      <name val="Arial LatArm"/>
      <family val="2"/>
    </font>
    <font>
      <sz val="8"/>
      <color indexed="10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color indexed="8"/>
      <name val="Arial LatArm"/>
      <family val="2"/>
    </font>
    <font>
      <b/>
      <i/>
      <sz val="10"/>
      <name val="Arial LatArm"/>
      <family val="2"/>
    </font>
    <font>
      <sz val="11"/>
      <name val="Arial LatArm"/>
      <family val="2"/>
    </font>
    <font>
      <b/>
      <i/>
      <u/>
      <sz val="14"/>
      <name val="Arial LatArm"/>
      <family val="2"/>
    </font>
    <font>
      <b/>
      <i/>
      <sz val="30"/>
      <name val="Arial LatArm"/>
      <family val="2"/>
    </font>
    <font>
      <sz val="14"/>
      <name val="Arial LatArm"/>
      <family val="2"/>
    </font>
    <font>
      <u/>
      <sz val="14"/>
      <name val="Arial LatArm"/>
      <family val="2"/>
    </font>
    <font>
      <sz val="6"/>
      <name val="Arial LatArm"/>
      <family val="2"/>
    </font>
    <font>
      <b/>
      <sz val="9"/>
      <color indexed="10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9"/>
      <name val="Arial Armenian"/>
      <family val="2"/>
    </font>
    <font>
      <sz val="10"/>
      <color indexed="10"/>
      <name val="Arial Armenian"/>
      <family val="2"/>
    </font>
    <font>
      <b/>
      <i/>
      <sz val="11"/>
      <name val="Arial LatArm"/>
      <family val="2"/>
    </font>
    <font>
      <i/>
      <sz val="11"/>
      <name val="Arial LatArm"/>
      <family val="2"/>
    </font>
    <font>
      <b/>
      <sz val="10.5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i/>
      <sz val="9"/>
      <color indexed="8"/>
      <name val="Arial LatArm"/>
      <family val="2"/>
    </font>
    <font>
      <i/>
      <sz val="8"/>
      <color indexed="8"/>
      <name val="Arial LatArm"/>
      <family val="2"/>
    </font>
    <font>
      <b/>
      <sz val="10"/>
      <color indexed="8"/>
      <name val="Arial LatArm"/>
      <family val="2"/>
    </font>
    <font>
      <b/>
      <sz val="12"/>
      <color indexed="8"/>
      <name val="Arial LatArm"/>
      <family val="2"/>
    </font>
    <font>
      <i/>
      <sz val="9"/>
      <name val="Arial LatArm"/>
      <family val="2"/>
    </font>
    <font>
      <sz val="10"/>
      <color indexed="10"/>
      <name val="Arial LatArm"/>
      <family val="2"/>
    </font>
    <font>
      <b/>
      <sz val="9"/>
      <name val="Arial Armenian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0" fillId="0" borderId="8" applyNumberFormat="0" applyFill="0" applyProtection="0">
      <alignment horizontal="left" vertical="center" wrapText="1"/>
    </xf>
    <xf numFmtId="0" fontId="10" fillId="0" borderId="8" applyNumberFormat="0" applyFill="0" applyProtection="0">
      <alignment horizontal="center" vertical="center"/>
    </xf>
  </cellStyleXfs>
  <cellXfs count="308">
    <xf numFmtId="0" fontId="0" fillId="0" borderId="0" xfId="0"/>
    <xf numFmtId="0" fontId="8" fillId="0" borderId="0" xfId="0" applyFont="1" applyFill="1" applyBorder="1"/>
    <xf numFmtId="0" fontId="10" fillId="0" borderId="0" xfId="0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right" vertical="top"/>
    </xf>
    <xf numFmtId="0" fontId="12" fillId="0" borderId="0" xfId="0" applyFont="1" applyFill="1" applyBorder="1"/>
    <xf numFmtId="164" fontId="9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 readingOrder="1"/>
    </xf>
    <xf numFmtId="166" fontId="10" fillId="0" borderId="1" xfId="0" applyNumberFormat="1" applyFont="1" applyBorder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 readingOrder="1"/>
    </xf>
    <xf numFmtId="166" fontId="10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20" fillId="0" borderId="0" xfId="0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 readingOrder="1"/>
    </xf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49" fontId="21" fillId="0" borderId="1" xfId="0" applyNumberFormat="1" applyFont="1" applyFill="1" applyBorder="1" applyAlignment="1">
      <alignment vertical="top" wrapText="1"/>
    </xf>
    <xf numFmtId="0" fontId="16" fillId="0" borderId="1" xfId="0" applyNumberFormat="1" applyFont="1" applyFill="1" applyBorder="1" applyAlignment="1">
      <alignment vertical="top" wrapText="1" readingOrder="1"/>
    </xf>
    <xf numFmtId="0" fontId="15" fillId="0" borderId="1" xfId="0" applyNumberFormat="1" applyFont="1" applyFill="1" applyBorder="1" applyAlignment="1">
      <alignment horizontal="center" vertical="top" wrapText="1" readingOrder="1"/>
    </xf>
    <xf numFmtId="0" fontId="18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166" fontId="22" fillId="0" borderId="1" xfId="0" applyNumberFormat="1" applyFont="1" applyFill="1" applyBorder="1" applyAlignment="1">
      <alignment horizontal="right"/>
    </xf>
    <xf numFmtId="0" fontId="15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165" fontId="14" fillId="0" borderId="0" xfId="0" applyNumberFormat="1" applyFont="1" applyFill="1" applyBorder="1" applyAlignment="1">
      <alignment horizontal="center" vertical="top"/>
    </xf>
    <xf numFmtId="165" fontId="12" fillId="0" borderId="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64" fontId="16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0" fillId="0" borderId="0" xfId="0" applyFont="1"/>
    <xf numFmtId="0" fontId="8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7" fontId="10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6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" vertical="top"/>
      <protection locked="0"/>
    </xf>
    <xf numFmtId="49" fontId="25" fillId="0" borderId="0" xfId="0" applyNumberFormat="1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49" fontId="26" fillId="0" borderId="0" xfId="0" applyNumberFormat="1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2" fillId="0" borderId="3" xfId="0" applyFont="1" applyBorder="1" applyAlignment="1"/>
    <xf numFmtId="0" fontId="23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right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168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/>
    <xf numFmtId="0" fontId="10" fillId="0" borderId="0" xfId="0" applyFont="1" applyAlignment="1"/>
    <xf numFmtId="49" fontId="10" fillId="0" borderId="1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49" fontId="30" fillId="0" borderId="1" xfId="0" applyNumberFormat="1" applyFont="1" applyFill="1" applyBorder="1" applyAlignment="1">
      <alignment horizontal="center" vertical="top" wrapText="1"/>
    </xf>
    <xf numFmtId="166" fontId="31" fillId="0" borderId="1" xfId="0" applyNumberFormat="1" applyFont="1" applyBorder="1" applyAlignment="1">
      <alignment horizontal="right"/>
    </xf>
    <xf numFmtId="0" fontId="22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30" fillId="0" borderId="1" xfId="0" applyNumberFormat="1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top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6" fillId="0" borderId="0" xfId="0" applyFont="1" applyBorder="1"/>
    <xf numFmtId="0" fontId="32" fillId="0" borderId="0" xfId="0" applyFont="1"/>
    <xf numFmtId="0" fontId="32" fillId="0" borderId="0" xfId="0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Border="1"/>
    <xf numFmtId="0" fontId="34" fillId="0" borderId="0" xfId="0" applyFont="1"/>
    <xf numFmtId="0" fontId="15" fillId="0" borderId="1" xfId="0" applyNumberFormat="1" applyFont="1" applyFill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top" wrapText="1" readingOrder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left" vertical="top" wrapText="1" readingOrder="1"/>
    </xf>
    <xf numFmtId="49" fontId="1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vertical="top" wrapText="1"/>
    </xf>
    <xf numFmtId="166" fontId="10" fillId="0" borderId="1" xfId="0" applyNumberFormat="1" applyFont="1" applyFill="1" applyBorder="1" applyAlignment="1">
      <alignment horizontal="right" vertical="center" wrapText="1"/>
    </xf>
    <xf numFmtId="0" fontId="36" fillId="0" borderId="1" xfId="0" applyNumberFormat="1" applyFont="1" applyFill="1" applyBorder="1" applyAlignment="1">
      <alignment horizontal="justify" vertical="top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165" fontId="36" fillId="0" borderId="1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top" wrapText="1"/>
    </xf>
    <xf numFmtId="164" fontId="23" fillId="0" borderId="1" xfId="0" applyNumberFormat="1" applyFont="1" applyFill="1" applyBorder="1" applyAlignment="1">
      <alignment vertical="top" wrapText="1"/>
    </xf>
    <xf numFmtId="0" fontId="37" fillId="0" borderId="1" xfId="0" applyNumberFormat="1" applyFont="1" applyFill="1" applyBorder="1" applyAlignment="1">
      <alignment horizontal="left" vertical="top" wrapText="1" readingOrder="1"/>
    </xf>
    <xf numFmtId="166" fontId="22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Continuous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8" fillId="0" borderId="1" xfId="0" quotePrefix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4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Continuous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49" fontId="39" fillId="0" borderId="1" xfId="0" applyNumberFormat="1" applyFont="1" applyFill="1" applyBorder="1" applyAlignment="1">
      <alignment vertical="top" wrapText="1"/>
    </xf>
    <xf numFmtId="49" fontId="43" fillId="0" borderId="1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46" fillId="0" borderId="1" xfId="0" applyNumberFormat="1" applyFont="1" applyFill="1" applyBorder="1" applyAlignment="1">
      <alignment vertical="top" wrapText="1"/>
    </xf>
    <xf numFmtId="49" fontId="44" fillId="0" borderId="1" xfId="0" applyNumberFormat="1" applyFont="1" applyFill="1" applyBorder="1" applyAlignment="1">
      <alignment vertical="top" wrapText="1"/>
    </xf>
    <xf numFmtId="49" fontId="47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1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1" fillId="0" borderId="1" xfId="0" applyFont="1" applyBorder="1" applyAlignment="1">
      <alignment horizontal="center" wrapText="1"/>
    </xf>
    <xf numFmtId="0" fontId="9" fillId="0" borderId="0" xfId="0" applyFont="1"/>
    <xf numFmtId="0" fontId="11" fillId="3" borderId="1" xfId="0" applyFont="1" applyFill="1" applyBorder="1" applyAlignment="1">
      <alignment horizontal="centerContinuous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top"/>
    </xf>
    <xf numFmtId="49" fontId="43" fillId="0" borderId="1" xfId="0" applyNumberFormat="1" applyFont="1" applyFill="1" applyBorder="1" applyAlignment="1">
      <alignment horizontal="center" vertical="center" wrapText="1"/>
    </xf>
    <xf numFmtId="166" fontId="49" fillId="0" borderId="1" xfId="0" applyNumberFormat="1" applyFont="1" applyBorder="1" applyAlignment="1">
      <alignment horizontal="right"/>
    </xf>
    <xf numFmtId="0" fontId="48" fillId="0" borderId="1" xfId="0" applyFont="1" applyBorder="1" applyAlignment="1">
      <alignment vertical="top" wrapText="1"/>
    </xf>
    <xf numFmtId="166" fontId="49" fillId="0" borderId="1" xfId="0" applyNumberFormat="1" applyFont="1" applyBorder="1" applyAlignment="1">
      <alignment horizontal="right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49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/>
    </xf>
    <xf numFmtId="0" fontId="10" fillId="5" borderId="1" xfId="0" applyNumberFormat="1" applyFont="1" applyFill="1" applyBorder="1" applyAlignment="1">
      <alignment horizontal="right"/>
    </xf>
    <xf numFmtId="0" fontId="10" fillId="0" borderId="1" xfId="0" applyNumberFormat="1" applyFont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0" fontId="26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10" fillId="0" borderId="8" xfId="1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center" vertical="center"/>
    </xf>
    <xf numFmtId="49" fontId="34" fillId="0" borderId="1" xfId="0" quotePrefix="1" applyNumberFormat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50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4" fillId="0" borderId="9" xfId="2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vertical="top" wrapText="1"/>
    </xf>
    <xf numFmtId="0" fontId="26" fillId="0" borderId="4" xfId="0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8" fillId="0" borderId="0" xfId="0" applyFont="1" applyAlignment="1">
      <alignment horizontal="center"/>
    </xf>
    <xf numFmtId="0" fontId="26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0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5" xfId="0" applyFont="1" applyBorder="1"/>
    <xf numFmtId="165" fontId="14" fillId="0" borderId="2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165" fontId="36" fillId="0" borderId="2" xfId="0" applyNumberFormat="1" applyFont="1" applyFill="1" applyBorder="1" applyAlignment="1">
      <alignment horizontal="center" vertical="center" wrapText="1"/>
    </xf>
    <xf numFmtId="165" fontId="36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cntr_arm10_Bor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showGridLines="0" tabSelected="1" workbookViewId="0">
      <selection activeCell="I22" sqref="I22"/>
    </sheetView>
  </sheetViews>
  <sheetFormatPr defaultColWidth="9.140625" defaultRowHeight="12.75" x14ac:dyDescent="0.2"/>
  <cols>
    <col min="1" max="4" width="9.140625" style="64"/>
    <col min="5" max="5" width="12.85546875" style="64" customWidth="1"/>
    <col min="6" max="6" width="3.85546875" style="64" customWidth="1"/>
    <col min="7" max="8" width="9.140625" style="64"/>
    <col min="9" max="9" width="13.42578125" style="64" customWidth="1"/>
    <col min="10" max="16384" width="9.140625" style="64"/>
  </cols>
  <sheetData>
    <row r="1" spans="1:9" ht="87.75" customHeight="1" x14ac:dyDescent="0.2">
      <c r="A1" s="85"/>
      <c r="B1" s="86"/>
      <c r="C1" s="87"/>
      <c r="D1" s="88"/>
      <c r="E1" s="89"/>
      <c r="F1" s="89"/>
      <c r="G1" s="259"/>
      <c r="H1" s="260"/>
      <c r="I1" s="260"/>
    </row>
    <row r="2" spans="1:9" ht="20.25" x14ac:dyDescent="0.2">
      <c r="A2" s="261" t="s">
        <v>900</v>
      </c>
      <c r="B2" s="261"/>
      <c r="C2" s="261"/>
      <c r="D2" s="261"/>
      <c r="E2" s="261"/>
      <c r="F2" s="261"/>
      <c r="G2" s="261"/>
      <c r="H2" s="261"/>
      <c r="I2" s="261"/>
    </row>
    <row r="3" spans="1:9" ht="18" x14ac:dyDescent="0.2">
      <c r="A3" s="86"/>
      <c r="B3" s="86"/>
      <c r="C3" s="90"/>
      <c r="D3" s="88"/>
      <c r="E3" s="89"/>
      <c r="F3" s="89"/>
      <c r="G3" s="89"/>
    </row>
    <row r="4" spans="1:9" ht="22.5" x14ac:dyDescent="0.2">
      <c r="A4" s="262" t="s">
        <v>831</v>
      </c>
      <c r="B4" s="262"/>
      <c r="C4" s="262"/>
      <c r="D4" s="262"/>
      <c r="E4" s="262"/>
      <c r="F4" s="262"/>
      <c r="G4" s="262"/>
      <c r="H4" s="262"/>
      <c r="I4" s="262"/>
    </row>
    <row r="5" spans="1:9" ht="99.75" customHeight="1" x14ac:dyDescent="0.2">
      <c r="A5" s="86"/>
      <c r="B5" s="86"/>
      <c r="C5" s="91"/>
      <c r="D5" s="88"/>
      <c r="E5" s="89"/>
      <c r="F5" s="89"/>
      <c r="G5" s="89"/>
    </row>
    <row r="6" spans="1:9" ht="44.25" customHeight="1" x14ac:dyDescent="0.2">
      <c r="A6" s="267" t="s">
        <v>1034</v>
      </c>
      <c r="B6" s="267"/>
      <c r="C6" s="267"/>
      <c r="D6" s="267"/>
      <c r="E6" s="267"/>
      <c r="F6" s="267"/>
      <c r="G6" s="267"/>
      <c r="H6" s="267"/>
      <c r="I6" s="267"/>
    </row>
    <row r="7" spans="1:9" ht="45" hidden="1" customHeight="1" x14ac:dyDescent="0.2">
      <c r="A7" s="86"/>
      <c r="B7" s="86"/>
      <c r="C7" s="92"/>
      <c r="D7" s="88"/>
      <c r="E7" s="89"/>
      <c r="F7" s="89"/>
      <c r="G7" s="89"/>
    </row>
    <row r="8" spans="1:9" ht="16.5" customHeight="1" x14ac:dyDescent="0.2">
      <c r="A8" s="263"/>
      <c r="B8" s="263"/>
      <c r="C8" s="263"/>
      <c r="D8" s="263"/>
      <c r="E8" s="263"/>
      <c r="F8" s="263"/>
      <c r="G8" s="263"/>
      <c r="H8" s="263"/>
      <c r="I8" s="263"/>
    </row>
    <row r="9" spans="1:9" ht="23.25" customHeight="1" x14ac:dyDescent="0.2">
      <c r="A9" s="93"/>
      <c r="B9" s="93"/>
      <c r="C9" s="93"/>
      <c r="D9" s="93"/>
      <c r="E9" s="237" t="s">
        <v>579</v>
      </c>
      <c r="F9" s="236" t="s">
        <v>579</v>
      </c>
      <c r="G9" s="93"/>
      <c r="H9" s="93"/>
      <c r="I9" s="93"/>
    </row>
    <row r="10" spans="1:9" ht="21" hidden="1" customHeight="1" x14ac:dyDescent="0.2">
      <c r="A10" s="265"/>
      <c r="B10" s="265"/>
      <c r="C10" s="265"/>
      <c r="D10" s="265"/>
      <c r="E10" s="265"/>
      <c r="F10" s="265"/>
      <c r="G10" s="265"/>
      <c r="H10" s="265"/>
      <c r="I10" s="265"/>
    </row>
    <row r="11" spans="1:9" ht="24" customHeight="1" x14ac:dyDescent="0.2">
      <c r="A11" s="86"/>
      <c r="B11" s="86"/>
      <c r="C11" s="89"/>
      <c r="D11" s="88"/>
      <c r="E11" s="89"/>
      <c r="F11" s="89"/>
      <c r="G11" s="89"/>
    </row>
    <row r="12" spans="1:9" ht="18" hidden="1" x14ac:dyDescent="0.2">
      <c r="A12" s="93"/>
      <c r="B12" s="93"/>
      <c r="C12" s="93"/>
      <c r="D12" s="93"/>
      <c r="E12" s="93"/>
      <c r="F12" s="93"/>
      <c r="G12" s="93"/>
    </row>
    <row r="13" spans="1:9" ht="18" hidden="1" x14ac:dyDescent="0.2">
      <c r="A13" s="93"/>
      <c r="B13" s="93"/>
      <c r="C13" s="93"/>
      <c r="D13" s="93"/>
      <c r="E13" s="93"/>
      <c r="F13" s="93"/>
      <c r="G13" s="93"/>
    </row>
    <row r="14" spans="1:9" hidden="1" x14ac:dyDescent="0.2">
      <c r="A14" s="86"/>
      <c r="B14" s="86"/>
      <c r="C14" s="87"/>
      <c r="D14" s="88"/>
      <c r="E14" s="89"/>
      <c r="F14" s="89"/>
      <c r="G14" s="89"/>
    </row>
    <row r="15" spans="1:9" ht="18" x14ac:dyDescent="0.2">
      <c r="A15" s="266"/>
      <c r="B15" s="266"/>
      <c r="C15" s="266"/>
      <c r="D15" s="266"/>
      <c r="E15" s="266"/>
      <c r="F15" s="266"/>
      <c r="G15" s="266"/>
      <c r="H15" s="266"/>
      <c r="I15" s="266"/>
    </row>
    <row r="16" spans="1:9" x14ac:dyDescent="0.2">
      <c r="A16" s="264"/>
      <c r="B16" s="264"/>
      <c r="C16" s="264"/>
      <c r="D16" s="264"/>
      <c r="E16" s="264"/>
      <c r="F16" s="264"/>
      <c r="G16" s="264"/>
      <c r="H16" s="264"/>
      <c r="I16" s="264"/>
    </row>
    <row r="17" spans="1:9" ht="34.5" customHeight="1" x14ac:dyDescent="0.2">
      <c r="A17" s="86"/>
      <c r="B17" s="86"/>
      <c r="C17" s="94"/>
      <c r="D17" s="88"/>
      <c r="E17" s="89"/>
      <c r="F17" s="89"/>
      <c r="G17" s="89"/>
    </row>
    <row r="18" spans="1:9" ht="21" customHeight="1" x14ac:dyDescent="0.2">
      <c r="A18" s="95" t="s">
        <v>910</v>
      </c>
      <c r="F18" s="258" t="s">
        <v>1039</v>
      </c>
      <c r="G18" s="258"/>
      <c r="H18" s="258"/>
      <c r="I18" s="258"/>
    </row>
    <row r="19" spans="1:9" x14ac:dyDescent="0.2">
      <c r="D19" s="96" t="s">
        <v>911</v>
      </c>
      <c r="E19" s="96"/>
      <c r="F19" s="96"/>
      <c r="G19" s="96"/>
    </row>
    <row r="22" spans="1:9" x14ac:dyDescent="0.2">
      <c r="F22" s="64" t="s">
        <v>579</v>
      </c>
    </row>
  </sheetData>
  <mergeCells count="9">
    <mergeCell ref="F18:I18"/>
    <mergeCell ref="G1:I1"/>
    <mergeCell ref="A2:I2"/>
    <mergeCell ref="A4:I4"/>
    <mergeCell ref="A8:I8"/>
    <mergeCell ref="A16:I16"/>
    <mergeCell ref="A10:I10"/>
    <mergeCell ref="A15:I15"/>
    <mergeCell ref="A6:I6"/>
  </mergeCells>
  <phoneticPr fontId="1" type="noConversion"/>
  <pageMargins left="0.94488188976377996" right="0.34" top="0.55118110236220497" bottom="0.54" header="0.511811023622047" footer="0.511811023622047"/>
  <pageSetup paperSize="9" orientation="portrait" r:id="rId1"/>
  <headerFooter alignWithMargins="0">
    <oddFooter>&amp;C2025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76"/>
  <sheetViews>
    <sheetView showGridLines="0" view="pageLayout" zoomScaleNormal="100" workbookViewId="0">
      <selection sqref="A1:F1"/>
    </sheetView>
  </sheetViews>
  <sheetFormatPr defaultColWidth="9.140625" defaultRowHeight="12.75" outlineLevelCol="1" x14ac:dyDescent="0.2"/>
  <cols>
    <col min="1" max="1" width="7" style="69" customWidth="1"/>
    <col min="2" max="2" width="49" style="75" customWidth="1"/>
    <col min="3" max="3" width="8.42578125" style="69" customWidth="1" outlineLevel="1"/>
    <col min="4" max="4" width="10.140625" style="84" customWidth="1"/>
    <col min="5" max="5" width="10.42578125" style="77" customWidth="1"/>
    <col min="6" max="6" width="9.85546875" style="77" customWidth="1"/>
    <col min="7" max="16384" width="9.140625" style="71"/>
  </cols>
  <sheetData>
    <row r="1" spans="1:6" s="64" customFormat="1" ht="18" x14ac:dyDescent="0.25">
      <c r="A1" s="270" t="s">
        <v>401</v>
      </c>
      <c r="B1" s="270"/>
      <c r="C1" s="270"/>
      <c r="D1" s="270"/>
      <c r="E1" s="270"/>
      <c r="F1" s="270"/>
    </row>
    <row r="2" spans="1:6" s="65" customFormat="1" ht="15.75" x14ac:dyDescent="0.25">
      <c r="A2" s="271" t="s">
        <v>96</v>
      </c>
      <c r="B2" s="271"/>
      <c r="C2" s="271"/>
      <c r="D2" s="271"/>
      <c r="E2" s="271"/>
      <c r="F2" s="271"/>
    </row>
    <row r="3" spans="1:6" s="64" customFormat="1" x14ac:dyDescent="0.2">
      <c r="A3" s="66"/>
      <c r="B3" s="67"/>
      <c r="C3" s="68"/>
      <c r="D3" s="67"/>
    </row>
    <row r="4" spans="1:6" x14ac:dyDescent="0.2">
      <c r="B4" s="69"/>
      <c r="D4" s="70"/>
      <c r="E4" s="71"/>
      <c r="F4" s="165" t="s">
        <v>696</v>
      </c>
    </row>
    <row r="5" spans="1:6" x14ac:dyDescent="0.2">
      <c r="A5" s="269" t="s">
        <v>463</v>
      </c>
      <c r="B5" s="269" t="s">
        <v>30</v>
      </c>
      <c r="C5" s="269" t="s">
        <v>462</v>
      </c>
      <c r="D5" s="269" t="s">
        <v>473</v>
      </c>
      <c r="E5" s="166" t="s">
        <v>395</v>
      </c>
      <c r="F5" s="166"/>
    </row>
    <row r="6" spans="1:6" ht="24" x14ac:dyDescent="0.2">
      <c r="A6" s="269"/>
      <c r="B6" s="269"/>
      <c r="C6" s="269"/>
      <c r="D6" s="269"/>
      <c r="E6" s="11" t="s">
        <v>464</v>
      </c>
      <c r="F6" s="11" t="s">
        <v>465</v>
      </c>
    </row>
    <row r="7" spans="1:6" s="69" customFormat="1" x14ac:dyDescent="0.2">
      <c r="A7" s="167">
        <v>1</v>
      </c>
      <c r="B7" s="168">
        <v>2</v>
      </c>
      <c r="C7" s="72">
        <v>3</v>
      </c>
      <c r="D7" s="72">
        <v>4</v>
      </c>
      <c r="E7" s="72">
        <v>5</v>
      </c>
      <c r="F7" s="168">
        <v>6</v>
      </c>
    </row>
    <row r="8" spans="1:6" s="70" customFormat="1" ht="31.5" customHeight="1" x14ac:dyDescent="0.2">
      <c r="A8" s="169" t="s">
        <v>692</v>
      </c>
      <c r="B8" s="170" t="s">
        <v>375</v>
      </c>
      <c r="C8" s="168"/>
      <c r="D8" s="152">
        <f>SUM(E8)</f>
        <v>560010.5</v>
      </c>
      <c r="E8" s="24">
        <f>SUM(E9,E51,E72)</f>
        <v>560010.5</v>
      </c>
      <c r="F8" s="24">
        <f>SUM(F9,F51,F72,F102)</f>
        <v>4325</v>
      </c>
    </row>
    <row r="9" spans="1:6" s="73" customFormat="1" ht="14.25" customHeight="1" x14ac:dyDescent="0.2">
      <c r="A9" s="171" t="s">
        <v>693</v>
      </c>
      <c r="B9" s="172" t="s">
        <v>376</v>
      </c>
      <c r="C9" s="173">
        <v>7100</v>
      </c>
      <c r="D9" s="152">
        <f t="shared" ref="D9:D10" si="0">SUM(E9:F9)</f>
        <v>115720</v>
      </c>
      <c r="E9" s="24">
        <f>SUM(E10,E14,E16,E41,E45)</f>
        <v>115720</v>
      </c>
      <c r="F9" s="72" t="s">
        <v>701</v>
      </c>
    </row>
    <row r="10" spans="1:6" s="73" customFormat="1" ht="24.75" customHeight="1" x14ac:dyDescent="0.2">
      <c r="A10" s="171" t="s">
        <v>494</v>
      </c>
      <c r="B10" s="172" t="s">
        <v>367</v>
      </c>
      <c r="C10" s="173">
        <v>7131</v>
      </c>
      <c r="D10" s="152">
        <f t="shared" si="0"/>
        <v>38000</v>
      </c>
      <c r="E10" s="24">
        <f>SUM(E11:E13)</f>
        <v>38000</v>
      </c>
      <c r="F10" s="72" t="s">
        <v>701</v>
      </c>
    </row>
    <row r="11" spans="1:6" ht="27" customHeight="1" x14ac:dyDescent="0.2">
      <c r="A11" s="174" t="s">
        <v>97</v>
      </c>
      <c r="B11" s="175" t="s">
        <v>31</v>
      </c>
      <c r="C11" s="72"/>
      <c r="D11" s="152">
        <f t="shared" ref="D11:D17" si="1">E11</f>
        <v>0</v>
      </c>
      <c r="E11" s="176">
        <v>0</v>
      </c>
      <c r="F11" s="72" t="s">
        <v>701</v>
      </c>
    </row>
    <row r="12" spans="1:6" ht="27" customHeight="1" x14ac:dyDescent="0.2">
      <c r="A12" s="174" t="s">
        <v>98</v>
      </c>
      <c r="B12" s="175" t="s">
        <v>32</v>
      </c>
      <c r="C12" s="72"/>
      <c r="D12" s="152">
        <f t="shared" si="1"/>
        <v>0</v>
      </c>
      <c r="E12" s="176">
        <v>0</v>
      </c>
      <c r="F12" s="72" t="s">
        <v>701</v>
      </c>
    </row>
    <row r="13" spans="1:6" ht="27" customHeight="1" x14ac:dyDescent="0.2">
      <c r="A13" s="174" t="s">
        <v>1020</v>
      </c>
      <c r="B13" s="238" t="s">
        <v>1021</v>
      </c>
      <c r="C13" s="72"/>
      <c r="D13" s="152">
        <f t="shared" si="1"/>
        <v>38000</v>
      </c>
      <c r="E13" s="176">
        <v>38000</v>
      </c>
      <c r="F13" s="72"/>
    </row>
    <row r="14" spans="1:6" s="73" customFormat="1" ht="15" customHeight="1" x14ac:dyDescent="0.2">
      <c r="A14" s="171" t="s">
        <v>495</v>
      </c>
      <c r="B14" s="172" t="s">
        <v>368</v>
      </c>
      <c r="C14" s="173">
        <v>7136</v>
      </c>
      <c r="D14" s="152">
        <f t="shared" si="1"/>
        <v>56000</v>
      </c>
      <c r="E14" s="24">
        <f>E15</f>
        <v>56000</v>
      </c>
      <c r="F14" s="72" t="s">
        <v>701</v>
      </c>
    </row>
    <row r="15" spans="1:6" x14ac:dyDescent="0.2">
      <c r="A15" s="174" t="s">
        <v>99</v>
      </c>
      <c r="B15" s="175" t="s">
        <v>33</v>
      </c>
      <c r="C15" s="72"/>
      <c r="D15" s="152">
        <f t="shared" si="1"/>
        <v>56000</v>
      </c>
      <c r="E15" s="176">
        <v>56000</v>
      </c>
      <c r="F15" s="72" t="s">
        <v>701</v>
      </c>
    </row>
    <row r="16" spans="1:6" s="73" customFormat="1" ht="26.25" customHeight="1" x14ac:dyDescent="0.2">
      <c r="A16" s="171" t="s">
        <v>498</v>
      </c>
      <c r="B16" s="172" t="s">
        <v>369</v>
      </c>
      <c r="C16" s="173">
        <v>7145</v>
      </c>
      <c r="D16" s="152">
        <f t="shared" si="1"/>
        <v>21720</v>
      </c>
      <c r="E16" s="24">
        <f>E17</f>
        <v>21720</v>
      </c>
      <c r="F16" s="72" t="s">
        <v>701</v>
      </c>
    </row>
    <row r="17" spans="1:6" ht="14.25" customHeight="1" x14ac:dyDescent="0.2">
      <c r="A17" s="174" t="s">
        <v>100</v>
      </c>
      <c r="B17" s="175" t="s">
        <v>377</v>
      </c>
      <c r="C17" s="72">
        <v>71452</v>
      </c>
      <c r="D17" s="152">
        <f t="shared" si="1"/>
        <v>21720</v>
      </c>
      <c r="E17" s="74">
        <f>E19+E23+E25+E34+E40</f>
        <v>21720</v>
      </c>
      <c r="F17" s="72" t="s">
        <v>701</v>
      </c>
    </row>
    <row r="18" spans="1:6" s="70" customFormat="1" ht="38.25" customHeight="1" x14ac:dyDescent="0.2">
      <c r="A18" s="174" t="s">
        <v>101</v>
      </c>
      <c r="B18" s="177" t="s">
        <v>378</v>
      </c>
      <c r="C18" s="72"/>
      <c r="D18" s="74">
        <f>SUM(E18:F18)</f>
        <v>0</v>
      </c>
      <c r="E18" s="74"/>
      <c r="F18" s="72" t="s">
        <v>701</v>
      </c>
    </row>
    <row r="19" spans="1:6" s="70" customFormat="1" x14ac:dyDescent="0.2">
      <c r="A19" s="174" t="s">
        <v>102</v>
      </c>
      <c r="B19" s="177" t="s">
        <v>34</v>
      </c>
      <c r="C19" s="72"/>
      <c r="D19" s="74">
        <f t="shared" ref="D19:D37" si="2">SUM(E19:F19)</f>
        <v>20000</v>
      </c>
      <c r="E19" s="74">
        <v>20000</v>
      </c>
      <c r="F19" s="72" t="s">
        <v>701</v>
      </c>
    </row>
    <row r="20" spans="1:6" s="70" customFormat="1" ht="12.75" customHeight="1" x14ac:dyDescent="0.2">
      <c r="A20" s="174" t="s">
        <v>103</v>
      </c>
      <c r="B20" s="177" t="s">
        <v>35</v>
      </c>
      <c r="C20" s="72"/>
      <c r="D20" s="74">
        <f t="shared" si="2"/>
        <v>0</v>
      </c>
      <c r="E20" s="74"/>
      <c r="F20" s="72" t="s">
        <v>701</v>
      </c>
    </row>
    <row r="21" spans="1:6" s="70" customFormat="1" ht="92.25" customHeight="1" x14ac:dyDescent="0.2">
      <c r="A21" s="174" t="s">
        <v>104</v>
      </c>
      <c r="B21" s="177" t="s">
        <v>61</v>
      </c>
      <c r="C21" s="72"/>
      <c r="D21" s="74">
        <f t="shared" si="2"/>
        <v>0</v>
      </c>
      <c r="E21" s="74"/>
      <c r="F21" s="72" t="s">
        <v>701</v>
      </c>
    </row>
    <row r="22" spans="1:6" s="70" customFormat="1" ht="38.25" x14ac:dyDescent="0.2">
      <c r="A22" s="167" t="s">
        <v>105</v>
      </c>
      <c r="B22" s="177" t="s">
        <v>37</v>
      </c>
      <c r="C22" s="72"/>
      <c r="D22" s="74">
        <f t="shared" si="2"/>
        <v>0</v>
      </c>
      <c r="E22" s="74"/>
      <c r="F22" s="72" t="s">
        <v>701</v>
      </c>
    </row>
    <row r="23" spans="1:6" s="70" customFormat="1" ht="53.25" customHeight="1" x14ac:dyDescent="0.2">
      <c r="A23" s="174" t="s">
        <v>106</v>
      </c>
      <c r="B23" s="177" t="s">
        <v>600</v>
      </c>
      <c r="C23" s="72"/>
      <c r="D23" s="74">
        <f t="shared" si="2"/>
        <v>1000</v>
      </c>
      <c r="E23" s="178">
        <v>1000</v>
      </c>
      <c r="F23" s="72" t="s">
        <v>701</v>
      </c>
    </row>
    <row r="24" spans="1:6" s="70" customFormat="1" ht="25.5" x14ac:dyDescent="0.2">
      <c r="A24" s="174" t="s">
        <v>107</v>
      </c>
      <c r="B24" s="177" t="s">
        <v>38</v>
      </c>
      <c r="C24" s="72"/>
      <c r="D24" s="74">
        <f t="shared" si="2"/>
        <v>0</v>
      </c>
      <c r="E24" s="74"/>
      <c r="F24" s="72" t="s">
        <v>701</v>
      </c>
    </row>
    <row r="25" spans="1:6" s="70" customFormat="1" ht="51.75" customHeight="1" x14ac:dyDescent="0.2">
      <c r="A25" s="174" t="s">
        <v>108</v>
      </c>
      <c r="B25" s="177" t="s">
        <v>601</v>
      </c>
      <c r="C25" s="72"/>
      <c r="D25" s="74">
        <f t="shared" si="2"/>
        <v>220</v>
      </c>
      <c r="E25" s="74">
        <v>220</v>
      </c>
      <c r="F25" s="72" t="s">
        <v>701</v>
      </c>
    </row>
    <row r="26" spans="1:6" s="70" customFormat="1" ht="63.75" x14ac:dyDescent="0.2">
      <c r="A26" s="174" t="s">
        <v>109</v>
      </c>
      <c r="B26" s="177" t="s">
        <v>602</v>
      </c>
      <c r="C26" s="72"/>
      <c r="D26" s="74">
        <f t="shared" si="2"/>
        <v>0</v>
      </c>
      <c r="E26" s="30">
        <f>SUM(E27:E32)</f>
        <v>0</v>
      </c>
      <c r="F26" s="72" t="s">
        <v>701</v>
      </c>
    </row>
    <row r="27" spans="1:6" s="70" customFormat="1" hidden="1" x14ac:dyDescent="0.2">
      <c r="A27" s="174"/>
      <c r="B27" s="177" t="s">
        <v>520</v>
      </c>
      <c r="C27" s="72"/>
      <c r="D27" s="74"/>
      <c r="E27" s="74"/>
      <c r="F27" s="72"/>
    </row>
    <row r="28" spans="1:6" s="70" customFormat="1" hidden="1" x14ac:dyDescent="0.2">
      <c r="A28" s="174"/>
      <c r="B28" s="177" t="s">
        <v>521</v>
      </c>
      <c r="C28" s="72"/>
      <c r="D28" s="74"/>
      <c r="E28" s="74"/>
      <c r="F28" s="72"/>
    </row>
    <row r="29" spans="1:6" s="70" customFormat="1" hidden="1" x14ac:dyDescent="0.2">
      <c r="A29" s="174"/>
      <c r="B29" s="177" t="s">
        <v>522</v>
      </c>
      <c r="C29" s="72"/>
      <c r="D29" s="74"/>
      <c r="E29" s="74"/>
      <c r="F29" s="72"/>
    </row>
    <row r="30" spans="1:6" s="70" customFormat="1" hidden="1" x14ac:dyDescent="0.2">
      <c r="A30" s="174"/>
      <c r="B30" s="177" t="s">
        <v>523</v>
      </c>
      <c r="C30" s="72"/>
      <c r="D30" s="74"/>
      <c r="E30" s="74"/>
      <c r="F30" s="72"/>
    </row>
    <row r="31" spans="1:6" s="70" customFormat="1" hidden="1" x14ac:dyDescent="0.2">
      <c r="A31" s="174"/>
      <c r="B31" s="177" t="s">
        <v>524</v>
      </c>
      <c r="C31" s="72"/>
      <c r="D31" s="74"/>
      <c r="E31" s="74"/>
      <c r="F31" s="72"/>
    </row>
    <row r="32" spans="1:6" s="70" customFormat="1" hidden="1" x14ac:dyDescent="0.2">
      <c r="A32" s="174"/>
      <c r="B32" s="177" t="s">
        <v>525</v>
      </c>
      <c r="C32" s="72"/>
      <c r="D32" s="74"/>
      <c r="E32" s="74"/>
      <c r="F32" s="72"/>
    </row>
    <row r="33" spans="1:6" s="70" customFormat="1" ht="38.25" customHeight="1" x14ac:dyDescent="0.2">
      <c r="A33" s="174" t="s">
        <v>110</v>
      </c>
      <c r="B33" s="177" t="s">
        <v>603</v>
      </c>
      <c r="C33" s="72"/>
      <c r="D33" s="74">
        <f t="shared" si="2"/>
        <v>0</v>
      </c>
      <c r="E33" s="74"/>
      <c r="F33" s="72" t="s">
        <v>701</v>
      </c>
    </row>
    <row r="34" spans="1:6" s="70" customFormat="1" ht="25.5" x14ac:dyDescent="0.2">
      <c r="A34" s="174" t="s">
        <v>111</v>
      </c>
      <c r="B34" s="177" t="s">
        <v>604</v>
      </c>
      <c r="C34" s="72"/>
      <c r="D34" s="74">
        <f t="shared" si="2"/>
        <v>200</v>
      </c>
      <c r="E34" s="74">
        <v>200</v>
      </c>
      <c r="F34" s="72" t="s">
        <v>701</v>
      </c>
    </row>
    <row r="35" spans="1:6" s="70" customFormat="1" ht="25.5" x14ac:dyDescent="0.2">
      <c r="A35" s="174" t="s">
        <v>112</v>
      </c>
      <c r="B35" s="177" t="s">
        <v>605</v>
      </c>
      <c r="C35" s="72"/>
      <c r="D35" s="74">
        <f t="shared" si="2"/>
        <v>0</v>
      </c>
      <c r="E35" s="74"/>
      <c r="F35" s="72" t="s">
        <v>701</v>
      </c>
    </row>
    <row r="36" spans="1:6" s="70" customFormat="1" ht="52.5" customHeight="1" x14ac:dyDescent="0.2">
      <c r="A36" s="174" t="s">
        <v>113</v>
      </c>
      <c r="B36" s="177" t="s">
        <v>606</v>
      </c>
      <c r="C36" s="72"/>
      <c r="D36" s="74">
        <f t="shared" si="2"/>
        <v>0</v>
      </c>
      <c r="E36" s="74"/>
      <c r="F36" s="72" t="s">
        <v>701</v>
      </c>
    </row>
    <row r="37" spans="1:6" s="70" customFormat="1" ht="27.75" customHeight="1" x14ac:dyDescent="0.2">
      <c r="A37" s="174" t="s">
        <v>389</v>
      </c>
      <c r="B37" s="177" t="s">
        <v>607</v>
      </c>
      <c r="C37" s="72"/>
      <c r="D37" s="74">
        <f t="shared" si="2"/>
        <v>0</v>
      </c>
      <c r="E37" s="74"/>
      <c r="F37" s="72" t="s">
        <v>701</v>
      </c>
    </row>
    <row r="38" spans="1:6" s="70" customFormat="1" ht="27.75" customHeight="1" x14ac:dyDescent="0.2">
      <c r="A38" s="167" t="s">
        <v>902</v>
      </c>
      <c r="B38" s="177" t="s">
        <v>903</v>
      </c>
      <c r="C38" s="72"/>
      <c r="D38" s="74">
        <v>0</v>
      </c>
      <c r="E38" s="74"/>
      <c r="F38" s="72"/>
    </row>
    <row r="39" spans="1:6" s="70" customFormat="1" ht="40.5" customHeight="1" x14ac:dyDescent="0.2">
      <c r="A39" s="167" t="s">
        <v>904</v>
      </c>
      <c r="B39" s="177" t="s">
        <v>905</v>
      </c>
      <c r="C39" s="72"/>
      <c r="D39" s="74">
        <v>0</v>
      </c>
      <c r="E39" s="74"/>
      <c r="F39" s="72"/>
    </row>
    <row r="40" spans="1:6" s="70" customFormat="1" ht="27" customHeight="1" x14ac:dyDescent="0.2">
      <c r="A40" s="167" t="s">
        <v>906</v>
      </c>
      <c r="B40" s="177" t="s">
        <v>907</v>
      </c>
      <c r="C40" s="72"/>
      <c r="D40" s="74">
        <f t="shared" ref="D40" si="3">SUM(E40:F40)</f>
        <v>300</v>
      </c>
      <c r="E40" s="74">
        <v>300</v>
      </c>
      <c r="F40" s="72"/>
    </row>
    <row r="41" spans="1:6" s="73" customFormat="1" ht="26.25" customHeight="1" x14ac:dyDescent="0.2">
      <c r="A41" s="167" t="s">
        <v>908</v>
      </c>
      <c r="B41" s="177" t="s">
        <v>909</v>
      </c>
      <c r="C41" s="72"/>
      <c r="D41" s="74">
        <v>0</v>
      </c>
      <c r="E41" s="74"/>
      <c r="F41" s="72" t="s">
        <v>701</v>
      </c>
    </row>
    <row r="42" spans="1:6" ht="14.25" customHeight="1" x14ac:dyDescent="0.2">
      <c r="A42" s="174" t="s">
        <v>114</v>
      </c>
      <c r="B42" s="175" t="s">
        <v>379</v>
      </c>
      <c r="C42" s="72"/>
      <c r="D42" s="74">
        <f>SUM(E42:F42)</f>
        <v>0</v>
      </c>
      <c r="E42" s="30">
        <f>SUM(E43:E44)</f>
        <v>0</v>
      </c>
      <c r="F42" s="72" t="s">
        <v>701</v>
      </c>
    </row>
    <row r="43" spans="1:6" s="70" customFormat="1" ht="77.25" customHeight="1" x14ac:dyDescent="0.2">
      <c r="A43" s="174" t="s">
        <v>115</v>
      </c>
      <c r="B43" s="177" t="s">
        <v>39</v>
      </c>
      <c r="C43" s="72"/>
      <c r="D43" s="74">
        <f>SUM(E43:F43)</f>
        <v>0</v>
      </c>
      <c r="E43" s="74"/>
      <c r="F43" s="72" t="s">
        <v>701</v>
      </c>
    </row>
    <row r="44" spans="1:6" s="70" customFormat="1" ht="75.75" customHeight="1" x14ac:dyDescent="0.2">
      <c r="A44" s="167" t="s">
        <v>116</v>
      </c>
      <c r="B44" s="177" t="s">
        <v>370</v>
      </c>
      <c r="C44" s="72"/>
      <c r="D44" s="74">
        <f>SUM(E44:F44)</f>
        <v>0</v>
      </c>
      <c r="E44" s="74"/>
      <c r="F44" s="72" t="s">
        <v>701</v>
      </c>
    </row>
    <row r="45" spans="1:6" s="73" customFormat="1" ht="14.25" customHeight="1" x14ac:dyDescent="0.2">
      <c r="A45" s="171" t="s">
        <v>117</v>
      </c>
      <c r="B45" s="172" t="s">
        <v>380</v>
      </c>
      <c r="C45" s="173">
        <v>7161</v>
      </c>
      <c r="D45" s="152">
        <f t="shared" ref="D45:D98" si="4">SUM(E45:F45)</f>
        <v>0</v>
      </c>
      <c r="E45" s="24">
        <f>SUM(E46+E50)</f>
        <v>0</v>
      </c>
      <c r="F45" s="72" t="s">
        <v>701</v>
      </c>
    </row>
    <row r="46" spans="1:6" ht="38.25" customHeight="1" x14ac:dyDescent="0.2">
      <c r="A46" s="174" t="s">
        <v>118</v>
      </c>
      <c r="B46" s="175" t="s">
        <v>381</v>
      </c>
      <c r="C46" s="72"/>
      <c r="D46" s="152">
        <f t="shared" si="4"/>
        <v>0</v>
      </c>
      <c r="E46" s="30">
        <f>SUM(E47:E49)</f>
        <v>0</v>
      </c>
      <c r="F46" s="72" t="s">
        <v>701</v>
      </c>
    </row>
    <row r="47" spans="1:6" s="70" customFormat="1" x14ac:dyDescent="0.2">
      <c r="A47" s="179" t="s">
        <v>119</v>
      </c>
      <c r="B47" s="177" t="s">
        <v>40</v>
      </c>
      <c r="C47" s="72"/>
      <c r="D47" s="152">
        <f t="shared" si="4"/>
        <v>0</v>
      </c>
      <c r="E47" s="74"/>
      <c r="F47" s="72" t="s">
        <v>701</v>
      </c>
    </row>
    <row r="48" spans="1:6" s="70" customFormat="1" x14ac:dyDescent="0.2">
      <c r="A48" s="179" t="s">
        <v>120</v>
      </c>
      <c r="B48" s="177" t="s">
        <v>67</v>
      </c>
      <c r="C48" s="72"/>
      <c r="D48" s="152">
        <f t="shared" si="4"/>
        <v>0</v>
      </c>
      <c r="E48" s="74"/>
      <c r="F48" s="72" t="s">
        <v>701</v>
      </c>
    </row>
    <row r="49" spans="1:6" s="70" customFormat="1" ht="38.25" x14ac:dyDescent="0.2">
      <c r="A49" s="179" t="s">
        <v>121</v>
      </c>
      <c r="B49" s="177" t="s">
        <v>68</v>
      </c>
      <c r="C49" s="72"/>
      <c r="D49" s="152">
        <f t="shared" si="4"/>
        <v>0</v>
      </c>
      <c r="E49" s="74"/>
      <c r="F49" s="72" t="s">
        <v>701</v>
      </c>
    </row>
    <row r="50" spans="1:6" s="70" customFormat="1" ht="64.5" customHeight="1" x14ac:dyDescent="0.2">
      <c r="A50" s="179" t="s">
        <v>762</v>
      </c>
      <c r="B50" s="177" t="s">
        <v>197</v>
      </c>
      <c r="C50" s="72"/>
      <c r="D50" s="74">
        <f t="shared" si="4"/>
        <v>0</v>
      </c>
      <c r="E50" s="74"/>
      <c r="F50" s="72" t="s">
        <v>701</v>
      </c>
    </row>
    <row r="51" spans="1:6" s="73" customFormat="1" ht="13.5" customHeight="1" x14ac:dyDescent="0.2">
      <c r="A51" s="171" t="s">
        <v>694</v>
      </c>
      <c r="B51" s="172" t="s">
        <v>382</v>
      </c>
      <c r="C51" s="173">
        <v>7300</v>
      </c>
      <c r="D51" s="74">
        <f t="shared" si="4"/>
        <v>365209</v>
      </c>
      <c r="E51" s="24">
        <f>SUM(E52+E56+E60)</f>
        <v>360884</v>
      </c>
      <c r="F51" s="24">
        <f>SUM(F54+F58+F68)</f>
        <v>4325</v>
      </c>
    </row>
    <row r="52" spans="1:6" s="73" customFormat="1" ht="27.75" customHeight="1" x14ac:dyDescent="0.2">
      <c r="A52" s="171" t="s">
        <v>501</v>
      </c>
      <c r="B52" s="172" t="s">
        <v>709</v>
      </c>
      <c r="C52" s="173">
        <v>7311</v>
      </c>
      <c r="D52" s="74">
        <f t="shared" si="4"/>
        <v>0</v>
      </c>
      <c r="E52" s="24">
        <f>SUM(E53)</f>
        <v>0</v>
      </c>
      <c r="F52" s="72" t="s">
        <v>701</v>
      </c>
    </row>
    <row r="53" spans="1:6" ht="52.5" customHeight="1" x14ac:dyDescent="0.2">
      <c r="A53" s="174" t="s">
        <v>122</v>
      </c>
      <c r="B53" s="175" t="s">
        <v>386</v>
      </c>
      <c r="C53" s="180"/>
      <c r="D53" s="74">
        <f t="shared" si="4"/>
        <v>0</v>
      </c>
      <c r="E53" s="74"/>
      <c r="F53" s="72" t="s">
        <v>701</v>
      </c>
    </row>
    <row r="54" spans="1:6" s="73" customFormat="1" ht="27.75" customHeight="1" x14ac:dyDescent="0.2">
      <c r="A54" s="181" t="s">
        <v>502</v>
      </c>
      <c r="B54" s="172" t="s">
        <v>371</v>
      </c>
      <c r="C54" s="182">
        <v>7312</v>
      </c>
      <c r="D54" s="74">
        <f t="shared" si="4"/>
        <v>0</v>
      </c>
      <c r="E54" s="72" t="s">
        <v>701</v>
      </c>
      <c r="F54" s="30">
        <f>SUM(F55)</f>
        <v>0</v>
      </c>
    </row>
    <row r="55" spans="1:6" ht="52.5" customHeight="1" x14ac:dyDescent="0.2">
      <c r="A55" s="167" t="s">
        <v>503</v>
      </c>
      <c r="B55" s="175" t="s">
        <v>387</v>
      </c>
      <c r="C55" s="180"/>
      <c r="D55" s="74">
        <f t="shared" si="4"/>
        <v>0</v>
      </c>
      <c r="E55" s="72" t="s">
        <v>701</v>
      </c>
      <c r="F55" s="74"/>
    </row>
    <row r="56" spans="1:6" s="73" customFormat="1" ht="38.25" x14ac:dyDescent="0.2">
      <c r="A56" s="181" t="s">
        <v>123</v>
      </c>
      <c r="B56" s="172" t="s">
        <v>372</v>
      </c>
      <c r="C56" s="182">
        <v>7321</v>
      </c>
      <c r="D56" s="74">
        <f t="shared" si="4"/>
        <v>0</v>
      </c>
      <c r="E56" s="30">
        <f>SUM(E57)</f>
        <v>0</v>
      </c>
      <c r="F56" s="72" t="s">
        <v>701</v>
      </c>
    </row>
    <row r="57" spans="1:6" ht="51" x14ac:dyDescent="0.2">
      <c r="A57" s="174" t="s">
        <v>124</v>
      </c>
      <c r="B57" s="175" t="s">
        <v>41</v>
      </c>
      <c r="C57" s="180"/>
      <c r="D57" s="74">
        <f t="shared" si="4"/>
        <v>0</v>
      </c>
      <c r="E57" s="74"/>
      <c r="F57" s="72" t="s">
        <v>701</v>
      </c>
    </row>
    <row r="58" spans="1:6" s="73" customFormat="1" ht="38.25" x14ac:dyDescent="0.2">
      <c r="A58" s="181" t="s">
        <v>125</v>
      </c>
      <c r="B58" s="172" t="s">
        <v>373</v>
      </c>
      <c r="C58" s="182">
        <v>7322</v>
      </c>
      <c r="D58" s="74">
        <f t="shared" si="4"/>
        <v>0</v>
      </c>
      <c r="E58" s="72" t="s">
        <v>701</v>
      </c>
      <c r="F58" s="30">
        <f>SUM(F59)</f>
        <v>0</v>
      </c>
    </row>
    <row r="59" spans="1:6" ht="51" x14ac:dyDescent="0.2">
      <c r="A59" s="174" t="s">
        <v>126</v>
      </c>
      <c r="B59" s="175" t="s">
        <v>42</v>
      </c>
      <c r="C59" s="180"/>
      <c r="D59" s="74">
        <f t="shared" si="4"/>
        <v>0</v>
      </c>
      <c r="E59" s="72" t="s">
        <v>701</v>
      </c>
      <c r="F59" s="74"/>
    </row>
    <row r="60" spans="1:6" s="73" customFormat="1" ht="26.25" customHeight="1" x14ac:dyDescent="0.2">
      <c r="A60" s="171" t="s">
        <v>127</v>
      </c>
      <c r="B60" s="172" t="s">
        <v>383</v>
      </c>
      <c r="C60" s="173">
        <v>7331</v>
      </c>
      <c r="D60" s="74">
        <f t="shared" si="4"/>
        <v>360884</v>
      </c>
      <c r="E60" s="24">
        <f>SUM(E61+E62+E65+E66)</f>
        <v>360884</v>
      </c>
      <c r="F60" s="72" t="s">
        <v>701</v>
      </c>
    </row>
    <row r="61" spans="1:6" ht="27" customHeight="1" x14ac:dyDescent="0.2">
      <c r="A61" s="174" t="s">
        <v>128</v>
      </c>
      <c r="B61" s="175" t="s">
        <v>43</v>
      </c>
      <c r="C61" s="72"/>
      <c r="D61" s="74">
        <f t="shared" si="4"/>
        <v>360884</v>
      </c>
      <c r="E61" s="178">
        <v>360884</v>
      </c>
      <c r="F61" s="72" t="s">
        <v>701</v>
      </c>
    </row>
    <row r="62" spans="1:6" ht="25.5" x14ac:dyDescent="0.2">
      <c r="A62" s="174" t="s">
        <v>129</v>
      </c>
      <c r="B62" s="175" t="s">
        <v>62</v>
      </c>
      <c r="C62" s="180"/>
      <c r="D62" s="74">
        <f t="shared" si="4"/>
        <v>0</v>
      </c>
      <c r="E62" s="30">
        <v>0</v>
      </c>
      <c r="F62" s="72" t="s">
        <v>701</v>
      </c>
    </row>
    <row r="63" spans="1:6" ht="51" x14ac:dyDescent="0.2">
      <c r="A63" s="174" t="s">
        <v>130</v>
      </c>
      <c r="B63" s="177" t="s">
        <v>44</v>
      </c>
      <c r="C63" s="72"/>
      <c r="D63" s="74">
        <f t="shared" si="4"/>
        <v>0</v>
      </c>
      <c r="E63" s="74"/>
      <c r="F63" s="72" t="s">
        <v>701</v>
      </c>
    </row>
    <row r="64" spans="1:6" ht="25.5" x14ac:dyDescent="0.2">
      <c r="A64" s="174" t="s">
        <v>131</v>
      </c>
      <c r="B64" s="177" t="s">
        <v>63</v>
      </c>
      <c r="C64" s="72"/>
      <c r="D64" s="74">
        <v>0</v>
      </c>
      <c r="E64" s="74">
        <v>0</v>
      </c>
      <c r="F64" s="72" t="s">
        <v>701</v>
      </c>
    </row>
    <row r="65" spans="1:6" ht="38.25" x14ac:dyDescent="0.2">
      <c r="A65" s="174" t="s">
        <v>132</v>
      </c>
      <c r="B65" s="175" t="s">
        <v>64</v>
      </c>
      <c r="C65" s="180"/>
      <c r="D65" s="74">
        <f t="shared" si="4"/>
        <v>0</v>
      </c>
      <c r="E65" s="74"/>
      <c r="F65" s="72" t="s">
        <v>701</v>
      </c>
    </row>
    <row r="66" spans="1:6" ht="38.25" x14ac:dyDescent="0.2">
      <c r="A66" s="174" t="s">
        <v>133</v>
      </c>
      <c r="B66" s="175" t="s">
        <v>374</v>
      </c>
      <c r="C66" s="180"/>
      <c r="D66" s="74">
        <f t="shared" si="4"/>
        <v>0</v>
      </c>
      <c r="E66" s="74"/>
      <c r="F66" s="72" t="s">
        <v>701</v>
      </c>
    </row>
    <row r="67" spans="1:6" ht="27" customHeight="1" x14ac:dyDescent="0.2">
      <c r="A67" s="174" t="s">
        <v>134</v>
      </c>
      <c r="B67" s="177" t="s">
        <v>519</v>
      </c>
      <c r="C67" s="180"/>
      <c r="D67" s="74">
        <f t="shared" si="4"/>
        <v>0</v>
      </c>
      <c r="E67" s="74"/>
      <c r="F67" s="72" t="s">
        <v>701</v>
      </c>
    </row>
    <row r="68" spans="1:6" s="73" customFormat="1" ht="27" customHeight="1" x14ac:dyDescent="0.2">
      <c r="A68" s="171" t="s">
        <v>135</v>
      </c>
      <c r="B68" s="172" t="s">
        <v>384</v>
      </c>
      <c r="C68" s="173">
        <v>7332</v>
      </c>
      <c r="D68" s="74">
        <f t="shared" si="4"/>
        <v>4325</v>
      </c>
      <c r="E68" s="72" t="s">
        <v>701</v>
      </c>
      <c r="F68" s="30">
        <f>SUM(F69:F70)</f>
        <v>4325</v>
      </c>
    </row>
    <row r="69" spans="1:6" ht="38.25" x14ac:dyDescent="0.2">
      <c r="A69" s="174" t="s">
        <v>136</v>
      </c>
      <c r="B69" s="175" t="s">
        <v>89</v>
      </c>
      <c r="C69" s="180"/>
      <c r="D69" s="74">
        <f t="shared" si="4"/>
        <v>4325</v>
      </c>
      <c r="E69" s="72" t="s">
        <v>701</v>
      </c>
      <c r="F69" s="74">
        <v>4325</v>
      </c>
    </row>
    <row r="70" spans="1:6" ht="38.25" x14ac:dyDescent="0.2">
      <c r="A70" s="174" t="s">
        <v>137</v>
      </c>
      <c r="B70" s="175" t="s">
        <v>69</v>
      </c>
      <c r="C70" s="180"/>
      <c r="D70" s="74">
        <f t="shared" si="4"/>
        <v>0</v>
      </c>
      <c r="E70" s="72" t="s">
        <v>701</v>
      </c>
      <c r="F70" s="74"/>
    </row>
    <row r="71" spans="1:6" ht="27.75" customHeight="1" x14ac:dyDescent="0.2">
      <c r="A71" s="174" t="s">
        <v>138</v>
      </c>
      <c r="B71" s="177" t="s">
        <v>519</v>
      </c>
      <c r="C71" s="180"/>
      <c r="D71" s="74">
        <f t="shared" si="4"/>
        <v>0</v>
      </c>
      <c r="E71" s="72" t="s">
        <v>701</v>
      </c>
      <c r="F71" s="74"/>
    </row>
    <row r="72" spans="1:6" s="73" customFormat="1" ht="24.75" customHeight="1" x14ac:dyDescent="0.2">
      <c r="A72" s="171" t="s">
        <v>695</v>
      </c>
      <c r="B72" s="172" t="s">
        <v>45</v>
      </c>
      <c r="C72" s="173">
        <v>7400</v>
      </c>
      <c r="D72" s="74">
        <f t="shared" si="4"/>
        <v>83406.5</v>
      </c>
      <c r="E72" s="24">
        <f>SUM(E75+E77+E82+E86+E100+E94)</f>
        <v>83406.5</v>
      </c>
      <c r="F72" s="24">
        <f>SUM(F73+F97)</f>
        <v>0</v>
      </c>
    </row>
    <row r="73" spans="1:6" s="73" customFormat="1" x14ac:dyDescent="0.2">
      <c r="A73" s="171" t="s">
        <v>507</v>
      </c>
      <c r="B73" s="172" t="s">
        <v>947</v>
      </c>
      <c r="C73" s="173">
        <v>7411</v>
      </c>
      <c r="D73" s="74">
        <f t="shared" si="4"/>
        <v>0</v>
      </c>
      <c r="E73" s="72" t="s">
        <v>701</v>
      </c>
      <c r="F73" s="30">
        <f>SUM(F74)</f>
        <v>0</v>
      </c>
    </row>
    <row r="74" spans="1:6" ht="39" customHeight="1" x14ac:dyDescent="0.2">
      <c r="A74" s="174" t="s">
        <v>139</v>
      </c>
      <c r="B74" s="175" t="s">
        <v>65</v>
      </c>
      <c r="C74" s="180"/>
      <c r="D74" s="74">
        <f t="shared" si="4"/>
        <v>0</v>
      </c>
      <c r="E74" s="72" t="s">
        <v>701</v>
      </c>
      <c r="F74" s="74"/>
    </row>
    <row r="75" spans="1:6" s="73" customFormat="1" x14ac:dyDescent="0.2">
      <c r="A75" s="171" t="s">
        <v>140</v>
      </c>
      <c r="B75" s="172" t="s">
        <v>948</v>
      </c>
      <c r="C75" s="173">
        <v>7412</v>
      </c>
      <c r="D75" s="74">
        <f t="shared" si="4"/>
        <v>0</v>
      </c>
      <c r="E75" s="24">
        <f>SUM(E76)</f>
        <v>0</v>
      </c>
      <c r="F75" s="72" t="s">
        <v>701</v>
      </c>
    </row>
    <row r="76" spans="1:6" ht="38.25" x14ac:dyDescent="0.2">
      <c r="A76" s="174" t="s">
        <v>141</v>
      </c>
      <c r="B76" s="175" t="s">
        <v>66</v>
      </c>
      <c r="C76" s="180"/>
      <c r="D76" s="74">
        <f t="shared" si="4"/>
        <v>0</v>
      </c>
      <c r="E76" s="74"/>
      <c r="F76" s="72" t="s">
        <v>701</v>
      </c>
    </row>
    <row r="77" spans="1:6" s="73" customFormat="1" ht="14.25" customHeight="1" x14ac:dyDescent="0.2">
      <c r="A77" s="171" t="s">
        <v>142</v>
      </c>
      <c r="B77" s="172" t="s">
        <v>949</v>
      </c>
      <c r="C77" s="173">
        <v>7415</v>
      </c>
      <c r="D77" s="74">
        <f t="shared" si="4"/>
        <v>8906.5</v>
      </c>
      <c r="E77" s="24">
        <f>SUM(E78:E81)</f>
        <v>8906.5</v>
      </c>
      <c r="F77" s="72" t="s">
        <v>701</v>
      </c>
    </row>
    <row r="78" spans="1:6" ht="29.25" customHeight="1" x14ac:dyDescent="0.2">
      <c r="A78" s="174" t="s">
        <v>143</v>
      </c>
      <c r="B78" s="175" t="s">
        <v>73</v>
      </c>
      <c r="C78" s="180"/>
      <c r="D78" s="74">
        <f t="shared" si="4"/>
        <v>8500</v>
      </c>
      <c r="E78" s="178">
        <v>8500</v>
      </c>
      <c r="F78" s="72" t="s">
        <v>701</v>
      </c>
    </row>
    <row r="79" spans="1:6" ht="38.25" x14ac:dyDescent="0.2">
      <c r="A79" s="174" t="s">
        <v>144</v>
      </c>
      <c r="B79" s="175" t="s">
        <v>74</v>
      </c>
      <c r="C79" s="180"/>
      <c r="D79" s="74">
        <f t="shared" si="4"/>
        <v>0</v>
      </c>
      <c r="E79" s="74"/>
      <c r="F79" s="72" t="s">
        <v>701</v>
      </c>
    </row>
    <row r="80" spans="1:6" ht="51" x14ac:dyDescent="0.2">
      <c r="A80" s="174" t="s">
        <v>145</v>
      </c>
      <c r="B80" s="175" t="s">
        <v>90</v>
      </c>
      <c r="C80" s="180"/>
      <c r="D80" s="74">
        <f t="shared" si="4"/>
        <v>0</v>
      </c>
      <c r="E80" s="74"/>
      <c r="F80" s="72" t="s">
        <v>701</v>
      </c>
    </row>
    <row r="81" spans="1:6" x14ac:dyDescent="0.2">
      <c r="A81" s="167" t="s">
        <v>869</v>
      </c>
      <c r="B81" s="175" t="s">
        <v>91</v>
      </c>
      <c r="C81" s="180"/>
      <c r="D81" s="74">
        <f t="shared" si="4"/>
        <v>406.5</v>
      </c>
      <c r="E81" s="74">
        <v>406.5</v>
      </c>
      <c r="F81" s="72" t="s">
        <v>701</v>
      </c>
    </row>
    <row r="82" spans="1:6" s="73" customFormat="1" ht="38.25" customHeight="1" x14ac:dyDescent="0.2">
      <c r="A82" s="171" t="s">
        <v>870</v>
      </c>
      <c r="B82" s="172" t="s">
        <v>75</v>
      </c>
      <c r="C82" s="173">
        <v>7421</v>
      </c>
      <c r="D82" s="74">
        <f t="shared" si="4"/>
        <v>0</v>
      </c>
      <c r="E82" s="24">
        <f>SUM(E83:E85)</f>
        <v>0</v>
      </c>
      <c r="F82" s="72" t="s">
        <v>701</v>
      </c>
    </row>
    <row r="83" spans="1:6" ht="78" customHeight="1" x14ac:dyDescent="0.2">
      <c r="A83" s="174" t="s">
        <v>871</v>
      </c>
      <c r="B83" s="175" t="s">
        <v>46</v>
      </c>
      <c r="C83" s="180"/>
      <c r="D83" s="74">
        <f t="shared" si="4"/>
        <v>0</v>
      </c>
      <c r="E83" s="74"/>
      <c r="F83" s="72" t="s">
        <v>701</v>
      </c>
    </row>
    <row r="84" spans="1:6" s="73" customFormat="1" ht="52.5" customHeight="1" x14ac:dyDescent="0.2">
      <c r="A84" s="174" t="s">
        <v>608</v>
      </c>
      <c r="B84" s="175" t="s">
        <v>388</v>
      </c>
      <c r="C84" s="72"/>
      <c r="D84" s="74">
        <f t="shared" si="4"/>
        <v>0</v>
      </c>
      <c r="E84" s="74"/>
      <c r="F84" s="72" t="s">
        <v>701</v>
      </c>
    </row>
    <row r="85" spans="1:6" s="73" customFormat="1" ht="64.5" customHeight="1" x14ac:dyDescent="0.2">
      <c r="A85" s="167" t="s">
        <v>47</v>
      </c>
      <c r="B85" s="175" t="s">
        <v>76</v>
      </c>
      <c r="C85" s="72"/>
      <c r="D85" s="74">
        <f t="shared" si="4"/>
        <v>0</v>
      </c>
      <c r="E85" s="74">
        <v>0</v>
      </c>
      <c r="F85" s="72"/>
    </row>
    <row r="86" spans="1:6" s="73" customFormat="1" ht="30.75" customHeight="1" x14ac:dyDescent="0.2">
      <c r="A86" s="171" t="s">
        <v>146</v>
      </c>
      <c r="B86" s="172" t="s">
        <v>48</v>
      </c>
      <c r="C86" s="173">
        <v>7422</v>
      </c>
      <c r="D86" s="74">
        <f t="shared" si="4"/>
        <v>67000</v>
      </c>
      <c r="E86" s="24">
        <f>E87+E93</f>
        <v>67000</v>
      </c>
      <c r="F86" s="72" t="s">
        <v>701</v>
      </c>
    </row>
    <row r="87" spans="1:6" s="73" customFormat="1" ht="18" customHeight="1" x14ac:dyDescent="0.2">
      <c r="A87" s="174" t="s">
        <v>147</v>
      </c>
      <c r="B87" s="175" t="s">
        <v>92</v>
      </c>
      <c r="C87" s="183"/>
      <c r="D87" s="74">
        <f t="shared" si="4"/>
        <v>36500</v>
      </c>
      <c r="E87" s="74">
        <f>E90+E91++E88+E89+E92</f>
        <v>36500</v>
      </c>
      <c r="F87" s="72" t="s">
        <v>701</v>
      </c>
    </row>
    <row r="88" spans="1:6" s="244" customFormat="1" ht="41.25" customHeight="1" x14ac:dyDescent="0.2">
      <c r="A88" s="246" t="s">
        <v>1035</v>
      </c>
      <c r="B88" s="255" t="s">
        <v>1036</v>
      </c>
      <c r="C88" s="183"/>
      <c r="D88" s="245">
        <f t="shared" si="4"/>
        <v>500</v>
      </c>
      <c r="E88" s="245">
        <v>500</v>
      </c>
      <c r="F88" s="243"/>
    </row>
    <row r="89" spans="1:6" s="73" customFormat="1" ht="30" customHeight="1" x14ac:dyDescent="0.2">
      <c r="A89" s="256">
        <v>13505</v>
      </c>
      <c r="B89" s="241" t="s">
        <v>1024</v>
      </c>
      <c r="C89" s="173"/>
      <c r="D89" s="245">
        <f t="shared" si="4"/>
        <v>500</v>
      </c>
      <c r="E89" s="24">
        <v>500</v>
      </c>
      <c r="F89" s="72" t="s">
        <v>701</v>
      </c>
    </row>
    <row r="90" spans="1:6" ht="38.25" customHeight="1" x14ac:dyDescent="0.2">
      <c r="A90" s="239">
        <v>13507</v>
      </c>
      <c r="B90" s="241" t="s">
        <v>1025</v>
      </c>
      <c r="C90" s="180"/>
      <c r="D90" s="74">
        <f t="shared" si="4"/>
        <v>9500</v>
      </c>
      <c r="E90" s="178">
        <v>9500</v>
      </c>
      <c r="F90" s="72" t="s">
        <v>701</v>
      </c>
    </row>
    <row r="91" spans="1:6" s="73" customFormat="1" ht="27" customHeight="1" x14ac:dyDescent="0.2">
      <c r="A91" s="239">
        <v>13513</v>
      </c>
      <c r="B91" s="241" t="s">
        <v>1026</v>
      </c>
      <c r="C91" s="173"/>
      <c r="D91" s="74">
        <f t="shared" si="4"/>
        <v>14000</v>
      </c>
      <c r="E91" s="30">
        <v>14000</v>
      </c>
      <c r="F91" s="72" t="s">
        <v>701</v>
      </c>
    </row>
    <row r="92" spans="1:6" s="244" customFormat="1" ht="27" customHeight="1" x14ac:dyDescent="0.2">
      <c r="A92" s="253">
        <v>13520</v>
      </c>
      <c r="B92" s="254" t="s">
        <v>1033</v>
      </c>
      <c r="C92" s="173"/>
      <c r="D92" s="245">
        <f t="shared" si="4"/>
        <v>12000</v>
      </c>
      <c r="E92" s="30">
        <v>12000</v>
      </c>
      <c r="F92" s="243"/>
    </row>
    <row r="93" spans="1:6" s="73" customFormat="1" ht="45" customHeight="1" x14ac:dyDescent="0.2">
      <c r="A93" s="240" t="s">
        <v>148</v>
      </c>
      <c r="B93" s="242" t="s">
        <v>93</v>
      </c>
      <c r="C93" s="180"/>
      <c r="D93" s="74">
        <f>E93</f>
        <v>30500</v>
      </c>
      <c r="E93" s="74">
        <v>30500</v>
      </c>
      <c r="F93" s="72" t="s">
        <v>701</v>
      </c>
    </row>
    <row r="94" spans="1:6" s="244" customFormat="1" ht="45" customHeight="1" x14ac:dyDescent="0.2">
      <c r="A94" s="250" t="s">
        <v>1032</v>
      </c>
      <c r="B94" s="251" t="s">
        <v>1031</v>
      </c>
      <c r="C94" s="252">
        <v>7431</v>
      </c>
      <c r="D94" s="245">
        <v>0</v>
      </c>
      <c r="E94" s="245">
        <v>0</v>
      </c>
      <c r="F94" s="243"/>
    </row>
    <row r="95" spans="1:6" s="73" customFormat="1" ht="53.25" customHeight="1" x14ac:dyDescent="0.2">
      <c r="A95" s="246" t="s">
        <v>1027</v>
      </c>
      <c r="B95" s="247" t="s">
        <v>1028</v>
      </c>
      <c r="C95" s="249"/>
      <c r="D95" s="245">
        <v>0</v>
      </c>
      <c r="E95" s="248">
        <v>0</v>
      </c>
      <c r="F95" s="243" t="s">
        <v>701</v>
      </c>
    </row>
    <row r="96" spans="1:6" s="73" customFormat="1" ht="45" customHeight="1" x14ac:dyDescent="0.2">
      <c r="A96" s="246" t="s">
        <v>1029</v>
      </c>
      <c r="B96" s="247" t="s">
        <v>1030</v>
      </c>
      <c r="C96" s="249"/>
      <c r="D96" s="245">
        <v>0</v>
      </c>
      <c r="E96" s="245"/>
      <c r="F96" s="243" t="s">
        <v>701</v>
      </c>
    </row>
    <row r="97" spans="1:6" s="73" customFormat="1" ht="26.25" customHeight="1" x14ac:dyDescent="0.2">
      <c r="A97" s="171" t="s">
        <v>149</v>
      </c>
      <c r="B97" s="172" t="s">
        <v>49</v>
      </c>
      <c r="C97" s="173">
        <v>7442</v>
      </c>
      <c r="D97" s="74">
        <f t="shared" si="4"/>
        <v>0</v>
      </c>
      <c r="E97" s="72" t="s">
        <v>701</v>
      </c>
      <c r="F97" s="30">
        <f>SUM(F98:F99)</f>
        <v>0</v>
      </c>
    </row>
    <row r="98" spans="1:6" ht="102.75" customHeight="1" x14ac:dyDescent="0.2">
      <c r="A98" s="174" t="s">
        <v>150</v>
      </c>
      <c r="B98" s="175" t="s">
        <v>50</v>
      </c>
      <c r="C98" s="180"/>
      <c r="D98" s="74">
        <f t="shared" si="4"/>
        <v>0</v>
      </c>
      <c r="E98" s="72" t="s">
        <v>701</v>
      </c>
      <c r="F98" s="74"/>
    </row>
    <row r="99" spans="1:6" s="73" customFormat="1" ht="103.5" customHeight="1" x14ac:dyDescent="0.2">
      <c r="A99" s="174" t="s">
        <v>151</v>
      </c>
      <c r="B99" s="175" t="s">
        <v>77</v>
      </c>
      <c r="C99" s="180"/>
      <c r="D99" s="74">
        <f>SUM(E99:F99)</f>
        <v>0</v>
      </c>
      <c r="E99" s="72" t="s">
        <v>701</v>
      </c>
      <c r="F99" s="74"/>
    </row>
    <row r="100" spans="1:6" s="73" customFormat="1" ht="32.25" customHeight="1" x14ac:dyDescent="0.2">
      <c r="A100" s="174" t="s">
        <v>609</v>
      </c>
      <c r="B100" s="172" t="s">
        <v>385</v>
      </c>
      <c r="C100" s="173">
        <v>7451</v>
      </c>
      <c r="D100" s="74">
        <f>SUM(E100:F100)</f>
        <v>7500</v>
      </c>
      <c r="E100" s="152">
        <f>SUM(E103)</f>
        <v>7500</v>
      </c>
      <c r="F100" s="30">
        <f>SUM(F101:F103)</f>
        <v>0</v>
      </c>
    </row>
    <row r="101" spans="1:6" ht="25.5" x14ac:dyDescent="0.2">
      <c r="A101" s="174" t="s">
        <v>610</v>
      </c>
      <c r="B101" s="175" t="s">
        <v>94</v>
      </c>
      <c r="C101" s="180"/>
      <c r="D101" s="74">
        <f>SUM(E101:F101)</f>
        <v>0</v>
      </c>
      <c r="E101" s="72" t="s">
        <v>701</v>
      </c>
      <c r="F101" s="74"/>
    </row>
    <row r="102" spans="1:6" ht="25.5" x14ac:dyDescent="0.2">
      <c r="A102" s="174" t="s">
        <v>611</v>
      </c>
      <c r="B102" s="175" t="s">
        <v>95</v>
      </c>
      <c r="C102" s="180"/>
      <c r="D102" s="74">
        <f>SUM(E102:F102)</f>
        <v>0</v>
      </c>
      <c r="E102" s="72" t="s">
        <v>701</v>
      </c>
      <c r="F102" s="74"/>
    </row>
    <row r="103" spans="1:6" ht="27" customHeight="1" x14ac:dyDescent="0.2">
      <c r="A103" s="174" t="s">
        <v>612</v>
      </c>
      <c r="B103" s="175" t="s">
        <v>51</v>
      </c>
      <c r="C103" s="180"/>
      <c r="D103" s="74">
        <f>SUM(E103:F103)</f>
        <v>7500</v>
      </c>
      <c r="E103" s="74">
        <v>7500</v>
      </c>
      <c r="F103" s="74"/>
    </row>
    <row r="104" spans="1:6" x14ac:dyDescent="0.2">
      <c r="C104" s="71"/>
      <c r="D104" s="71"/>
      <c r="E104" s="71"/>
      <c r="F104" s="71"/>
    </row>
    <row r="105" spans="1:6" x14ac:dyDescent="0.2">
      <c r="C105" s="71"/>
      <c r="D105" s="71"/>
      <c r="E105" s="71"/>
      <c r="F105" s="71"/>
    </row>
    <row r="106" spans="1:6" x14ac:dyDescent="0.2">
      <c r="A106" s="268" t="s">
        <v>52</v>
      </c>
      <c r="B106" s="268"/>
      <c r="C106" s="268"/>
      <c r="D106" s="268"/>
      <c r="E106" s="268"/>
      <c r="F106" s="268"/>
    </row>
    <row r="107" spans="1:6" x14ac:dyDescent="0.2">
      <c r="A107" s="268" t="s">
        <v>60</v>
      </c>
      <c r="B107" s="268"/>
      <c r="C107" s="268"/>
      <c r="D107" s="268"/>
      <c r="E107" s="268"/>
      <c r="F107" s="268"/>
    </row>
    <row r="108" spans="1:6" x14ac:dyDescent="0.2">
      <c r="A108" s="268" t="s">
        <v>53</v>
      </c>
      <c r="B108" s="268"/>
      <c r="C108" s="268"/>
      <c r="D108" s="268"/>
      <c r="E108" s="268"/>
      <c r="F108" s="268"/>
    </row>
    <row r="109" spans="1:6" x14ac:dyDescent="0.2">
      <c r="C109" s="71"/>
      <c r="D109" s="71"/>
      <c r="E109" s="76" t="s">
        <v>696</v>
      </c>
    </row>
    <row r="110" spans="1:6" ht="42" customHeight="1" x14ac:dyDescent="0.2">
      <c r="A110" s="78" t="s">
        <v>71</v>
      </c>
      <c r="B110" s="78" t="s">
        <v>30</v>
      </c>
      <c r="C110" s="79" t="s">
        <v>54</v>
      </c>
      <c r="D110" s="79" t="s">
        <v>70</v>
      </c>
      <c r="E110" s="79" t="s">
        <v>55</v>
      </c>
      <c r="F110" s="71"/>
    </row>
    <row r="111" spans="1:6" x14ac:dyDescent="0.2">
      <c r="A111" s="11" t="s">
        <v>72</v>
      </c>
      <c r="B111" s="80"/>
      <c r="C111" s="13">
        <v>1</v>
      </c>
      <c r="D111" s="13">
        <v>2</v>
      </c>
      <c r="E111" s="13">
        <v>3</v>
      </c>
      <c r="F111" s="71"/>
    </row>
    <row r="112" spans="1:6" ht="38.25" x14ac:dyDescent="0.2">
      <c r="A112" s="72">
        <v>1</v>
      </c>
      <c r="B112" s="81" t="s">
        <v>31</v>
      </c>
      <c r="C112" s="74" t="s">
        <v>579</v>
      </c>
      <c r="D112" s="74" t="s">
        <v>579</v>
      </c>
      <c r="E112" s="74" t="s">
        <v>579</v>
      </c>
      <c r="F112" s="71"/>
    </row>
    <row r="113" spans="1:6" ht="25.5" x14ac:dyDescent="0.2">
      <c r="A113" s="72">
        <v>2</v>
      </c>
      <c r="B113" s="81" t="s">
        <v>56</v>
      </c>
      <c r="C113" s="74" t="s">
        <v>579</v>
      </c>
      <c r="D113" s="74" t="s">
        <v>579</v>
      </c>
      <c r="E113" s="74" t="s">
        <v>579</v>
      </c>
      <c r="F113" s="71"/>
    </row>
    <row r="114" spans="1:6" x14ac:dyDescent="0.2">
      <c r="A114" s="72">
        <v>3</v>
      </c>
      <c r="B114" s="81" t="s">
        <v>57</v>
      </c>
      <c r="C114" s="74" t="s">
        <v>579</v>
      </c>
      <c r="D114" s="74" t="s">
        <v>579</v>
      </c>
      <c r="E114" s="82" t="s">
        <v>579</v>
      </c>
      <c r="F114" s="71"/>
    </row>
    <row r="115" spans="1:6" x14ac:dyDescent="0.2">
      <c r="A115" s="72">
        <v>4</v>
      </c>
      <c r="B115" s="81" t="s">
        <v>58</v>
      </c>
      <c r="C115" s="74"/>
      <c r="D115" s="74"/>
      <c r="E115" s="83" t="s">
        <v>701</v>
      </c>
      <c r="F115" s="71"/>
    </row>
    <row r="116" spans="1:6" x14ac:dyDescent="0.2">
      <c r="A116" s="72">
        <v>5</v>
      </c>
      <c r="B116" s="81" t="s">
        <v>59</v>
      </c>
      <c r="C116" s="74"/>
      <c r="D116" s="74"/>
      <c r="E116" s="83" t="s">
        <v>701</v>
      </c>
      <c r="F116" s="71"/>
    </row>
    <row r="117" spans="1:6" x14ac:dyDescent="0.2">
      <c r="C117" s="71"/>
      <c r="D117" s="71"/>
      <c r="E117" s="71"/>
      <c r="F117" s="71"/>
    </row>
    <row r="118" spans="1:6" x14ac:dyDescent="0.2">
      <c r="C118" s="71"/>
      <c r="D118" s="71"/>
      <c r="E118" s="71"/>
      <c r="F118" s="71"/>
    </row>
    <row r="119" spans="1:6" x14ac:dyDescent="0.2">
      <c r="C119" s="71"/>
      <c r="D119" s="71"/>
      <c r="E119" s="71"/>
      <c r="F119" s="71"/>
    </row>
    <row r="120" spans="1:6" x14ac:dyDescent="0.2">
      <c r="C120" s="71"/>
      <c r="D120" s="71"/>
      <c r="E120" s="71"/>
      <c r="F120" s="71"/>
    </row>
    <row r="121" spans="1:6" x14ac:dyDescent="0.2">
      <c r="C121" s="71"/>
      <c r="D121" s="71"/>
      <c r="E121" s="71"/>
      <c r="F121" s="71"/>
    </row>
    <row r="122" spans="1:6" x14ac:dyDescent="0.2">
      <c r="C122" s="71"/>
      <c r="D122" s="71"/>
      <c r="E122" s="71"/>
      <c r="F122" s="71"/>
    </row>
    <row r="123" spans="1:6" x14ac:dyDescent="0.2">
      <c r="C123" s="71"/>
      <c r="D123" s="71"/>
      <c r="E123" s="71"/>
      <c r="F123" s="71"/>
    </row>
    <row r="124" spans="1:6" x14ac:dyDescent="0.2">
      <c r="C124" s="71"/>
      <c r="D124" s="71"/>
      <c r="E124" s="71"/>
      <c r="F124" s="71"/>
    </row>
    <row r="125" spans="1:6" x14ac:dyDescent="0.2">
      <c r="C125" s="71"/>
      <c r="D125" s="71"/>
      <c r="E125" s="71"/>
      <c r="F125" s="71"/>
    </row>
    <row r="126" spans="1:6" x14ac:dyDescent="0.2">
      <c r="C126" s="71"/>
      <c r="D126" s="71"/>
      <c r="E126" s="71"/>
      <c r="F126" s="71"/>
    </row>
    <row r="127" spans="1:6" x14ac:dyDescent="0.2">
      <c r="C127" s="71"/>
      <c r="D127" s="71"/>
      <c r="E127" s="71"/>
      <c r="F127" s="71"/>
    </row>
    <row r="128" spans="1:6" x14ac:dyDescent="0.2">
      <c r="C128" s="71"/>
      <c r="D128" s="71"/>
      <c r="E128" s="71"/>
      <c r="F128" s="71"/>
    </row>
    <row r="129" spans="3:6" x14ac:dyDescent="0.2">
      <c r="C129" s="71"/>
      <c r="D129" s="71"/>
      <c r="E129" s="71"/>
      <c r="F129" s="71"/>
    </row>
    <row r="130" spans="3:6" x14ac:dyDescent="0.2">
      <c r="C130" s="71"/>
      <c r="D130" s="71"/>
      <c r="E130" s="71"/>
      <c r="F130" s="71"/>
    </row>
    <row r="131" spans="3:6" x14ac:dyDescent="0.2">
      <c r="C131" s="71"/>
      <c r="D131" s="71"/>
      <c r="E131" s="71"/>
      <c r="F131" s="71"/>
    </row>
    <row r="132" spans="3:6" x14ac:dyDescent="0.2">
      <c r="C132" s="71"/>
      <c r="D132" s="71"/>
      <c r="E132" s="71"/>
      <c r="F132" s="71"/>
    </row>
    <row r="133" spans="3:6" x14ac:dyDescent="0.2">
      <c r="C133" s="71"/>
      <c r="D133" s="71"/>
      <c r="E133" s="71"/>
      <c r="F133" s="71"/>
    </row>
    <row r="134" spans="3:6" x14ac:dyDescent="0.2">
      <c r="C134" s="71"/>
      <c r="D134" s="71"/>
      <c r="E134" s="71"/>
      <c r="F134" s="71"/>
    </row>
    <row r="135" spans="3:6" x14ac:dyDescent="0.2">
      <c r="C135" s="71"/>
      <c r="D135" s="71"/>
      <c r="E135" s="71"/>
      <c r="F135" s="71"/>
    </row>
    <row r="136" spans="3:6" x14ac:dyDescent="0.2">
      <c r="C136" s="71"/>
      <c r="D136" s="71"/>
      <c r="E136" s="71"/>
      <c r="F136" s="71"/>
    </row>
    <row r="137" spans="3:6" x14ac:dyDescent="0.2">
      <c r="C137" s="71"/>
      <c r="D137" s="71"/>
      <c r="E137" s="71"/>
      <c r="F137" s="71"/>
    </row>
    <row r="138" spans="3:6" x14ac:dyDescent="0.2">
      <c r="C138" s="71"/>
      <c r="D138" s="71"/>
      <c r="E138" s="71"/>
      <c r="F138" s="71"/>
    </row>
    <row r="139" spans="3:6" x14ac:dyDescent="0.2">
      <c r="C139" s="71"/>
      <c r="D139" s="71"/>
      <c r="E139" s="71"/>
      <c r="F139" s="71"/>
    </row>
    <row r="140" spans="3:6" x14ac:dyDescent="0.2">
      <c r="C140" s="71"/>
      <c r="D140" s="71"/>
      <c r="E140" s="71"/>
      <c r="F140" s="71"/>
    </row>
    <row r="141" spans="3:6" x14ac:dyDescent="0.2">
      <c r="C141" s="71"/>
      <c r="D141" s="71"/>
      <c r="E141" s="71"/>
      <c r="F141" s="71"/>
    </row>
    <row r="142" spans="3:6" x14ac:dyDescent="0.2">
      <c r="C142" s="71"/>
      <c r="D142" s="71"/>
      <c r="E142" s="71"/>
      <c r="F142" s="71"/>
    </row>
    <row r="143" spans="3:6" x14ac:dyDescent="0.2">
      <c r="C143" s="71"/>
      <c r="D143" s="71"/>
      <c r="E143" s="71"/>
      <c r="F143" s="71"/>
    </row>
    <row r="144" spans="3:6" x14ac:dyDescent="0.2">
      <c r="C144" s="71"/>
      <c r="D144" s="71"/>
      <c r="E144" s="71"/>
      <c r="F144" s="71"/>
    </row>
    <row r="145" spans="3:6" x14ac:dyDescent="0.2">
      <c r="C145" s="71"/>
      <c r="D145" s="71"/>
      <c r="E145" s="71"/>
      <c r="F145" s="71"/>
    </row>
    <row r="146" spans="3:6" x14ac:dyDescent="0.2">
      <c r="C146" s="71"/>
      <c r="D146" s="71"/>
      <c r="E146" s="71"/>
      <c r="F146" s="71"/>
    </row>
    <row r="147" spans="3:6" x14ac:dyDescent="0.2">
      <c r="C147" s="71"/>
      <c r="D147" s="71"/>
      <c r="E147" s="71"/>
      <c r="F147" s="71"/>
    </row>
    <row r="148" spans="3:6" x14ac:dyDescent="0.2">
      <c r="C148" s="71"/>
      <c r="D148" s="71"/>
      <c r="E148" s="71"/>
      <c r="F148" s="71"/>
    </row>
    <row r="149" spans="3:6" x14ac:dyDescent="0.2">
      <c r="C149" s="71"/>
      <c r="D149" s="71"/>
      <c r="E149" s="71"/>
      <c r="F149" s="71"/>
    </row>
    <row r="150" spans="3:6" x14ac:dyDescent="0.2">
      <c r="C150" s="71"/>
      <c r="D150" s="71"/>
      <c r="E150" s="71"/>
      <c r="F150" s="71"/>
    </row>
    <row r="151" spans="3:6" x14ac:dyDescent="0.2">
      <c r="C151" s="71"/>
      <c r="D151" s="71"/>
      <c r="E151" s="71"/>
      <c r="F151" s="71"/>
    </row>
    <row r="152" spans="3:6" x14ac:dyDescent="0.2">
      <c r="C152" s="71"/>
      <c r="D152" s="71"/>
      <c r="E152" s="71"/>
      <c r="F152" s="71"/>
    </row>
    <row r="153" spans="3:6" x14ac:dyDescent="0.2">
      <c r="C153" s="71"/>
      <c r="D153" s="71"/>
      <c r="E153" s="71"/>
      <c r="F153" s="71"/>
    </row>
    <row r="154" spans="3:6" x14ac:dyDescent="0.2">
      <c r="C154" s="71"/>
      <c r="D154" s="71"/>
      <c r="E154" s="71"/>
      <c r="F154" s="71"/>
    </row>
    <row r="155" spans="3:6" x14ac:dyDescent="0.2">
      <c r="C155" s="71"/>
      <c r="D155" s="71"/>
      <c r="E155" s="71"/>
      <c r="F155" s="71"/>
    </row>
    <row r="156" spans="3:6" x14ac:dyDescent="0.2">
      <c r="C156" s="71"/>
      <c r="D156" s="71"/>
      <c r="E156" s="71"/>
      <c r="F156" s="71"/>
    </row>
    <row r="157" spans="3:6" x14ac:dyDescent="0.2">
      <c r="C157" s="71"/>
      <c r="D157" s="71"/>
      <c r="E157" s="71"/>
      <c r="F157" s="71"/>
    </row>
    <row r="158" spans="3:6" x14ac:dyDescent="0.2">
      <c r="C158" s="71"/>
      <c r="D158" s="71"/>
      <c r="E158" s="71"/>
      <c r="F158" s="71"/>
    </row>
    <row r="159" spans="3:6" x14ac:dyDescent="0.2">
      <c r="C159" s="71"/>
      <c r="D159" s="71"/>
      <c r="E159" s="71"/>
      <c r="F159" s="71"/>
    </row>
    <row r="160" spans="3:6" x14ac:dyDescent="0.2">
      <c r="C160" s="71"/>
      <c r="D160" s="71"/>
      <c r="E160" s="71"/>
      <c r="F160" s="71"/>
    </row>
    <row r="161" spans="3:6" x14ac:dyDescent="0.2">
      <c r="C161" s="71"/>
      <c r="D161" s="71"/>
      <c r="E161" s="71"/>
      <c r="F161" s="71"/>
    </row>
    <row r="162" spans="3:6" x14ac:dyDescent="0.2">
      <c r="C162" s="71"/>
      <c r="D162" s="71"/>
      <c r="E162" s="71"/>
      <c r="F162" s="71"/>
    </row>
    <row r="163" spans="3:6" x14ac:dyDescent="0.2">
      <c r="C163" s="71"/>
      <c r="D163" s="71"/>
      <c r="E163" s="71"/>
      <c r="F163" s="71"/>
    </row>
    <row r="164" spans="3:6" x14ac:dyDescent="0.2">
      <c r="C164" s="71"/>
      <c r="D164" s="71"/>
      <c r="E164" s="71"/>
      <c r="F164" s="71"/>
    </row>
    <row r="165" spans="3:6" x14ac:dyDescent="0.2">
      <c r="C165" s="71"/>
      <c r="D165" s="71"/>
      <c r="E165" s="71"/>
      <c r="F165" s="71"/>
    </row>
    <row r="166" spans="3:6" x14ac:dyDescent="0.2">
      <c r="C166" s="71"/>
      <c r="D166" s="71"/>
      <c r="E166" s="71"/>
      <c r="F166" s="71"/>
    </row>
    <row r="167" spans="3:6" x14ac:dyDescent="0.2">
      <c r="C167" s="71"/>
      <c r="D167" s="71"/>
      <c r="E167" s="71"/>
      <c r="F167" s="71"/>
    </row>
    <row r="168" spans="3:6" x14ac:dyDescent="0.2">
      <c r="C168" s="71"/>
      <c r="D168" s="71"/>
      <c r="E168" s="71"/>
      <c r="F168" s="71"/>
    </row>
    <row r="169" spans="3:6" x14ac:dyDescent="0.2">
      <c r="C169" s="71"/>
      <c r="D169" s="71"/>
      <c r="E169" s="71"/>
      <c r="F169" s="71"/>
    </row>
    <row r="170" spans="3:6" x14ac:dyDescent="0.2">
      <c r="C170" s="71"/>
      <c r="D170" s="71"/>
      <c r="E170" s="71"/>
      <c r="F170" s="71"/>
    </row>
    <row r="171" spans="3:6" x14ac:dyDescent="0.2">
      <c r="C171" s="71"/>
      <c r="D171" s="71"/>
      <c r="E171" s="71"/>
      <c r="F171" s="71"/>
    </row>
    <row r="172" spans="3:6" x14ac:dyDescent="0.2">
      <c r="C172" s="71"/>
      <c r="D172" s="71"/>
      <c r="E172" s="71"/>
      <c r="F172" s="71"/>
    </row>
    <row r="173" spans="3:6" x14ac:dyDescent="0.2">
      <c r="C173" s="71"/>
      <c r="D173" s="71"/>
      <c r="E173" s="71"/>
      <c r="F173" s="71"/>
    </row>
    <row r="174" spans="3:6" x14ac:dyDescent="0.2">
      <c r="C174" s="71"/>
      <c r="D174" s="71"/>
      <c r="E174" s="71"/>
      <c r="F174" s="71"/>
    </row>
    <row r="175" spans="3:6" x14ac:dyDescent="0.2">
      <c r="C175" s="71"/>
      <c r="D175" s="71"/>
      <c r="E175" s="71"/>
      <c r="F175" s="71"/>
    </row>
    <row r="176" spans="3:6" x14ac:dyDescent="0.2">
      <c r="C176" s="71"/>
      <c r="D176" s="71"/>
      <c r="E176" s="71"/>
      <c r="F176" s="71"/>
    </row>
  </sheetData>
  <mergeCells count="9">
    <mergeCell ref="A107:F107"/>
    <mergeCell ref="A108:F108"/>
    <mergeCell ref="C5:C6"/>
    <mergeCell ref="A5:A6"/>
    <mergeCell ref="A1:F1"/>
    <mergeCell ref="A2:F2"/>
    <mergeCell ref="D5:D6"/>
    <mergeCell ref="B5:B6"/>
    <mergeCell ref="A106:F106"/>
  </mergeCells>
  <phoneticPr fontId="1" type="noConversion"/>
  <pageMargins left="0.23622047244094499" right="0.23622047244094499" top="0.5625" bottom="0.74803149606299202" header="0.31496062992126" footer="0.31496062992126"/>
  <pageSetup orientation="portrait" r:id="rId1"/>
  <headerFooter alignWithMargins="0">
    <oddHeader xml:space="preserve">&amp;RՀավելված 
Ակունքի համայքնի ավագանու 
2025թվականի հունվարի  14-ի 
թիվ 02-Ն որոշման 
</oddHeader>
    <oddFooter xml:space="preserve">&amp;C&amp;P&amp;RԲյուջե 2025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26"/>
  <sheetViews>
    <sheetView showGridLines="0" view="pageLayout" topLeftCell="A7" workbookViewId="0">
      <selection activeCell="G26" sqref="G26"/>
    </sheetView>
  </sheetViews>
  <sheetFormatPr defaultColWidth="9.140625" defaultRowHeight="15.75" x14ac:dyDescent="0.25"/>
  <cols>
    <col min="1" max="1" width="5.140625" style="10" customWidth="1"/>
    <col min="2" max="2" width="6.42578125" style="61" customWidth="1"/>
    <col min="3" max="3" width="6.28515625" style="62" customWidth="1"/>
    <col min="4" max="4" width="5.7109375" style="63" customWidth="1"/>
    <col min="5" max="5" width="42.42578125" style="57" customWidth="1"/>
    <col min="6" max="6" width="13.28515625" style="97" hidden="1" customWidth="1"/>
    <col min="7" max="7" width="11.5703125" style="1" customWidth="1"/>
    <col min="8" max="8" width="9.7109375" style="1" customWidth="1"/>
    <col min="9" max="9" width="10" style="1" customWidth="1"/>
    <col min="10" max="16384" width="9.140625" style="1"/>
  </cols>
  <sheetData>
    <row r="1" spans="1:9" ht="18" x14ac:dyDescent="0.25">
      <c r="A1" s="277" t="s">
        <v>935</v>
      </c>
      <c r="B1" s="277"/>
      <c r="C1" s="277"/>
      <c r="D1" s="277"/>
      <c r="E1" s="277"/>
      <c r="F1" s="277"/>
      <c r="G1" s="277"/>
      <c r="H1" s="277"/>
      <c r="I1" s="277"/>
    </row>
    <row r="2" spans="1:9" ht="31.5" customHeight="1" x14ac:dyDescent="0.25">
      <c r="A2" s="278" t="s">
        <v>936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5">
      <c r="A3" s="144" t="s">
        <v>914</v>
      </c>
      <c r="B3" s="3"/>
      <c r="C3" s="4"/>
      <c r="D3" s="4"/>
      <c r="E3" s="5"/>
      <c r="F3" s="2"/>
      <c r="G3" s="2"/>
    </row>
    <row r="4" spans="1:9" x14ac:dyDescent="0.25">
      <c r="B4" s="7"/>
      <c r="C4" s="8"/>
      <c r="D4" s="8"/>
      <c r="E4" s="9"/>
      <c r="H4" s="279" t="s">
        <v>468</v>
      </c>
      <c r="I4" s="279"/>
    </row>
    <row r="5" spans="1:9" s="12" customFormat="1" x14ac:dyDescent="0.2">
      <c r="A5" s="280" t="s">
        <v>466</v>
      </c>
      <c r="B5" s="272" t="s">
        <v>204</v>
      </c>
      <c r="C5" s="274" t="s">
        <v>698</v>
      </c>
      <c r="D5" s="274" t="s">
        <v>699</v>
      </c>
      <c r="E5" s="282" t="s">
        <v>467</v>
      </c>
      <c r="F5" s="284" t="s">
        <v>697</v>
      </c>
      <c r="G5" s="286" t="s">
        <v>469</v>
      </c>
      <c r="H5" s="275" t="s">
        <v>572</v>
      </c>
      <c r="I5" s="276"/>
    </row>
    <row r="6" spans="1:9" s="15" customFormat="1" ht="24" x14ac:dyDescent="0.2">
      <c r="A6" s="281"/>
      <c r="B6" s="273"/>
      <c r="C6" s="273"/>
      <c r="D6" s="273"/>
      <c r="E6" s="283"/>
      <c r="F6" s="285"/>
      <c r="G6" s="273"/>
      <c r="H6" s="14" t="s">
        <v>688</v>
      </c>
      <c r="I6" s="14" t="s">
        <v>689</v>
      </c>
    </row>
    <row r="7" spans="1:9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/>
      <c r="G7" s="16">
        <v>6</v>
      </c>
      <c r="H7" s="16">
        <v>7</v>
      </c>
      <c r="I7" s="16">
        <v>8</v>
      </c>
    </row>
    <row r="8" spans="1:9" s="25" customFormat="1" ht="16.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915</v>
      </c>
      <c r="F8" s="145"/>
      <c r="G8" s="146">
        <f>SUM(H8:I8)</f>
        <v>800763.7</v>
      </c>
      <c r="H8" s="24">
        <f>H9+H34+H45+H63+H106+H119+H154+H177+H199+H220</f>
        <v>560010.5</v>
      </c>
      <c r="I8" s="24">
        <f>SUM(I9+I34+I45+I63+I106+I119+I132+I154+I177+I199)</f>
        <v>240753.2</v>
      </c>
    </row>
    <row r="9" spans="1:9" s="31" customFormat="1" ht="24.75" customHeight="1" x14ac:dyDescent="0.2">
      <c r="A9" s="79">
        <v>2100</v>
      </c>
      <c r="B9" s="16" t="s">
        <v>516</v>
      </c>
      <c r="C9" s="16" t="s">
        <v>452</v>
      </c>
      <c r="D9" s="16" t="s">
        <v>452</v>
      </c>
      <c r="E9" s="147" t="s">
        <v>937</v>
      </c>
      <c r="F9" s="148" t="s">
        <v>702</v>
      </c>
      <c r="G9" s="146">
        <f t="shared" ref="G9:G51" si="0">SUM(H9:I9)</f>
        <v>449070</v>
      </c>
      <c r="H9" s="24">
        <f>H10+H17+H25</f>
        <v>348570</v>
      </c>
      <c r="I9" s="24">
        <f>SUM(I10+I14+I17+I21+I23+I25+I27+I29)</f>
        <v>100500</v>
      </c>
    </row>
    <row r="10" spans="1:9" s="34" customFormat="1" ht="49.5" customHeight="1" x14ac:dyDescent="0.25">
      <c r="A10" s="79">
        <v>2110</v>
      </c>
      <c r="B10" s="16" t="s">
        <v>516</v>
      </c>
      <c r="C10" s="16" t="s">
        <v>453</v>
      </c>
      <c r="D10" s="16" t="s">
        <v>452</v>
      </c>
      <c r="E10" s="33" t="s">
        <v>208</v>
      </c>
      <c r="F10" s="149" t="s">
        <v>703</v>
      </c>
      <c r="G10" s="146">
        <f t="shared" si="0"/>
        <v>298070</v>
      </c>
      <c r="H10" s="24">
        <f>H11</f>
        <v>219070</v>
      </c>
      <c r="I10" s="24">
        <f>SUM(I11:I14)</f>
        <v>79000</v>
      </c>
    </row>
    <row r="11" spans="1:9" ht="25.5" customHeight="1" x14ac:dyDescent="0.25">
      <c r="A11" s="79">
        <v>2111</v>
      </c>
      <c r="B11" s="150" t="s">
        <v>516</v>
      </c>
      <c r="C11" s="150" t="s">
        <v>453</v>
      </c>
      <c r="D11" s="150" t="s">
        <v>453</v>
      </c>
      <c r="E11" s="37" t="s">
        <v>205</v>
      </c>
      <c r="F11" s="151" t="s">
        <v>704</v>
      </c>
      <c r="G11" s="146">
        <f t="shared" si="0"/>
        <v>298070</v>
      </c>
      <c r="H11" s="152">
        <v>219070</v>
      </c>
      <c r="I11" s="152">
        <v>79000</v>
      </c>
    </row>
    <row r="12" spans="1:9" ht="25.5" customHeight="1" x14ac:dyDescent="0.25">
      <c r="A12" s="79">
        <v>2112</v>
      </c>
      <c r="B12" s="150" t="s">
        <v>516</v>
      </c>
      <c r="C12" s="150" t="s">
        <v>453</v>
      </c>
      <c r="D12" s="150" t="s">
        <v>454</v>
      </c>
      <c r="E12" s="37" t="s">
        <v>705</v>
      </c>
      <c r="F12" s="151" t="s">
        <v>706</v>
      </c>
      <c r="G12" s="146">
        <f t="shared" si="0"/>
        <v>0</v>
      </c>
      <c r="H12" s="152"/>
      <c r="I12" s="152"/>
    </row>
    <row r="13" spans="1:9" ht="13.5" customHeight="1" x14ac:dyDescent="0.25">
      <c r="A13" s="79">
        <v>2113</v>
      </c>
      <c r="B13" s="150" t="s">
        <v>516</v>
      </c>
      <c r="C13" s="150" t="s">
        <v>453</v>
      </c>
      <c r="D13" s="150" t="s">
        <v>315</v>
      </c>
      <c r="E13" s="37" t="s">
        <v>707</v>
      </c>
      <c r="F13" s="151" t="s">
        <v>708</v>
      </c>
      <c r="G13" s="146">
        <f t="shared" si="0"/>
        <v>0</v>
      </c>
      <c r="H13" s="152"/>
      <c r="I13" s="152"/>
    </row>
    <row r="14" spans="1:9" ht="15" customHeight="1" x14ac:dyDescent="0.25">
      <c r="A14" s="79">
        <v>2120</v>
      </c>
      <c r="B14" s="16" t="s">
        <v>516</v>
      </c>
      <c r="C14" s="16" t="s">
        <v>454</v>
      </c>
      <c r="D14" s="16" t="s">
        <v>452</v>
      </c>
      <c r="E14" s="33" t="s">
        <v>209</v>
      </c>
      <c r="F14" s="153" t="s">
        <v>710</v>
      </c>
      <c r="G14" s="146">
        <f t="shared" si="0"/>
        <v>0</v>
      </c>
      <c r="H14" s="24">
        <f>SUM(H15:H16)</f>
        <v>0</v>
      </c>
      <c r="I14" s="24">
        <f>SUM(I15:I16)</f>
        <v>0</v>
      </c>
    </row>
    <row r="15" spans="1:9" ht="19.5" customHeight="1" x14ac:dyDescent="0.25">
      <c r="A15" s="79">
        <v>2121</v>
      </c>
      <c r="B15" s="150" t="s">
        <v>516</v>
      </c>
      <c r="C15" s="150" t="s">
        <v>454</v>
      </c>
      <c r="D15" s="150" t="s">
        <v>453</v>
      </c>
      <c r="E15" s="154" t="s">
        <v>206</v>
      </c>
      <c r="F15" s="151" t="s">
        <v>711</v>
      </c>
      <c r="G15" s="146">
        <f t="shared" si="0"/>
        <v>0</v>
      </c>
      <c r="H15" s="152"/>
      <c r="I15" s="152"/>
    </row>
    <row r="16" spans="1:9" ht="25.5" customHeight="1" x14ac:dyDescent="0.25">
      <c r="A16" s="79">
        <v>2122</v>
      </c>
      <c r="B16" s="150" t="s">
        <v>516</v>
      </c>
      <c r="C16" s="150" t="s">
        <v>454</v>
      </c>
      <c r="D16" s="150" t="s">
        <v>454</v>
      </c>
      <c r="E16" s="37" t="s">
        <v>712</v>
      </c>
      <c r="F16" s="151" t="s">
        <v>713</v>
      </c>
      <c r="G16" s="146">
        <f t="shared" si="0"/>
        <v>0</v>
      </c>
      <c r="H16" s="152"/>
      <c r="I16" s="152"/>
    </row>
    <row r="17" spans="1:9" ht="16.5" customHeight="1" x14ac:dyDescent="0.25">
      <c r="A17" s="79">
        <v>2130</v>
      </c>
      <c r="B17" s="16" t="s">
        <v>516</v>
      </c>
      <c r="C17" s="16" t="s">
        <v>315</v>
      </c>
      <c r="D17" s="16" t="s">
        <v>452</v>
      </c>
      <c r="E17" s="33" t="s">
        <v>210</v>
      </c>
      <c r="F17" s="155" t="s">
        <v>714</v>
      </c>
      <c r="G17" s="146">
        <f t="shared" si="0"/>
        <v>3500</v>
      </c>
      <c r="H17" s="24">
        <f>SUM(H20)</f>
        <v>3000</v>
      </c>
      <c r="I17" s="24">
        <f>SUM(I18:I20)</f>
        <v>500</v>
      </c>
    </row>
    <row r="18" spans="1:9" ht="25.5" customHeight="1" x14ac:dyDescent="0.25">
      <c r="A18" s="79">
        <v>2131</v>
      </c>
      <c r="B18" s="150" t="s">
        <v>516</v>
      </c>
      <c r="C18" s="150" t="s">
        <v>315</v>
      </c>
      <c r="D18" s="150" t="s">
        <v>453</v>
      </c>
      <c r="E18" s="37" t="s">
        <v>715</v>
      </c>
      <c r="F18" s="151" t="s">
        <v>716</v>
      </c>
      <c r="G18" s="146">
        <f t="shared" si="0"/>
        <v>0</v>
      </c>
      <c r="H18" s="152"/>
      <c r="I18" s="152"/>
    </row>
    <row r="19" spans="1:9" ht="25.5" customHeight="1" x14ac:dyDescent="0.25">
      <c r="A19" s="79">
        <v>2132</v>
      </c>
      <c r="B19" s="150" t="s">
        <v>516</v>
      </c>
      <c r="C19" s="150">
        <v>3</v>
      </c>
      <c r="D19" s="150">
        <v>2</v>
      </c>
      <c r="E19" s="37" t="s">
        <v>717</v>
      </c>
      <c r="F19" s="151" t="s">
        <v>718</v>
      </c>
      <c r="G19" s="146">
        <f t="shared" si="0"/>
        <v>0</v>
      </c>
      <c r="H19" s="152"/>
      <c r="I19" s="152"/>
    </row>
    <row r="20" spans="1:9" ht="14.25" customHeight="1" x14ac:dyDescent="0.25">
      <c r="A20" s="79">
        <v>2133</v>
      </c>
      <c r="B20" s="150" t="s">
        <v>516</v>
      </c>
      <c r="C20" s="150">
        <v>3</v>
      </c>
      <c r="D20" s="150">
        <v>3</v>
      </c>
      <c r="E20" s="37" t="s">
        <v>719</v>
      </c>
      <c r="F20" s="151" t="s">
        <v>720</v>
      </c>
      <c r="G20" s="146">
        <f t="shared" si="0"/>
        <v>3500</v>
      </c>
      <c r="H20" s="152">
        <v>3000</v>
      </c>
      <c r="I20" s="152">
        <v>500</v>
      </c>
    </row>
    <row r="21" spans="1:9" ht="28.5" x14ac:dyDescent="0.25">
      <c r="A21" s="79">
        <v>2140</v>
      </c>
      <c r="B21" s="16" t="s">
        <v>516</v>
      </c>
      <c r="C21" s="16">
        <v>4</v>
      </c>
      <c r="D21" s="16">
        <v>0</v>
      </c>
      <c r="E21" s="33" t="s">
        <v>211</v>
      </c>
      <c r="F21" s="149" t="s">
        <v>721</v>
      </c>
      <c r="G21" s="146">
        <f t="shared" si="0"/>
        <v>0</v>
      </c>
      <c r="H21" s="24">
        <f>SUM(H22)</f>
        <v>0</v>
      </c>
      <c r="I21" s="24">
        <f>SUM(I22)</f>
        <v>0</v>
      </c>
    </row>
    <row r="22" spans="1:9" ht="15" customHeight="1" x14ac:dyDescent="0.25">
      <c r="A22" s="79">
        <v>2141</v>
      </c>
      <c r="B22" s="150" t="s">
        <v>516</v>
      </c>
      <c r="C22" s="150">
        <v>4</v>
      </c>
      <c r="D22" s="150">
        <v>1</v>
      </c>
      <c r="E22" s="37" t="s">
        <v>722</v>
      </c>
      <c r="F22" s="156" t="s">
        <v>723</v>
      </c>
      <c r="G22" s="146">
        <f t="shared" si="0"/>
        <v>0</v>
      </c>
      <c r="H22" s="152"/>
      <c r="I22" s="152"/>
    </row>
    <row r="23" spans="1:9" ht="36" customHeight="1" x14ac:dyDescent="0.25">
      <c r="A23" s="79">
        <v>2150</v>
      </c>
      <c r="B23" s="16" t="s">
        <v>516</v>
      </c>
      <c r="C23" s="16">
        <v>5</v>
      </c>
      <c r="D23" s="16">
        <v>0</v>
      </c>
      <c r="E23" s="33" t="s">
        <v>212</v>
      </c>
      <c r="F23" s="149" t="s">
        <v>724</v>
      </c>
      <c r="G23" s="146">
        <f t="shared" si="0"/>
        <v>0</v>
      </c>
      <c r="H23" s="24">
        <f>SUM(H24)</f>
        <v>0</v>
      </c>
      <c r="I23" s="24">
        <f>SUM(I24)</f>
        <v>0</v>
      </c>
    </row>
    <row r="24" spans="1:9" ht="41.25" customHeight="1" x14ac:dyDescent="0.25">
      <c r="A24" s="79">
        <v>2151</v>
      </c>
      <c r="B24" s="150" t="s">
        <v>516</v>
      </c>
      <c r="C24" s="150">
        <v>5</v>
      </c>
      <c r="D24" s="150">
        <v>1</v>
      </c>
      <c r="E24" s="37" t="s">
        <v>725</v>
      </c>
      <c r="F24" s="156" t="s">
        <v>726</v>
      </c>
      <c r="G24" s="146">
        <f t="shared" si="0"/>
        <v>0</v>
      </c>
      <c r="H24" s="152"/>
      <c r="I24" s="152">
        <v>0</v>
      </c>
    </row>
    <row r="25" spans="1:9" ht="27" customHeight="1" x14ac:dyDescent="0.25">
      <c r="A25" s="79">
        <v>2160</v>
      </c>
      <c r="B25" s="16" t="s">
        <v>516</v>
      </c>
      <c r="C25" s="16">
        <v>6</v>
      </c>
      <c r="D25" s="16">
        <v>0</v>
      </c>
      <c r="E25" s="33" t="s">
        <v>213</v>
      </c>
      <c r="F25" s="149" t="s">
        <v>727</v>
      </c>
      <c r="G25" s="146">
        <f t="shared" si="0"/>
        <v>147500</v>
      </c>
      <c r="H25" s="24">
        <f>SUM(H26)</f>
        <v>126500</v>
      </c>
      <c r="I25" s="24">
        <f>SUM(I26)</f>
        <v>21000</v>
      </c>
    </row>
    <row r="26" spans="1:9" ht="24.75" customHeight="1" x14ac:dyDescent="0.25">
      <c r="A26" s="79">
        <v>2161</v>
      </c>
      <c r="B26" s="150" t="s">
        <v>516</v>
      </c>
      <c r="C26" s="150">
        <v>6</v>
      </c>
      <c r="D26" s="150">
        <v>1</v>
      </c>
      <c r="E26" s="37" t="s">
        <v>728</v>
      </c>
      <c r="F26" s="151" t="s">
        <v>729</v>
      </c>
      <c r="G26" s="146">
        <f t="shared" si="0"/>
        <v>147500</v>
      </c>
      <c r="H26" s="152">
        <v>126500</v>
      </c>
      <c r="I26" s="152">
        <v>21000</v>
      </c>
    </row>
    <row r="27" spans="1:9" ht="15" customHeight="1" x14ac:dyDescent="0.25">
      <c r="A27" s="79">
        <v>2170</v>
      </c>
      <c r="B27" s="16" t="s">
        <v>516</v>
      </c>
      <c r="C27" s="16">
        <v>7</v>
      </c>
      <c r="D27" s="16">
        <v>0</v>
      </c>
      <c r="E27" s="33" t="s">
        <v>214</v>
      </c>
      <c r="F27" s="151"/>
      <c r="G27" s="146">
        <f t="shared" si="0"/>
        <v>0</v>
      </c>
      <c r="H27" s="24">
        <f>SUM(H28)</f>
        <v>0</v>
      </c>
      <c r="I27" s="24">
        <f>SUM(I29)</f>
        <v>0</v>
      </c>
    </row>
    <row r="28" spans="1:9" x14ac:dyDescent="0.25">
      <c r="A28" s="79">
        <v>2171</v>
      </c>
      <c r="B28" s="150" t="s">
        <v>516</v>
      </c>
      <c r="C28" s="150">
        <v>7</v>
      </c>
      <c r="D28" s="150">
        <v>1</v>
      </c>
      <c r="E28" s="37" t="s">
        <v>565</v>
      </c>
      <c r="F28" s="151"/>
      <c r="G28" s="146">
        <f t="shared" si="0"/>
        <v>0</v>
      </c>
      <c r="H28" s="152"/>
      <c r="I28" s="152"/>
    </row>
    <row r="29" spans="1:9" ht="38.25" customHeight="1" x14ac:dyDescent="0.25">
      <c r="A29" s="79">
        <v>2180</v>
      </c>
      <c r="B29" s="16" t="s">
        <v>516</v>
      </c>
      <c r="C29" s="16">
        <v>8</v>
      </c>
      <c r="D29" s="16">
        <v>0</v>
      </c>
      <c r="E29" s="33" t="s">
        <v>215</v>
      </c>
      <c r="F29" s="149" t="s">
        <v>730</v>
      </c>
      <c r="G29" s="146">
        <f t="shared" si="0"/>
        <v>0</v>
      </c>
      <c r="H29" s="24">
        <f>H30</f>
        <v>0</v>
      </c>
      <c r="I29" s="24">
        <f>SUM(I30)</f>
        <v>0</v>
      </c>
    </row>
    <row r="30" spans="1:9" ht="37.5" customHeight="1" x14ac:dyDescent="0.25">
      <c r="A30" s="79">
        <v>2181</v>
      </c>
      <c r="B30" s="150" t="s">
        <v>516</v>
      </c>
      <c r="C30" s="150">
        <v>8</v>
      </c>
      <c r="D30" s="150">
        <v>1</v>
      </c>
      <c r="E30" s="37" t="s">
        <v>215</v>
      </c>
      <c r="F30" s="156" t="s">
        <v>731</v>
      </c>
      <c r="G30" s="146">
        <f t="shared" si="0"/>
        <v>0</v>
      </c>
      <c r="H30" s="24">
        <f>SUM(H31:H33)</f>
        <v>0</v>
      </c>
      <c r="I30" s="24">
        <f>SUM(I32:I34)</f>
        <v>0</v>
      </c>
    </row>
    <row r="31" spans="1:9" x14ac:dyDescent="0.25">
      <c r="A31" s="79">
        <v>2182</v>
      </c>
      <c r="B31" s="150" t="s">
        <v>516</v>
      </c>
      <c r="C31" s="150">
        <v>8</v>
      </c>
      <c r="D31" s="150">
        <v>1</v>
      </c>
      <c r="E31" s="37" t="s">
        <v>402</v>
      </c>
      <c r="F31" s="156"/>
      <c r="G31" s="146">
        <f t="shared" si="0"/>
        <v>0</v>
      </c>
      <c r="H31" s="152"/>
      <c r="I31" s="152"/>
    </row>
    <row r="32" spans="1:9" ht="15" customHeight="1" x14ac:dyDescent="0.25">
      <c r="A32" s="79">
        <v>2183</v>
      </c>
      <c r="B32" s="150" t="s">
        <v>516</v>
      </c>
      <c r="C32" s="150">
        <v>8</v>
      </c>
      <c r="D32" s="150">
        <v>1</v>
      </c>
      <c r="E32" s="37" t="s">
        <v>403</v>
      </c>
      <c r="F32" s="156"/>
      <c r="G32" s="146">
        <f t="shared" si="0"/>
        <v>0</v>
      </c>
      <c r="H32" s="152"/>
      <c r="I32" s="152"/>
    </row>
    <row r="33" spans="1:9" ht="24" x14ac:dyDescent="0.25">
      <c r="A33" s="79">
        <v>2184</v>
      </c>
      <c r="B33" s="150" t="s">
        <v>516</v>
      </c>
      <c r="C33" s="150">
        <v>8</v>
      </c>
      <c r="D33" s="150">
        <v>1</v>
      </c>
      <c r="E33" s="37" t="s">
        <v>408</v>
      </c>
      <c r="F33" s="156"/>
      <c r="G33" s="146">
        <f t="shared" si="0"/>
        <v>0</v>
      </c>
      <c r="H33" s="152"/>
      <c r="I33" s="152"/>
    </row>
    <row r="34" spans="1:9" s="31" customFormat="1" ht="14.25" customHeight="1" x14ac:dyDescent="0.2">
      <c r="A34" s="79">
        <v>2200</v>
      </c>
      <c r="B34" s="16" t="s">
        <v>517</v>
      </c>
      <c r="C34" s="16">
        <v>0</v>
      </c>
      <c r="D34" s="16">
        <v>0</v>
      </c>
      <c r="E34" s="147" t="s">
        <v>938</v>
      </c>
      <c r="F34" s="157" t="s">
        <v>732</v>
      </c>
      <c r="G34" s="146">
        <f t="shared" si="0"/>
        <v>300</v>
      </c>
      <c r="H34" s="24">
        <f>SUM(H35+H37+H39+H41+H43)</f>
        <v>300</v>
      </c>
      <c r="I34" s="24">
        <f>SUM(I37+I39+I41+I43)</f>
        <v>0</v>
      </c>
    </row>
    <row r="35" spans="1:9" ht="15.75" customHeight="1" x14ac:dyDescent="0.25">
      <c r="A35" s="79">
        <v>2210</v>
      </c>
      <c r="B35" s="16" t="s">
        <v>517</v>
      </c>
      <c r="C35" s="150">
        <v>1</v>
      </c>
      <c r="D35" s="150">
        <v>0</v>
      </c>
      <c r="E35" s="33" t="s">
        <v>216</v>
      </c>
      <c r="F35" s="158" t="s">
        <v>733</v>
      </c>
      <c r="G35" s="146">
        <f t="shared" si="0"/>
        <v>0</v>
      </c>
      <c r="H35" s="24">
        <f>SUM(H36)</f>
        <v>0</v>
      </c>
      <c r="I35" s="24">
        <f>SUM(I36)</f>
        <v>0</v>
      </c>
    </row>
    <row r="36" spans="1:9" ht="15.75" customHeight="1" x14ac:dyDescent="0.25">
      <c r="A36" s="79">
        <v>2211</v>
      </c>
      <c r="B36" s="150" t="s">
        <v>517</v>
      </c>
      <c r="C36" s="150">
        <v>1</v>
      </c>
      <c r="D36" s="150">
        <v>1</v>
      </c>
      <c r="E36" s="37" t="s">
        <v>734</v>
      </c>
      <c r="F36" s="156" t="s">
        <v>735</v>
      </c>
      <c r="G36" s="146">
        <f t="shared" si="0"/>
        <v>0</v>
      </c>
      <c r="H36" s="152"/>
      <c r="I36" s="152"/>
    </row>
    <row r="37" spans="1:9" ht="15.75" customHeight="1" x14ac:dyDescent="0.25">
      <c r="A37" s="79">
        <v>2220</v>
      </c>
      <c r="B37" s="16" t="s">
        <v>517</v>
      </c>
      <c r="C37" s="16">
        <v>2</v>
      </c>
      <c r="D37" s="16">
        <v>0</v>
      </c>
      <c r="E37" s="33" t="s">
        <v>217</v>
      </c>
      <c r="F37" s="158" t="s">
        <v>736</v>
      </c>
      <c r="G37" s="146">
        <f t="shared" si="0"/>
        <v>300</v>
      </c>
      <c r="H37" s="24">
        <f>SUM(H38)</f>
        <v>300</v>
      </c>
      <c r="I37" s="24">
        <f>SUM(I38)</f>
        <v>0</v>
      </c>
    </row>
    <row r="38" spans="1:9" ht="15.75" customHeight="1" x14ac:dyDescent="0.25">
      <c r="A38" s="79">
        <v>2221</v>
      </c>
      <c r="B38" s="150" t="s">
        <v>517</v>
      </c>
      <c r="C38" s="150">
        <v>2</v>
      </c>
      <c r="D38" s="150">
        <v>1</v>
      </c>
      <c r="E38" s="37" t="s">
        <v>737</v>
      </c>
      <c r="F38" s="156" t="s">
        <v>738</v>
      </c>
      <c r="G38" s="146">
        <f t="shared" si="0"/>
        <v>300</v>
      </c>
      <c r="H38" s="152">
        <v>300</v>
      </c>
      <c r="I38" s="152"/>
    </row>
    <row r="39" spans="1:9" ht="15.75" customHeight="1" x14ac:dyDescent="0.25">
      <c r="A39" s="79">
        <v>2230</v>
      </c>
      <c r="B39" s="16" t="s">
        <v>517</v>
      </c>
      <c r="C39" s="150">
        <v>3</v>
      </c>
      <c r="D39" s="150">
        <v>0</v>
      </c>
      <c r="E39" s="33" t="s">
        <v>218</v>
      </c>
      <c r="F39" s="158" t="s">
        <v>739</v>
      </c>
      <c r="G39" s="146">
        <f t="shared" si="0"/>
        <v>0</v>
      </c>
      <c r="H39" s="24">
        <f>SUM(H40)</f>
        <v>0</v>
      </c>
      <c r="I39" s="24">
        <f>SUM(I40)</f>
        <v>0</v>
      </c>
    </row>
    <row r="40" spans="1:9" ht="13.5" customHeight="1" x14ac:dyDescent="0.25">
      <c r="A40" s="79">
        <v>2231</v>
      </c>
      <c r="B40" s="150" t="s">
        <v>517</v>
      </c>
      <c r="C40" s="150">
        <v>3</v>
      </c>
      <c r="D40" s="150">
        <v>1</v>
      </c>
      <c r="E40" s="37" t="s">
        <v>740</v>
      </c>
      <c r="F40" s="156" t="s">
        <v>741</v>
      </c>
      <c r="G40" s="146">
        <f t="shared" si="0"/>
        <v>0</v>
      </c>
      <c r="H40" s="152"/>
      <c r="I40" s="152"/>
    </row>
    <row r="41" spans="1:9" ht="25.5" customHeight="1" x14ac:dyDescent="0.25">
      <c r="A41" s="79">
        <v>2240</v>
      </c>
      <c r="B41" s="16" t="s">
        <v>517</v>
      </c>
      <c r="C41" s="16">
        <v>4</v>
      </c>
      <c r="D41" s="16">
        <v>0</v>
      </c>
      <c r="E41" s="33" t="s">
        <v>219</v>
      </c>
      <c r="F41" s="149" t="s">
        <v>742</v>
      </c>
      <c r="G41" s="146">
        <f t="shared" si="0"/>
        <v>0</v>
      </c>
      <c r="H41" s="24">
        <f>SUM(H42)</f>
        <v>0</v>
      </c>
      <c r="I41" s="24">
        <f>SUM(I42)</f>
        <v>0</v>
      </c>
    </row>
    <row r="42" spans="1:9" ht="28.5" x14ac:dyDescent="0.25">
      <c r="A42" s="79">
        <v>2241</v>
      </c>
      <c r="B42" s="150" t="s">
        <v>517</v>
      </c>
      <c r="C42" s="150">
        <v>4</v>
      </c>
      <c r="D42" s="150">
        <v>1</v>
      </c>
      <c r="E42" s="37" t="s">
        <v>219</v>
      </c>
      <c r="F42" s="156" t="s">
        <v>742</v>
      </c>
      <c r="G42" s="146">
        <f t="shared" si="0"/>
        <v>0</v>
      </c>
      <c r="H42" s="152"/>
      <c r="I42" s="152"/>
    </row>
    <row r="43" spans="1:9" ht="15" customHeight="1" x14ac:dyDescent="0.25">
      <c r="A43" s="79">
        <v>2250</v>
      </c>
      <c r="B43" s="16" t="s">
        <v>517</v>
      </c>
      <c r="C43" s="16">
        <v>5</v>
      </c>
      <c r="D43" s="16">
        <v>0</v>
      </c>
      <c r="E43" s="33" t="s">
        <v>220</v>
      </c>
      <c r="F43" s="149" t="s">
        <v>744</v>
      </c>
      <c r="G43" s="146">
        <f>SUM(H43:I43)</f>
        <v>0</v>
      </c>
      <c r="H43" s="24">
        <f>SUM(H44)</f>
        <v>0</v>
      </c>
      <c r="I43" s="24">
        <f>SUM(I45)</f>
        <v>0</v>
      </c>
    </row>
    <row r="44" spans="1:9" ht="15.75" customHeight="1" x14ac:dyDescent="0.25">
      <c r="A44" s="79">
        <v>2251</v>
      </c>
      <c r="B44" s="150" t="s">
        <v>517</v>
      </c>
      <c r="C44" s="150">
        <v>5</v>
      </c>
      <c r="D44" s="150">
        <v>1</v>
      </c>
      <c r="E44" s="37" t="s">
        <v>743</v>
      </c>
      <c r="F44" s="156" t="s">
        <v>745</v>
      </c>
      <c r="G44" s="146">
        <f t="shared" si="0"/>
        <v>0</v>
      </c>
      <c r="H44" s="152"/>
      <c r="I44" s="152"/>
    </row>
    <row r="45" spans="1:9" s="31" customFormat="1" ht="26.25" customHeight="1" x14ac:dyDescent="0.2">
      <c r="A45" s="79">
        <v>2300</v>
      </c>
      <c r="B45" s="16" t="s">
        <v>518</v>
      </c>
      <c r="C45" s="16">
        <v>0</v>
      </c>
      <c r="D45" s="16">
        <v>0</v>
      </c>
      <c r="E45" s="147" t="s">
        <v>939</v>
      </c>
      <c r="F45" s="157" t="s">
        <v>746</v>
      </c>
      <c r="G45" s="146">
        <f t="shared" si="0"/>
        <v>3000</v>
      </c>
      <c r="H45" s="24">
        <f>SUM(H46+H50+H52+H55+H57+H59+H61)</f>
        <v>3000</v>
      </c>
      <c r="I45" s="24">
        <f>SUM(I46+I50+I52+I55+I57+I59+I61)</f>
        <v>0</v>
      </c>
    </row>
    <row r="46" spans="1:9" ht="15" customHeight="1" x14ac:dyDescent="0.25">
      <c r="A46" s="79">
        <v>2310</v>
      </c>
      <c r="B46" s="16" t="s">
        <v>518</v>
      </c>
      <c r="C46" s="16">
        <v>1</v>
      </c>
      <c r="D46" s="16">
        <v>0</v>
      </c>
      <c r="E46" s="33" t="s">
        <v>221</v>
      </c>
      <c r="F46" s="149" t="s">
        <v>748</v>
      </c>
      <c r="G46" s="146">
        <f t="shared" si="0"/>
        <v>0</v>
      </c>
      <c r="H46" s="24">
        <f>SUM(H47:H49)</f>
        <v>0</v>
      </c>
      <c r="I46" s="24">
        <f>SUM(I47:I49)</f>
        <v>0</v>
      </c>
    </row>
    <row r="47" spans="1:9" ht="15" customHeight="1" x14ac:dyDescent="0.25">
      <c r="A47" s="79">
        <v>2311</v>
      </c>
      <c r="B47" s="150" t="s">
        <v>518</v>
      </c>
      <c r="C47" s="150">
        <v>1</v>
      </c>
      <c r="D47" s="150">
        <v>1</v>
      </c>
      <c r="E47" s="37" t="s">
        <v>747</v>
      </c>
      <c r="F47" s="156" t="s">
        <v>749</v>
      </c>
      <c r="G47" s="146">
        <f t="shared" si="0"/>
        <v>0</v>
      </c>
      <c r="H47" s="152"/>
      <c r="I47" s="152"/>
    </row>
    <row r="48" spans="1:9" ht="15" customHeight="1" x14ac:dyDescent="0.25">
      <c r="A48" s="79">
        <v>2312</v>
      </c>
      <c r="B48" s="150" t="s">
        <v>518</v>
      </c>
      <c r="C48" s="150">
        <v>1</v>
      </c>
      <c r="D48" s="150">
        <v>2</v>
      </c>
      <c r="E48" s="37" t="s">
        <v>303</v>
      </c>
      <c r="F48" s="156"/>
      <c r="G48" s="146">
        <f t="shared" si="0"/>
        <v>0</v>
      </c>
      <c r="H48" s="152"/>
      <c r="I48" s="152"/>
    </row>
    <row r="49" spans="1:9" ht="15" customHeight="1" x14ac:dyDescent="0.25">
      <c r="A49" s="79">
        <v>2313</v>
      </c>
      <c r="B49" s="150" t="s">
        <v>518</v>
      </c>
      <c r="C49" s="150">
        <v>1</v>
      </c>
      <c r="D49" s="150">
        <v>3</v>
      </c>
      <c r="E49" s="37" t="s">
        <v>304</v>
      </c>
      <c r="F49" s="156"/>
      <c r="G49" s="146">
        <f t="shared" si="0"/>
        <v>0</v>
      </c>
      <c r="H49" s="152"/>
      <c r="I49" s="152"/>
    </row>
    <row r="50" spans="1:9" ht="15" customHeight="1" x14ac:dyDescent="0.25">
      <c r="A50" s="79">
        <v>2320</v>
      </c>
      <c r="B50" s="16" t="s">
        <v>518</v>
      </c>
      <c r="C50" s="16">
        <v>2</v>
      </c>
      <c r="D50" s="16">
        <v>0</v>
      </c>
      <c r="E50" s="33" t="s">
        <v>222</v>
      </c>
      <c r="F50" s="149" t="s">
        <v>750</v>
      </c>
      <c r="G50" s="146">
        <f t="shared" si="0"/>
        <v>3000</v>
      </c>
      <c r="H50" s="24">
        <f>SUM(H51)</f>
        <v>3000</v>
      </c>
      <c r="I50" s="24">
        <f>SUM(I51)</f>
        <v>0</v>
      </c>
    </row>
    <row r="51" spans="1:9" ht="15" customHeight="1" x14ac:dyDescent="0.25">
      <c r="A51" s="79">
        <v>2321</v>
      </c>
      <c r="B51" s="150" t="s">
        <v>518</v>
      </c>
      <c r="C51" s="150">
        <v>2</v>
      </c>
      <c r="D51" s="150">
        <v>1</v>
      </c>
      <c r="E51" s="37" t="s">
        <v>305</v>
      </c>
      <c r="F51" s="156" t="s">
        <v>751</v>
      </c>
      <c r="G51" s="146">
        <f t="shared" si="0"/>
        <v>3000</v>
      </c>
      <c r="H51" s="152">
        <v>3000</v>
      </c>
      <c r="I51" s="152"/>
    </row>
    <row r="52" spans="1:9" ht="25.5" customHeight="1" x14ac:dyDescent="0.25">
      <c r="A52" s="79">
        <v>2330</v>
      </c>
      <c r="B52" s="16" t="s">
        <v>518</v>
      </c>
      <c r="C52" s="16">
        <v>3</v>
      </c>
      <c r="D52" s="16">
        <v>0</v>
      </c>
      <c r="E52" s="33" t="s">
        <v>223</v>
      </c>
      <c r="F52" s="149" t="s">
        <v>752</v>
      </c>
      <c r="G52" s="146">
        <f t="shared" ref="G52:G101" si="1">SUM(H52:I52)</f>
        <v>0</v>
      </c>
      <c r="H52" s="24">
        <f>SUM(H53:H54)</f>
        <v>0</v>
      </c>
      <c r="I52" s="24">
        <f>SUM(I53:I54)</f>
        <v>0</v>
      </c>
    </row>
    <row r="53" spans="1:9" x14ac:dyDescent="0.25">
      <c r="A53" s="79">
        <v>2331</v>
      </c>
      <c r="B53" s="150" t="s">
        <v>518</v>
      </c>
      <c r="C53" s="150">
        <v>3</v>
      </c>
      <c r="D53" s="150">
        <v>1</v>
      </c>
      <c r="E53" s="37" t="s">
        <v>753</v>
      </c>
      <c r="F53" s="156" t="s">
        <v>754</v>
      </c>
      <c r="G53" s="146">
        <f t="shared" si="1"/>
        <v>0</v>
      </c>
      <c r="H53" s="152"/>
      <c r="I53" s="152"/>
    </row>
    <row r="54" spans="1:9" x14ac:dyDescent="0.25">
      <c r="A54" s="79">
        <v>2332</v>
      </c>
      <c r="B54" s="150" t="s">
        <v>518</v>
      </c>
      <c r="C54" s="150">
        <v>3</v>
      </c>
      <c r="D54" s="150">
        <v>2</v>
      </c>
      <c r="E54" s="37" t="s">
        <v>306</v>
      </c>
      <c r="F54" s="156"/>
      <c r="G54" s="146">
        <f t="shared" si="1"/>
        <v>0</v>
      </c>
      <c r="H54" s="152"/>
      <c r="I54" s="152"/>
    </row>
    <row r="55" spans="1:9" x14ac:dyDescent="0.25">
      <c r="A55" s="79">
        <v>2340</v>
      </c>
      <c r="B55" s="16" t="s">
        <v>518</v>
      </c>
      <c r="C55" s="16">
        <v>4</v>
      </c>
      <c r="D55" s="16">
        <v>0</v>
      </c>
      <c r="E55" s="33" t="s">
        <v>224</v>
      </c>
      <c r="F55" s="156"/>
      <c r="G55" s="146">
        <f t="shared" si="1"/>
        <v>0</v>
      </c>
      <c r="H55" s="24">
        <f>SUM(H56)</f>
        <v>0</v>
      </c>
      <c r="I55" s="24">
        <f>SUM(I56)</f>
        <v>0</v>
      </c>
    </row>
    <row r="56" spans="1:9" x14ac:dyDescent="0.25">
      <c r="A56" s="79">
        <v>2341</v>
      </c>
      <c r="B56" s="150" t="s">
        <v>518</v>
      </c>
      <c r="C56" s="150">
        <v>4</v>
      </c>
      <c r="D56" s="150">
        <v>1</v>
      </c>
      <c r="E56" s="37" t="s">
        <v>307</v>
      </c>
      <c r="F56" s="156"/>
      <c r="G56" s="146">
        <f t="shared" si="1"/>
        <v>0</v>
      </c>
      <c r="H56" s="152"/>
      <c r="I56" s="152"/>
    </row>
    <row r="57" spans="1:9" x14ac:dyDescent="0.25">
      <c r="A57" s="79">
        <v>2350</v>
      </c>
      <c r="B57" s="16" t="s">
        <v>518</v>
      </c>
      <c r="C57" s="16">
        <v>5</v>
      </c>
      <c r="D57" s="16">
        <v>0</v>
      </c>
      <c r="E57" s="33" t="s">
        <v>225</v>
      </c>
      <c r="F57" s="149" t="s">
        <v>755</v>
      </c>
      <c r="G57" s="146">
        <f t="shared" si="1"/>
        <v>0</v>
      </c>
      <c r="H57" s="24">
        <f>SUM(H58)</f>
        <v>0</v>
      </c>
      <c r="I57" s="24">
        <f>SUM(I58)</f>
        <v>0</v>
      </c>
    </row>
    <row r="58" spans="1:9" x14ac:dyDescent="0.25">
      <c r="A58" s="79">
        <v>2351</v>
      </c>
      <c r="B58" s="150" t="s">
        <v>518</v>
      </c>
      <c r="C58" s="150">
        <v>5</v>
      </c>
      <c r="D58" s="150">
        <v>1</v>
      </c>
      <c r="E58" s="37" t="s">
        <v>756</v>
      </c>
      <c r="F58" s="156" t="s">
        <v>755</v>
      </c>
      <c r="G58" s="146">
        <f t="shared" si="1"/>
        <v>0</v>
      </c>
      <c r="H58" s="152"/>
      <c r="I58" s="152"/>
    </row>
    <row r="59" spans="1:9" ht="39" customHeight="1" x14ac:dyDescent="0.25">
      <c r="A59" s="79">
        <v>2360</v>
      </c>
      <c r="B59" s="16" t="s">
        <v>518</v>
      </c>
      <c r="C59" s="16">
        <v>6</v>
      </c>
      <c r="D59" s="16">
        <v>0</v>
      </c>
      <c r="E59" s="33" t="s">
        <v>226</v>
      </c>
      <c r="F59" s="149" t="s">
        <v>757</v>
      </c>
      <c r="G59" s="146">
        <f t="shared" si="1"/>
        <v>0</v>
      </c>
      <c r="H59" s="24">
        <f>SUM(H60)</f>
        <v>0</v>
      </c>
      <c r="I59" s="24">
        <f>SUM(I60)</f>
        <v>0</v>
      </c>
    </row>
    <row r="60" spans="1:9" ht="25.5" customHeight="1" x14ac:dyDescent="0.25">
      <c r="A60" s="79">
        <v>2361</v>
      </c>
      <c r="B60" s="150" t="s">
        <v>518</v>
      </c>
      <c r="C60" s="150">
        <v>6</v>
      </c>
      <c r="D60" s="150">
        <v>1</v>
      </c>
      <c r="E60" s="37" t="s">
        <v>427</v>
      </c>
      <c r="F60" s="156" t="s">
        <v>758</v>
      </c>
      <c r="G60" s="146">
        <f t="shared" si="1"/>
        <v>0</v>
      </c>
      <c r="H60" s="152"/>
      <c r="I60" s="152"/>
    </row>
    <row r="61" spans="1:9" ht="24.75" customHeight="1" x14ac:dyDescent="0.25">
      <c r="A61" s="79">
        <v>2370</v>
      </c>
      <c r="B61" s="16" t="s">
        <v>518</v>
      </c>
      <c r="C61" s="16">
        <v>7</v>
      </c>
      <c r="D61" s="16">
        <v>0</v>
      </c>
      <c r="E61" s="33" t="s">
        <v>227</v>
      </c>
      <c r="F61" s="149" t="s">
        <v>759</v>
      </c>
      <c r="G61" s="146">
        <f t="shared" si="1"/>
        <v>0</v>
      </c>
      <c r="H61" s="24">
        <f>SUM(H62)</f>
        <v>0</v>
      </c>
      <c r="I61" s="24">
        <f>SUM(I62)</f>
        <v>0</v>
      </c>
    </row>
    <row r="62" spans="1:9" ht="26.25" customHeight="1" x14ac:dyDescent="0.25">
      <c r="A62" s="79">
        <v>2371</v>
      </c>
      <c r="B62" s="150" t="s">
        <v>518</v>
      </c>
      <c r="C62" s="150">
        <v>7</v>
      </c>
      <c r="D62" s="150">
        <v>1</v>
      </c>
      <c r="E62" s="37" t="s">
        <v>428</v>
      </c>
      <c r="F62" s="156" t="s">
        <v>760</v>
      </c>
      <c r="G62" s="146">
        <f t="shared" si="1"/>
        <v>0</v>
      </c>
      <c r="H62" s="152"/>
      <c r="I62" s="152"/>
    </row>
    <row r="63" spans="1:9" s="31" customFormat="1" ht="15" customHeight="1" x14ac:dyDescent="0.2">
      <c r="A63" s="79">
        <v>2400</v>
      </c>
      <c r="B63" s="16" t="s">
        <v>526</v>
      </c>
      <c r="C63" s="16">
        <v>0</v>
      </c>
      <c r="D63" s="16">
        <v>0</v>
      </c>
      <c r="E63" s="147" t="s">
        <v>940</v>
      </c>
      <c r="F63" s="157" t="s">
        <v>761</v>
      </c>
      <c r="G63" s="146">
        <f t="shared" si="1"/>
        <v>-196771.8</v>
      </c>
      <c r="H63" s="24">
        <f>SUM(H67+H83)</f>
        <v>15500</v>
      </c>
      <c r="I63" s="24">
        <f>SUM(I64+I67+I72+I79+I83+I89+I91+I96+I104)</f>
        <v>-212271.8</v>
      </c>
    </row>
    <row r="64" spans="1:9" ht="27" customHeight="1" x14ac:dyDescent="0.25">
      <c r="A64" s="79">
        <v>2410</v>
      </c>
      <c r="B64" s="16" t="s">
        <v>526</v>
      </c>
      <c r="C64" s="16">
        <v>1</v>
      </c>
      <c r="D64" s="16">
        <v>0</v>
      </c>
      <c r="E64" s="33" t="s">
        <v>228</v>
      </c>
      <c r="F64" s="149" t="s">
        <v>763</v>
      </c>
      <c r="G64" s="146">
        <f t="shared" si="1"/>
        <v>0</v>
      </c>
      <c r="H64" s="24">
        <f>SUM(H65:H66)</f>
        <v>0</v>
      </c>
      <c r="I64" s="24">
        <f>SUM(I65:I66)</f>
        <v>0</v>
      </c>
    </row>
    <row r="65" spans="1:9" ht="25.5" customHeight="1" x14ac:dyDescent="0.25">
      <c r="A65" s="79">
        <v>2411</v>
      </c>
      <c r="B65" s="150" t="s">
        <v>526</v>
      </c>
      <c r="C65" s="150">
        <v>1</v>
      </c>
      <c r="D65" s="150">
        <v>1</v>
      </c>
      <c r="E65" s="37" t="s">
        <v>764</v>
      </c>
      <c r="F65" s="151" t="s">
        <v>765</v>
      </c>
      <c r="G65" s="146">
        <f t="shared" si="1"/>
        <v>0</v>
      </c>
      <c r="H65" s="152"/>
      <c r="I65" s="152"/>
    </row>
    <row r="66" spans="1:9" ht="24" customHeight="1" x14ac:dyDescent="0.25">
      <c r="A66" s="79">
        <v>2412</v>
      </c>
      <c r="B66" s="150" t="s">
        <v>526</v>
      </c>
      <c r="C66" s="150">
        <v>1</v>
      </c>
      <c r="D66" s="150">
        <v>2</v>
      </c>
      <c r="E66" s="37" t="s">
        <v>766</v>
      </c>
      <c r="F66" s="156" t="s">
        <v>767</v>
      </c>
      <c r="G66" s="146">
        <f t="shared" si="1"/>
        <v>0</v>
      </c>
      <c r="H66" s="152"/>
      <c r="I66" s="152"/>
    </row>
    <row r="67" spans="1:9" ht="24.75" customHeight="1" x14ac:dyDescent="0.25">
      <c r="A67" s="79">
        <v>2420</v>
      </c>
      <c r="B67" s="16" t="s">
        <v>526</v>
      </c>
      <c r="C67" s="16">
        <v>2</v>
      </c>
      <c r="D67" s="16">
        <v>0</v>
      </c>
      <c r="E67" s="33" t="s">
        <v>229</v>
      </c>
      <c r="F67" s="149" t="s">
        <v>768</v>
      </c>
      <c r="G67" s="146">
        <f t="shared" si="1"/>
        <v>13228.2</v>
      </c>
      <c r="H67" s="24">
        <f>SUM(H68:H71)</f>
        <v>8500</v>
      </c>
      <c r="I67" s="24">
        <f>SUM(I68:I71)</f>
        <v>4728.2</v>
      </c>
    </row>
    <row r="68" spans="1:9" ht="15.75" customHeight="1" x14ac:dyDescent="0.25">
      <c r="A68" s="79">
        <v>2421</v>
      </c>
      <c r="B68" s="150" t="s">
        <v>526</v>
      </c>
      <c r="C68" s="150">
        <v>2</v>
      </c>
      <c r="D68" s="150">
        <v>1</v>
      </c>
      <c r="E68" s="37" t="s">
        <v>769</v>
      </c>
      <c r="F68" s="156" t="s">
        <v>770</v>
      </c>
      <c r="G68" s="146">
        <f t="shared" si="1"/>
        <v>12228.2</v>
      </c>
      <c r="H68" s="152">
        <v>7500</v>
      </c>
      <c r="I68" s="152">
        <v>4728.2</v>
      </c>
    </row>
    <row r="69" spans="1:9" ht="15.75" customHeight="1" x14ac:dyDescent="0.25">
      <c r="A69" s="79">
        <v>2422</v>
      </c>
      <c r="B69" s="150" t="s">
        <v>526</v>
      </c>
      <c r="C69" s="150">
        <v>2</v>
      </c>
      <c r="D69" s="150">
        <v>2</v>
      </c>
      <c r="E69" s="37" t="s">
        <v>771</v>
      </c>
      <c r="F69" s="156" t="s">
        <v>772</v>
      </c>
      <c r="G69" s="146">
        <f t="shared" si="1"/>
        <v>0</v>
      </c>
      <c r="H69" s="152"/>
      <c r="I69" s="152"/>
    </row>
    <row r="70" spans="1:9" ht="15.75" customHeight="1" x14ac:dyDescent="0.25">
      <c r="A70" s="79">
        <v>2423</v>
      </c>
      <c r="B70" s="150" t="s">
        <v>526</v>
      </c>
      <c r="C70" s="150">
        <v>2</v>
      </c>
      <c r="D70" s="150">
        <v>3</v>
      </c>
      <c r="E70" s="37" t="s">
        <v>773</v>
      </c>
      <c r="F70" s="156" t="s">
        <v>774</v>
      </c>
      <c r="G70" s="146">
        <f t="shared" si="1"/>
        <v>0</v>
      </c>
      <c r="H70" s="152"/>
      <c r="I70" s="152"/>
    </row>
    <row r="71" spans="1:9" ht="15.75" customHeight="1" x14ac:dyDescent="0.25">
      <c r="A71" s="79">
        <v>2424</v>
      </c>
      <c r="B71" s="150" t="s">
        <v>526</v>
      </c>
      <c r="C71" s="150">
        <v>2</v>
      </c>
      <c r="D71" s="150">
        <v>4</v>
      </c>
      <c r="E71" s="37" t="s">
        <v>527</v>
      </c>
      <c r="F71" s="156"/>
      <c r="G71" s="146">
        <f t="shared" si="1"/>
        <v>1000</v>
      </c>
      <c r="H71" s="152">
        <v>1000</v>
      </c>
      <c r="I71" s="152"/>
    </row>
    <row r="72" spans="1:9" ht="15.75" customHeight="1" x14ac:dyDescent="0.25">
      <c r="A72" s="79">
        <v>2430</v>
      </c>
      <c r="B72" s="16" t="s">
        <v>526</v>
      </c>
      <c r="C72" s="16">
        <v>3</v>
      </c>
      <c r="D72" s="16">
        <v>0</v>
      </c>
      <c r="E72" s="33" t="s">
        <v>230</v>
      </c>
      <c r="F72" s="149" t="s">
        <v>775</v>
      </c>
      <c r="G72" s="146">
        <f t="shared" si="1"/>
        <v>0</v>
      </c>
      <c r="H72" s="24">
        <f>SUM(H73:H78)</f>
        <v>0</v>
      </c>
      <c r="I72" s="24">
        <f>SUM(I73:I78)</f>
        <v>0</v>
      </c>
    </row>
    <row r="73" spans="1:9" ht="15.75" customHeight="1" x14ac:dyDescent="0.25">
      <c r="A73" s="79">
        <v>2431</v>
      </c>
      <c r="B73" s="150" t="s">
        <v>526</v>
      </c>
      <c r="C73" s="150">
        <v>3</v>
      </c>
      <c r="D73" s="150">
        <v>1</v>
      </c>
      <c r="E73" s="37" t="s">
        <v>776</v>
      </c>
      <c r="F73" s="156" t="s">
        <v>777</v>
      </c>
      <c r="G73" s="146">
        <f t="shared" si="1"/>
        <v>0</v>
      </c>
      <c r="H73" s="152"/>
      <c r="I73" s="152"/>
    </row>
    <row r="74" spans="1:9" ht="15.75" customHeight="1" x14ac:dyDescent="0.25">
      <c r="A74" s="79">
        <v>2432</v>
      </c>
      <c r="B74" s="150" t="s">
        <v>526</v>
      </c>
      <c r="C74" s="150">
        <v>3</v>
      </c>
      <c r="D74" s="150">
        <v>2</v>
      </c>
      <c r="E74" s="37" t="s">
        <v>778</v>
      </c>
      <c r="F74" s="156" t="s">
        <v>779</v>
      </c>
      <c r="G74" s="146">
        <f t="shared" si="1"/>
        <v>0</v>
      </c>
      <c r="H74" s="152"/>
      <c r="I74" s="152"/>
    </row>
    <row r="75" spans="1:9" ht="15.75" customHeight="1" x14ac:dyDescent="0.25">
      <c r="A75" s="79">
        <v>2433</v>
      </c>
      <c r="B75" s="150" t="s">
        <v>526</v>
      </c>
      <c r="C75" s="150">
        <v>3</v>
      </c>
      <c r="D75" s="150">
        <v>3</v>
      </c>
      <c r="E75" s="37" t="s">
        <v>780</v>
      </c>
      <c r="F75" s="156" t="s">
        <v>781</v>
      </c>
      <c r="G75" s="146">
        <f t="shared" si="1"/>
        <v>0</v>
      </c>
      <c r="H75" s="152"/>
      <c r="I75" s="152"/>
    </row>
    <row r="76" spans="1:9" ht="15.75" customHeight="1" x14ac:dyDescent="0.25">
      <c r="A76" s="79">
        <v>2434</v>
      </c>
      <c r="B76" s="150" t="s">
        <v>526</v>
      </c>
      <c r="C76" s="150">
        <v>3</v>
      </c>
      <c r="D76" s="150">
        <v>4</v>
      </c>
      <c r="E76" s="37" t="s">
        <v>782</v>
      </c>
      <c r="F76" s="156" t="s">
        <v>783</v>
      </c>
      <c r="G76" s="146">
        <f t="shared" si="1"/>
        <v>0</v>
      </c>
      <c r="H76" s="152"/>
      <c r="I76" s="152"/>
    </row>
    <row r="77" spans="1:9" ht="15.75" customHeight="1" x14ac:dyDescent="0.25">
      <c r="A77" s="79">
        <v>2435</v>
      </c>
      <c r="B77" s="150" t="s">
        <v>526</v>
      </c>
      <c r="C77" s="150">
        <v>3</v>
      </c>
      <c r="D77" s="150">
        <v>5</v>
      </c>
      <c r="E77" s="37" t="s">
        <v>784</v>
      </c>
      <c r="F77" s="156" t="s">
        <v>785</v>
      </c>
      <c r="G77" s="146">
        <f t="shared" si="1"/>
        <v>0</v>
      </c>
      <c r="H77" s="152"/>
      <c r="I77" s="152"/>
    </row>
    <row r="78" spans="1:9" ht="15.75" customHeight="1" x14ac:dyDescent="0.25">
      <c r="A78" s="79">
        <v>2436</v>
      </c>
      <c r="B78" s="150" t="s">
        <v>526</v>
      </c>
      <c r="C78" s="150">
        <v>3</v>
      </c>
      <c r="D78" s="150">
        <v>6</v>
      </c>
      <c r="E78" s="37" t="s">
        <v>786</v>
      </c>
      <c r="F78" s="156" t="s">
        <v>787</v>
      </c>
      <c r="G78" s="146">
        <f t="shared" si="1"/>
        <v>0</v>
      </c>
      <c r="H78" s="152"/>
      <c r="I78" s="152"/>
    </row>
    <row r="79" spans="1:9" ht="26.25" customHeight="1" x14ac:dyDescent="0.25">
      <c r="A79" s="79">
        <v>2440</v>
      </c>
      <c r="B79" s="16" t="s">
        <v>526</v>
      </c>
      <c r="C79" s="16">
        <v>4</v>
      </c>
      <c r="D79" s="16">
        <v>0</v>
      </c>
      <c r="E79" s="33" t="s">
        <v>231</v>
      </c>
      <c r="F79" s="149" t="s">
        <v>788</v>
      </c>
      <c r="G79" s="146">
        <f t="shared" si="1"/>
        <v>0</v>
      </c>
      <c r="H79" s="24">
        <f>SUM(H80:H82)</f>
        <v>0</v>
      </c>
      <c r="I79" s="24">
        <f>SUM(I80:I82)</f>
        <v>0</v>
      </c>
    </row>
    <row r="80" spans="1:9" ht="24.75" customHeight="1" x14ac:dyDescent="0.25">
      <c r="A80" s="79">
        <v>2441</v>
      </c>
      <c r="B80" s="150" t="s">
        <v>526</v>
      </c>
      <c r="C80" s="150">
        <v>4</v>
      </c>
      <c r="D80" s="150">
        <v>1</v>
      </c>
      <c r="E80" s="37" t="s">
        <v>789</v>
      </c>
      <c r="F80" s="156" t="s">
        <v>790</v>
      </c>
      <c r="G80" s="146">
        <f t="shared" si="1"/>
        <v>0</v>
      </c>
      <c r="H80" s="152"/>
      <c r="I80" s="152"/>
    </row>
    <row r="81" spans="1:9" ht="15" customHeight="1" x14ac:dyDescent="0.25">
      <c r="A81" s="79">
        <v>2442</v>
      </c>
      <c r="B81" s="150" t="s">
        <v>526</v>
      </c>
      <c r="C81" s="150">
        <v>4</v>
      </c>
      <c r="D81" s="150">
        <v>2</v>
      </c>
      <c r="E81" s="37" t="s">
        <v>791</v>
      </c>
      <c r="F81" s="156" t="s">
        <v>792</v>
      </c>
      <c r="G81" s="146">
        <f t="shared" si="1"/>
        <v>0</v>
      </c>
      <c r="H81" s="152"/>
      <c r="I81" s="152"/>
    </row>
    <row r="82" spans="1:9" ht="15" customHeight="1" x14ac:dyDescent="0.25">
      <c r="A82" s="79">
        <v>2443</v>
      </c>
      <c r="B82" s="150" t="s">
        <v>526</v>
      </c>
      <c r="C82" s="150">
        <v>4</v>
      </c>
      <c r="D82" s="150">
        <v>3</v>
      </c>
      <c r="E82" s="37" t="s">
        <v>793</v>
      </c>
      <c r="F82" s="156" t="s">
        <v>794</v>
      </c>
      <c r="G82" s="146">
        <f t="shared" si="1"/>
        <v>0</v>
      </c>
      <c r="H82" s="152"/>
      <c r="I82" s="152"/>
    </row>
    <row r="83" spans="1:9" ht="15" customHeight="1" x14ac:dyDescent="0.25">
      <c r="A83" s="79">
        <v>2450</v>
      </c>
      <c r="B83" s="16" t="s">
        <v>526</v>
      </c>
      <c r="C83" s="16">
        <v>5</v>
      </c>
      <c r="D83" s="16">
        <v>0</v>
      </c>
      <c r="E83" s="33" t="s">
        <v>232</v>
      </c>
      <c r="F83" s="158" t="s">
        <v>795</v>
      </c>
      <c r="G83" s="146">
        <f t="shared" si="1"/>
        <v>190000</v>
      </c>
      <c r="H83" s="24">
        <f>SUM(H84:H88)</f>
        <v>7000</v>
      </c>
      <c r="I83" s="24">
        <f>SUM(I84:I88)</f>
        <v>183000</v>
      </c>
    </row>
    <row r="84" spans="1:9" ht="15" customHeight="1" x14ac:dyDescent="0.25">
      <c r="A84" s="79">
        <v>2451</v>
      </c>
      <c r="B84" s="150" t="s">
        <v>526</v>
      </c>
      <c r="C84" s="150">
        <v>5</v>
      </c>
      <c r="D84" s="150">
        <v>1</v>
      </c>
      <c r="E84" s="37" t="s">
        <v>796</v>
      </c>
      <c r="F84" s="156" t="s">
        <v>797</v>
      </c>
      <c r="G84" s="146">
        <f t="shared" si="1"/>
        <v>190000</v>
      </c>
      <c r="H84" s="152">
        <v>7000</v>
      </c>
      <c r="I84" s="152">
        <v>183000</v>
      </c>
    </row>
    <row r="85" spans="1:9" ht="15" customHeight="1" x14ac:dyDescent="0.25">
      <c r="A85" s="79">
        <v>2452</v>
      </c>
      <c r="B85" s="150" t="s">
        <v>526</v>
      </c>
      <c r="C85" s="150">
        <v>5</v>
      </c>
      <c r="D85" s="150">
        <v>2</v>
      </c>
      <c r="E85" s="37" t="s">
        <v>798</v>
      </c>
      <c r="F85" s="156" t="s">
        <v>799</v>
      </c>
      <c r="G85" s="146">
        <f t="shared" si="1"/>
        <v>0</v>
      </c>
      <c r="H85" s="152"/>
      <c r="I85" s="152"/>
    </row>
    <row r="86" spans="1:9" ht="15" customHeight="1" x14ac:dyDescent="0.25">
      <c r="A86" s="79">
        <v>2453</v>
      </c>
      <c r="B86" s="150" t="s">
        <v>526</v>
      </c>
      <c r="C86" s="150">
        <v>5</v>
      </c>
      <c r="D86" s="150">
        <v>3</v>
      </c>
      <c r="E86" s="37" t="s">
        <v>800</v>
      </c>
      <c r="F86" s="156" t="s">
        <v>801</v>
      </c>
      <c r="G86" s="146">
        <f t="shared" si="1"/>
        <v>0</v>
      </c>
      <c r="H86" s="152"/>
      <c r="I86" s="152"/>
    </row>
    <row r="87" spans="1:9" ht="15" customHeight="1" x14ac:dyDescent="0.25">
      <c r="A87" s="79">
        <v>2454</v>
      </c>
      <c r="B87" s="150" t="s">
        <v>526</v>
      </c>
      <c r="C87" s="150">
        <v>5</v>
      </c>
      <c r="D87" s="150">
        <v>4</v>
      </c>
      <c r="E87" s="37" t="s">
        <v>802</v>
      </c>
      <c r="F87" s="156" t="s">
        <v>803</v>
      </c>
      <c r="G87" s="146">
        <f t="shared" si="1"/>
        <v>0</v>
      </c>
      <c r="H87" s="152"/>
      <c r="I87" s="152"/>
    </row>
    <row r="88" spans="1:9" ht="15" customHeight="1" x14ac:dyDescent="0.25">
      <c r="A88" s="79">
        <v>2455</v>
      </c>
      <c r="B88" s="150" t="s">
        <v>526</v>
      </c>
      <c r="C88" s="150">
        <v>5</v>
      </c>
      <c r="D88" s="150">
        <v>5</v>
      </c>
      <c r="E88" s="37" t="s">
        <v>804</v>
      </c>
      <c r="F88" s="156" t="s">
        <v>805</v>
      </c>
      <c r="G88" s="146">
        <f t="shared" si="1"/>
        <v>0</v>
      </c>
      <c r="H88" s="152"/>
      <c r="I88" s="152"/>
    </row>
    <row r="89" spans="1:9" ht="15" customHeight="1" x14ac:dyDescent="0.25">
      <c r="A89" s="79">
        <v>2460</v>
      </c>
      <c r="B89" s="16" t="s">
        <v>526</v>
      </c>
      <c r="C89" s="16">
        <v>6</v>
      </c>
      <c r="D89" s="16">
        <v>0</v>
      </c>
      <c r="E89" s="33" t="s">
        <v>233</v>
      </c>
      <c r="F89" s="149" t="s">
        <v>806</v>
      </c>
      <c r="G89" s="146">
        <f t="shared" si="1"/>
        <v>0</v>
      </c>
      <c r="H89" s="24">
        <f>SUM(H90)</f>
        <v>0</v>
      </c>
      <c r="I89" s="24">
        <f>SUM(I90)</f>
        <v>0</v>
      </c>
    </row>
    <row r="90" spans="1:9" ht="15" customHeight="1" x14ac:dyDescent="0.25">
      <c r="A90" s="79">
        <v>2461</v>
      </c>
      <c r="B90" s="150" t="s">
        <v>526</v>
      </c>
      <c r="C90" s="150">
        <v>6</v>
      </c>
      <c r="D90" s="150">
        <v>1</v>
      </c>
      <c r="E90" s="37" t="s">
        <v>807</v>
      </c>
      <c r="F90" s="156" t="s">
        <v>806</v>
      </c>
      <c r="G90" s="146">
        <f t="shared" si="1"/>
        <v>0</v>
      </c>
      <c r="H90" s="152"/>
      <c r="I90" s="152"/>
    </row>
    <row r="91" spans="1:9" ht="15" customHeight="1" x14ac:dyDescent="0.25">
      <c r="A91" s="79">
        <v>2470</v>
      </c>
      <c r="B91" s="16" t="s">
        <v>526</v>
      </c>
      <c r="C91" s="16">
        <v>7</v>
      </c>
      <c r="D91" s="16">
        <v>0</v>
      </c>
      <c r="E91" s="33" t="s">
        <v>234</v>
      </c>
      <c r="F91" s="158" t="s">
        <v>808</v>
      </c>
      <c r="G91" s="146">
        <f t="shared" si="1"/>
        <v>0</v>
      </c>
      <c r="H91" s="24">
        <f>SUM(H92:H95)</f>
        <v>0</v>
      </c>
      <c r="I91" s="24">
        <f>SUM(I92:I95)</f>
        <v>0</v>
      </c>
    </row>
    <row r="92" spans="1:9" ht="24.75" customHeight="1" x14ac:dyDescent="0.25">
      <c r="A92" s="79">
        <v>2471</v>
      </c>
      <c r="B92" s="150" t="s">
        <v>526</v>
      </c>
      <c r="C92" s="150">
        <v>7</v>
      </c>
      <c r="D92" s="150">
        <v>1</v>
      </c>
      <c r="E92" s="37" t="s">
        <v>809</v>
      </c>
      <c r="F92" s="156" t="s">
        <v>810</v>
      </c>
      <c r="G92" s="146">
        <f t="shared" si="1"/>
        <v>0</v>
      </c>
      <c r="H92" s="152"/>
      <c r="I92" s="152"/>
    </row>
    <row r="93" spans="1:9" ht="16.5" customHeight="1" x14ac:dyDescent="0.25">
      <c r="A93" s="79">
        <v>2472</v>
      </c>
      <c r="B93" s="150" t="s">
        <v>526</v>
      </c>
      <c r="C93" s="150">
        <v>7</v>
      </c>
      <c r="D93" s="150">
        <v>2</v>
      </c>
      <c r="E93" s="37" t="s">
        <v>811</v>
      </c>
      <c r="F93" s="159" t="s">
        <v>812</v>
      </c>
      <c r="G93" s="146">
        <f t="shared" si="1"/>
        <v>0</v>
      </c>
      <c r="H93" s="152"/>
      <c r="I93" s="152"/>
    </row>
    <row r="94" spans="1:9" ht="16.5" customHeight="1" x14ac:dyDescent="0.25">
      <c r="A94" s="79">
        <v>2473</v>
      </c>
      <c r="B94" s="150" t="s">
        <v>526</v>
      </c>
      <c r="C94" s="150">
        <v>7</v>
      </c>
      <c r="D94" s="150">
        <v>3</v>
      </c>
      <c r="E94" s="37" t="s">
        <v>813</v>
      </c>
      <c r="F94" s="156" t="s">
        <v>814</v>
      </c>
      <c r="G94" s="146">
        <f t="shared" si="1"/>
        <v>0</v>
      </c>
      <c r="H94" s="152"/>
      <c r="I94" s="152"/>
    </row>
    <row r="95" spans="1:9" ht="16.5" customHeight="1" x14ac:dyDescent="0.25">
      <c r="A95" s="79">
        <v>2474</v>
      </c>
      <c r="B95" s="150" t="s">
        <v>526</v>
      </c>
      <c r="C95" s="150">
        <v>7</v>
      </c>
      <c r="D95" s="150">
        <v>4</v>
      </c>
      <c r="E95" s="37" t="s">
        <v>815</v>
      </c>
      <c r="F95" s="151" t="s">
        <v>816</v>
      </c>
      <c r="G95" s="146">
        <f t="shared" si="1"/>
        <v>0</v>
      </c>
      <c r="H95" s="152"/>
      <c r="I95" s="152"/>
    </row>
    <row r="96" spans="1:9" ht="36.75" customHeight="1" x14ac:dyDescent="0.25">
      <c r="A96" s="79">
        <v>2480</v>
      </c>
      <c r="B96" s="16" t="s">
        <v>526</v>
      </c>
      <c r="C96" s="16">
        <v>8</v>
      </c>
      <c r="D96" s="16">
        <v>0</v>
      </c>
      <c r="E96" s="33" t="s">
        <v>235</v>
      </c>
      <c r="F96" s="149" t="s">
        <v>817</v>
      </c>
      <c r="G96" s="146">
        <f t="shared" si="1"/>
        <v>0</v>
      </c>
      <c r="H96" s="24">
        <f>SUM(H97:H103)</f>
        <v>0</v>
      </c>
      <c r="I96" s="24">
        <f>SUM(I97:I103)</f>
        <v>0</v>
      </c>
    </row>
    <row r="97" spans="1:9" ht="38.25" customHeight="1" x14ac:dyDescent="0.25">
      <c r="A97" s="79">
        <v>2481</v>
      </c>
      <c r="B97" s="150" t="s">
        <v>526</v>
      </c>
      <c r="C97" s="150">
        <v>8</v>
      </c>
      <c r="D97" s="150">
        <v>1</v>
      </c>
      <c r="E97" s="37" t="s">
        <v>818</v>
      </c>
      <c r="F97" s="156" t="s">
        <v>819</v>
      </c>
      <c r="G97" s="146">
        <f t="shared" si="1"/>
        <v>0</v>
      </c>
      <c r="H97" s="152"/>
      <c r="I97" s="152"/>
    </row>
    <row r="98" spans="1:9" ht="36.75" customHeight="1" x14ac:dyDescent="0.25">
      <c r="A98" s="79">
        <v>2482</v>
      </c>
      <c r="B98" s="150" t="s">
        <v>526</v>
      </c>
      <c r="C98" s="150">
        <v>8</v>
      </c>
      <c r="D98" s="150">
        <v>2</v>
      </c>
      <c r="E98" s="37" t="s">
        <v>820</v>
      </c>
      <c r="F98" s="156" t="s">
        <v>821</v>
      </c>
      <c r="G98" s="146">
        <f t="shared" si="1"/>
        <v>0</v>
      </c>
      <c r="H98" s="152"/>
      <c r="I98" s="152"/>
    </row>
    <row r="99" spans="1:9" ht="25.5" customHeight="1" x14ac:dyDescent="0.25">
      <c r="A99" s="79">
        <v>2483</v>
      </c>
      <c r="B99" s="150" t="s">
        <v>526</v>
      </c>
      <c r="C99" s="150">
        <v>8</v>
      </c>
      <c r="D99" s="150">
        <v>3</v>
      </c>
      <c r="E99" s="37" t="s">
        <v>822</v>
      </c>
      <c r="F99" s="156" t="s">
        <v>823</v>
      </c>
      <c r="G99" s="146">
        <f t="shared" si="1"/>
        <v>0</v>
      </c>
      <c r="H99" s="152"/>
      <c r="I99" s="152"/>
    </row>
    <row r="100" spans="1:9" ht="36.75" customHeight="1" x14ac:dyDescent="0.25">
      <c r="A100" s="79">
        <v>2484</v>
      </c>
      <c r="B100" s="150" t="s">
        <v>526</v>
      </c>
      <c r="C100" s="150">
        <v>8</v>
      </c>
      <c r="D100" s="150">
        <v>4</v>
      </c>
      <c r="E100" s="37" t="s">
        <v>824</v>
      </c>
      <c r="F100" s="156" t="s">
        <v>825</v>
      </c>
      <c r="G100" s="146">
        <f t="shared" si="1"/>
        <v>0</v>
      </c>
      <c r="H100" s="152"/>
      <c r="I100" s="152"/>
    </row>
    <row r="101" spans="1:9" ht="28.5" x14ac:dyDescent="0.25">
      <c r="A101" s="79">
        <v>2485</v>
      </c>
      <c r="B101" s="150" t="s">
        <v>526</v>
      </c>
      <c r="C101" s="150">
        <v>8</v>
      </c>
      <c r="D101" s="150">
        <v>5</v>
      </c>
      <c r="E101" s="37" t="s">
        <v>826</v>
      </c>
      <c r="F101" s="156" t="s">
        <v>827</v>
      </c>
      <c r="G101" s="146">
        <f t="shared" si="1"/>
        <v>0</v>
      </c>
      <c r="H101" s="152"/>
      <c r="I101" s="152"/>
    </row>
    <row r="102" spans="1:9" ht="27" customHeight="1" x14ac:dyDescent="0.25">
      <c r="A102" s="79">
        <v>2486</v>
      </c>
      <c r="B102" s="150" t="s">
        <v>526</v>
      </c>
      <c r="C102" s="150">
        <v>8</v>
      </c>
      <c r="D102" s="150">
        <v>6</v>
      </c>
      <c r="E102" s="37" t="s">
        <v>828</v>
      </c>
      <c r="F102" s="156" t="s">
        <v>829</v>
      </c>
      <c r="G102" s="146">
        <f t="shared" ref="G102:G146" si="2">SUM(H102:I102)</f>
        <v>0</v>
      </c>
      <c r="H102" s="152"/>
      <c r="I102" s="152"/>
    </row>
    <row r="103" spans="1:9" ht="27" customHeight="1" x14ac:dyDescent="0.25">
      <c r="A103" s="79">
        <v>2487</v>
      </c>
      <c r="B103" s="150" t="s">
        <v>526</v>
      </c>
      <c r="C103" s="150">
        <v>8</v>
      </c>
      <c r="D103" s="150">
        <v>7</v>
      </c>
      <c r="E103" s="37" t="s">
        <v>832</v>
      </c>
      <c r="F103" s="156" t="s">
        <v>833</v>
      </c>
      <c r="G103" s="146">
        <f t="shared" si="2"/>
        <v>0</v>
      </c>
      <c r="H103" s="152"/>
      <c r="I103" s="152"/>
    </row>
    <row r="104" spans="1:9" ht="27" customHeight="1" x14ac:dyDescent="0.25">
      <c r="A104" s="79">
        <v>2490</v>
      </c>
      <c r="B104" s="16" t="s">
        <v>526</v>
      </c>
      <c r="C104" s="16">
        <v>9</v>
      </c>
      <c r="D104" s="16">
        <v>0</v>
      </c>
      <c r="E104" s="33" t="s">
        <v>236</v>
      </c>
      <c r="F104" s="149" t="s">
        <v>835</v>
      </c>
      <c r="G104" s="146">
        <f t="shared" si="2"/>
        <v>-400000</v>
      </c>
      <c r="H104" s="24">
        <f>SUM(H105)</f>
        <v>0</v>
      </c>
      <c r="I104" s="24">
        <f>SUM(I105)</f>
        <v>-400000</v>
      </c>
    </row>
    <row r="105" spans="1:9" ht="27" customHeight="1" x14ac:dyDescent="0.25">
      <c r="A105" s="79">
        <v>2491</v>
      </c>
      <c r="B105" s="150" t="s">
        <v>526</v>
      </c>
      <c r="C105" s="150">
        <v>9</v>
      </c>
      <c r="D105" s="150">
        <v>1</v>
      </c>
      <c r="E105" s="37" t="s">
        <v>834</v>
      </c>
      <c r="F105" s="156" t="s">
        <v>836</v>
      </c>
      <c r="G105" s="146">
        <f t="shared" si="2"/>
        <v>-400000</v>
      </c>
      <c r="H105" s="152"/>
      <c r="I105" s="39">
        <v>-400000</v>
      </c>
    </row>
    <row r="106" spans="1:9" s="31" customFormat="1" ht="25.5" customHeight="1" x14ac:dyDescent="0.2">
      <c r="A106" s="79">
        <v>2500</v>
      </c>
      <c r="B106" s="16" t="s">
        <v>528</v>
      </c>
      <c r="C106" s="16">
        <v>0</v>
      </c>
      <c r="D106" s="16">
        <v>0</v>
      </c>
      <c r="E106" s="147" t="s">
        <v>941</v>
      </c>
      <c r="F106" s="157" t="s">
        <v>837</v>
      </c>
      <c r="G106" s="146">
        <f t="shared" si="2"/>
        <v>32900</v>
      </c>
      <c r="H106" s="24">
        <f>SUM(H107+H109+H111+H113+H115+H117)</f>
        <v>32900</v>
      </c>
      <c r="I106" s="24">
        <f>SUM(I107+I109+I111+I113+I115+I117)</f>
        <v>0</v>
      </c>
    </row>
    <row r="107" spans="1:9" ht="16.5" customHeight="1" x14ac:dyDescent="0.25">
      <c r="A107" s="79">
        <v>2510</v>
      </c>
      <c r="B107" s="16" t="s">
        <v>528</v>
      </c>
      <c r="C107" s="16">
        <v>1</v>
      </c>
      <c r="D107" s="16">
        <v>0</v>
      </c>
      <c r="E107" s="33" t="s">
        <v>237</v>
      </c>
      <c r="F107" s="149" t="s">
        <v>839</v>
      </c>
      <c r="G107" s="146">
        <f t="shared" si="2"/>
        <v>32400</v>
      </c>
      <c r="H107" s="24">
        <f>SUM(H108)</f>
        <v>32400</v>
      </c>
      <c r="I107" s="24">
        <f>SUM(I108)</f>
        <v>0</v>
      </c>
    </row>
    <row r="108" spans="1:9" ht="16.5" customHeight="1" x14ac:dyDescent="0.25">
      <c r="A108" s="79">
        <v>2511</v>
      </c>
      <c r="B108" s="150" t="s">
        <v>528</v>
      </c>
      <c r="C108" s="150">
        <v>1</v>
      </c>
      <c r="D108" s="150">
        <v>1</v>
      </c>
      <c r="E108" s="37" t="s">
        <v>838</v>
      </c>
      <c r="F108" s="156" t="s">
        <v>840</v>
      </c>
      <c r="G108" s="146">
        <f t="shared" si="2"/>
        <v>32400</v>
      </c>
      <c r="H108" s="152">
        <v>32400</v>
      </c>
      <c r="I108" s="152">
        <v>0</v>
      </c>
    </row>
    <row r="109" spans="1:9" ht="16.5" customHeight="1" x14ac:dyDescent="0.25">
      <c r="A109" s="79">
        <v>2520</v>
      </c>
      <c r="B109" s="16" t="s">
        <v>528</v>
      </c>
      <c r="C109" s="16">
        <v>2</v>
      </c>
      <c r="D109" s="16">
        <v>0</v>
      </c>
      <c r="E109" s="33" t="s">
        <v>238</v>
      </c>
      <c r="F109" s="149" t="s">
        <v>841</v>
      </c>
      <c r="G109" s="146">
        <f t="shared" si="2"/>
        <v>0</v>
      </c>
      <c r="H109" s="24">
        <f>SUM(H110)</f>
        <v>0</v>
      </c>
      <c r="I109" s="24">
        <f>SUM(I110)</f>
        <v>0</v>
      </c>
    </row>
    <row r="110" spans="1:9" ht="16.5" customHeight="1" x14ac:dyDescent="0.25">
      <c r="A110" s="79">
        <v>2521</v>
      </c>
      <c r="B110" s="150" t="s">
        <v>528</v>
      </c>
      <c r="C110" s="150">
        <v>2</v>
      </c>
      <c r="D110" s="150">
        <v>1</v>
      </c>
      <c r="E110" s="37" t="s">
        <v>842</v>
      </c>
      <c r="F110" s="156" t="s">
        <v>843</v>
      </c>
      <c r="G110" s="146">
        <f t="shared" si="2"/>
        <v>0</v>
      </c>
      <c r="H110" s="152"/>
      <c r="I110" s="152"/>
    </row>
    <row r="111" spans="1:9" ht="14.25" customHeight="1" x14ac:dyDescent="0.25">
      <c r="A111" s="79">
        <v>2530</v>
      </c>
      <c r="B111" s="16" t="s">
        <v>528</v>
      </c>
      <c r="C111" s="16">
        <v>3</v>
      </c>
      <c r="D111" s="16">
        <v>0</v>
      </c>
      <c r="E111" s="33" t="s">
        <v>239</v>
      </c>
      <c r="F111" s="149" t="s">
        <v>845</v>
      </c>
      <c r="G111" s="146">
        <f t="shared" si="2"/>
        <v>500</v>
      </c>
      <c r="H111" s="24">
        <f>SUM(H112)</f>
        <v>500</v>
      </c>
      <c r="I111" s="24">
        <f>SUM(I112)</f>
        <v>0</v>
      </c>
    </row>
    <row r="112" spans="1:9" ht="16.5" customHeight="1" x14ac:dyDescent="0.25">
      <c r="A112" s="79">
        <v>2531</v>
      </c>
      <c r="B112" s="150" t="s">
        <v>528</v>
      </c>
      <c r="C112" s="150">
        <v>3</v>
      </c>
      <c r="D112" s="150">
        <v>1</v>
      </c>
      <c r="E112" s="37" t="s">
        <v>844</v>
      </c>
      <c r="F112" s="156" t="s">
        <v>846</v>
      </c>
      <c r="G112" s="146">
        <f t="shared" si="2"/>
        <v>500</v>
      </c>
      <c r="H112" s="152">
        <v>500</v>
      </c>
      <c r="I112" s="152"/>
    </row>
    <row r="113" spans="1:9" ht="25.5" customHeight="1" x14ac:dyDescent="0.25">
      <c r="A113" s="79">
        <v>2540</v>
      </c>
      <c r="B113" s="16" t="s">
        <v>528</v>
      </c>
      <c r="C113" s="16">
        <v>4</v>
      </c>
      <c r="D113" s="16">
        <v>0</v>
      </c>
      <c r="E113" s="33" t="s">
        <v>240</v>
      </c>
      <c r="F113" s="149" t="s">
        <v>848</v>
      </c>
      <c r="G113" s="146">
        <f t="shared" si="2"/>
        <v>0</v>
      </c>
      <c r="H113" s="24">
        <v>0</v>
      </c>
      <c r="I113" s="24">
        <f>SUM(I114)</f>
        <v>0</v>
      </c>
    </row>
    <row r="114" spans="1:9" ht="15" customHeight="1" x14ac:dyDescent="0.25">
      <c r="A114" s="79">
        <v>2541</v>
      </c>
      <c r="B114" s="150" t="s">
        <v>528</v>
      </c>
      <c r="C114" s="150">
        <v>4</v>
      </c>
      <c r="D114" s="150">
        <v>1</v>
      </c>
      <c r="E114" s="37" t="s">
        <v>847</v>
      </c>
      <c r="F114" s="156" t="s">
        <v>849</v>
      </c>
      <c r="G114" s="146">
        <f t="shared" si="2"/>
        <v>0</v>
      </c>
      <c r="H114" s="152"/>
      <c r="I114" s="152"/>
    </row>
    <row r="115" spans="1:9" ht="38.25" customHeight="1" x14ac:dyDescent="0.25">
      <c r="A115" s="79">
        <v>2550</v>
      </c>
      <c r="B115" s="16" t="s">
        <v>528</v>
      </c>
      <c r="C115" s="16">
        <v>5</v>
      </c>
      <c r="D115" s="16">
        <v>0</v>
      </c>
      <c r="E115" s="33" t="s">
        <v>241</v>
      </c>
      <c r="F115" s="149" t="s">
        <v>851</v>
      </c>
      <c r="G115" s="146">
        <f t="shared" si="2"/>
        <v>0</v>
      </c>
      <c r="H115" s="24">
        <f>SUM(H116)</f>
        <v>0</v>
      </c>
      <c r="I115" s="24">
        <f>SUM(I116)</f>
        <v>0</v>
      </c>
    </row>
    <row r="116" spans="1:9" ht="27" customHeight="1" x14ac:dyDescent="0.25">
      <c r="A116" s="79">
        <v>2551</v>
      </c>
      <c r="B116" s="150" t="s">
        <v>528</v>
      </c>
      <c r="C116" s="150">
        <v>5</v>
      </c>
      <c r="D116" s="150">
        <v>1</v>
      </c>
      <c r="E116" s="37" t="s">
        <v>850</v>
      </c>
      <c r="F116" s="156" t="s">
        <v>852</v>
      </c>
      <c r="G116" s="146">
        <f t="shared" si="2"/>
        <v>0</v>
      </c>
      <c r="H116" s="152"/>
      <c r="I116" s="152"/>
    </row>
    <row r="117" spans="1:9" ht="27" customHeight="1" x14ac:dyDescent="0.25">
      <c r="A117" s="79">
        <v>2560</v>
      </c>
      <c r="B117" s="16" t="s">
        <v>528</v>
      </c>
      <c r="C117" s="16">
        <v>6</v>
      </c>
      <c r="D117" s="16">
        <v>0</v>
      </c>
      <c r="E117" s="33" t="s">
        <v>242</v>
      </c>
      <c r="F117" s="149" t="s">
        <v>854</v>
      </c>
      <c r="G117" s="146">
        <f t="shared" si="2"/>
        <v>0</v>
      </c>
      <c r="H117" s="24">
        <f>SUM(H118)</f>
        <v>0</v>
      </c>
      <c r="I117" s="24">
        <f>SUM(I118)</f>
        <v>0</v>
      </c>
    </row>
    <row r="118" spans="1:9" ht="27" customHeight="1" x14ac:dyDescent="0.25">
      <c r="A118" s="79">
        <v>2561</v>
      </c>
      <c r="B118" s="150" t="s">
        <v>528</v>
      </c>
      <c r="C118" s="150">
        <v>6</v>
      </c>
      <c r="D118" s="150">
        <v>1</v>
      </c>
      <c r="E118" s="37" t="s">
        <v>853</v>
      </c>
      <c r="F118" s="156" t="s">
        <v>855</v>
      </c>
      <c r="G118" s="146">
        <v>0</v>
      </c>
      <c r="H118" s="152">
        <v>0</v>
      </c>
      <c r="I118" s="152"/>
    </row>
    <row r="119" spans="1:9" s="31" customFormat="1" ht="27" customHeight="1" x14ac:dyDescent="0.2">
      <c r="A119" s="79">
        <v>2600</v>
      </c>
      <c r="B119" s="16" t="s">
        <v>529</v>
      </c>
      <c r="C119" s="16">
        <v>0</v>
      </c>
      <c r="D119" s="16">
        <v>0</v>
      </c>
      <c r="E119" s="147" t="s">
        <v>942</v>
      </c>
      <c r="F119" s="157" t="s">
        <v>856</v>
      </c>
      <c r="G119" s="146">
        <f t="shared" si="2"/>
        <v>350400</v>
      </c>
      <c r="H119" s="24">
        <f>SUM(H120+H122+H124+H126+H128+H130)</f>
        <v>18900</v>
      </c>
      <c r="I119" s="24">
        <f>SUM(I120+I122+I124+I126+I128+I130)</f>
        <v>331500</v>
      </c>
    </row>
    <row r="120" spans="1:9" ht="14.25" customHeight="1" x14ac:dyDescent="0.25">
      <c r="A120" s="79">
        <v>2610</v>
      </c>
      <c r="B120" s="16" t="s">
        <v>529</v>
      </c>
      <c r="C120" s="16">
        <v>1</v>
      </c>
      <c r="D120" s="16">
        <v>0</v>
      </c>
      <c r="E120" s="33" t="s">
        <v>243</v>
      </c>
      <c r="F120" s="149" t="s">
        <v>857</v>
      </c>
      <c r="G120" s="146">
        <f t="shared" si="2"/>
        <v>0</v>
      </c>
      <c r="H120" s="24">
        <f>SUM(H121)</f>
        <v>0</v>
      </c>
      <c r="I120" s="24">
        <f>SUM(I121)</f>
        <v>0</v>
      </c>
    </row>
    <row r="121" spans="1:9" ht="14.25" customHeight="1" x14ac:dyDescent="0.25">
      <c r="A121" s="79">
        <v>2611</v>
      </c>
      <c r="B121" s="150" t="s">
        <v>529</v>
      </c>
      <c r="C121" s="150">
        <v>1</v>
      </c>
      <c r="D121" s="150">
        <v>1</v>
      </c>
      <c r="E121" s="37" t="s">
        <v>858</v>
      </c>
      <c r="F121" s="156" t="s">
        <v>859</v>
      </c>
      <c r="G121" s="146">
        <f t="shared" si="2"/>
        <v>0</v>
      </c>
      <c r="H121" s="152"/>
      <c r="I121" s="152"/>
    </row>
    <row r="122" spans="1:9" ht="14.25" customHeight="1" x14ac:dyDescent="0.25">
      <c r="A122" s="79">
        <v>2620</v>
      </c>
      <c r="B122" s="16" t="s">
        <v>529</v>
      </c>
      <c r="C122" s="16">
        <v>2</v>
      </c>
      <c r="D122" s="16">
        <v>0</v>
      </c>
      <c r="E122" s="33" t="s">
        <v>244</v>
      </c>
      <c r="F122" s="149" t="s">
        <v>861</v>
      </c>
      <c r="G122" s="146">
        <f t="shared" si="2"/>
        <v>0</v>
      </c>
      <c r="H122" s="24">
        <f>SUM(H123)</f>
        <v>0</v>
      </c>
      <c r="I122" s="24">
        <f>SUM(I123)</f>
        <v>0</v>
      </c>
    </row>
    <row r="123" spans="1:9" ht="14.25" customHeight="1" x14ac:dyDescent="0.25">
      <c r="A123" s="79">
        <v>2621</v>
      </c>
      <c r="B123" s="150" t="s">
        <v>529</v>
      </c>
      <c r="C123" s="150">
        <v>2</v>
      </c>
      <c r="D123" s="150">
        <v>1</v>
      </c>
      <c r="E123" s="37" t="s">
        <v>860</v>
      </c>
      <c r="F123" s="156" t="s">
        <v>862</v>
      </c>
      <c r="G123" s="146">
        <f t="shared" si="2"/>
        <v>0</v>
      </c>
      <c r="H123" s="152"/>
      <c r="I123" s="152"/>
    </row>
    <row r="124" spans="1:9" ht="14.25" customHeight="1" x14ac:dyDescent="0.25">
      <c r="A124" s="79">
        <v>2630</v>
      </c>
      <c r="B124" s="16" t="s">
        <v>529</v>
      </c>
      <c r="C124" s="16">
        <v>3</v>
      </c>
      <c r="D124" s="16">
        <v>0</v>
      </c>
      <c r="E124" s="33" t="s">
        <v>245</v>
      </c>
      <c r="F124" s="149" t="s">
        <v>863</v>
      </c>
      <c r="G124" s="146">
        <f t="shared" si="2"/>
        <v>330000</v>
      </c>
      <c r="H124" s="24">
        <f>SUM(H125)</f>
        <v>4500</v>
      </c>
      <c r="I124" s="24">
        <f>SUM(I125)</f>
        <v>325500</v>
      </c>
    </row>
    <row r="125" spans="1:9" ht="14.25" customHeight="1" x14ac:dyDescent="0.25">
      <c r="A125" s="79">
        <v>2631</v>
      </c>
      <c r="B125" s="150" t="s">
        <v>529</v>
      </c>
      <c r="C125" s="150">
        <v>3</v>
      </c>
      <c r="D125" s="150">
        <v>1</v>
      </c>
      <c r="E125" s="37" t="s">
        <v>864</v>
      </c>
      <c r="F125" s="160" t="s">
        <v>865</v>
      </c>
      <c r="G125" s="146">
        <f t="shared" si="2"/>
        <v>330000</v>
      </c>
      <c r="H125" s="152">
        <v>4500</v>
      </c>
      <c r="I125" s="152">
        <v>325500</v>
      </c>
    </row>
    <row r="126" spans="1:9" ht="14.25" customHeight="1" x14ac:dyDescent="0.25">
      <c r="A126" s="79">
        <v>2640</v>
      </c>
      <c r="B126" s="16" t="s">
        <v>529</v>
      </c>
      <c r="C126" s="16">
        <v>4</v>
      </c>
      <c r="D126" s="16">
        <v>0</v>
      </c>
      <c r="E126" s="33" t="s">
        <v>246</v>
      </c>
      <c r="F126" s="149" t="s">
        <v>866</v>
      </c>
      <c r="G126" s="146">
        <f t="shared" si="2"/>
        <v>20400</v>
      </c>
      <c r="H126" s="24">
        <f>SUM(H127)</f>
        <v>14400</v>
      </c>
      <c r="I126" s="24">
        <f>SUM(I127)</f>
        <v>6000</v>
      </c>
    </row>
    <row r="127" spans="1:9" ht="14.25" customHeight="1" x14ac:dyDescent="0.25">
      <c r="A127" s="79">
        <v>2641</v>
      </c>
      <c r="B127" s="150" t="s">
        <v>529</v>
      </c>
      <c r="C127" s="150">
        <v>4</v>
      </c>
      <c r="D127" s="150">
        <v>1</v>
      </c>
      <c r="E127" s="37" t="s">
        <v>867</v>
      </c>
      <c r="F127" s="156" t="s">
        <v>868</v>
      </c>
      <c r="G127" s="146">
        <f t="shared" si="2"/>
        <v>20400</v>
      </c>
      <c r="H127" s="152">
        <v>14400</v>
      </c>
      <c r="I127" s="152">
        <v>6000</v>
      </c>
    </row>
    <row r="128" spans="1:9" ht="38.25" customHeight="1" x14ac:dyDescent="0.25">
      <c r="A128" s="79">
        <v>2650</v>
      </c>
      <c r="B128" s="16" t="s">
        <v>529</v>
      </c>
      <c r="C128" s="16">
        <v>5</v>
      </c>
      <c r="D128" s="16">
        <v>0</v>
      </c>
      <c r="E128" s="33" t="s">
        <v>247</v>
      </c>
      <c r="F128" s="149" t="s">
        <v>873</v>
      </c>
      <c r="G128" s="146">
        <f t="shared" si="2"/>
        <v>0</v>
      </c>
      <c r="H128" s="24">
        <f>SUM(H129)</f>
        <v>0</v>
      </c>
      <c r="I128" s="24">
        <f>SUM(I129)</f>
        <v>0</v>
      </c>
    </row>
    <row r="129" spans="1:9" ht="39" customHeight="1" x14ac:dyDescent="0.25">
      <c r="A129" s="79">
        <v>2651</v>
      </c>
      <c r="B129" s="150" t="s">
        <v>529</v>
      </c>
      <c r="C129" s="150">
        <v>5</v>
      </c>
      <c r="D129" s="150">
        <v>1</v>
      </c>
      <c r="E129" s="37" t="s">
        <v>872</v>
      </c>
      <c r="F129" s="156" t="s">
        <v>874</v>
      </c>
      <c r="G129" s="146">
        <f t="shared" si="2"/>
        <v>0</v>
      </c>
      <c r="H129" s="152"/>
      <c r="I129" s="152"/>
    </row>
    <row r="130" spans="1:9" ht="25.5" customHeight="1" x14ac:dyDescent="0.25">
      <c r="A130" s="79">
        <v>2660</v>
      </c>
      <c r="B130" s="16" t="s">
        <v>529</v>
      </c>
      <c r="C130" s="16">
        <v>6</v>
      </c>
      <c r="D130" s="16">
        <v>0</v>
      </c>
      <c r="E130" s="33" t="s">
        <v>248</v>
      </c>
      <c r="F130" s="158" t="s">
        <v>883</v>
      </c>
      <c r="G130" s="146">
        <f t="shared" si="2"/>
        <v>0</v>
      </c>
      <c r="H130" s="24">
        <f>SUM(H131)</f>
        <v>0</v>
      </c>
      <c r="I130" s="24">
        <f>SUM(I131)</f>
        <v>0</v>
      </c>
    </row>
    <row r="131" spans="1:9" ht="26.25" customHeight="1" x14ac:dyDescent="0.25">
      <c r="A131" s="79">
        <v>2661</v>
      </c>
      <c r="B131" s="150" t="s">
        <v>529</v>
      </c>
      <c r="C131" s="150">
        <v>6</v>
      </c>
      <c r="D131" s="150">
        <v>1</v>
      </c>
      <c r="E131" s="37" t="s">
        <v>875</v>
      </c>
      <c r="F131" s="156" t="s">
        <v>884</v>
      </c>
      <c r="G131" s="146">
        <f t="shared" si="2"/>
        <v>0</v>
      </c>
      <c r="H131" s="152"/>
      <c r="I131" s="152"/>
    </row>
    <row r="132" spans="1:9" s="31" customFormat="1" ht="14.25" customHeight="1" x14ac:dyDescent="0.2">
      <c r="A132" s="79">
        <v>2700</v>
      </c>
      <c r="B132" s="16" t="s">
        <v>530</v>
      </c>
      <c r="C132" s="16">
        <v>0</v>
      </c>
      <c r="D132" s="16">
        <v>0</v>
      </c>
      <c r="E132" s="147" t="s">
        <v>943</v>
      </c>
      <c r="F132" s="157" t="s">
        <v>885</v>
      </c>
      <c r="G132" s="146">
        <f t="shared" si="2"/>
        <v>0</v>
      </c>
      <c r="H132" s="24">
        <f>SUM(H133+H137+H142+H147+H149+H151)</f>
        <v>0</v>
      </c>
      <c r="I132" s="24">
        <f>SUM(I133+I137+I142+I147+I149+I151)</f>
        <v>0</v>
      </c>
    </row>
    <row r="133" spans="1:9" ht="27" customHeight="1" x14ac:dyDescent="0.25">
      <c r="A133" s="79">
        <v>2710</v>
      </c>
      <c r="B133" s="16" t="s">
        <v>530</v>
      </c>
      <c r="C133" s="16">
        <v>1</v>
      </c>
      <c r="D133" s="16">
        <v>0</v>
      </c>
      <c r="E133" s="33" t="s">
        <v>249</v>
      </c>
      <c r="F133" s="149" t="s">
        <v>886</v>
      </c>
      <c r="G133" s="146">
        <f t="shared" si="2"/>
        <v>0</v>
      </c>
      <c r="H133" s="24">
        <f>SUM(H134:H136)</f>
        <v>0</v>
      </c>
      <c r="I133" s="24">
        <f>SUM(I134:I136)</f>
        <v>0</v>
      </c>
    </row>
    <row r="134" spans="1:9" ht="15" customHeight="1" x14ac:dyDescent="0.25">
      <c r="A134" s="79">
        <v>2711</v>
      </c>
      <c r="B134" s="150" t="s">
        <v>530</v>
      </c>
      <c r="C134" s="150">
        <v>1</v>
      </c>
      <c r="D134" s="150">
        <v>1</v>
      </c>
      <c r="E134" s="37" t="s">
        <v>887</v>
      </c>
      <c r="F134" s="156" t="s">
        <v>888</v>
      </c>
      <c r="G134" s="146">
        <f t="shared" si="2"/>
        <v>0</v>
      </c>
      <c r="H134" s="152"/>
      <c r="I134" s="152"/>
    </row>
    <row r="135" spans="1:9" ht="15" customHeight="1" x14ac:dyDescent="0.25">
      <c r="A135" s="79">
        <v>2712</v>
      </c>
      <c r="B135" s="150" t="s">
        <v>530</v>
      </c>
      <c r="C135" s="150">
        <v>1</v>
      </c>
      <c r="D135" s="150">
        <v>2</v>
      </c>
      <c r="E135" s="37" t="s">
        <v>889</v>
      </c>
      <c r="F135" s="156" t="s">
        <v>890</v>
      </c>
      <c r="G135" s="146">
        <f t="shared" si="2"/>
        <v>0</v>
      </c>
      <c r="H135" s="152"/>
      <c r="I135" s="152"/>
    </row>
    <row r="136" spans="1:9" ht="15" customHeight="1" x14ac:dyDescent="0.25">
      <c r="A136" s="79">
        <v>2713</v>
      </c>
      <c r="B136" s="150" t="s">
        <v>530</v>
      </c>
      <c r="C136" s="150">
        <v>1</v>
      </c>
      <c r="D136" s="150">
        <v>3</v>
      </c>
      <c r="E136" s="37" t="s">
        <v>308</v>
      </c>
      <c r="F136" s="156" t="s">
        <v>891</v>
      </c>
      <c r="G136" s="146">
        <f t="shared" si="2"/>
        <v>0</v>
      </c>
      <c r="H136" s="152"/>
      <c r="I136" s="152"/>
    </row>
    <row r="137" spans="1:9" ht="15" customHeight="1" x14ac:dyDescent="0.25">
      <c r="A137" s="79">
        <v>2720</v>
      </c>
      <c r="B137" s="16" t="s">
        <v>530</v>
      </c>
      <c r="C137" s="16">
        <v>2</v>
      </c>
      <c r="D137" s="16">
        <v>0</v>
      </c>
      <c r="E137" s="33" t="s">
        <v>250</v>
      </c>
      <c r="F137" s="149" t="s">
        <v>892</v>
      </c>
      <c r="G137" s="146">
        <f t="shared" si="2"/>
        <v>0</v>
      </c>
      <c r="H137" s="24">
        <f>SUM(H138:H141)</f>
        <v>0</v>
      </c>
      <c r="I137" s="24">
        <f>SUM(I138:I141)</f>
        <v>0</v>
      </c>
    </row>
    <row r="138" spans="1:9" ht="15" customHeight="1" x14ac:dyDescent="0.25">
      <c r="A138" s="79">
        <v>2721</v>
      </c>
      <c r="B138" s="150" t="s">
        <v>530</v>
      </c>
      <c r="C138" s="150">
        <v>2</v>
      </c>
      <c r="D138" s="150">
        <v>1</v>
      </c>
      <c r="E138" s="37" t="s">
        <v>893</v>
      </c>
      <c r="F138" s="156" t="s">
        <v>894</v>
      </c>
      <c r="G138" s="146">
        <f t="shared" si="2"/>
        <v>0</v>
      </c>
      <c r="H138" s="152"/>
      <c r="I138" s="152"/>
    </row>
    <row r="139" spans="1:9" ht="15" customHeight="1" x14ac:dyDescent="0.25">
      <c r="A139" s="79">
        <v>2722</v>
      </c>
      <c r="B139" s="150" t="s">
        <v>530</v>
      </c>
      <c r="C139" s="150">
        <v>2</v>
      </c>
      <c r="D139" s="150">
        <v>2</v>
      </c>
      <c r="E139" s="37" t="s">
        <v>895</v>
      </c>
      <c r="F139" s="156" t="s">
        <v>896</v>
      </c>
      <c r="G139" s="146">
        <f t="shared" si="2"/>
        <v>0</v>
      </c>
      <c r="H139" s="152"/>
      <c r="I139" s="152"/>
    </row>
    <row r="140" spans="1:9" ht="15" customHeight="1" x14ac:dyDescent="0.25">
      <c r="A140" s="79">
        <v>2723</v>
      </c>
      <c r="B140" s="150" t="s">
        <v>530</v>
      </c>
      <c r="C140" s="150">
        <v>2</v>
      </c>
      <c r="D140" s="150">
        <v>3</v>
      </c>
      <c r="E140" s="37" t="s">
        <v>309</v>
      </c>
      <c r="F140" s="156" t="s">
        <v>897</v>
      </c>
      <c r="G140" s="146">
        <f t="shared" si="2"/>
        <v>0</v>
      </c>
      <c r="H140" s="152"/>
      <c r="I140" s="152"/>
    </row>
    <row r="141" spans="1:9" ht="15" customHeight="1" x14ac:dyDescent="0.25">
      <c r="A141" s="79">
        <v>2724</v>
      </c>
      <c r="B141" s="150" t="s">
        <v>530</v>
      </c>
      <c r="C141" s="150">
        <v>2</v>
      </c>
      <c r="D141" s="150">
        <v>4</v>
      </c>
      <c r="E141" s="37" t="s">
        <v>898</v>
      </c>
      <c r="F141" s="156" t="s">
        <v>899</v>
      </c>
      <c r="G141" s="146">
        <f t="shared" si="2"/>
        <v>0</v>
      </c>
      <c r="H141" s="152"/>
      <c r="I141" s="152"/>
    </row>
    <row r="142" spans="1:9" ht="15" customHeight="1" x14ac:dyDescent="0.25">
      <c r="A142" s="79">
        <v>2730</v>
      </c>
      <c r="B142" s="16" t="s">
        <v>530</v>
      </c>
      <c r="C142" s="16">
        <v>3</v>
      </c>
      <c r="D142" s="16">
        <v>0</v>
      </c>
      <c r="E142" s="33" t="s">
        <v>251</v>
      </c>
      <c r="F142" s="149" t="s">
        <v>901</v>
      </c>
      <c r="G142" s="146">
        <f t="shared" si="2"/>
        <v>0</v>
      </c>
      <c r="H142" s="24">
        <f>SUM(H143:H146)</f>
        <v>0</v>
      </c>
      <c r="I142" s="24">
        <f>SUM(I143:I146)</f>
        <v>0</v>
      </c>
    </row>
    <row r="143" spans="1:9" ht="14.25" customHeight="1" x14ac:dyDescent="0.25">
      <c r="A143" s="79">
        <v>2731</v>
      </c>
      <c r="B143" s="150" t="s">
        <v>530</v>
      </c>
      <c r="C143" s="150">
        <v>3</v>
      </c>
      <c r="D143" s="150">
        <v>1</v>
      </c>
      <c r="E143" s="37" t="s">
        <v>0</v>
      </c>
      <c r="F143" s="151" t="s">
        <v>1</v>
      </c>
      <c r="G143" s="146">
        <f t="shared" si="2"/>
        <v>0</v>
      </c>
      <c r="H143" s="152"/>
      <c r="I143" s="152"/>
    </row>
    <row r="144" spans="1:9" ht="14.25" customHeight="1" x14ac:dyDescent="0.25">
      <c r="A144" s="79">
        <v>2732</v>
      </c>
      <c r="B144" s="150" t="s">
        <v>530</v>
      </c>
      <c r="C144" s="150">
        <v>3</v>
      </c>
      <c r="D144" s="150">
        <v>2</v>
      </c>
      <c r="E144" s="37" t="s">
        <v>2</v>
      </c>
      <c r="F144" s="151" t="s">
        <v>3</v>
      </c>
      <c r="G144" s="146">
        <f t="shared" si="2"/>
        <v>0</v>
      </c>
      <c r="H144" s="152"/>
      <c r="I144" s="152"/>
    </row>
    <row r="145" spans="1:9" ht="24.75" customHeight="1" x14ac:dyDescent="0.25">
      <c r="A145" s="79">
        <v>2733</v>
      </c>
      <c r="B145" s="150" t="s">
        <v>530</v>
      </c>
      <c r="C145" s="150">
        <v>3</v>
      </c>
      <c r="D145" s="150">
        <v>3</v>
      </c>
      <c r="E145" s="37" t="s">
        <v>4</v>
      </c>
      <c r="F145" s="151" t="s">
        <v>5</v>
      </c>
      <c r="G145" s="146">
        <f t="shared" si="2"/>
        <v>0</v>
      </c>
      <c r="H145" s="152"/>
      <c r="I145" s="152"/>
    </row>
    <row r="146" spans="1:9" ht="24.75" customHeight="1" x14ac:dyDescent="0.25">
      <c r="A146" s="79">
        <v>2734</v>
      </c>
      <c r="B146" s="150" t="s">
        <v>530</v>
      </c>
      <c r="C146" s="150">
        <v>3</v>
      </c>
      <c r="D146" s="150">
        <v>4</v>
      </c>
      <c r="E146" s="37" t="s">
        <v>6</v>
      </c>
      <c r="F146" s="151" t="s">
        <v>7</v>
      </c>
      <c r="G146" s="146">
        <f t="shared" si="2"/>
        <v>0</v>
      </c>
      <c r="H146" s="152"/>
      <c r="I146" s="152"/>
    </row>
    <row r="147" spans="1:9" ht="14.25" customHeight="1" x14ac:dyDescent="0.25">
      <c r="A147" s="79">
        <v>2740</v>
      </c>
      <c r="B147" s="16" t="s">
        <v>530</v>
      </c>
      <c r="C147" s="16">
        <v>4</v>
      </c>
      <c r="D147" s="16">
        <v>0</v>
      </c>
      <c r="E147" s="33" t="s">
        <v>252</v>
      </c>
      <c r="F147" s="149" t="s">
        <v>9</v>
      </c>
      <c r="G147" s="146">
        <f t="shared" ref="G147:G193" si="3">SUM(H147:I147)</f>
        <v>0</v>
      </c>
      <c r="H147" s="24">
        <f>SUM(H148)</f>
        <v>0</v>
      </c>
      <c r="I147" s="24">
        <f>SUM(I148)</f>
        <v>0</v>
      </c>
    </row>
    <row r="148" spans="1:9" ht="16.5" customHeight="1" x14ac:dyDescent="0.25">
      <c r="A148" s="79">
        <v>2741</v>
      </c>
      <c r="B148" s="150" t="s">
        <v>530</v>
      </c>
      <c r="C148" s="150">
        <v>4</v>
      </c>
      <c r="D148" s="150">
        <v>1</v>
      </c>
      <c r="E148" s="37" t="s">
        <v>8</v>
      </c>
      <c r="F148" s="156" t="s">
        <v>10</v>
      </c>
      <c r="G148" s="146">
        <f t="shared" si="3"/>
        <v>0</v>
      </c>
      <c r="H148" s="152"/>
      <c r="I148" s="152"/>
    </row>
    <row r="149" spans="1:9" ht="24.75" customHeight="1" x14ac:dyDescent="0.25">
      <c r="A149" s="79">
        <v>2750</v>
      </c>
      <c r="B149" s="16" t="s">
        <v>530</v>
      </c>
      <c r="C149" s="16">
        <v>5</v>
      </c>
      <c r="D149" s="16">
        <v>0</v>
      </c>
      <c r="E149" s="33" t="s">
        <v>253</v>
      </c>
      <c r="F149" s="149" t="s">
        <v>12</v>
      </c>
      <c r="G149" s="146">
        <f t="shared" si="3"/>
        <v>0</v>
      </c>
      <c r="H149" s="24">
        <f>SUM(H150)</f>
        <v>0</v>
      </c>
      <c r="I149" s="24">
        <f>SUM(I150)</f>
        <v>0</v>
      </c>
    </row>
    <row r="150" spans="1:9" ht="24" x14ac:dyDescent="0.25">
      <c r="A150" s="79">
        <v>2751</v>
      </c>
      <c r="B150" s="150" t="s">
        <v>530</v>
      </c>
      <c r="C150" s="150">
        <v>5</v>
      </c>
      <c r="D150" s="150">
        <v>1</v>
      </c>
      <c r="E150" s="37" t="s">
        <v>11</v>
      </c>
      <c r="F150" s="156" t="s">
        <v>12</v>
      </c>
      <c r="G150" s="146">
        <f t="shared" si="3"/>
        <v>0</v>
      </c>
      <c r="H150" s="152"/>
      <c r="I150" s="152"/>
    </row>
    <row r="151" spans="1:9" ht="25.5" customHeight="1" x14ac:dyDescent="0.25">
      <c r="A151" s="79">
        <v>2760</v>
      </c>
      <c r="B151" s="16" t="s">
        <v>530</v>
      </c>
      <c r="C151" s="16">
        <v>6</v>
      </c>
      <c r="D151" s="16">
        <v>0</v>
      </c>
      <c r="E151" s="33" t="s">
        <v>254</v>
      </c>
      <c r="F151" s="149" t="s">
        <v>14</v>
      </c>
      <c r="G151" s="146">
        <f t="shared" si="3"/>
        <v>0</v>
      </c>
      <c r="H151" s="24">
        <f>SUM(H152:H153)</f>
        <v>0</v>
      </c>
      <c r="I151" s="24">
        <f>SUM(I152:I153)</f>
        <v>0</v>
      </c>
    </row>
    <row r="152" spans="1:9" ht="24" x14ac:dyDescent="0.25">
      <c r="A152" s="79">
        <v>2761</v>
      </c>
      <c r="B152" s="150" t="s">
        <v>530</v>
      </c>
      <c r="C152" s="150">
        <v>6</v>
      </c>
      <c r="D152" s="150">
        <v>1</v>
      </c>
      <c r="E152" s="37" t="s">
        <v>531</v>
      </c>
      <c r="F152" s="149"/>
      <c r="G152" s="146">
        <f t="shared" si="3"/>
        <v>0</v>
      </c>
      <c r="H152" s="152"/>
      <c r="I152" s="152"/>
    </row>
    <row r="153" spans="1:9" ht="17.25" customHeight="1" x14ac:dyDescent="0.25">
      <c r="A153" s="79">
        <v>2762</v>
      </c>
      <c r="B153" s="150" t="s">
        <v>530</v>
      </c>
      <c r="C153" s="150">
        <v>6</v>
      </c>
      <c r="D153" s="150">
        <v>2</v>
      </c>
      <c r="E153" s="37" t="s">
        <v>13</v>
      </c>
      <c r="F153" s="156" t="s">
        <v>15</v>
      </c>
      <c r="G153" s="146">
        <f t="shared" si="3"/>
        <v>0</v>
      </c>
      <c r="H153" s="152"/>
      <c r="I153" s="152"/>
    </row>
    <row r="154" spans="1:9" s="31" customFormat="1" ht="14.25" customHeight="1" x14ac:dyDescent="0.2">
      <c r="A154" s="79">
        <v>2800</v>
      </c>
      <c r="B154" s="16" t="s">
        <v>532</v>
      </c>
      <c r="C154" s="16">
        <v>0</v>
      </c>
      <c r="D154" s="16">
        <v>0</v>
      </c>
      <c r="E154" s="46" t="s">
        <v>944</v>
      </c>
      <c r="F154" s="157" t="s">
        <v>16</v>
      </c>
      <c r="G154" s="146">
        <f t="shared" si="3"/>
        <v>20400</v>
      </c>
      <c r="H154" s="24">
        <f>SUM(H155+H157+H159+H165+H169+H173+H175)</f>
        <v>11700</v>
      </c>
      <c r="I154" s="24">
        <f>SUM(I155+I157+I165+I169+I173+I175)</f>
        <v>8700</v>
      </c>
    </row>
    <row r="155" spans="1:9" ht="15" customHeight="1" x14ac:dyDescent="0.25">
      <c r="A155" s="79">
        <v>2810</v>
      </c>
      <c r="B155" s="150" t="s">
        <v>532</v>
      </c>
      <c r="C155" s="150">
        <v>1</v>
      </c>
      <c r="D155" s="150">
        <v>0</v>
      </c>
      <c r="E155" s="33" t="s">
        <v>255</v>
      </c>
      <c r="F155" s="149" t="s">
        <v>18</v>
      </c>
      <c r="G155" s="146">
        <f t="shared" si="3"/>
        <v>0</v>
      </c>
      <c r="H155" s="24">
        <v>0</v>
      </c>
      <c r="I155" s="24">
        <f>SUM(I156)</f>
        <v>0</v>
      </c>
    </row>
    <row r="156" spans="1:9" ht="14.25" customHeight="1" x14ac:dyDescent="0.25">
      <c r="A156" s="79">
        <v>2811</v>
      </c>
      <c r="B156" s="150" t="s">
        <v>532</v>
      </c>
      <c r="C156" s="150">
        <v>1</v>
      </c>
      <c r="D156" s="150">
        <v>1</v>
      </c>
      <c r="E156" s="37" t="s">
        <v>17</v>
      </c>
      <c r="F156" s="156" t="s">
        <v>19</v>
      </c>
      <c r="G156" s="146">
        <f t="shared" si="3"/>
        <v>0</v>
      </c>
      <c r="H156" s="152">
        <v>0</v>
      </c>
      <c r="I156" s="152"/>
    </row>
    <row r="157" spans="1:9" ht="14.25" customHeight="1" x14ac:dyDescent="0.25">
      <c r="A157" s="79">
        <v>2820</v>
      </c>
      <c r="B157" s="16" t="s">
        <v>532</v>
      </c>
      <c r="C157" s="16">
        <v>2</v>
      </c>
      <c r="D157" s="16">
        <v>0</v>
      </c>
      <c r="E157" s="33" t="s">
        <v>256</v>
      </c>
      <c r="F157" s="149" t="s">
        <v>20</v>
      </c>
      <c r="G157" s="146">
        <f t="shared" si="3"/>
        <v>14100</v>
      </c>
      <c r="H157" s="24">
        <f>SUM(H158:H164)</f>
        <v>5400</v>
      </c>
      <c r="I157" s="24">
        <f>SUM(I158:I164)</f>
        <v>8700</v>
      </c>
    </row>
    <row r="158" spans="1:9" ht="14.25" customHeight="1" x14ac:dyDescent="0.25">
      <c r="A158" s="79">
        <v>2821</v>
      </c>
      <c r="B158" s="150" t="s">
        <v>532</v>
      </c>
      <c r="C158" s="150">
        <v>2</v>
      </c>
      <c r="D158" s="150">
        <v>1</v>
      </c>
      <c r="E158" s="37" t="s">
        <v>533</v>
      </c>
      <c r="F158" s="149"/>
      <c r="G158" s="146">
        <f t="shared" si="3"/>
        <v>0</v>
      </c>
      <c r="H158" s="152"/>
      <c r="I158" s="152"/>
    </row>
    <row r="159" spans="1:9" ht="14.25" customHeight="1" x14ac:dyDescent="0.25">
      <c r="A159" s="79">
        <v>2822</v>
      </c>
      <c r="B159" s="150" t="s">
        <v>532</v>
      </c>
      <c r="C159" s="150">
        <v>2</v>
      </c>
      <c r="D159" s="150">
        <v>2</v>
      </c>
      <c r="E159" s="37" t="s">
        <v>534</v>
      </c>
      <c r="F159" s="149"/>
      <c r="G159" s="146">
        <f t="shared" si="3"/>
        <v>0</v>
      </c>
      <c r="H159" s="152"/>
      <c r="I159" s="152"/>
    </row>
    <row r="160" spans="1:9" ht="14.25" customHeight="1" x14ac:dyDescent="0.25">
      <c r="A160" s="79">
        <v>2823</v>
      </c>
      <c r="B160" s="150" t="s">
        <v>532</v>
      </c>
      <c r="C160" s="150">
        <v>2</v>
      </c>
      <c r="D160" s="150">
        <v>3</v>
      </c>
      <c r="E160" s="37" t="s">
        <v>566</v>
      </c>
      <c r="F160" s="156" t="s">
        <v>21</v>
      </c>
      <c r="G160" s="146">
        <f t="shared" si="3"/>
        <v>8600</v>
      </c>
      <c r="H160" s="152">
        <v>1900</v>
      </c>
      <c r="I160" s="152">
        <v>6700</v>
      </c>
    </row>
    <row r="161" spans="1:9" ht="14.25" customHeight="1" x14ac:dyDescent="0.25">
      <c r="A161" s="79">
        <v>2824</v>
      </c>
      <c r="B161" s="150" t="s">
        <v>532</v>
      </c>
      <c r="C161" s="150">
        <v>2</v>
      </c>
      <c r="D161" s="150">
        <v>4</v>
      </c>
      <c r="E161" s="37" t="s">
        <v>535</v>
      </c>
      <c r="F161" s="156"/>
      <c r="G161" s="146">
        <f t="shared" si="3"/>
        <v>2500</v>
      </c>
      <c r="H161" s="152">
        <v>2500</v>
      </c>
      <c r="I161" s="152"/>
    </row>
    <row r="162" spans="1:9" ht="14.25" customHeight="1" x14ac:dyDescent="0.25">
      <c r="A162" s="79">
        <v>2825</v>
      </c>
      <c r="B162" s="150" t="s">
        <v>532</v>
      </c>
      <c r="C162" s="150">
        <v>2</v>
      </c>
      <c r="D162" s="150">
        <v>5</v>
      </c>
      <c r="E162" s="37" t="s">
        <v>536</v>
      </c>
      <c r="F162" s="156"/>
      <c r="G162" s="146">
        <f t="shared" si="3"/>
        <v>0</v>
      </c>
      <c r="H162" s="152"/>
      <c r="I162" s="152"/>
    </row>
    <row r="163" spans="1:9" ht="14.25" customHeight="1" x14ac:dyDescent="0.25">
      <c r="A163" s="79">
        <v>2826</v>
      </c>
      <c r="B163" s="150" t="s">
        <v>532</v>
      </c>
      <c r="C163" s="150">
        <v>2</v>
      </c>
      <c r="D163" s="150">
        <v>6</v>
      </c>
      <c r="E163" s="37" t="s">
        <v>537</v>
      </c>
      <c r="F163" s="156"/>
      <c r="G163" s="146">
        <f t="shared" si="3"/>
        <v>0</v>
      </c>
      <c r="H163" s="152"/>
      <c r="I163" s="152"/>
    </row>
    <row r="164" spans="1:9" ht="24" x14ac:dyDescent="0.25">
      <c r="A164" s="79">
        <v>2827</v>
      </c>
      <c r="B164" s="150" t="s">
        <v>532</v>
      </c>
      <c r="C164" s="150">
        <v>2</v>
      </c>
      <c r="D164" s="150">
        <v>7</v>
      </c>
      <c r="E164" s="37" t="s">
        <v>538</v>
      </c>
      <c r="F164" s="156"/>
      <c r="G164" s="146">
        <f t="shared" si="3"/>
        <v>3000</v>
      </c>
      <c r="H164" s="152">
        <v>1000</v>
      </c>
      <c r="I164" s="152">
        <v>2000</v>
      </c>
    </row>
    <row r="165" spans="1:9" ht="26.25" customHeight="1" x14ac:dyDescent="0.25">
      <c r="A165" s="79">
        <v>2830</v>
      </c>
      <c r="B165" s="16" t="s">
        <v>532</v>
      </c>
      <c r="C165" s="16">
        <v>3</v>
      </c>
      <c r="D165" s="16">
        <v>0</v>
      </c>
      <c r="E165" s="33" t="s">
        <v>257</v>
      </c>
      <c r="F165" s="158" t="s">
        <v>22</v>
      </c>
      <c r="G165" s="146">
        <f t="shared" si="3"/>
        <v>1000</v>
      </c>
      <c r="H165" s="24">
        <f>SUM(H166:H168)</f>
        <v>1000</v>
      </c>
      <c r="I165" s="24">
        <f>SUM(I166:I168)</f>
        <v>0</v>
      </c>
    </row>
    <row r="166" spans="1:9" x14ac:dyDescent="0.25">
      <c r="A166" s="79">
        <v>2831</v>
      </c>
      <c r="B166" s="150" t="s">
        <v>532</v>
      </c>
      <c r="C166" s="150">
        <v>3</v>
      </c>
      <c r="D166" s="150">
        <v>1</v>
      </c>
      <c r="E166" s="37" t="s">
        <v>567</v>
      </c>
      <c r="F166" s="158"/>
      <c r="G166" s="146">
        <f t="shared" si="3"/>
        <v>0</v>
      </c>
      <c r="H166" s="152">
        <v>0</v>
      </c>
      <c r="I166" s="152"/>
    </row>
    <row r="167" spans="1:9" x14ac:dyDescent="0.25">
      <c r="A167" s="79">
        <v>2832</v>
      </c>
      <c r="B167" s="150" t="s">
        <v>532</v>
      </c>
      <c r="C167" s="150">
        <v>3</v>
      </c>
      <c r="D167" s="150">
        <v>2</v>
      </c>
      <c r="E167" s="37" t="s">
        <v>574</v>
      </c>
      <c r="F167" s="158"/>
      <c r="G167" s="146">
        <f t="shared" si="3"/>
        <v>0</v>
      </c>
      <c r="H167" s="152">
        <v>0</v>
      </c>
      <c r="I167" s="152"/>
    </row>
    <row r="168" spans="1:9" ht="14.25" customHeight="1" x14ac:dyDescent="0.25">
      <c r="A168" s="79">
        <v>2833</v>
      </c>
      <c r="B168" s="150" t="s">
        <v>532</v>
      </c>
      <c r="C168" s="150">
        <v>3</v>
      </c>
      <c r="D168" s="150">
        <v>3</v>
      </c>
      <c r="E168" s="37" t="s">
        <v>575</v>
      </c>
      <c r="F168" s="156" t="s">
        <v>23</v>
      </c>
      <c r="G168" s="146">
        <f t="shared" si="3"/>
        <v>1000</v>
      </c>
      <c r="H168" s="152">
        <v>1000</v>
      </c>
      <c r="I168" s="152"/>
    </row>
    <row r="169" spans="1:9" ht="26.25" customHeight="1" x14ac:dyDescent="0.25">
      <c r="A169" s="79">
        <v>2840</v>
      </c>
      <c r="B169" s="16" t="s">
        <v>532</v>
      </c>
      <c r="C169" s="16">
        <v>4</v>
      </c>
      <c r="D169" s="16">
        <v>0</v>
      </c>
      <c r="E169" s="33" t="s">
        <v>258</v>
      </c>
      <c r="F169" s="158" t="s">
        <v>24</v>
      </c>
      <c r="G169" s="146">
        <f t="shared" si="3"/>
        <v>5300</v>
      </c>
      <c r="H169" s="24">
        <f>SUM(H170:H172)</f>
        <v>5300</v>
      </c>
      <c r="I169" s="24">
        <f>SUM(I170:I172)</f>
        <v>0</v>
      </c>
    </row>
    <row r="170" spans="1:9" x14ac:dyDescent="0.25">
      <c r="A170" s="79">
        <v>2841</v>
      </c>
      <c r="B170" s="150" t="s">
        <v>532</v>
      </c>
      <c r="C170" s="150">
        <v>4</v>
      </c>
      <c r="D170" s="150">
        <v>1</v>
      </c>
      <c r="E170" s="37" t="s">
        <v>577</v>
      </c>
      <c r="F170" s="158"/>
      <c r="G170" s="146">
        <f t="shared" si="3"/>
        <v>3300</v>
      </c>
      <c r="H170" s="152">
        <v>3300</v>
      </c>
      <c r="I170" s="152"/>
    </row>
    <row r="171" spans="1:9" ht="26.25" customHeight="1" x14ac:dyDescent="0.25">
      <c r="A171" s="79">
        <v>2842</v>
      </c>
      <c r="B171" s="150" t="s">
        <v>532</v>
      </c>
      <c r="C171" s="150">
        <v>4</v>
      </c>
      <c r="D171" s="150">
        <v>2</v>
      </c>
      <c r="E171" s="37" t="s">
        <v>578</v>
      </c>
      <c r="F171" s="158"/>
      <c r="G171" s="146">
        <f t="shared" si="3"/>
        <v>2000</v>
      </c>
      <c r="H171" s="152">
        <v>2000</v>
      </c>
      <c r="I171" s="152"/>
    </row>
    <row r="172" spans="1:9" ht="15.75" customHeight="1" x14ac:dyDescent="0.25">
      <c r="A172" s="79">
        <v>2843</v>
      </c>
      <c r="B172" s="150" t="s">
        <v>532</v>
      </c>
      <c r="C172" s="150">
        <v>4</v>
      </c>
      <c r="D172" s="150">
        <v>3</v>
      </c>
      <c r="E172" s="37" t="s">
        <v>576</v>
      </c>
      <c r="F172" s="156" t="s">
        <v>25</v>
      </c>
      <c r="G172" s="146">
        <f t="shared" si="3"/>
        <v>0</v>
      </c>
      <c r="H172" s="152"/>
      <c r="I172" s="152"/>
    </row>
    <row r="173" spans="1:9" ht="25.5" customHeight="1" x14ac:dyDescent="0.25">
      <c r="A173" s="79">
        <v>2850</v>
      </c>
      <c r="B173" s="16" t="s">
        <v>532</v>
      </c>
      <c r="C173" s="16">
        <v>5</v>
      </c>
      <c r="D173" s="16">
        <v>0</v>
      </c>
      <c r="E173" s="47" t="s">
        <v>259</v>
      </c>
      <c r="F173" s="158" t="s">
        <v>27</v>
      </c>
      <c r="G173" s="146">
        <f t="shared" si="3"/>
        <v>0</v>
      </c>
      <c r="H173" s="24">
        <f>SUM(H174)</f>
        <v>0</v>
      </c>
      <c r="I173" s="24">
        <f>SUM(I174)</f>
        <v>0</v>
      </c>
    </row>
    <row r="174" spans="1:9" ht="26.25" customHeight="1" x14ac:dyDescent="0.25">
      <c r="A174" s="79">
        <v>2851</v>
      </c>
      <c r="B174" s="16" t="s">
        <v>532</v>
      </c>
      <c r="C174" s="16">
        <v>5</v>
      </c>
      <c r="D174" s="16">
        <v>1</v>
      </c>
      <c r="E174" s="48" t="s">
        <v>26</v>
      </c>
      <c r="F174" s="156" t="s">
        <v>28</v>
      </c>
      <c r="G174" s="146">
        <f t="shared" si="3"/>
        <v>0</v>
      </c>
      <c r="H174" s="152"/>
      <c r="I174" s="152"/>
    </row>
    <row r="175" spans="1:9" ht="26.25" customHeight="1" x14ac:dyDescent="0.25">
      <c r="A175" s="79">
        <v>2860</v>
      </c>
      <c r="B175" s="16" t="s">
        <v>532</v>
      </c>
      <c r="C175" s="16">
        <v>6</v>
      </c>
      <c r="D175" s="16">
        <v>0</v>
      </c>
      <c r="E175" s="47" t="s">
        <v>260</v>
      </c>
      <c r="F175" s="158" t="s">
        <v>152</v>
      </c>
      <c r="G175" s="146">
        <f t="shared" si="3"/>
        <v>0</v>
      </c>
      <c r="H175" s="24">
        <f>SUM(H176)</f>
        <v>0</v>
      </c>
      <c r="I175" s="24">
        <f>SUM(I176)</f>
        <v>0</v>
      </c>
    </row>
    <row r="176" spans="1:9" ht="14.25" customHeight="1" x14ac:dyDescent="0.25">
      <c r="A176" s="79">
        <v>2861</v>
      </c>
      <c r="B176" s="150" t="s">
        <v>532</v>
      </c>
      <c r="C176" s="150">
        <v>6</v>
      </c>
      <c r="D176" s="150">
        <v>1</v>
      </c>
      <c r="E176" s="48" t="s">
        <v>29</v>
      </c>
      <c r="F176" s="156" t="s">
        <v>153</v>
      </c>
      <c r="G176" s="146">
        <f t="shared" si="3"/>
        <v>0</v>
      </c>
      <c r="H176" s="152"/>
      <c r="I176" s="152"/>
    </row>
    <row r="177" spans="1:9" s="31" customFormat="1" ht="13.5" customHeight="1" x14ac:dyDescent="0.2">
      <c r="A177" s="79">
        <v>2900</v>
      </c>
      <c r="B177" s="16" t="s">
        <v>539</v>
      </c>
      <c r="C177" s="16">
        <v>0</v>
      </c>
      <c r="D177" s="16">
        <v>0</v>
      </c>
      <c r="E177" s="46" t="s">
        <v>945</v>
      </c>
      <c r="F177" s="157" t="s">
        <v>154</v>
      </c>
      <c r="G177" s="146">
        <f t="shared" si="3"/>
        <v>102825</v>
      </c>
      <c r="H177" s="24">
        <f>SUM(H178+H181+H184+H187+H190+H193+H195+H197)</f>
        <v>90500</v>
      </c>
      <c r="I177" s="24">
        <f>SUM(I178+I181+I184+I187+I190+I193+I195+I197)</f>
        <v>12325</v>
      </c>
    </row>
    <row r="178" spans="1:9" ht="24.75" customHeight="1" x14ac:dyDescent="0.25">
      <c r="A178" s="79">
        <v>2910</v>
      </c>
      <c r="B178" s="16" t="s">
        <v>539</v>
      </c>
      <c r="C178" s="16">
        <v>1</v>
      </c>
      <c r="D178" s="16">
        <v>0</v>
      </c>
      <c r="E178" s="33" t="s">
        <v>261</v>
      </c>
      <c r="F178" s="149" t="s">
        <v>155</v>
      </c>
      <c r="G178" s="146">
        <f t="shared" si="3"/>
        <v>99325</v>
      </c>
      <c r="H178" s="24">
        <f>SUM(H179:H180)</f>
        <v>87000</v>
      </c>
      <c r="I178" s="24">
        <f>SUM(I179:I180)</f>
        <v>12325</v>
      </c>
    </row>
    <row r="179" spans="1:9" ht="17.25" customHeight="1" x14ac:dyDescent="0.25">
      <c r="A179" s="79">
        <v>2911</v>
      </c>
      <c r="B179" s="150" t="s">
        <v>539</v>
      </c>
      <c r="C179" s="150">
        <v>1</v>
      </c>
      <c r="D179" s="150">
        <v>1</v>
      </c>
      <c r="E179" s="37" t="s">
        <v>156</v>
      </c>
      <c r="F179" s="156" t="s">
        <v>157</v>
      </c>
      <c r="G179" s="146">
        <f t="shared" si="3"/>
        <v>99325</v>
      </c>
      <c r="H179" s="152">
        <v>87000</v>
      </c>
      <c r="I179" s="152">
        <v>12325</v>
      </c>
    </row>
    <row r="180" spans="1:9" ht="17.25" customHeight="1" x14ac:dyDescent="0.25">
      <c r="A180" s="79">
        <v>2912</v>
      </c>
      <c r="B180" s="150" t="s">
        <v>539</v>
      </c>
      <c r="C180" s="150">
        <v>1</v>
      </c>
      <c r="D180" s="150">
        <v>2</v>
      </c>
      <c r="E180" s="37" t="s">
        <v>540</v>
      </c>
      <c r="F180" s="156" t="s">
        <v>158</v>
      </c>
      <c r="G180" s="146">
        <f t="shared" si="3"/>
        <v>0</v>
      </c>
      <c r="H180" s="152"/>
      <c r="I180" s="152"/>
    </row>
    <row r="181" spans="1:9" ht="15" customHeight="1" x14ac:dyDescent="0.25">
      <c r="A181" s="79">
        <v>2920</v>
      </c>
      <c r="B181" s="16" t="s">
        <v>539</v>
      </c>
      <c r="C181" s="16">
        <v>2</v>
      </c>
      <c r="D181" s="16">
        <v>0</v>
      </c>
      <c r="E181" s="33" t="s">
        <v>262</v>
      </c>
      <c r="F181" s="149" t="s">
        <v>159</v>
      </c>
      <c r="G181" s="146">
        <f t="shared" si="3"/>
        <v>3000</v>
      </c>
      <c r="H181" s="24">
        <f>SUM(H182:H183)</f>
        <v>3000</v>
      </c>
      <c r="I181" s="24">
        <f>SUM(I182:I183)</f>
        <v>0</v>
      </c>
    </row>
    <row r="182" spans="1:9" ht="16.5" customHeight="1" x14ac:dyDescent="0.25">
      <c r="A182" s="79">
        <v>2921</v>
      </c>
      <c r="B182" s="150" t="s">
        <v>539</v>
      </c>
      <c r="C182" s="150">
        <v>2</v>
      </c>
      <c r="D182" s="150">
        <v>1</v>
      </c>
      <c r="E182" s="37" t="s">
        <v>541</v>
      </c>
      <c r="F182" s="156" t="s">
        <v>160</v>
      </c>
      <c r="G182" s="146">
        <f t="shared" si="3"/>
        <v>0</v>
      </c>
      <c r="H182" s="152">
        <v>0</v>
      </c>
      <c r="I182" s="152">
        <v>0</v>
      </c>
    </row>
    <row r="183" spans="1:9" ht="16.5" customHeight="1" x14ac:dyDescent="0.25">
      <c r="A183" s="79">
        <v>2922</v>
      </c>
      <c r="B183" s="150" t="s">
        <v>539</v>
      </c>
      <c r="C183" s="150">
        <v>2</v>
      </c>
      <c r="D183" s="150">
        <v>2</v>
      </c>
      <c r="E183" s="37" t="s">
        <v>542</v>
      </c>
      <c r="F183" s="156" t="s">
        <v>161</v>
      </c>
      <c r="G183" s="146">
        <f t="shared" si="3"/>
        <v>3000</v>
      </c>
      <c r="H183" s="152">
        <v>3000</v>
      </c>
      <c r="I183" s="152">
        <v>0</v>
      </c>
    </row>
    <row r="184" spans="1:9" ht="26.25" customHeight="1" x14ac:dyDescent="0.25">
      <c r="A184" s="79">
        <v>2930</v>
      </c>
      <c r="B184" s="16" t="s">
        <v>539</v>
      </c>
      <c r="C184" s="16">
        <v>3</v>
      </c>
      <c r="D184" s="16">
        <v>0</v>
      </c>
      <c r="E184" s="33" t="s">
        <v>263</v>
      </c>
      <c r="F184" s="149" t="s">
        <v>162</v>
      </c>
      <c r="G184" s="146">
        <f t="shared" si="3"/>
        <v>0</v>
      </c>
      <c r="H184" s="24">
        <f>SUM(H185:H186)</f>
        <v>0</v>
      </c>
      <c r="I184" s="24">
        <f>SUM(I185:I186)</f>
        <v>0</v>
      </c>
    </row>
    <row r="185" spans="1:9" ht="27" customHeight="1" x14ac:dyDescent="0.25">
      <c r="A185" s="79">
        <v>2931</v>
      </c>
      <c r="B185" s="150" t="s">
        <v>539</v>
      </c>
      <c r="C185" s="150">
        <v>3</v>
      </c>
      <c r="D185" s="150">
        <v>1</v>
      </c>
      <c r="E185" s="37" t="s">
        <v>543</v>
      </c>
      <c r="F185" s="156" t="s">
        <v>163</v>
      </c>
      <c r="G185" s="146">
        <f t="shared" si="3"/>
        <v>0</v>
      </c>
      <c r="H185" s="152"/>
      <c r="I185" s="152"/>
    </row>
    <row r="186" spans="1:9" x14ac:dyDescent="0.25">
      <c r="A186" s="79">
        <v>2932</v>
      </c>
      <c r="B186" s="150" t="s">
        <v>539</v>
      </c>
      <c r="C186" s="150">
        <v>3</v>
      </c>
      <c r="D186" s="150">
        <v>2</v>
      </c>
      <c r="E186" s="37" t="s">
        <v>544</v>
      </c>
      <c r="F186" s="156"/>
      <c r="G186" s="146">
        <f t="shared" si="3"/>
        <v>0</v>
      </c>
      <c r="H186" s="152"/>
      <c r="I186" s="152"/>
    </row>
    <row r="187" spans="1:9" ht="16.5" customHeight="1" x14ac:dyDescent="0.25">
      <c r="A187" s="79">
        <v>2940</v>
      </c>
      <c r="B187" s="16" t="s">
        <v>539</v>
      </c>
      <c r="C187" s="16">
        <v>4</v>
      </c>
      <c r="D187" s="16">
        <v>0</v>
      </c>
      <c r="E187" s="33" t="s">
        <v>264</v>
      </c>
      <c r="F187" s="149" t="s">
        <v>164</v>
      </c>
      <c r="G187" s="146">
        <f t="shared" si="3"/>
        <v>500</v>
      </c>
      <c r="H187" s="24">
        <f>SUM(H188:H189)</f>
        <v>500</v>
      </c>
      <c r="I187" s="24">
        <f>SUM(I188:I189)</f>
        <v>0</v>
      </c>
    </row>
    <row r="188" spans="1:9" ht="16.5" customHeight="1" x14ac:dyDescent="0.25">
      <c r="A188" s="79">
        <v>2941</v>
      </c>
      <c r="B188" s="150" t="s">
        <v>539</v>
      </c>
      <c r="C188" s="150">
        <v>4</v>
      </c>
      <c r="D188" s="150">
        <v>1</v>
      </c>
      <c r="E188" s="37" t="s">
        <v>545</v>
      </c>
      <c r="F188" s="156" t="s">
        <v>165</v>
      </c>
      <c r="G188" s="146">
        <f t="shared" si="3"/>
        <v>500</v>
      </c>
      <c r="H188" s="152">
        <v>500</v>
      </c>
      <c r="I188" s="152"/>
    </row>
    <row r="189" spans="1:9" ht="16.5" customHeight="1" x14ac:dyDescent="0.25">
      <c r="A189" s="79">
        <v>2942</v>
      </c>
      <c r="B189" s="150" t="s">
        <v>539</v>
      </c>
      <c r="C189" s="150">
        <v>4</v>
      </c>
      <c r="D189" s="150">
        <v>2</v>
      </c>
      <c r="E189" s="37" t="s">
        <v>546</v>
      </c>
      <c r="F189" s="156" t="s">
        <v>166</v>
      </c>
      <c r="G189" s="146">
        <f t="shared" si="3"/>
        <v>0</v>
      </c>
      <c r="H189" s="152"/>
      <c r="I189" s="152"/>
    </row>
    <row r="190" spans="1:9" ht="27.75" customHeight="1" x14ac:dyDescent="0.25">
      <c r="A190" s="79">
        <v>2950</v>
      </c>
      <c r="B190" s="16" t="s">
        <v>539</v>
      </c>
      <c r="C190" s="16">
        <v>5</v>
      </c>
      <c r="D190" s="16">
        <v>0</v>
      </c>
      <c r="E190" s="33" t="s">
        <v>265</v>
      </c>
      <c r="F190" s="149" t="s">
        <v>167</v>
      </c>
      <c r="G190" s="146">
        <f t="shared" si="3"/>
        <v>0</v>
      </c>
      <c r="H190" s="24">
        <f>SUM(H191:H192)</f>
        <v>0</v>
      </c>
      <c r="I190" s="24">
        <f>SUM(I191:I192)</f>
        <v>0</v>
      </c>
    </row>
    <row r="191" spans="1:9" x14ac:dyDescent="0.25">
      <c r="A191" s="79">
        <v>2951</v>
      </c>
      <c r="B191" s="150" t="s">
        <v>539</v>
      </c>
      <c r="C191" s="150">
        <v>5</v>
      </c>
      <c r="D191" s="150">
        <v>1</v>
      </c>
      <c r="E191" s="37" t="s">
        <v>547</v>
      </c>
      <c r="F191" s="149"/>
      <c r="G191" s="146">
        <f t="shared" si="3"/>
        <v>0</v>
      </c>
      <c r="H191" s="152"/>
      <c r="I191" s="152"/>
    </row>
    <row r="192" spans="1:9" ht="18" customHeight="1" x14ac:dyDescent="0.25">
      <c r="A192" s="79">
        <v>2952</v>
      </c>
      <c r="B192" s="150" t="s">
        <v>539</v>
      </c>
      <c r="C192" s="150">
        <v>5</v>
      </c>
      <c r="D192" s="150">
        <v>2</v>
      </c>
      <c r="E192" s="37" t="s">
        <v>548</v>
      </c>
      <c r="F192" s="156" t="s">
        <v>168</v>
      </c>
      <c r="G192" s="146">
        <f t="shared" si="3"/>
        <v>0</v>
      </c>
      <c r="H192" s="152"/>
      <c r="I192" s="152"/>
    </row>
    <row r="193" spans="1:9" ht="26.25" customHeight="1" x14ac:dyDescent="0.25">
      <c r="A193" s="79">
        <v>2960</v>
      </c>
      <c r="B193" s="16" t="s">
        <v>539</v>
      </c>
      <c r="C193" s="16">
        <v>6</v>
      </c>
      <c r="D193" s="16">
        <v>0</v>
      </c>
      <c r="E193" s="33" t="s">
        <v>266</v>
      </c>
      <c r="F193" s="149" t="s">
        <v>170</v>
      </c>
      <c r="G193" s="146">
        <f t="shared" si="3"/>
        <v>0</v>
      </c>
      <c r="H193" s="24">
        <f>SUM(H194)</f>
        <v>0</v>
      </c>
      <c r="I193" s="24">
        <f>SUM(I194)</f>
        <v>0</v>
      </c>
    </row>
    <row r="194" spans="1:9" ht="15" customHeight="1" x14ac:dyDescent="0.25">
      <c r="A194" s="79">
        <v>2961</v>
      </c>
      <c r="B194" s="150" t="s">
        <v>539</v>
      </c>
      <c r="C194" s="150">
        <v>6</v>
      </c>
      <c r="D194" s="150">
        <v>1</v>
      </c>
      <c r="E194" s="37" t="s">
        <v>169</v>
      </c>
      <c r="F194" s="156" t="s">
        <v>171</v>
      </c>
      <c r="G194" s="146">
        <f t="shared" ref="G194:G222" si="4">SUM(H194:I194)</f>
        <v>0</v>
      </c>
      <c r="H194" s="152"/>
      <c r="I194" s="152"/>
    </row>
    <row r="195" spans="1:9" ht="26.25" customHeight="1" x14ac:dyDescent="0.25">
      <c r="A195" s="79">
        <v>2970</v>
      </c>
      <c r="B195" s="16" t="s">
        <v>539</v>
      </c>
      <c r="C195" s="16">
        <v>7</v>
      </c>
      <c r="D195" s="16">
        <v>0</v>
      </c>
      <c r="E195" s="33" t="s">
        <v>267</v>
      </c>
      <c r="F195" s="149" t="s">
        <v>173</v>
      </c>
      <c r="G195" s="146">
        <f t="shared" si="4"/>
        <v>0</v>
      </c>
      <c r="H195" s="24">
        <f>SUM(H196)</f>
        <v>0</v>
      </c>
      <c r="I195" s="24">
        <f>SUM(I196)</f>
        <v>0</v>
      </c>
    </row>
    <row r="196" spans="1:9" ht="26.25" customHeight="1" x14ac:dyDescent="0.25">
      <c r="A196" s="79">
        <v>2971</v>
      </c>
      <c r="B196" s="150" t="s">
        <v>539</v>
      </c>
      <c r="C196" s="150">
        <v>7</v>
      </c>
      <c r="D196" s="150">
        <v>1</v>
      </c>
      <c r="E196" s="37" t="s">
        <v>172</v>
      </c>
      <c r="F196" s="156" t="s">
        <v>173</v>
      </c>
      <c r="G196" s="146">
        <f t="shared" si="4"/>
        <v>0</v>
      </c>
      <c r="H196" s="152"/>
      <c r="I196" s="152"/>
    </row>
    <row r="197" spans="1:9" ht="17.25" customHeight="1" x14ac:dyDescent="0.25">
      <c r="A197" s="79">
        <v>2980</v>
      </c>
      <c r="B197" s="16" t="s">
        <v>539</v>
      </c>
      <c r="C197" s="16">
        <v>8</v>
      </c>
      <c r="D197" s="16">
        <v>0</v>
      </c>
      <c r="E197" s="33" t="s">
        <v>268</v>
      </c>
      <c r="F197" s="149" t="s">
        <v>175</v>
      </c>
      <c r="G197" s="146">
        <f t="shared" si="4"/>
        <v>0</v>
      </c>
      <c r="H197" s="24">
        <f>SUM(H198)</f>
        <v>0</v>
      </c>
      <c r="I197" s="24">
        <f>SUM(I198)</f>
        <v>0</v>
      </c>
    </row>
    <row r="198" spans="1:9" ht="16.5" customHeight="1" x14ac:dyDescent="0.25">
      <c r="A198" s="79">
        <v>2981</v>
      </c>
      <c r="B198" s="150" t="s">
        <v>539</v>
      </c>
      <c r="C198" s="150">
        <v>8</v>
      </c>
      <c r="D198" s="150">
        <v>1</v>
      </c>
      <c r="E198" s="37" t="s">
        <v>174</v>
      </c>
      <c r="F198" s="156" t="s">
        <v>176</v>
      </c>
      <c r="G198" s="146">
        <f t="shared" si="4"/>
        <v>0</v>
      </c>
      <c r="H198" s="152"/>
      <c r="I198" s="152"/>
    </row>
    <row r="199" spans="1:9" s="31" customFormat="1" ht="14.25" customHeight="1" x14ac:dyDescent="0.2">
      <c r="A199" s="79">
        <v>3000</v>
      </c>
      <c r="B199" s="16" t="s">
        <v>549</v>
      </c>
      <c r="C199" s="16">
        <v>0</v>
      </c>
      <c r="D199" s="16">
        <v>0</v>
      </c>
      <c r="E199" s="46" t="s">
        <v>926</v>
      </c>
      <c r="F199" s="157" t="s">
        <v>177</v>
      </c>
      <c r="G199" s="146">
        <f t="shared" si="4"/>
        <v>5500</v>
      </c>
      <c r="H199" s="24">
        <f>SUM(H200+H203+H205+H207+H209+H211+H213+H215+H217)</f>
        <v>5500</v>
      </c>
      <c r="I199" s="24">
        <f>SUM(I200+I203+I205+I207+I209+I211+I213+I215+I217)</f>
        <v>0</v>
      </c>
    </row>
    <row r="200" spans="1:9" ht="15" customHeight="1" x14ac:dyDescent="0.25">
      <c r="A200" s="79">
        <v>3010</v>
      </c>
      <c r="B200" s="16" t="s">
        <v>549</v>
      </c>
      <c r="C200" s="16">
        <v>1</v>
      </c>
      <c r="D200" s="16">
        <v>0</v>
      </c>
      <c r="E200" s="33" t="s">
        <v>269</v>
      </c>
      <c r="F200" s="149" t="s">
        <v>178</v>
      </c>
      <c r="G200" s="146">
        <f t="shared" si="4"/>
        <v>0</v>
      </c>
      <c r="H200" s="24">
        <f>SUM(H201:H202)</f>
        <v>0</v>
      </c>
      <c r="I200" s="24">
        <f>SUM(I201:I202)</f>
        <v>0</v>
      </c>
    </row>
    <row r="201" spans="1:9" ht="15.75" customHeight="1" x14ac:dyDescent="0.25">
      <c r="A201" s="79">
        <v>3011</v>
      </c>
      <c r="B201" s="150" t="s">
        <v>549</v>
      </c>
      <c r="C201" s="150">
        <v>1</v>
      </c>
      <c r="D201" s="150">
        <v>1</v>
      </c>
      <c r="E201" s="37" t="s">
        <v>179</v>
      </c>
      <c r="F201" s="156" t="s">
        <v>180</v>
      </c>
      <c r="G201" s="146">
        <f t="shared" si="4"/>
        <v>0</v>
      </c>
      <c r="H201" s="152"/>
      <c r="I201" s="152"/>
    </row>
    <row r="202" spans="1:9" ht="15.75" customHeight="1" x14ac:dyDescent="0.25">
      <c r="A202" s="79">
        <v>3012</v>
      </c>
      <c r="B202" s="150" t="s">
        <v>549</v>
      </c>
      <c r="C202" s="150">
        <v>1</v>
      </c>
      <c r="D202" s="150">
        <v>2</v>
      </c>
      <c r="E202" s="37" t="s">
        <v>181</v>
      </c>
      <c r="F202" s="156" t="s">
        <v>182</v>
      </c>
      <c r="G202" s="146">
        <f t="shared" si="4"/>
        <v>0</v>
      </c>
      <c r="H202" s="152"/>
      <c r="I202" s="152"/>
    </row>
    <row r="203" spans="1:9" ht="15.75" customHeight="1" x14ac:dyDescent="0.25">
      <c r="A203" s="79">
        <v>3020</v>
      </c>
      <c r="B203" s="16" t="s">
        <v>549</v>
      </c>
      <c r="C203" s="16">
        <v>2</v>
      </c>
      <c r="D203" s="16">
        <v>0</v>
      </c>
      <c r="E203" s="33" t="s">
        <v>270</v>
      </c>
      <c r="F203" s="149" t="s">
        <v>184</v>
      </c>
      <c r="G203" s="146">
        <f t="shared" si="4"/>
        <v>0</v>
      </c>
      <c r="H203" s="24">
        <f>SUM(H204)</f>
        <v>0</v>
      </c>
      <c r="I203" s="24">
        <f>SUM(I204)</f>
        <v>0</v>
      </c>
    </row>
    <row r="204" spans="1:9" ht="15.75" customHeight="1" x14ac:dyDescent="0.25">
      <c r="A204" s="79">
        <v>3021</v>
      </c>
      <c r="B204" s="150" t="s">
        <v>549</v>
      </c>
      <c r="C204" s="150">
        <v>2</v>
      </c>
      <c r="D204" s="150">
        <v>1</v>
      </c>
      <c r="E204" s="37" t="s">
        <v>183</v>
      </c>
      <c r="F204" s="156" t="s">
        <v>185</v>
      </c>
      <c r="G204" s="146">
        <f t="shared" si="4"/>
        <v>0</v>
      </c>
      <c r="H204" s="152"/>
      <c r="I204" s="152"/>
    </row>
    <row r="205" spans="1:9" ht="15.75" customHeight="1" x14ac:dyDescent="0.25">
      <c r="A205" s="79">
        <v>3030</v>
      </c>
      <c r="B205" s="16" t="s">
        <v>549</v>
      </c>
      <c r="C205" s="16">
        <v>3</v>
      </c>
      <c r="D205" s="16">
        <v>0</v>
      </c>
      <c r="E205" s="33" t="s">
        <v>271</v>
      </c>
      <c r="F205" s="149" t="s">
        <v>187</v>
      </c>
      <c r="G205" s="146">
        <f t="shared" si="4"/>
        <v>0</v>
      </c>
      <c r="H205" s="24">
        <f>SUM(H206)</f>
        <v>0</v>
      </c>
      <c r="I205" s="24">
        <f>SUM(I206)</f>
        <v>0</v>
      </c>
    </row>
    <row r="206" spans="1:9" s="34" customFormat="1" ht="15.75" customHeight="1" x14ac:dyDescent="0.25">
      <c r="A206" s="79">
        <v>3031</v>
      </c>
      <c r="B206" s="150" t="s">
        <v>549</v>
      </c>
      <c r="C206" s="150">
        <v>3</v>
      </c>
      <c r="D206" s="150" t="s">
        <v>453</v>
      </c>
      <c r="E206" s="37" t="s">
        <v>186</v>
      </c>
      <c r="F206" s="149"/>
      <c r="G206" s="146">
        <f t="shared" si="4"/>
        <v>0</v>
      </c>
      <c r="H206" s="161"/>
      <c r="I206" s="161"/>
    </row>
    <row r="207" spans="1:9" ht="15.75" customHeight="1" x14ac:dyDescent="0.25">
      <c r="A207" s="79">
        <v>3040</v>
      </c>
      <c r="B207" s="16" t="s">
        <v>549</v>
      </c>
      <c r="C207" s="16">
        <v>4</v>
      </c>
      <c r="D207" s="16">
        <v>0</v>
      </c>
      <c r="E207" s="33" t="s">
        <v>272</v>
      </c>
      <c r="F207" s="149" t="s">
        <v>189</v>
      </c>
      <c r="G207" s="146">
        <f t="shared" si="4"/>
        <v>0</v>
      </c>
      <c r="H207" s="24">
        <f>SUM(H208)</f>
        <v>0</v>
      </c>
      <c r="I207" s="24">
        <f>SUM(I208)</f>
        <v>0</v>
      </c>
    </row>
    <row r="208" spans="1:9" ht="15.75" customHeight="1" x14ac:dyDescent="0.25">
      <c r="A208" s="79">
        <v>3041</v>
      </c>
      <c r="B208" s="150" t="s">
        <v>549</v>
      </c>
      <c r="C208" s="150">
        <v>4</v>
      </c>
      <c r="D208" s="150">
        <v>1</v>
      </c>
      <c r="E208" s="37" t="s">
        <v>188</v>
      </c>
      <c r="F208" s="156" t="s">
        <v>190</v>
      </c>
      <c r="G208" s="146">
        <f t="shared" si="4"/>
        <v>0</v>
      </c>
      <c r="H208" s="152"/>
      <c r="I208" s="152"/>
    </row>
    <row r="209" spans="1:9" ht="15.75" customHeight="1" x14ac:dyDescent="0.25">
      <c r="A209" s="79">
        <v>3050</v>
      </c>
      <c r="B209" s="16" t="s">
        <v>549</v>
      </c>
      <c r="C209" s="16">
        <v>5</v>
      </c>
      <c r="D209" s="16">
        <v>0</v>
      </c>
      <c r="E209" s="33" t="s">
        <v>273</v>
      </c>
      <c r="F209" s="149" t="s">
        <v>192</v>
      </c>
      <c r="G209" s="146">
        <f t="shared" si="4"/>
        <v>0</v>
      </c>
      <c r="H209" s="24">
        <f>SUM(H210)</f>
        <v>0</v>
      </c>
      <c r="I209" s="24">
        <f>SUM(I210)</f>
        <v>0</v>
      </c>
    </row>
    <row r="210" spans="1:9" ht="15.75" customHeight="1" x14ac:dyDescent="0.25">
      <c r="A210" s="79">
        <v>3051</v>
      </c>
      <c r="B210" s="150" t="s">
        <v>549</v>
      </c>
      <c r="C210" s="150">
        <v>5</v>
      </c>
      <c r="D210" s="150">
        <v>1</v>
      </c>
      <c r="E210" s="37" t="s">
        <v>191</v>
      </c>
      <c r="F210" s="156" t="s">
        <v>192</v>
      </c>
      <c r="G210" s="146">
        <f t="shared" si="4"/>
        <v>0</v>
      </c>
      <c r="H210" s="152"/>
      <c r="I210" s="152"/>
    </row>
    <row r="211" spans="1:9" ht="15.75" customHeight="1" x14ac:dyDescent="0.25">
      <c r="A211" s="79">
        <v>3060</v>
      </c>
      <c r="B211" s="16" t="s">
        <v>549</v>
      </c>
      <c r="C211" s="16">
        <v>6</v>
      </c>
      <c r="D211" s="16">
        <v>0</v>
      </c>
      <c r="E211" s="33" t="s">
        <v>274</v>
      </c>
      <c r="F211" s="149" t="s">
        <v>194</v>
      </c>
      <c r="G211" s="146">
        <f t="shared" si="4"/>
        <v>0</v>
      </c>
      <c r="H211" s="24">
        <f>SUM(H212)</f>
        <v>0</v>
      </c>
      <c r="I211" s="24">
        <f>SUM(I212)</f>
        <v>0</v>
      </c>
    </row>
    <row r="212" spans="1:9" ht="15.75" customHeight="1" x14ac:dyDescent="0.25">
      <c r="A212" s="79">
        <v>3061</v>
      </c>
      <c r="B212" s="150" t="s">
        <v>549</v>
      </c>
      <c r="C212" s="150">
        <v>6</v>
      </c>
      <c r="D212" s="150">
        <v>1</v>
      </c>
      <c r="E212" s="37" t="s">
        <v>193</v>
      </c>
      <c r="F212" s="156" t="s">
        <v>194</v>
      </c>
      <c r="G212" s="146">
        <f t="shared" si="4"/>
        <v>0</v>
      </c>
      <c r="H212" s="152"/>
      <c r="I212" s="152"/>
    </row>
    <row r="213" spans="1:9" ht="26.25" customHeight="1" x14ac:dyDescent="0.25">
      <c r="A213" s="79">
        <v>3070</v>
      </c>
      <c r="B213" s="16" t="s">
        <v>549</v>
      </c>
      <c r="C213" s="16">
        <v>7</v>
      </c>
      <c r="D213" s="16">
        <v>0</v>
      </c>
      <c r="E213" s="33" t="s">
        <v>275</v>
      </c>
      <c r="F213" s="149" t="s">
        <v>196</v>
      </c>
      <c r="G213" s="146">
        <f t="shared" si="4"/>
        <v>5500</v>
      </c>
      <c r="H213" s="24">
        <f>SUM(H214)</f>
        <v>5500</v>
      </c>
      <c r="I213" s="24">
        <f>SUM(I214)</f>
        <v>0</v>
      </c>
    </row>
    <row r="214" spans="1:9" ht="24.75" customHeight="1" x14ac:dyDescent="0.25">
      <c r="A214" s="79">
        <v>3071</v>
      </c>
      <c r="B214" s="150" t="s">
        <v>549</v>
      </c>
      <c r="C214" s="150">
        <v>7</v>
      </c>
      <c r="D214" s="150">
        <v>1</v>
      </c>
      <c r="E214" s="37" t="s">
        <v>195</v>
      </c>
      <c r="F214" s="156" t="s">
        <v>198</v>
      </c>
      <c r="G214" s="146">
        <f t="shared" si="4"/>
        <v>5500</v>
      </c>
      <c r="H214" s="39">
        <v>5500</v>
      </c>
      <c r="I214" s="152"/>
    </row>
    <row r="215" spans="1:9" ht="37.5" customHeight="1" x14ac:dyDescent="0.25">
      <c r="A215" s="79">
        <v>3080</v>
      </c>
      <c r="B215" s="16" t="s">
        <v>549</v>
      </c>
      <c r="C215" s="16">
        <v>8</v>
      </c>
      <c r="D215" s="16">
        <v>0</v>
      </c>
      <c r="E215" s="33" t="s">
        <v>276</v>
      </c>
      <c r="F215" s="149" t="s">
        <v>199</v>
      </c>
      <c r="G215" s="146">
        <f t="shared" si="4"/>
        <v>0</v>
      </c>
      <c r="H215" s="24">
        <f>SUM(H216)</f>
        <v>0</v>
      </c>
      <c r="I215" s="24">
        <f>SUM(I216)</f>
        <v>0</v>
      </c>
    </row>
    <row r="216" spans="1:9" ht="26.25" customHeight="1" x14ac:dyDescent="0.25">
      <c r="A216" s="79">
        <v>3081</v>
      </c>
      <c r="B216" s="150" t="s">
        <v>549</v>
      </c>
      <c r="C216" s="150">
        <v>8</v>
      </c>
      <c r="D216" s="150">
        <v>1</v>
      </c>
      <c r="E216" s="37" t="s">
        <v>277</v>
      </c>
      <c r="F216" s="156" t="s">
        <v>200</v>
      </c>
      <c r="G216" s="146">
        <f t="shared" si="4"/>
        <v>0</v>
      </c>
      <c r="H216" s="152"/>
      <c r="I216" s="152"/>
    </row>
    <row r="217" spans="1:9" ht="25.5" customHeight="1" x14ac:dyDescent="0.25">
      <c r="A217" s="79">
        <v>3090</v>
      </c>
      <c r="B217" s="16" t="s">
        <v>549</v>
      </c>
      <c r="C217" s="16">
        <v>9</v>
      </c>
      <c r="D217" s="16">
        <v>0</v>
      </c>
      <c r="E217" s="33" t="s">
        <v>278</v>
      </c>
      <c r="F217" s="149" t="s">
        <v>202</v>
      </c>
      <c r="G217" s="146">
        <f t="shared" si="4"/>
        <v>0</v>
      </c>
      <c r="H217" s="24">
        <f>SUM(H218:H219)</f>
        <v>0</v>
      </c>
      <c r="I217" s="24">
        <f>SUM(I218:I219)</f>
        <v>0</v>
      </c>
    </row>
    <row r="218" spans="1:9" ht="26.25" customHeight="1" x14ac:dyDescent="0.25">
      <c r="A218" s="79">
        <v>3091</v>
      </c>
      <c r="B218" s="150" t="s">
        <v>549</v>
      </c>
      <c r="C218" s="150">
        <v>9</v>
      </c>
      <c r="D218" s="150">
        <v>1</v>
      </c>
      <c r="E218" s="37" t="s">
        <v>201</v>
      </c>
      <c r="F218" s="156" t="s">
        <v>203</v>
      </c>
      <c r="G218" s="146">
        <f t="shared" si="4"/>
        <v>0</v>
      </c>
      <c r="H218" s="152"/>
      <c r="I218" s="152"/>
    </row>
    <row r="219" spans="1:9" ht="26.25" customHeight="1" x14ac:dyDescent="0.25">
      <c r="A219" s="79">
        <v>3092</v>
      </c>
      <c r="B219" s="150" t="s">
        <v>549</v>
      </c>
      <c r="C219" s="150">
        <v>9</v>
      </c>
      <c r="D219" s="150">
        <v>2</v>
      </c>
      <c r="E219" s="37" t="s">
        <v>568</v>
      </c>
      <c r="F219" s="156"/>
      <c r="G219" s="146">
        <f t="shared" si="4"/>
        <v>0</v>
      </c>
      <c r="H219" s="152"/>
      <c r="I219" s="152"/>
    </row>
    <row r="220" spans="1:9" s="31" customFormat="1" ht="25.5" customHeight="1" x14ac:dyDescent="0.2">
      <c r="A220" s="79">
        <v>3100</v>
      </c>
      <c r="B220" s="16" t="s">
        <v>550</v>
      </c>
      <c r="C220" s="16">
        <v>0</v>
      </c>
      <c r="D220" s="16">
        <v>0</v>
      </c>
      <c r="E220" s="162" t="s">
        <v>946</v>
      </c>
      <c r="F220" s="163"/>
      <c r="G220" s="146">
        <f t="shared" si="4"/>
        <v>33140.5</v>
      </c>
      <c r="H220" s="24">
        <f>SUM(H222)</f>
        <v>33140.5</v>
      </c>
      <c r="I220" s="24">
        <f>SUM(I221)</f>
        <v>0</v>
      </c>
    </row>
    <row r="221" spans="1:9" ht="26.25" customHeight="1" x14ac:dyDescent="0.25">
      <c r="A221" s="79">
        <v>3110</v>
      </c>
      <c r="B221" s="164" t="s">
        <v>550</v>
      </c>
      <c r="C221" s="164">
        <v>1</v>
      </c>
      <c r="D221" s="164">
        <v>0</v>
      </c>
      <c r="E221" s="47" t="s">
        <v>279</v>
      </c>
      <c r="F221" s="156"/>
      <c r="G221" s="146">
        <f t="shared" si="4"/>
        <v>0</v>
      </c>
      <c r="H221" s="152"/>
      <c r="I221" s="152"/>
    </row>
    <row r="222" spans="1:9" x14ac:dyDescent="0.25">
      <c r="A222" s="79">
        <v>3112</v>
      </c>
      <c r="B222" s="164" t="s">
        <v>550</v>
      </c>
      <c r="C222" s="164">
        <v>1</v>
      </c>
      <c r="D222" s="164">
        <v>2</v>
      </c>
      <c r="E222" s="48" t="s">
        <v>310</v>
      </c>
      <c r="F222" s="156"/>
      <c r="G222" s="146">
        <f t="shared" si="4"/>
        <v>33140.5</v>
      </c>
      <c r="H222" s="39">
        <v>33140.5</v>
      </c>
      <c r="I222" s="152"/>
    </row>
    <row r="223" spans="1:9" x14ac:dyDescent="0.25">
      <c r="B223" s="54"/>
      <c r="C223" s="55"/>
      <c r="D223" s="56"/>
    </row>
    <row r="224" spans="1:9" x14ac:dyDescent="0.25">
      <c r="B224" s="58"/>
      <c r="C224" s="55"/>
      <c r="D224" s="56"/>
    </row>
    <row r="225" spans="2:5" x14ac:dyDescent="0.25">
      <c r="B225" s="58"/>
      <c r="C225" s="55"/>
      <c r="D225" s="56"/>
      <c r="E225" s="1"/>
    </row>
    <row r="226" spans="2:5" x14ac:dyDescent="0.25">
      <c r="B226" s="58"/>
      <c r="C226" s="59"/>
      <c r="D226" s="6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1" type="noConversion"/>
  <pageMargins left="0.78740157480314998" right="0.27559055118110198" top="0.39370078740157499" bottom="0.59055118110236204" header="0.15748031496063" footer="0.23622047244094499"/>
  <pageSetup paperSize="9" scale="95" firstPageNumber="7" orientation="portrait" useFirstPageNumber="1" r:id="rId1"/>
  <headerFooter alignWithMargins="0">
    <oddFooter>&amp;C&amp;P&amp;RԲյուջե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449"/>
  <sheetViews>
    <sheetView showGridLines="0" view="pageLayout" topLeftCell="A127" workbookViewId="0">
      <selection activeCell="F145" sqref="F145"/>
    </sheetView>
  </sheetViews>
  <sheetFormatPr defaultColWidth="9.140625" defaultRowHeight="12.75" x14ac:dyDescent="0.2"/>
  <cols>
    <col min="1" max="1" width="5.85546875" style="64" customWidth="1"/>
    <col min="2" max="2" width="42.140625" style="136" customWidth="1"/>
    <col min="3" max="3" width="6.28515625" style="99" customWidth="1"/>
    <col min="4" max="4" width="14.85546875" style="64" customWidth="1"/>
    <col min="5" max="5" width="12.28515625" style="64" customWidth="1"/>
    <col min="6" max="6" width="12" style="64" customWidth="1"/>
    <col min="7" max="16384" width="9.140625" style="64"/>
  </cols>
  <sheetData>
    <row r="1" spans="1:6" s="98" customFormat="1" ht="18" x14ac:dyDescent="0.2">
      <c r="A1" s="287" t="s">
        <v>470</v>
      </c>
      <c r="B1" s="287"/>
      <c r="C1" s="287"/>
      <c r="D1" s="287"/>
      <c r="E1" s="287"/>
      <c r="F1" s="287"/>
    </row>
    <row r="2" spans="1:6" ht="33.75" customHeight="1" x14ac:dyDescent="0.25">
      <c r="A2" s="288" t="s">
        <v>471</v>
      </c>
      <c r="B2" s="288"/>
      <c r="C2" s="288"/>
      <c r="D2" s="288"/>
      <c r="E2" s="288"/>
      <c r="F2" s="288"/>
    </row>
    <row r="3" spans="1:6" ht="15.75" x14ac:dyDescent="0.25">
      <c r="A3" s="65" t="s">
        <v>928</v>
      </c>
      <c r="B3" s="65"/>
      <c r="C3" s="65"/>
    </row>
    <row r="4" spans="1:6" x14ac:dyDescent="0.2">
      <c r="B4" s="64"/>
      <c r="E4" s="290" t="s">
        <v>468</v>
      </c>
      <c r="F4" s="290"/>
    </row>
    <row r="5" spans="1:6" ht="24" x14ac:dyDescent="0.2">
      <c r="A5" s="289" t="s">
        <v>472</v>
      </c>
      <c r="B5" s="100" t="s">
        <v>312</v>
      </c>
      <c r="C5" s="100"/>
      <c r="D5" s="292" t="s">
        <v>473</v>
      </c>
      <c r="E5" s="291" t="s">
        <v>395</v>
      </c>
      <c r="F5" s="291"/>
    </row>
    <row r="6" spans="1:6" ht="24" x14ac:dyDescent="0.2">
      <c r="A6" s="289"/>
      <c r="B6" s="100" t="s">
        <v>313</v>
      </c>
      <c r="C6" s="102" t="s">
        <v>314</v>
      </c>
      <c r="D6" s="293"/>
      <c r="E6" s="101" t="s">
        <v>464</v>
      </c>
      <c r="F6" s="101" t="s">
        <v>465</v>
      </c>
    </row>
    <row r="7" spans="1:6" x14ac:dyDescent="0.2">
      <c r="A7" s="103">
        <v>1</v>
      </c>
      <c r="B7" s="103">
        <v>2</v>
      </c>
      <c r="C7" s="103" t="s">
        <v>315</v>
      </c>
      <c r="D7" s="103">
        <v>4</v>
      </c>
      <c r="E7" s="103">
        <v>5</v>
      </c>
      <c r="F7" s="103">
        <v>6</v>
      </c>
    </row>
    <row r="8" spans="1:6" ht="15.75" customHeight="1" x14ac:dyDescent="0.2">
      <c r="A8" s="104">
        <v>4000</v>
      </c>
      <c r="B8" s="184" t="s">
        <v>950</v>
      </c>
      <c r="C8" s="105"/>
      <c r="D8" s="106">
        <f>SUM(E8:F8)</f>
        <v>800763.7</v>
      </c>
      <c r="E8" s="38">
        <f>SUM(E9)</f>
        <v>560010.5</v>
      </c>
      <c r="F8" s="30">
        <f>SUM(F130+F157)</f>
        <v>240753.19999999995</v>
      </c>
    </row>
    <row r="9" spans="1:6" ht="13.5" customHeight="1" x14ac:dyDescent="0.2">
      <c r="A9" s="104">
        <v>4050</v>
      </c>
      <c r="B9" s="147" t="s">
        <v>951</v>
      </c>
      <c r="C9" s="107" t="s">
        <v>691</v>
      </c>
      <c r="D9" s="106">
        <f t="shared" ref="D9:D57" si="0">SUM(E9:F9)</f>
        <v>560010.5</v>
      </c>
      <c r="E9" s="38">
        <f>SUM(E10+E19+E55+E66+E73+E90+E98+E109)</f>
        <v>560010.5</v>
      </c>
      <c r="F9" s="38">
        <f>SUM(F10)</f>
        <v>0</v>
      </c>
    </row>
    <row r="10" spans="1:6" ht="14.25" customHeight="1" x14ac:dyDescent="0.2">
      <c r="A10" s="40">
        <v>4100</v>
      </c>
      <c r="B10" s="185" t="s">
        <v>952</v>
      </c>
      <c r="C10" s="108" t="s">
        <v>691</v>
      </c>
      <c r="D10" s="106">
        <f t="shared" si="0"/>
        <v>275000</v>
      </c>
      <c r="E10" s="38">
        <f>SUM(E11+E15+E17)</f>
        <v>275000</v>
      </c>
      <c r="F10" s="38">
        <f>SUM(F17)</f>
        <v>0</v>
      </c>
    </row>
    <row r="11" spans="1:6" ht="25.5" customHeight="1" x14ac:dyDescent="0.2">
      <c r="A11" s="40">
        <v>4110</v>
      </c>
      <c r="B11" s="147" t="s">
        <v>953</v>
      </c>
      <c r="C11" s="108" t="s">
        <v>691</v>
      </c>
      <c r="D11" s="106">
        <f t="shared" si="0"/>
        <v>275000</v>
      </c>
      <c r="E11" s="38">
        <f>SUM(E12:E14)</f>
        <v>275000</v>
      </c>
      <c r="F11" s="109" t="s">
        <v>700</v>
      </c>
    </row>
    <row r="12" spans="1:6" ht="24" x14ac:dyDescent="0.2">
      <c r="A12" s="40">
        <v>4111</v>
      </c>
      <c r="B12" s="41" t="s">
        <v>316</v>
      </c>
      <c r="C12" s="102" t="s">
        <v>552</v>
      </c>
      <c r="D12" s="106">
        <f t="shared" si="0"/>
        <v>262500</v>
      </c>
      <c r="E12" s="39">
        <v>262500</v>
      </c>
      <c r="F12" s="109" t="s">
        <v>700</v>
      </c>
    </row>
    <row r="13" spans="1:6" ht="28.5" customHeight="1" x14ac:dyDescent="0.2">
      <c r="A13" s="40">
        <v>4112</v>
      </c>
      <c r="B13" s="41" t="s">
        <v>317</v>
      </c>
      <c r="C13" s="110" t="s">
        <v>553</v>
      </c>
      <c r="D13" s="106">
        <f t="shared" si="0"/>
        <v>12500</v>
      </c>
      <c r="E13" s="106">
        <v>12500</v>
      </c>
      <c r="F13" s="109" t="s">
        <v>700</v>
      </c>
    </row>
    <row r="14" spans="1:6" x14ac:dyDescent="0.2">
      <c r="A14" s="40">
        <v>4114</v>
      </c>
      <c r="B14" s="41" t="s">
        <v>318</v>
      </c>
      <c r="C14" s="110" t="s">
        <v>551</v>
      </c>
      <c r="D14" s="106">
        <f t="shared" si="0"/>
        <v>0</v>
      </c>
      <c r="E14" s="106"/>
      <c r="F14" s="109" t="s">
        <v>700</v>
      </c>
    </row>
    <row r="15" spans="1:6" ht="24" customHeight="1" x14ac:dyDescent="0.2">
      <c r="A15" s="40">
        <v>4120</v>
      </c>
      <c r="B15" s="42" t="s">
        <v>954</v>
      </c>
      <c r="C15" s="108" t="s">
        <v>691</v>
      </c>
      <c r="D15" s="106">
        <f t="shared" si="0"/>
        <v>0</v>
      </c>
      <c r="E15" s="38">
        <f>SUM(E16)</f>
        <v>0</v>
      </c>
      <c r="F15" s="109" t="s">
        <v>700</v>
      </c>
    </row>
    <row r="16" spans="1:6" ht="13.5" customHeight="1" x14ac:dyDescent="0.2">
      <c r="A16" s="40">
        <v>4121</v>
      </c>
      <c r="B16" s="41" t="s">
        <v>319</v>
      </c>
      <c r="C16" s="110" t="s">
        <v>554</v>
      </c>
      <c r="D16" s="106">
        <f t="shared" si="0"/>
        <v>0</v>
      </c>
      <c r="E16" s="106"/>
      <c r="F16" s="109" t="s">
        <v>700</v>
      </c>
    </row>
    <row r="17" spans="1:6" ht="25.5" customHeight="1" x14ac:dyDescent="0.2">
      <c r="A17" s="40">
        <v>4130</v>
      </c>
      <c r="B17" s="42" t="s">
        <v>955</v>
      </c>
      <c r="C17" s="108" t="s">
        <v>691</v>
      </c>
      <c r="D17" s="106">
        <f t="shared" si="0"/>
        <v>0</v>
      </c>
      <c r="E17" s="38">
        <f>SUM(E18)</f>
        <v>0</v>
      </c>
      <c r="F17" s="38">
        <f>SUM(F18)</f>
        <v>0</v>
      </c>
    </row>
    <row r="18" spans="1:6" x14ac:dyDescent="0.2">
      <c r="A18" s="40">
        <v>4131</v>
      </c>
      <c r="B18" s="42" t="s">
        <v>555</v>
      </c>
      <c r="C18" s="102" t="s">
        <v>556</v>
      </c>
      <c r="D18" s="106">
        <f t="shared" si="0"/>
        <v>0</v>
      </c>
      <c r="E18" s="39"/>
      <c r="F18" s="106"/>
    </row>
    <row r="19" spans="1:6" ht="26.25" customHeight="1" x14ac:dyDescent="0.2">
      <c r="A19" s="40">
        <v>4200</v>
      </c>
      <c r="B19" s="147" t="s">
        <v>956</v>
      </c>
      <c r="C19" s="108" t="s">
        <v>691</v>
      </c>
      <c r="D19" s="106">
        <f t="shared" si="0"/>
        <v>148970</v>
      </c>
      <c r="E19" s="38">
        <f>SUM(E20+E28+E32+E41+E43+E46)</f>
        <v>148970</v>
      </c>
      <c r="F19" s="109" t="s">
        <v>700</v>
      </c>
    </row>
    <row r="20" spans="1:6" ht="14.25" customHeight="1" x14ac:dyDescent="0.2">
      <c r="A20" s="40">
        <v>4210</v>
      </c>
      <c r="B20" s="42" t="s">
        <v>957</v>
      </c>
      <c r="C20" s="108" t="s">
        <v>691</v>
      </c>
      <c r="D20" s="106">
        <f t="shared" si="0"/>
        <v>35400</v>
      </c>
      <c r="E20" s="38">
        <f>SUM(E21:E27)</f>
        <v>35400</v>
      </c>
      <c r="F20" s="109" t="s">
        <v>700</v>
      </c>
    </row>
    <row r="21" spans="1:6" ht="24" x14ac:dyDescent="0.2">
      <c r="A21" s="40">
        <v>4211</v>
      </c>
      <c r="B21" s="41" t="s">
        <v>557</v>
      </c>
      <c r="C21" s="110" t="s">
        <v>558</v>
      </c>
      <c r="D21" s="106">
        <f t="shared" si="0"/>
        <v>2000</v>
      </c>
      <c r="E21" s="106">
        <v>2000</v>
      </c>
      <c r="F21" s="109" t="s">
        <v>700</v>
      </c>
    </row>
    <row r="22" spans="1:6" x14ac:dyDescent="0.2">
      <c r="A22" s="40">
        <v>4212</v>
      </c>
      <c r="B22" s="42" t="s">
        <v>917</v>
      </c>
      <c r="C22" s="110" t="s">
        <v>559</v>
      </c>
      <c r="D22" s="106">
        <f t="shared" si="0"/>
        <v>18500</v>
      </c>
      <c r="E22" s="106">
        <v>18500</v>
      </c>
      <c r="F22" s="109" t="s">
        <v>700</v>
      </c>
    </row>
    <row r="23" spans="1:6" x14ac:dyDescent="0.2">
      <c r="A23" s="40">
        <v>4213</v>
      </c>
      <c r="B23" s="41" t="s">
        <v>320</v>
      </c>
      <c r="C23" s="110" t="s">
        <v>560</v>
      </c>
      <c r="D23" s="106">
        <f t="shared" si="0"/>
        <v>11000</v>
      </c>
      <c r="E23" s="106">
        <v>11000</v>
      </c>
      <c r="F23" s="109" t="s">
        <v>700</v>
      </c>
    </row>
    <row r="24" spans="1:6" x14ac:dyDescent="0.2">
      <c r="A24" s="40">
        <v>4214</v>
      </c>
      <c r="B24" s="41" t="s">
        <v>321</v>
      </c>
      <c r="C24" s="110" t="s">
        <v>561</v>
      </c>
      <c r="D24" s="106">
        <f t="shared" si="0"/>
        <v>1500</v>
      </c>
      <c r="E24" s="106">
        <v>1500</v>
      </c>
      <c r="F24" s="109" t="s">
        <v>700</v>
      </c>
    </row>
    <row r="25" spans="1:6" x14ac:dyDescent="0.2">
      <c r="A25" s="40">
        <v>4215</v>
      </c>
      <c r="B25" s="41" t="s">
        <v>322</v>
      </c>
      <c r="C25" s="110" t="s">
        <v>562</v>
      </c>
      <c r="D25" s="106">
        <f t="shared" si="0"/>
        <v>900</v>
      </c>
      <c r="E25" s="106">
        <v>900</v>
      </c>
      <c r="F25" s="109" t="s">
        <v>700</v>
      </c>
    </row>
    <row r="26" spans="1:6" ht="30.75" customHeight="1" x14ac:dyDescent="0.2">
      <c r="A26" s="40">
        <v>4216</v>
      </c>
      <c r="B26" s="41" t="s">
        <v>323</v>
      </c>
      <c r="C26" s="110" t="s">
        <v>563</v>
      </c>
      <c r="D26" s="106">
        <f t="shared" si="0"/>
        <v>1500</v>
      </c>
      <c r="E26" s="106">
        <v>1500</v>
      </c>
      <c r="F26" s="109" t="s">
        <v>700</v>
      </c>
    </row>
    <row r="27" spans="1:6" x14ac:dyDescent="0.2">
      <c r="A27" s="40">
        <v>4217</v>
      </c>
      <c r="B27" s="41" t="s">
        <v>324</v>
      </c>
      <c r="C27" s="110" t="s">
        <v>564</v>
      </c>
      <c r="D27" s="106">
        <f t="shared" si="0"/>
        <v>0</v>
      </c>
      <c r="E27" s="106"/>
      <c r="F27" s="109" t="s">
        <v>700</v>
      </c>
    </row>
    <row r="28" spans="1:6" ht="24.75" customHeight="1" x14ac:dyDescent="0.2">
      <c r="A28" s="40">
        <v>4220</v>
      </c>
      <c r="B28" s="42" t="s">
        <v>958</v>
      </c>
      <c r="C28" s="108" t="s">
        <v>691</v>
      </c>
      <c r="D28" s="106">
        <f t="shared" si="0"/>
        <v>1800</v>
      </c>
      <c r="E28" s="38">
        <f>SUM(E29:E31)</f>
        <v>1800</v>
      </c>
      <c r="F28" s="109" t="s">
        <v>700</v>
      </c>
    </row>
    <row r="29" spans="1:6" x14ac:dyDescent="0.2">
      <c r="A29" s="40">
        <v>4221</v>
      </c>
      <c r="B29" s="41" t="s">
        <v>325</v>
      </c>
      <c r="C29" s="111">
        <v>4221</v>
      </c>
      <c r="D29" s="106">
        <f t="shared" si="0"/>
        <v>900</v>
      </c>
      <c r="E29" s="106">
        <v>900</v>
      </c>
      <c r="F29" s="109" t="s">
        <v>700</v>
      </c>
    </row>
    <row r="30" spans="1:6" ht="13.5" customHeight="1" x14ac:dyDescent="0.2">
      <c r="A30" s="40">
        <v>4222</v>
      </c>
      <c r="B30" s="41" t="s">
        <v>326</v>
      </c>
      <c r="C30" s="110" t="s">
        <v>653</v>
      </c>
      <c r="D30" s="106">
        <f t="shared" si="0"/>
        <v>900</v>
      </c>
      <c r="E30" s="106">
        <v>900</v>
      </c>
      <c r="F30" s="109" t="s">
        <v>700</v>
      </c>
    </row>
    <row r="31" spans="1:6" x14ac:dyDescent="0.2">
      <c r="A31" s="40">
        <v>4223</v>
      </c>
      <c r="B31" s="41" t="s">
        <v>327</v>
      </c>
      <c r="C31" s="110" t="s">
        <v>654</v>
      </c>
      <c r="D31" s="106">
        <f t="shared" si="0"/>
        <v>0</v>
      </c>
      <c r="E31" s="106"/>
      <c r="F31" s="109" t="s">
        <v>700</v>
      </c>
    </row>
    <row r="32" spans="1:6" ht="24.75" customHeight="1" x14ac:dyDescent="0.2">
      <c r="A32" s="40">
        <v>4230</v>
      </c>
      <c r="B32" s="42" t="s">
        <v>959</v>
      </c>
      <c r="C32" s="108" t="s">
        <v>691</v>
      </c>
      <c r="D32" s="106">
        <f t="shared" si="0"/>
        <v>20580</v>
      </c>
      <c r="E32" s="38">
        <f>SUM(E33:E40)</f>
        <v>20580</v>
      </c>
      <c r="F32" s="109" t="s">
        <v>700</v>
      </c>
    </row>
    <row r="33" spans="1:6" x14ac:dyDescent="0.2">
      <c r="A33" s="40">
        <v>4231</v>
      </c>
      <c r="B33" s="41" t="s">
        <v>328</v>
      </c>
      <c r="C33" s="110" t="s">
        <v>655</v>
      </c>
      <c r="D33" s="106">
        <f t="shared" si="0"/>
        <v>0</v>
      </c>
      <c r="E33" s="106"/>
      <c r="F33" s="109" t="s">
        <v>700</v>
      </c>
    </row>
    <row r="34" spans="1:6" x14ac:dyDescent="0.2">
      <c r="A34" s="40">
        <v>4232</v>
      </c>
      <c r="B34" s="41" t="s">
        <v>329</v>
      </c>
      <c r="C34" s="110" t="s">
        <v>656</v>
      </c>
      <c r="D34" s="106">
        <f t="shared" si="0"/>
        <v>3000</v>
      </c>
      <c r="E34" s="106">
        <v>3000</v>
      </c>
      <c r="F34" s="109" t="s">
        <v>700</v>
      </c>
    </row>
    <row r="35" spans="1:6" ht="24" x14ac:dyDescent="0.2">
      <c r="A35" s="40">
        <v>4233</v>
      </c>
      <c r="B35" s="41" t="s">
        <v>330</v>
      </c>
      <c r="C35" s="110" t="s">
        <v>657</v>
      </c>
      <c r="D35" s="106">
        <f t="shared" si="0"/>
        <v>900</v>
      </c>
      <c r="E35" s="106">
        <v>900</v>
      </c>
      <c r="F35" s="109" t="s">
        <v>700</v>
      </c>
    </row>
    <row r="36" spans="1:6" x14ac:dyDescent="0.2">
      <c r="A36" s="40">
        <v>4234</v>
      </c>
      <c r="B36" s="41" t="s">
        <v>331</v>
      </c>
      <c r="C36" s="110" t="s">
        <v>658</v>
      </c>
      <c r="D36" s="106">
        <f t="shared" si="0"/>
        <v>1000</v>
      </c>
      <c r="E36" s="106">
        <v>1000</v>
      </c>
      <c r="F36" s="109" t="s">
        <v>700</v>
      </c>
    </row>
    <row r="37" spans="1:6" x14ac:dyDescent="0.2">
      <c r="A37" s="40">
        <v>4235</v>
      </c>
      <c r="B37" s="43" t="s">
        <v>332</v>
      </c>
      <c r="C37" s="11">
        <v>4235</v>
      </c>
      <c r="D37" s="106">
        <f t="shared" si="0"/>
        <v>990</v>
      </c>
      <c r="E37" s="106">
        <v>990</v>
      </c>
      <c r="F37" s="109" t="s">
        <v>700</v>
      </c>
    </row>
    <row r="38" spans="1:6" ht="15.75" customHeight="1" x14ac:dyDescent="0.2">
      <c r="A38" s="40">
        <v>4236</v>
      </c>
      <c r="B38" s="41" t="s">
        <v>333</v>
      </c>
      <c r="C38" s="110" t="s">
        <v>659</v>
      </c>
      <c r="D38" s="106">
        <f t="shared" si="0"/>
        <v>0</v>
      </c>
      <c r="E38" s="106"/>
      <c r="F38" s="109" t="s">
        <v>700</v>
      </c>
    </row>
    <row r="39" spans="1:6" x14ac:dyDescent="0.2">
      <c r="A39" s="40">
        <v>4237</v>
      </c>
      <c r="B39" s="41" t="s">
        <v>334</v>
      </c>
      <c r="C39" s="110" t="s">
        <v>660</v>
      </c>
      <c r="D39" s="106">
        <f t="shared" si="0"/>
        <v>990</v>
      </c>
      <c r="E39" s="106">
        <v>990</v>
      </c>
      <c r="F39" s="109" t="s">
        <v>700</v>
      </c>
    </row>
    <row r="40" spans="1:6" ht="15" customHeight="1" x14ac:dyDescent="0.2">
      <c r="A40" s="40">
        <v>4238</v>
      </c>
      <c r="B40" s="41" t="s">
        <v>335</v>
      </c>
      <c r="C40" s="110" t="s">
        <v>661</v>
      </c>
      <c r="D40" s="106">
        <f t="shared" si="0"/>
        <v>13700</v>
      </c>
      <c r="E40" s="106">
        <v>13700</v>
      </c>
      <c r="F40" s="109" t="s">
        <v>700</v>
      </c>
    </row>
    <row r="41" spans="1:6" ht="24" customHeight="1" x14ac:dyDescent="0.2">
      <c r="A41" s="40">
        <v>4240</v>
      </c>
      <c r="B41" s="42" t="s">
        <v>960</v>
      </c>
      <c r="C41" s="108" t="s">
        <v>691</v>
      </c>
      <c r="D41" s="106">
        <f t="shared" si="0"/>
        <v>13400</v>
      </c>
      <c r="E41" s="38">
        <f>SUM(E42)</f>
        <v>13400</v>
      </c>
      <c r="F41" s="109" t="s">
        <v>700</v>
      </c>
    </row>
    <row r="42" spans="1:6" x14ac:dyDescent="0.2">
      <c r="A42" s="40">
        <v>4241</v>
      </c>
      <c r="B42" s="41" t="s">
        <v>336</v>
      </c>
      <c r="C42" s="110" t="s">
        <v>662</v>
      </c>
      <c r="D42" s="106">
        <f t="shared" si="0"/>
        <v>13400</v>
      </c>
      <c r="E42" s="106">
        <v>13400</v>
      </c>
      <c r="F42" s="109" t="s">
        <v>700</v>
      </c>
    </row>
    <row r="43" spans="1:6" ht="24" customHeight="1" x14ac:dyDescent="0.2">
      <c r="A43" s="40">
        <v>4250</v>
      </c>
      <c r="B43" s="42" t="s">
        <v>961</v>
      </c>
      <c r="C43" s="108" t="s">
        <v>691</v>
      </c>
      <c r="D43" s="106">
        <f t="shared" si="0"/>
        <v>12500</v>
      </c>
      <c r="E43" s="38">
        <f>SUM(E44:E45)</f>
        <v>12500</v>
      </c>
      <c r="F43" s="109" t="s">
        <v>700</v>
      </c>
    </row>
    <row r="44" spans="1:6" ht="24" x14ac:dyDescent="0.2">
      <c r="A44" s="40">
        <v>4251</v>
      </c>
      <c r="B44" s="41" t="s">
        <v>337</v>
      </c>
      <c r="C44" s="110" t="s">
        <v>663</v>
      </c>
      <c r="D44" s="106">
        <f>SUM(E44:F44)</f>
        <v>8000</v>
      </c>
      <c r="E44" s="106">
        <v>8000</v>
      </c>
      <c r="F44" s="109" t="s">
        <v>700</v>
      </c>
    </row>
    <row r="45" spans="1:6" ht="24" x14ac:dyDescent="0.2">
      <c r="A45" s="40">
        <v>4252</v>
      </c>
      <c r="B45" s="41" t="s">
        <v>338</v>
      </c>
      <c r="C45" s="110" t="s">
        <v>664</v>
      </c>
      <c r="D45" s="106">
        <f t="shared" si="0"/>
        <v>4500</v>
      </c>
      <c r="E45" s="106">
        <v>4500</v>
      </c>
      <c r="F45" s="109" t="s">
        <v>700</v>
      </c>
    </row>
    <row r="46" spans="1:6" ht="12.75" customHeight="1" x14ac:dyDescent="0.2">
      <c r="A46" s="40">
        <v>4260</v>
      </c>
      <c r="B46" s="42" t="s">
        <v>962</v>
      </c>
      <c r="C46" s="108" t="s">
        <v>691</v>
      </c>
      <c r="D46" s="106">
        <f t="shared" si="0"/>
        <v>65290</v>
      </c>
      <c r="E46" s="38">
        <f>SUM(E47:E54)</f>
        <v>65290</v>
      </c>
      <c r="F46" s="109" t="s">
        <v>700</v>
      </c>
    </row>
    <row r="47" spans="1:6" x14ac:dyDescent="0.2">
      <c r="A47" s="40">
        <v>4261</v>
      </c>
      <c r="B47" s="41" t="s">
        <v>344</v>
      </c>
      <c r="C47" s="110" t="s">
        <v>665</v>
      </c>
      <c r="D47" s="106">
        <f t="shared" si="0"/>
        <v>990</v>
      </c>
      <c r="E47" s="106">
        <v>990</v>
      </c>
      <c r="F47" s="109" t="s">
        <v>700</v>
      </c>
    </row>
    <row r="48" spans="1:6" x14ac:dyDescent="0.2">
      <c r="A48" s="40">
        <v>4262</v>
      </c>
      <c r="B48" s="41" t="s">
        <v>345</v>
      </c>
      <c r="C48" s="110" t="s">
        <v>666</v>
      </c>
      <c r="D48" s="106">
        <f t="shared" si="0"/>
        <v>1500</v>
      </c>
      <c r="E48" s="106">
        <v>1500</v>
      </c>
      <c r="F48" s="109" t="s">
        <v>700</v>
      </c>
    </row>
    <row r="49" spans="1:6" ht="24" customHeight="1" x14ac:dyDescent="0.2">
      <c r="A49" s="40">
        <v>4263</v>
      </c>
      <c r="B49" s="41" t="s">
        <v>570</v>
      </c>
      <c r="C49" s="110" t="s">
        <v>667</v>
      </c>
      <c r="D49" s="106">
        <f t="shared" si="0"/>
        <v>0</v>
      </c>
      <c r="E49" s="106"/>
      <c r="F49" s="109" t="s">
        <v>700</v>
      </c>
    </row>
    <row r="50" spans="1:6" x14ac:dyDescent="0.2">
      <c r="A50" s="40">
        <v>4264</v>
      </c>
      <c r="B50" s="44" t="s">
        <v>346</v>
      </c>
      <c r="C50" s="110" t="s">
        <v>668</v>
      </c>
      <c r="D50" s="106">
        <f t="shared" si="0"/>
        <v>42000</v>
      </c>
      <c r="E50" s="106">
        <v>42000</v>
      </c>
      <c r="F50" s="109" t="s">
        <v>700</v>
      </c>
    </row>
    <row r="51" spans="1:6" ht="24" x14ac:dyDescent="0.2">
      <c r="A51" s="40">
        <v>4265</v>
      </c>
      <c r="B51" s="44" t="s">
        <v>347</v>
      </c>
      <c r="C51" s="110" t="s">
        <v>669</v>
      </c>
      <c r="D51" s="106">
        <f t="shared" si="0"/>
        <v>0</v>
      </c>
      <c r="E51" s="106"/>
      <c r="F51" s="109" t="s">
        <v>700</v>
      </c>
    </row>
    <row r="52" spans="1:6" x14ac:dyDescent="0.2">
      <c r="A52" s="40">
        <v>4266</v>
      </c>
      <c r="B52" s="44" t="s">
        <v>348</v>
      </c>
      <c r="C52" s="110" t="s">
        <v>670</v>
      </c>
      <c r="D52" s="106">
        <f t="shared" si="0"/>
        <v>0</v>
      </c>
      <c r="E52" s="106"/>
      <c r="F52" s="109" t="s">
        <v>700</v>
      </c>
    </row>
    <row r="53" spans="1:6" x14ac:dyDescent="0.2">
      <c r="A53" s="40">
        <v>4267</v>
      </c>
      <c r="B53" s="44" t="s">
        <v>349</v>
      </c>
      <c r="C53" s="110" t="s">
        <v>671</v>
      </c>
      <c r="D53" s="106">
        <f t="shared" si="0"/>
        <v>900</v>
      </c>
      <c r="E53" s="106">
        <v>900</v>
      </c>
      <c r="F53" s="109" t="s">
        <v>700</v>
      </c>
    </row>
    <row r="54" spans="1:6" x14ac:dyDescent="0.2">
      <c r="A54" s="40">
        <v>4268</v>
      </c>
      <c r="B54" s="44" t="s">
        <v>350</v>
      </c>
      <c r="C54" s="110" t="s">
        <v>672</v>
      </c>
      <c r="D54" s="106">
        <f t="shared" si="0"/>
        <v>19900</v>
      </c>
      <c r="E54" s="106">
        <v>19900</v>
      </c>
      <c r="F54" s="109" t="s">
        <v>700</v>
      </c>
    </row>
    <row r="55" spans="1:6" ht="12.75" customHeight="1" x14ac:dyDescent="0.2">
      <c r="A55" s="40">
        <v>4300</v>
      </c>
      <c r="B55" s="186" t="s">
        <v>963</v>
      </c>
      <c r="C55" s="108" t="s">
        <v>691</v>
      </c>
      <c r="D55" s="106">
        <f t="shared" si="0"/>
        <v>0</v>
      </c>
      <c r="E55" s="38">
        <f>SUM(E57:E58)</f>
        <v>0</v>
      </c>
      <c r="F55" s="109" t="s">
        <v>700</v>
      </c>
    </row>
    <row r="56" spans="1:6" ht="12.75" customHeight="1" x14ac:dyDescent="0.2">
      <c r="A56" s="40">
        <v>4310</v>
      </c>
      <c r="B56" s="186" t="s">
        <v>964</v>
      </c>
      <c r="C56" s="108" t="s">
        <v>691</v>
      </c>
      <c r="D56" s="106">
        <f t="shared" si="0"/>
        <v>0</v>
      </c>
      <c r="E56" s="106"/>
      <c r="F56" s="106"/>
    </row>
    <row r="57" spans="1:6" x14ac:dyDescent="0.2">
      <c r="A57" s="40">
        <v>4311</v>
      </c>
      <c r="B57" s="44" t="s">
        <v>351</v>
      </c>
      <c r="C57" s="110" t="s">
        <v>673</v>
      </c>
      <c r="D57" s="106">
        <f t="shared" si="0"/>
        <v>0</v>
      </c>
      <c r="E57" s="106"/>
      <c r="F57" s="109" t="s">
        <v>700</v>
      </c>
    </row>
    <row r="58" spans="1:6" x14ac:dyDescent="0.2">
      <c r="A58" s="40">
        <v>4312</v>
      </c>
      <c r="B58" s="44" t="s">
        <v>352</v>
      </c>
      <c r="C58" s="110" t="s">
        <v>674</v>
      </c>
      <c r="D58" s="106">
        <f t="shared" ref="D58:D104" si="1">SUM(E58:F58)</f>
        <v>0</v>
      </c>
      <c r="E58" s="106"/>
      <c r="F58" s="109" t="s">
        <v>700</v>
      </c>
    </row>
    <row r="59" spans="1:6" ht="12.75" customHeight="1" x14ac:dyDescent="0.2">
      <c r="A59" s="40">
        <v>4320</v>
      </c>
      <c r="B59" s="186" t="s">
        <v>965</v>
      </c>
      <c r="C59" s="108" t="s">
        <v>691</v>
      </c>
      <c r="D59" s="106">
        <f t="shared" si="1"/>
        <v>0</v>
      </c>
      <c r="E59" s="38">
        <f>SUM(E60:E61)</f>
        <v>0</v>
      </c>
      <c r="F59" s="109"/>
    </row>
    <row r="60" spans="1:6" ht="14.25" customHeight="1" x14ac:dyDescent="0.2">
      <c r="A60" s="40">
        <v>4321</v>
      </c>
      <c r="B60" s="44" t="s">
        <v>353</v>
      </c>
      <c r="C60" s="110" t="s">
        <v>675</v>
      </c>
      <c r="D60" s="106">
        <f t="shared" si="1"/>
        <v>0</v>
      </c>
      <c r="E60" s="106"/>
      <c r="F60" s="109" t="s">
        <v>700</v>
      </c>
    </row>
    <row r="61" spans="1:6" ht="14.25" customHeight="1" x14ac:dyDescent="0.2">
      <c r="A61" s="40">
        <v>4322</v>
      </c>
      <c r="B61" s="44" t="s">
        <v>354</v>
      </c>
      <c r="C61" s="110" t="s">
        <v>676</v>
      </c>
      <c r="D61" s="106">
        <f t="shared" si="1"/>
        <v>0</v>
      </c>
      <c r="E61" s="106"/>
      <c r="F61" s="109" t="s">
        <v>700</v>
      </c>
    </row>
    <row r="62" spans="1:6" ht="24.75" customHeight="1" x14ac:dyDescent="0.2">
      <c r="A62" s="40">
        <v>4330</v>
      </c>
      <c r="B62" s="186" t="s">
        <v>966</v>
      </c>
      <c r="C62" s="108" t="s">
        <v>691</v>
      </c>
      <c r="D62" s="106">
        <f t="shared" si="1"/>
        <v>0</v>
      </c>
      <c r="E62" s="38">
        <f>SUM(E63:E65)</f>
        <v>0</v>
      </c>
      <c r="F62" s="109" t="s">
        <v>700</v>
      </c>
    </row>
    <row r="63" spans="1:6" ht="24" x14ac:dyDescent="0.2">
      <c r="A63" s="40">
        <v>4331</v>
      </c>
      <c r="B63" s="44" t="s">
        <v>355</v>
      </c>
      <c r="C63" s="110" t="s">
        <v>677</v>
      </c>
      <c r="D63" s="106">
        <f t="shared" si="1"/>
        <v>0</v>
      </c>
      <c r="E63" s="106"/>
      <c r="F63" s="109" t="s">
        <v>700</v>
      </c>
    </row>
    <row r="64" spans="1:6" x14ac:dyDescent="0.2">
      <c r="A64" s="40">
        <v>4332</v>
      </c>
      <c r="B64" s="44" t="s">
        <v>356</v>
      </c>
      <c r="C64" s="110" t="s">
        <v>678</v>
      </c>
      <c r="D64" s="106">
        <f t="shared" si="1"/>
        <v>0</v>
      </c>
      <c r="E64" s="106"/>
      <c r="F64" s="109" t="s">
        <v>700</v>
      </c>
    </row>
    <row r="65" spans="1:6" x14ac:dyDescent="0.2">
      <c r="A65" s="40">
        <v>4333</v>
      </c>
      <c r="B65" s="44" t="s">
        <v>363</v>
      </c>
      <c r="C65" s="110" t="s">
        <v>679</v>
      </c>
      <c r="D65" s="106">
        <f t="shared" si="1"/>
        <v>0</v>
      </c>
      <c r="E65" s="106"/>
      <c r="F65" s="109" t="s">
        <v>700</v>
      </c>
    </row>
    <row r="66" spans="1:6" ht="12.75" customHeight="1" x14ac:dyDescent="0.2">
      <c r="A66" s="40">
        <v>4400</v>
      </c>
      <c r="B66" s="44" t="s">
        <v>967</v>
      </c>
      <c r="C66" s="108" t="s">
        <v>691</v>
      </c>
      <c r="D66" s="106">
        <f t="shared" si="1"/>
        <v>84000</v>
      </c>
      <c r="E66" s="38">
        <f>SUM(E67+E70)</f>
        <v>84000</v>
      </c>
      <c r="F66" s="109" t="s">
        <v>700</v>
      </c>
    </row>
    <row r="67" spans="1:6" ht="24.75" customHeight="1" x14ac:dyDescent="0.2">
      <c r="A67" s="40">
        <v>4410</v>
      </c>
      <c r="B67" s="186" t="s">
        <v>968</v>
      </c>
      <c r="C67" s="108" t="s">
        <v>691</v>
      </c>
      <c r="D67" s="106">
        <f t="shared" si="1"/>
        <v>84000</v>
      </c>
      <c r="E67" s="38">
        <f>SUM(E68:E69)</f>
        <v>84000</v>
      </c>
      <c r="F67" s="106"/>
    </row>
    <row r="68" spans="1:6" ht="26.25" customHeight="1" x14ac:dyDescent="0.2">
      <c r="A68" s="40">
        <v>4411</v>
      </c>
      <c r="B68" s="44" t="s">
        <v>364</v>
      </c>
      <c r="C68" s="110" t="s">
        <v>680</v>
      </c>
      <c r="D68" s="106">
        <f t="shared" si="1"/>
        <v>84000</v>
      </c>
      <c r="E68" s="106">
        <v>84000</v>
      </c>
      <c r="F68" s="109" t="s">
        <v>700</v>
      </c>
    </row>
    <row r="69" spans="1:6" ht="24" x14ac:dyDescent="0.2">
      <c r="A69" s="40">
        <v>4412</v>
      </c>
      <c r="B69" s="44" t="s">
        <v>390</v>
      </c>
      <c r="C69" s="110" t="s">
        <v>681</v>
      </c>
      <c r="D69" s="106">
        <f t="shared" si="1"/>
        <v>0</v>
      </c>
      <c r="E69" s="106"/>
      <c r="F69" s="109" t="s">
        <v>700</v>
      </c>
    </row>
    <row r="70" spans="1:6" ht="26.25" customHeight="1" x14ac:dyDescent="0.2">
      <c r="A70" s="40">
        <v>4420</v>
      </c>
      <c r="B70" s="186" t="s">
        <v>969</v>
      </c>
      <c r="C70" s="108" t="s">
        <v>691</v>
      </c>
      <c r="D70" s="106">
        <f t="shared" si="1"/>
        <v>0</v>
      </c>
      <c r="E70" s="38">
        <f>SUM(E71:E72)</f>
        <v>0</v>
      </c>
      <c r="F70" s="109"/>
    </row>
    <row r="71" spans="1:6" ht="25.5" customHeight="1" x14ac:dyDescent="0.2">
      <c r="A71" s="40">
        <v>4421</v>
      </c>
      <c r="B71" s="44" t="s">
        <v>78</v>
      </c>
      <c r="C71" s="110" t="s">
        <v>682</v>
      </c>
      <c r="D71" s="106">
        <f t="shared" si="1"/>
        <v>0</v>
      </c>
      <c r="E71" s="106"/>
      <c r="F71" s="109" t="s">
        <v>700</v>
      </c>
    </row>
    <row r="72" spans="1:6" ht="25.5" customHeight="1" x14ac:dyDescent="0.2">
      <c r="A72" s="40">
        <v>4422</v>
      </c>
      <c r="B72" s="44" t="s">
        <v>482</v>
      </c>
      <c r="C72" s="110" t="s">
        <v>683</v>
      </c>
      <c r="D72" s="106">
        <f t="shared" si="1"/>
        <v>0</v>
      </c>
      <c r="E72" s="106"/>
      <c r="F72" s="109" t="s">
        <v>700</v>
      </c>
    </row>
    <row r="73" spans="1:6" ht="13.5" customHeight="1" x14ac:dyDescent="0.2">
      <c r="A73" s="40">
        <v>4500</v>
      </c>
      <c r="B73" s="44" t="s">
        <v>970</v>
      </c>
      <c r="C73" s="108" t="s">
        <v>691</v>
      </c>
      <c r="D73" s="106">
        <f t="shared" si="1"/>
        <v>2000</v>
      </c>
      <c r="E73" s="38">
        <f>SUM(E74+E77+E80+E89)</f>
        <v>2000</v>
      </c>
      <c r="F73" s="109" t="s">
        <v>700</v>
      </c>
    </row>
    <row r="74" spans="1:6" ht="24.75" customHeight="1" x14ac:dyDescent="0.2">
      <c r="A74" s="40">
        <v>4510</v>
      </c>
      <c r="B74" s="44" t="s">
        <v>971</v>
      </c>
      <c r="C74" s="108" t="s">
        <v>691</v>
      </c>
      <c r="D74" s="106">
        <f t="shared" si="1"/>
        <v>0</v>
      </c>
      <c r="E74" s="38">
        <f>SUM(E75:E76)</f>
        <v>0</v>
      </c>
      <c r="F74" s="106"/>
    </row>
    <row r="75" spans="1:6" ht="24" x14ac:dyDescent="0.2">
      <c r="A75" s="40">
        <v>4511</v>
      </c>
      <c r="B75" s="187" t="s">
        <v>972</v>
      </c>
      <c r="C75" s="110" t="s">
        <v>684</v>
      </c>
      <c r="D75" s="106">
        <f t="shared" si="1"/>
        <v>0</v>
      </c>
      <c r="E75" s="106"/>
      <c r="F75" s="109" t="s">
        <v>700</v>
      </c>
    </row>
    <row r="76" spans="1:6" ht="24" x14ac:dyDescent="0.2">
      <c r="A76" s="40">
        <v>4512</v>
      </c>
      <c r="B76" s="44" t="s">
        <v>483</v>
      </c>
      <c r="C76" s="110" t="s">
        <v>685</v>
      </c>
      <c r="D76" s="106">
        <f t="shared" si="1"/>
        <v>0</v>
      </c>
      <c r="E76" s="106"/>
      <c r="F76" s="109" t="s">
        <v>700</v>
      </c>
    </row>
    <row r="77" spans="1:6" ht="24.75" customHeight="1" x14ac:dyDescent="0.2">
      <c r="A77" s="40">
        <v>4520</v>
      </c>
      <c r="B77" s="44" t="s">
        <v>973</v>
      </c>
      <c r="C77" s="108" t="s">
        <v>691</v>
      </c>
      <c r="D77" s="106">
        <f t="shared" si="1"/>
        <v>0</v>
      </c>
      <c r="E77" s="38">
        <f>SUM(E78:E79)</f>
        <v>0</v>
      </c>
      <c r="F77" s="109"/>
    </row>
    <row r="78" spans="1:6" ht="24" x14ac:dyDescent="0.2">
      <c r="A78" s="40">
        <v>4521</v>
      </c>
      <c r="B78" s="44" t="s">
        <v>439</v>
      </c>
      <c r="C78" s="110" t="s">
        <v>686</v>
      </c>
      <c r="D78" s="106">
        <f t="shared" si="1"/>
        <v>0</v>
      </c>
      <c r="E78" s="106"/>
      <c r="F78" s="109" t="s">
        <v>700</v>
      </c>
    </row>
    <row r="79" spans="1:6" ht="24" x14ac:dyDescent="0.2">
      <c r="A79" s="40">
        <v>4522</v>
      </c>
      <c r="B79" s="44" t="s">
        <v>451</v>
      </c>
      <c r="C79" s="110" t="s">
        <v>687</v>
      </c>
      <c r="D79" s="106">
        <f t="shared" si="1"/>
        <v>0</v>
      </c>
      <c r="E79" s="106"/>
      <c r="F79" s="109" t="s">
        <v>700</v>
      </c>
    </row>
    <row r="80" spans="1:6" ht="24.75" customHeight="1" x14ac:dyDescent="0.2">
      <c r="A80" s="40">
        <v>4530</v>
      </c>
      <c r="B80" s="186" t="s">
        <v>974</v>
      </c>
      <c r="C80" s="108" t="s">
        <v>691</v>
      </c>
      <c r="D80" s="106">
        <f t="shared" si="1"/>
        <v>2000</v>
      </c>
      <c r="E80" s="38">
        <f>SUM(E81:E83)</f>
        <v>2000</v>
      </c>
      <c r="F80" s="38">
        <f>SUM(F81:F83)</f>
        <v>0</v>
      </c>
    </row>
    <row r="81" spans="1:6" ht="36" x14ac:dyDescent="0.2">
      <c r="A81" s="40">
        <v>4531</v>
      </c>
      <c r="B81" s="50" t="s">
        <v>440</v>
      </c>
      <c r="C81" s="102" t="s">
        <v>580</v>
      </c>
      <c r="D81" s="106">
        <f t="shared" si="1"/>
        <v>2000</v>
      </c>
      <c r="E81" s="106">
        <v>2000</v>
      </c>
      <c r="F81" s="106"/>
    </row>
    <row r="82" spans="1:6" ht="36" x14ac:dyDescent="0.2">
      <c r="A82" s="40">
        <v>4532</v>
      </c>
      <c r="B82" s="50" t="s">
        <v>441</v>
      </c>
      <c r="C82" s="110" t="s">
        <v>581</v>
      </c>
      <c r="D82" s="106">
        <f t="shared" si="1"/>
        <v>0</v>
      </c>
      <c r="E82" s="106"/>
      <c r="F82" s="106"/>
    </row>
    <row r="83" spans="1:6" ht="14.25" customHeight="1" x14ac:dyDescent="0.2">
      <c r="A83" s="40">
        <v>4533</v>
      </c>
      <c r="B83" s="50" t="s">
        <v>975</v>
      </c>
      <c r="C83" s="110" t="s">
        <v>582</v>
      </c>
      <c r="D83" s="106">
        <v>0</v>
      </c>
      <c r="E83" s="38">
        <v>0</v>
      </c>
      <c r="F83" s="38">
        <f>SUM(F84+F87+F88)</f>
        <v>0</v>
      </c>
    </row>
    <row r="84" spans="1:6" ht="14.25" customHeight="1" x14ac:dyDescent="0.2">
      <c r="A84" s="40">
        <v>4534</v>
      </c>
      <c r="B84" s="188" t="s">
        <v>365</v>
      </c>
      <c r="C84" s="110"/>
      <c r="D84" s="106">
        <f t="shared" si="1"/>
        <v>0</v>
      </c>
      <c r="E84" s="38">
        <f>SUM(E85:E86)</f>
        <v>0</v>
      </c>
      <c r="F84" s="38">
        <f>SUM(F85:F86)</f>
        <v>0</v>
      </c>
    </row>
    <row r="85" spans="1:6" ht="24" x14ac:dyDescent="0.2">
      <c r="A85" s="112">
        <v>4535</v>
      </c>
      <c r="B85" s="188" t="s">
        <v>410</v>
      </c>
      <c r="C85" s="110"/>
      <c r="D85" s="106">
        <f t="shared" si="1"/>
        <v>0</v>
      </c>
      <c r="E85" s="106"/>
      <c r="F85" s="106"/>
    </row>
    <row r="86" spans="1:6" x14ac:dyDescent="0.2">
      <c r="A86" s="40">
        <v>4536</v>
      </c>
      <c r="B86" s="188" t="s">
        <v>411</v>
      </c>
      <c r="C86" s="110"/>
      <c r="D86" s="106">
        <f t="shared" si="1"/>
        <v>0</v>
      </c>
      <c r="E86" s="106"/>
      <c r="F86" s="106"/>
    </row>
    <row r="87" spans="1:6" x14ac:dyDescent="0.2">
      <c r="A87" s="40">
        <v>4537</v>
      </c>
      <c r="B87" s="188" t="s">
        <v>412</v>
      </c>
      <c r="C87" s="110"/>
      <c r="D87" s="106">
        <f t="shared" si="1"/>
        <v>0</v>
      </c>
      <c r="E87" s="106"/>
      <c r="F87" s="106"/>
    </row>
    <row r="88" spans="1:6" x14ac:dyDescent="0.2">
      <c r="A88" s="40">
        <v>4538</v>
      </c>
      <c r="B88" s="188" t="s">
        <v>414</v>
      </c>
      <c r="C88" s="110"/>
      <c r="D88" s="106">
        <f t="shared" si="1"/>
        <v>0</v>
      </c>
      <c r="E88" s="106">
        <v>0</v>
      </c>
      <c r="F88" s="106"/>
    </row>
    <row r="89" spans="1:6" ht="24" customHeight="1" x14ac:dyDescent="0.2">
      <c r="A89" s="40">
        <v>4540</v>
      </c>
      <c r="B89" s="186" t="s">
        <v>976</v>
      </c>
      <c r="C89" s="108" t="s">
        <v>691</v>
      </c>
      <c r="D89" s="106">
        <f t="shared" si="1"/>
        <v>0</v>
      </c>
      <c r="E89" s="106"/>
      <c r="F89" s="38">
        <f>SUM(F90:F92)</f>
        <v>0</v>
      </c>
    </row>
    <row r="90" spans="1:6" ht="36" x14ac:dyDescent="0.2">
      <c r="A90" s="40">
        <v>4541</v>
      </c>
      <c r="B90" s="50" t="s">
        <v>583</v>
      </c>
      <c r="C90" s="110" t="s">
        <v>585</v>
      </c>
      <c r="D90" s="106">
        <f t="shared" si="1"/>
        <v>1000</v>
      </c>
      <c r="E90" s="109">
        <v>1000</v>
      </c>
      <c r="F90" s="106">
        <v>0</v>
      </c>
    </row>
    <row r="91" spans="1:6" ht="26.25" customHeight="1" x14ac:dyDescent="0.2">
      <c r="A91" s="40">
        <v>4542</v>
      </c>
      <c r="B91" s="50" t="s">
        <v>584</v>
      </c>
      <c r="C91" s="110" t="s">
        <v>586</v>
      </c>
      <c r="D91" s="106">
        <f t="shared" si="1"/>
        <v>0</v>
      </c>
      <c r="E91" s="109" t="s">
        <v>700</v>
      </c>
      <c r="F91" s="106"/>
    </row>
    <row r="92" spans="1:6" ht="13.5" customHeight="1" x14ac:dyDescent="0.2">
      <c r="A92" s="40">
        <v>4543</v>
      </c>
      <c r="B92" s="50" t="s">
        <v>977</v>
      </c>
      <c r="C92" s="110" t="s">
        <v>587</v>
      </c>
      <c r="D92" s="106">
        <f t="shared" si="1"/>
        <v>0</v>
      </c>
      <c r="E92" s="109" t="s">
        <v>700</v>
      </c>
      <c r="F92" s="38">
        <f>SUM(F93+F96+F97)</f>
        <v>0</v>
      </c>
    </row>
    <row r="93" spans="1:6" ht="14.25" customHeight="1" x14ac:dyDescent="0.2">
      <c r="A93" s="40">
        <v>4544</v>
      </c>
      <c r="B93" s="188" t="s">
        <v>366</v>
      </c>
      <c r="C93" s="110"/>
      <c r="D93" s="106">
        <f t="shared" si="1"/>
        <v>0</v>
      </c>
      <c r="E93" s="38">
        <f>SUM(E94:E95)</f>
        <v>0</v>
      </c>
      <c r="F93" s="38">
        <f>SUM(F94:F95)</f>
        <v>0</v>
      </c>
    </row>
    <row r="94" spans="1:6" ht="24" x14ac:dyDescent="0.2">
      <c r="A94" s="112">
        <v>4545</v>
      </c>
      <c r="B94" s="188" t="s">
        <v>410</v>
      </c>
      <c r="C94" s="110"/>
      <c r="D94" s="106">
        <f t="shared" si="1"/>
        <v>0</v>
      </c>
      <c r="E94" s="106"/>
      <c r="F94" s="106"/>
    </row>
    <row r="95" spans="1:6" x14ac:dyDescent="0.2">
      <c r="A95" s="40">
        <v>4546</v>
      </c>
      <c r="B95" s="188" t="s">
        <v>413</v>
      </c>
      <c r="C95" s="110"/>
      <c r="D95" s="106">
        <f t="shared" si="1"/>
        <v>0</v>
      </c>
      <c r="E95" s="106"/>
      <c r="F95" s="106"/>
    </row>
    <row r="96" spans="1:6" x14ac:dyDescent="0.2">
      <c r="A96" s="40">
        <v>4547</v>
      </c>
      <c r="B96" s="188" t="s">
        <v>412</v>
      </c>
      <c r="C96" s="110"/>
      <c r="D96" s="106">
        <f t="shared" si="1"/>
        <v>0</v>
      </c>
      <c r="E96" s="106"/>
      <c r="F96" s="106"/>
    </row>
    <row r="97" spans="1:6" x14ac:dyDescent="0.2">
      <c r="A97" s="40">
        <v>4548</v>
      </c>
      <c r="B97" s="188" t="s">
        <v>414</v>
      </c>
      <c r="C97" s="110"/>
      <c r="D97" s="106">
        <f t="shared" si="1"/>
        <v>0</v>
      </c>
      <c r="E97" s="106"/>
      <c r="F97" s="106"/>
    </row>
    <row r="98" spans="1:6" ht="24" customHeight="1" x14ac:dyDescent="0.2">
      <c r="A98" s="40">
        <v>4600</v>
      </c>
      <c r="B98" s="186" t="s">
        <v>978</v>
      </c>
      <c r="C98" s="108" t="s">
        <v>691</v>
      </c>
      <c r="D98" s="106">
        <f t="shared" si="1"/>
        <v>6000</v>
      </c>
      <c r="E98" s="38">
        <f>SUM(E99+E102+E107)</f>
        <v>6000</v>
      </c>
      <c r="F98" s="109" t="s">
        <v>700</v>
      </c>
    </row>
    <row r="99" spans="1:6" ht="24" x14ac:dyDescent="0.2">
      <c r="A99" s="104">
        <v>4610</v>
      </c>
      <c r="B99" s="189" t="s">
        <v>207</v>
      </c>
      <c r="C99" s="105"/>
      <c r="D99" s="106">
        <f t="shared" si="1"/>
        <v>0</v>
      </c>
      <c r="E99" s="38">
        <f>SUM(E100:E101)</f>
        <v>0</v>
      </c>
      <c r="F99" s="109" t="s">
        <v>701</v>
      </c>
    </row>
    <row r="100" spans="1:6" ht="26.25" customHeight="1" x14ac:dyDescent="0.2">
      <c r="A100" s="104">
        <v>4610</v>
      </c>
      <c r="B100" s="190" t="s">
        <v>296</v>
      </c>
      <c r="C100" s="105" t="s">
        <v>295</v>
      </c>
      <c r="D100" s="106">
        <f t="shared" si="1"/>
        <v>0</v>
      </c>
      <c r="E100" s="106"/>
      <c r="F100" s="109" t="s">
        <v>700</v>
      </c>
    </row>
    <row r="101" spans="1:6" ht="26.25" customHeight="1" x14ac:dyDescent="0.2">
      <c r="A101" s="104">
        <v>4620</v>
      </c>
      <c r="B101" s="191" t="s">
        <v>456</v>
      </c>
      <c r="C101" s="105" t="s">
        <v>455</v>
      </c>
      <c r="D101" s="106">
        <f t="shared" si="1"/>
        <v>0</v>
      </c>
      <c r="E101" s="106"/>
      <c r="F101" s="109" t="s">
        <v>700</v>
      </c>
    </row>
    <row r="102" spans="1:6" ht="24.75" customHeight="1" x14ac:dyDescent="0.2">
      <c r="A102" s="40">
        <v>4630</v>
      </c>
      <c r="B102" s="186" t="s">
        <v>979</v>
      </c>
      <c r="C102" s="108" t="s">
        <v>691</v>
      </c>
      <c r="D102" s="106">
        <f t="shared" si="1"/>
        <v>6000</v>
      </c>
      <c r="E102" s="38">
        <f>SUM(E103:E106)</f>
        <v>6000</v>
      </c>
      <c r="F102" s="109" t="s">
        <v>700</v>
      </c>
    </row>
    <row r="103" spans="1:6" ht="17.25" customHeight="1" x14ac:dyDescent="0.2">
      <c r="A103" s="40">
        <v>4631</v>
      </c>
      <c r="B103" s="44" t="s">
        <v>592</v>
      </c>
      <c r="C103" s="110" t="s">
        <v>588</v>
      </c>
      <c r="D103" s="106">
        <f t="shared" si="1"/>
        <v>0</v>
      </c>
      <c r="E103" s="106"/>
      <c r="F103" s="109" t="s">
        <v>700</v>
      </c>
    </row>
    <row r="104" spans="1:6" ht="24" x14ac:dyDescent="0.2">
      <c r="A104" s="40">
        <v>4632</v>
      </c>
      <c r="B104" s="41" t="s">
        <v>593</v>
      </c>
      <c r="C104" s="110" t="s">
        <v>589</v>
      </c>
      <c r="D104" s="106">
        <f t="shared" si="1"/>
        <v>0</v>
      </c>
      <c r="E104" s="106"/>
      <c r="F104" s="109" t="s">
        <v>700</v>
      </c>
    </row>
    <row r="105" spans="1:6" x14ac:dyDescent="0.2">
      <c r="A105" s="40">
        <v>4633</v>
      </c>
      <c r="B105" s="44" t="s">
        <v>594</v>
      </c>
      <c r="C105" s="110" t="s">
        <v>590</v>
      </c>
      <c r="D105" s="106">
        <f t="shared" ref="D105:D152" si="2">SUM(E105:F105)</f>
        <v>0</v>
      </c>
      <c r="E105" s="106"/>
      <c r="F105" s="109" t="s">
        <v>700</v>
      </c>
    </row>
    <row r="106" spans="1:6" ht="12" customHeight="1" x14ac:dyDescent="0.2">
      <c r="A106" s="40">
        <v>4634</v>
      </c>
      <c r="B106" s="44" t="s">
        <v>595</v>
      </c>
      <c r="C106" s="113" t="s">
        <v>591</v>
      </c>
      <c r="D106" s="106">
        <f t="shared" si="2"/>
        <v>6000</v>
      </c>
      <c r="E106" s="106">
        <v>6000</v>
      </c>
      <c r="F106" s="109" t="s">
        <v>700</v>
      </c>
    </row>
    <row r="107" spans="1:6" ht="12.75" customHeight="1" x14ac:dyDescent="0.2">
      <c r="A107" s="40">
        <v>4640</v>
      </c>
      <c r="B107" s="186" t="s">
        <v>980</v>
      </c>
      <c r="C107" s="108" t="s">
        <v>691</v>
      </c>
      <c r="D107" s="106">
        <f t="shared" si="2"/>
        <v>0</v>
      </c>
      <c r="E107" s="38">
        <f>SUM(E108)</f>
        <v>0</v>
      </c>
      <c r="F107" s="109" t="s">
        <v>700</v>
      </c>
    </row>
    <row r="108" spans="1:6" x14ac:dyDescent="0.2">
      <c r="A108" s="40">
        <v>4641</v>
      </c>
      <c r="B108" s="44" t="s">
        <v>596</v>
      </c>
      <c r="C108" s="110" t="s">
        <v>597</v>
      </c>
      <c r="D108" s="106">
        <f t="shared" si="2"/>
        <v>0</v>
      </c>
      <c r="E108" s="106"/>
      <c r="F108" s="109" t="s">
        <v>700</v>
      </c>
    </row>
    <row r="109" spans="1:6" ht="14.25" customHeight="1" x14ac:dyDescent="0.2">
      <c r="A109" s="104">
        <v>4700</v>
      </c>
      <c r="B109" s="42" t="s">
        <v>981</v>
      </c>
      <c r="C109" s="108" t="s">
        <v>691</v>
      </c>
      <c r="D109" s="106">
        <f t="shared" si="2"/>
        <v>43040.5</v>
      </c>
      <c r="E109" s="38">
        <f>SUM(E112+E116+E125)</f>
        <v>43040.5</v>
      </c>
      <c r="F109" s="106"/>
    </row>
    <row r="110" spans="1:6" ht="25.5" customHeight="1" x14ac:dyDescent="0.2">
      <c r="A110" s="40">
        <v>4710</v>
      </c>
      <c r="B110" s="42" t="s">
        <v>982</v>
      </c>
      <c r="C110" s="108" t="s">
        <v>691</v>
      </c>
      <c r="D110" s="106">
        <f t="shared" si="2"/>
        <v>0</v>
      </c>
      <c r="E110" s="38">
        <v>0</v>
      </c>
      <c r="F110" s="109" t="s">
        <v>700</v>
      </c>
    </row>
    <row r="111" spans="1:6" ht="38.25" customHeight="1" x14ac:dyDescent="0.2">
      <c r="A111" s="40">
        <v>4711</v>
      </c>
      <c r="B111" s="41" t="s">
        <v>297</v>
      </c>
      <c r="C111" s="110" t="s">
        <v>598</v>
      </c>
      <c r="D111" s="106">
        <f t="shared" si="2"/>
        <v>0</v>
      </c>
      <c r="E111" s="106"/>
      <c r="F111" s="109" t="s">
        <v>700</v>
      </c>
    </row>
    <row r="112" spans="1:6" ht="27" customHeight="1" x14ac:dyDescent="0.2">
      <c r="A112" s="40">
        <v>4712</v>
      </c>
      <c r="B112" s="44" t="s">
        <v>613</v>
      </c>
      <c r="C112" s="110" t="s">
        <v>599</v>
      </c>
      <c r="D112" s="106">
        <f t="shared" si="2"/>
        <v>2000</v>
      </c>
      <c r="E112" s="106">
        <v>2000</v>
      </c>
      <c r="F112" s="109" t="s">
        <v>700</v>
      </c>
    </row>
    <row r="113" spans="1:6" ht="37.5" customHeight="1" x14ac:dyDescent="0.2">
      <c r="A113" s="40">
        <v>4720</v>
      </c>
      <c r="B113" s="186" t="s">
        <v>983</v>
      </c>
      <c r="C113" s="108" t="s">
        <v>691</v>
      </c>
      <c r="D113" s="106">
        <f t="shared" si="2"/>
        <v>0</v>
      </c>
      <c r="E113" s="38">
        <v>0</v>
      </c>
      <c r="F113" s="109" t="s">
        <v>700</v>
      </c>
    </row>
    <row r="114" spans="1:6" x14ac:dyDescent="0.2">
      <c r="A114" s="40">
        <v>4721</v>
      </c>
      <c r="B114" s="44" t="s">
        <v>484</v>
      </c>
      <c r="C114" s="110" t="s">
        <v>614</v>
      </c>
      <c r="D114" s="106">
        <f t="shared" si="2"/>
        <v>0</v>
      </c>
      <c r="E114" s="106"/>
      <c r="F114" s="109" t="s">
        <v>700</v>
      </c>
    </row>
    <row r="115" spans="1:6" x14ac:dyDescent="0.2">
      <c r="A115" s="40">
        <v>4722</v>
      </c>
      <c r="B115" s="44" t="s">
        <v>485</v>
      </c>
      <c r="C115" s="114">
        <v>4822</v>
      </c>
      <c r="D115" s="106">
        <f t="shared" si="2"/>
        <v>0</v>
      </c>
      <c r="E115" s="106"/>
      <c r="F115" s="109" t="s">
        <v>700</v>
      </c>
    </row>
    <row r="116" spans="1:6" x14ac:dyDescent="0.2">
      <c r="A116" s="40">
        <v>4723</v>
      </c>
      <c r="B116" s="44" t="s">
        <v>617</v>
      </c>
      <c r="C116" s="110" t="s">
        <v>615</v>
      </c>
      <c r="D116" s="106">
        <f t="shared" si="2"/>
        <v>7900</v>
      </c>
      <c r="E116" s="106">
        <v>7900</v>
      </c>
      <c r="F116" s="109" t="s">
        <v>700</v>
      </c>
    </row>
    <row r="117" spans="1:6" ht="24" customHeight="1" x14ac:dyDescent="0.2">
      <c r="A117" s="40">
        <v>4724</v>
      </c>
      <c r="B117" s="44" t="s">
        <v>618</v>
      </c>
      <c r="C117" s="110" t="s">
        <v>616</v>
      </c>
      <c r="D117" s="106">
        <f t="shared" si="2"/>
        <v>0</v>
      </c>
      <c r="E117" s="106"/>
      <c r="F117" s="109" t="s">
        <v>700</v>
      </c>
    </row>
    <row r="118" spans="1:6" ht="25.5" customHeight="1" x14ac:dyDescent="0.2">
      <c r="A118" s="40">
        <v>4730</v>
      </c>
      <c r="B118" s="186" t="s">
        <v>984</v>
      </c>
      <c r="C118" s="108" t="s">
        <v>691</v>
      </c>
      <c r="D118" s="106">
        <f t="shared" si="2"/>
        <v>0</v>
      </c>
      <c r="E118" s="38">
        <f>SUM(E119)</f>
        <v>0</v>
      </c>
      <c r="F118" s="109" t="s">
        <v>700</v>
      </c>
    </row>
    <row r="119" spans="1:6" ht="24" x14ac:dyDescent="0.2">
      <c r="A119" s="40">
        <v>4731</v>
      </c>
      <c r="B119" s="187" t="s">
        <v>985</v>
      </c>
      <c r="C119" s="110" t="s">
        <v>619</v>
      </c>
      <c r="D119" s="106">
        <f t="shared" si="2"/>
        <v>0</v>
      </c>
      <c r="E119" s="106"/>
      <c r="F119" s="109" t="s">
        <v>700</v>
      </c>
    </row>
    <row r="120" spans="1:6" ht="36.75" customHeight="1" x14ac:dyDescent="0.2">
      <c r="A120" s="40">
        <v>4740</v>
      </c>
      <c r="B120" s="192" t="s">
        <v>986</v>
      </c>
      <c r="C120" s="108" t="s">
        <v>691</v>
      </c>
      <c r="D120" s="106">
        <f t="shared" si="2"/>
        <v>0</v>
      </c>
      <c r="E120" s="38">
        <f>SUM(E121:E122)</f>
        <v>0</v>
      </c>
      <c r="F120" s="109" t="s">
        <v>700</v>
      </c>
    </row>
    <row r="121" spans="1:6" ht="25.5" customHeight="1" x14ac:dyDescent="0.2">
      <c r="A121" s="40">
        <v>4741</v>
      </c>
      <c r="B121" s="44" t="s">
        <v>486</v>
      </c>
      <c r="C121" s="110" t="s">
        <v>620</v>
      </c>
      <c r="D121" s="106">
        <f t="shared" si="2"/>
        <v>0</v>
      </c>
      <c r="E121" s="106"/>
      <c r="F121" s="109" t="s">
        <v>700</v>
      </c>
    </row>
    <row r="122" spans="1:6" ht="24" x14ac:dyDescent="0.2">
      <c r="A122" s="40">
        <v>4742</v>
      </c>
      <c r="B122" s="44" t="s">
        <v>625</v>
      </c>
      <c r="C122" s="110" t="s">
        <v>621</v>
      </c>
      <c r="D122" s="106">
        <f t="shared" si="2"/>
        <v>0</v>
      </c>
      <c r="E122" s="106"/>
      <c r="F122" s="109" t="s">
        <v>700</v>
      </c>
    </row>
    <row r="123" spans="1:6" ht="36" customHeight="1" x14ac:dyDescent="0.2">
      <c r="A123" s="40">
        <v>4750</v>
      </c>
      <c r="B123" s="186" t="s">
        <v>987</v>
      </c>
      <c r="C123" s="108" t="s">
        <v>691</v>
      </c>
      <c r="D123" s="106">
        <f t="shared" si="2"/>
        <v>0</v>
      </c>
      <c r="E123" s="38">
        <f>SUM(E124)</f>
        <v>0</v>
      </c>
      <c r="F123" s="109" t="s">
        <v>700</v>
      </c>
    </row>
    <row r="124" spans="1:6" ht="36.75" customHeight="1" x14ac:dyDescent="0.2">
      <c r="A124" s="40">
        <v>4751</v>
      </c>
      <c r="B124" s="44" t="s">
        <v>626</v>
      </c>
      <c r="C124" s="110" t="s">
        <v>627</v>
      </c>
      <c r="D124" s="106">
        <f t="shared" si="2"/>
        <v>0</v>
      </c>
      <c r="E124" s="106"/>
      <c r="F124" s="109" t="s">
        <v>700</v>
      </c>
    </row>
    <row r="125" spans="1:6" ht="14.25" customHeight="1" x14ac:dyDescent="0.2">
      <c r="A125" s="40">
        <v>4760</v>
      </c>
      <c r="B125" s="192" t="s">
        <v>988</v>
      </c>
      <c r="C125" s="108" t="s">
        <v>691</v>
      </c>
      <c r="D125" s="106">
        <f t="shared" si="2"/>
        <v>33140.5</v>
      </c>
      <c r="E125" s="38">
        <f>SUM(D127)</f>
        <v>33140.5</v>
      </c>
      <c r="F125" s="109" t="s">
        <v>700</v>
      </c>
    </row>
    <row r="126" spans="1:6" x14ac:dyDescent="0.2">
      <c r="A126" s="40">
        <v>4761</v>
      </c>
      <c r="B126" s="44" t="s">
        <v>629</v>
      </c>
      <c r="C126" s="110" t="s">
        <v>628</v>
      </c>
      <c r="D126" s="106">
        <f t="shared" si="2"/>
        <v>0</v>
      </c>
      <c r="E126" s="106"/>
      <c r="F126" s="109" t="s">
        <v>700</v>
      </c>
    </row>
    <row r="127" spans="1:6" ht="12.75" customHeight="1" x14ac:dyDescent="0.2">
      <c r="A127" s="104">
        <v>4770</v>
      </c>
      <c r="B127" s="186" t="s">
        <v>989</v>
      </c>
      <c r="C127" s="108" t="s">
        <v>691</v>
      </c>
      <c r="D127" s="106">
        <f t="shared" si="2"/>
        <v>33140.5</v>
      </c>
      <c r="E127" s="38">
        <f>SUM(E128)</f>
        <v>33140.5</v>
      </c>
      <c r="F127" s="38">
        <f>SUM(F128)</f>
        <v>0</v>
      </c>
    </row>
    <row r="128" spans="1:6" x14ac:dyDescent="0.2">
      <c r="A128" s="104">
        <v>4771</v>
      </c>
      <c r="B128" s="44" t="s">
        <v>876</v>
      </c>
      <c r="C128" s="110" t="s">
        <v>630</v>
      </c>
      <c r="D128" s="106">
        <f t="shared" si="2"/>
        <v>33140.5</v>
      </c>
      <c r="E128" s="38">
        <v>33140.5</v>
      </c>
      <c r="F128" s="38">
        <f>SUM(F129)</f>
        <v>0</v>
      </c>
    </row>
    <row r="129" spans="1:6" ht="27" customHeight="1" x14ac:dyDescent="0.2">
      <c r="A129" s="104">
        <v>4772</v>
      </c>
      <c r="B129" s="187" t="s">
        <v>877</v>
      </c>
      <c r="C129" s="108" t="s">
        <v>691</v>
      </c>
      <c r="D129" s="106">
        <v>0</v>
      </c>
      <c r="E129" s="106">
        <v>0</v>
      </c>
      <c r="F129" s="106"/>
    </row>
    <row r="130" spans="1:6" s="98" customFormat="1" ht="31.5" customHeight="1" x14ac:dyDescent="0.2">
      <c r="A130" s="40">
        <v>5000</v>
      </c>
      <c r="B130" s="193" t="s">
        <v>990</v>
      </c>
      <c r="C130" s="108" t="s">
        <v>691</v>
      </c>
      <c r="D130" s="106">
        <f t="shared" si="2"/>
        <v>640753.19999999995</v>
      </c>
      <c r="E130" s="83" t="s">
        <v>700</v>
      </c>
      <c r="F130" s="30">
        <f>F131</f>
        <v>640753.19999999995</v>
      </c>
    </row>
    <row r="131" spans="1:6" ht="13.5" customHeight="1" x14ac:dyDescent="0.2">
      <c r="A131" s="40">
        <v>5100</v>
      </c>
      <c r="B131" s="44" t="s">
        <v>991</v>
      </c>
      <c r="C131" s="108" t="s">
        <v>691</v>
      </c>
      <c r="D131" s="106">
        <f t="shared" si="2"/>
        <v>640753.19999999995</v>
      </c>
      <c r="E131" s="109" t="s">
        <v>700</v>
      </c>
      <c r="F131" s="38">
        <f>SUM(F132+F136+F140)</f>
        <v>640753.19999999995</v>
      </c>
    </row>
    <row r="132" spans="1:6" ht="14.25" customHeight="1" x14ac:dyDescent="0.2">
      <c r="A132" s="40">
        <v>5110</v>
      </c>
      <c r="B132" s="186" t="s">
        <v>992</v>
      </c>
      <c r="C132" s="108" t="s">
        <v>691</v>
      </c>
      <c r="D132" s="106">
        <f t="shared" si="2"/>
        <v>544700</v>
      </c>
      <c r="E132" s="109"/>
      <c r="F132" s="38">
        <f>SUM(F133:F135)</f>
        <v>544700</v>
      </c>
    </row>
    <row r="133" spans="1:6" x14ac:dyDescent="0.2">
      <c r="A133" s="40">
        <v>5111</v>
      </c>
      <c r="B133" s="44" t="s">
        <v>448</v>
      </c>
      <c r="C133" s="115" t="s">
        <v>631</v>
      </c>
      <c r="D133" s="106">
        <f t="shared" si="2"/>
        <v>0</v>
      </c>
      <c r="E133" s="109" t="s">
        <v>700</v>
      </c>
      <c r="F133" s="106">
        <v>0</v>
      </c>
    </row>
    <row r="134" spans="1:6" x14ac:dyDescent="0.2">
      <c r="A134" s="40">
        <v>5112</v>
      </c>
      <c r="B134" s="44" t="s">
        <v>449</v>
      </c>
      <c r="C134" s="115" t="s">
        <v>632</v>
      </c>
      <c r="D134" s="106">
        <f t="shared" si="2"/>
        <v>112000</v>
      </c>
      <c r="E134" s="109" t="s">
        <v>700</v>
      </c>
      <c r="F134" s="106">
        <v>112000</v>
      </c>
    </row>
    <row r="135" spans="1:6" ht="24" x14ac:dyDescent="0.2">
      <c r="A135" s="40">
        <v>5113</v>
      </c>
      <c r="B135" s="44" t="s">
        <v>450</v>
      </c>
      <c r="C135" s="115" t="s">
        <v>633</v>
      </c>
      <c r="D135" s="106">
        <f t="shared" si="2"/>
        <v>432700</v>
      </c>
      <c r="E135" s="109" t="s">
        <v>700</v>
      </c>
      <c r="F135" s="106">
        <v>432700</v>
      </c>
    </row>
    <row r="136" spans="1:6" ht="12.75" customHeight="1" x14ac:dyDescent="0.2">
      <c r="A136" s="40">
        <v>5120</v>
      </c>
      <c r="B136" s="186" t="s">
        <v>993</v>
      </c>
      <c r="C136" s="108" t="s">
        <v>691</v>
      </c>
      <c r="D136" s="106">
        <f t="shared" si="2"/>
        <v>68228.2</v>
      </c>
      <c r="E136" s="106"/>
      <c r="F136" s="38">
        <f>F137+F138+F139</f>
        <v>68228.2</v>
      </c>
    </row>
    <row r="137" spans="1:6" x14ac:dyDescent="0.2">
      <c r="A137" s="40">
        <v>5121</v>
      </c>
      <c r="B137" s="44" t="s">
        <v>445</v>
      </c>
      <c r="C137" s="115" t="s">
        <v>634</v>
      </c>
      <c r="D137" s="106">
        <f t="shared" si="2"/>
        <v>2500</v>
      </c>
      <c r="E137" s="109" t="s">
        <v>700</v>
      </c>
      <c r="F137" s="106">
        <v>2500</v>
      </c>
    </row>
    <row r="138" spans="1:6" x14ac:dyDescent="0.2">
      <c r="A138" s="40">
        <v>5122</v>
      </c>
      <c r="B138" s="44" t="s">
        <v>446</v>
      </c>
      <c r="C138" s="115" t="s">
        <v>635</v>
      </c>
      <c r="D138" s="106">
        <f t="shared" si="2"/>
        <v>28500</v>
      </c>
      <c r="E138" s="109" t="s">
        <v>700</v>
      </c>
      <c r="F138" s="106">
        <v>28500</v>
      </c>
    </row>
    <row r="139" spans="1:6" x14ac:dyDescent="0.2">
      <c r="A139" s="40">
        <v>5123</v>
      </c>
      <c r="B139" s="44" t="s">
        <v>447</v>
      </c>
      <c r="C139" s="115" t="s">
        <v>636</v>
      </c>
      <c r="D139" s="106">
        <f t="shared" si="2"/>
        <v>37228.199999999997</v>
      </c>
      <c r="E139" s="109" t="s">
        <v>700</v>
      </c>
      <c r="F139" s="106">
        <v>37228.199999999997</v>
      </c>
    </row>
    <row r="140" spans="1:6" ht="12.75" customHeight="1" x14ac:dyDescent="0.2">
      <c r="A140" s="40">
        <v>5130</v>
      </c>
      <c r="B140" s="186" t="s">
        <v>994</v>
      </c>
      <c r="C140" s="108" t="s">
        <v>691</v>
      </c>
      <c r="D140" s="106">
        <f t="shared" si="2"/>
        <v>27825</v>
      </c>
      <c r="E140" s="106"/>
      <c r="F140" s="38">
        <f>SUM(F141:F144)</f>
        <v>27825</v>
      </c>
    </row>
    <row r="141" spans="1:6" x14ac:dyDescent="0.2">
      <c r="A141" s="40">
        <v>5131</v>
      </c>
      <c r="B141" s="44" t="s">
        <v>639</v>
      </c>
      <c r="C141" s="115" t="s">
        <v>637</v>
      </c>
      <c r="D141" s="106">
        <f t="shared" si="2"/>
        <v>0</v>
      </c>
      <c r="E141" s="109" t="s">
        <v>700</v>
      </c>
      <c r="F141" s="106"/>
    </row>
    <row r="142" spans="1:6" x14ac:dyDescent="0.2">
      <c r="A142" s="40">
        <v>5132</v>
      </c>
      <c r="B142" s="44" t="s">
        <v>442</v>
      </c>
      <c r="C142" s="115" t="s">
        <v>638</v>
      </c>
      <c r="D142" s="106">
        <f t="shared" si="2"/>
        <v>500</v>
      </c>
      <c r="E142" s="109" t="s">
        <v>700</v>
      </c>
      <c r="F142" s="106">
        <v>500</v>
      </c>
    </row>
    <row r="143" spans="1:6" ht="13.5" customHeight="1" x14ac:dyDescent="0.2">
      <c r="A143" s="40">
        <v>5133</v>
      </c>
      <c r="B143" s="44" t="s">
        <v>443</v>
      </c>
      <c r="C143" s="115" t="s">
        <v>645</v>
      </c>
      <c r="D143" s="106">
        <f t="shared" si="2"/>
        <v>0</v>
      </c>
      <c r="E143" s="109"/>
      <c r="F143" s="106">
        <v>0</v>
      </c>
    </row>
    <row r="144" spans="1:6" x14ac:dyDescent="0.2">
      <c r="A144" s="40">
        <v>5134</v>
      </c>
      <c r="B144" s="44" t="s">
        <v>444</v>
      </c>
      <c r="C144" s="115" t="s">
        <v>646</v>
      </c>
      <c r="D144" s="106">
        <f t="shared" si="2"/>
        <v>27325</v>
      </c>
      <c r="E144" s="109"/>
      <c r="F144" s="106">
        <v>27325</v>
      </c>
    </row>
    <row r="145" spans="1:6" ht="13.5" customHeight="1" x14ac:dyDescent="0.2">
      <c r="A145" s="40">
        <v>5200</v>
      </c>
      <c r="B145" s="186" t="s">
        <v>995</v>
      </c>
      <c r="C145" s="108" t="s">
        <v>691</v>
      </c>
      <c r="D145" s="106">
        <f t="shared" si="2"/>
        <v>0</v>
      </c>
      <c r="E145" s="109" t="s">
        <v>700</v>
      </c>
      <c r="F145" s="38">
        <f>SUM(F146:F149)</f>
        <v>0</v>
      </c>
    </row>
    <row r="146" spans="1:6" ht="24" x14ac:dyDescent="0.2">
      <c r="A146" s="40">
        <v>5211</v>
      </c>
      <c r="B146" s="44" t="s">
        <v>457</v>
      </c>
      <c r="C146" s="115" t="s">
        <v>640</v>
      </c>
      <c r="D146" s="106">
        <f t="shared" si="2"/>
        <v>0</v>
      </c>
      <c r="E146" s="109" t="s">
        <v>700</v>
      </c>
      <c r="F146" s="106"/>
    </row>
    <row r="147" spans="1:6" x14ac:dyDescent="0.2">
      <c r="A147" s="40">
        <v>5221</v>
      </c>
      <c r="B147" s="44" t="s">
        <v>458</v>
      </c>
      <c r="C147" s="115" t="s">
        <v>641</v>
      </c>
      <c r="D147" s="106">
        <f t="shared" si="2"/>
        <v>0</v>
      </c>
      <c r="E147" s="109" t="s">
        <v>700</v>
      </c>
      <c r="F147" s="106"/>
    </row>
    <row r="148" spans="1:6" ht="14.25" customHeight="1" x14ac:dyDescent="0.2">
      <c r="A148" s="40">
        <v>5231</v>
      </c>
      <c r="B148" s="44" t="s">
        <v>459</v>
      </c>
      <c r="C148" s="115" t="s">
        <v>642</v>
      </c>
      <c r="D148" s="106">
        <f t="shared" si="2"/>
        <v>0</v>
      </c>
      <c r="E148" s="109" t="s">
        <v>700</v>
      </c>
      <c r="F148" s="106"/>
    </row>
    <row r="149" spans="1:6" ht="14.25" customHeight="1" x14ac:dyDescent="0.2">
      <c r="A149" s="40">
        <v>5241</v>
      </c>
      <c r="B149" s="44" t="s">
        <v>644</v>
      </c>
      <c r="C149" s="115" t="s">
        <v>643</v>
      </c>
      <c r="D149" s="106">
        <f t="shared" si="2"/>
        <v>0</v>
      </c>
      <c r="E149" s="109" t="s">
        <v>700</v>
      </c>
      <c r="F149" s="106"/>
    </row>
    <row r="150" spans="1:6" ht="13.5" customHeight="1" x14ac:dyDescent="0.2">
      <c r="A150" s="40">
        <v>5300</v>
      </c>
      <c r="B150" s="186" t="s">
        <v>996</v>
      </c>
      <c r="C150" s="108" t="s">
        <v>691</v>
      </c>
      <c r="D150" s="106">
        <f t="shared" si="2"/>
        <v>0</v>
      </c>
      <c r="E150" s="109" t="s">
        <v>700</v>
      </c>
      <c r="F150" s="38">
        <f>SUM(F151)</f>
        <v>0</v>
      </c>
    </row>
    <row r="151" spans="1:6" x14ac:dyDescent="0.2">
      <c r="A151" s="40">
        <v>5311</v>
      </c>
      <c r="B151" s="44" t="s">
        <v>487</v>
      </c>
      <c r="C151" s="115" t="s">
        <v>647</v>
      </c>
      <c r="D151" s="106">
        <f t="shared" si="2"/>
        <v>0</v>
      </c>
      <c r="E151" s="109" t="s">
        <v>700</v>
      </c>
      <c r="F151" s="106"/>
    </row>
    <row r="152" spans="1:6" ht="14.25" customHeight="1" x14ac:dyDescent="0.2">
      <c r="A152" s="40">
        <v>5400</v>
      </c>
      <c r="B152" s="186" t="s">
        <v>997</v>
      </c>
      <c r="C152" s="108" t="s">
        <v>691</v>
      </c>
      <c r="D152" s="106">
        <f t="shared" si="2"/>
        <v>0</v>
      </c>
      <c r="E152" s="109" t="s">
        <v>700</v>
      </c>
      <c r="F152" s="38">
        <f>SUM(F153:F156)</f>
        <v>0</v>
      </c>
    </row>
    <row r="153" spans="1:6" x14ac:dyDescent="0.2">
      <c r="A153" s="40">
        <v>5411</v>
      </c>
      <c r="B153" s="44" t="s">
        <v>488</v>
      </c>
      <c r="C153" s="115" t="s">
        <v>648</v>
      </c>
      <c r="D153" s="106">
        <f t="shared" ref="D153:D174" si="3">SUM(E153:F153)</f>
        <v>0</v>
      </c>
      <c r="E153" s="109" t="s">
        <v>700</v>
      </c>
      <c r="F153" s="106"/>
    </row>
    <row r="154" spans="1:6" x14ac:dyDescent="0.2">
      <c r="A154" s="40">
        <v>5421</v>
      </c>
      <c r="B154" s="44" t="s">
        <v>489</v>
      </c>
      <c r="C154" s="115" t="s">
        <v>649</v>
      </c>
      <c r="D154" s="106">
        <f t="shared" si="3"/>
        <v>0</v>
      </c>
      <c r="E154" s="109" t="s">
        <v>700</v>
      </c>
      <c r="F154" s="106"/>
    </row>
    <row r="155" spans="1:6" x14ac:dyDescent="0.2">
      <c r="A155" s="40">
        <v>5431</v>
      </c>
      <c r="B155" s="44" t="s">
        <v>651</v>
      </c>
      <c r="C155" s="115" t="s">
        <v>650</v>
      </c>
      <c r="D155" s="106">
        <f t="shared" si="3"/>
        <v>0</v>
      </c>
      <c r="E155" s="109" t="s">
        <v>700</v>
      </c>
      <c r="F155" s="106"/>
    </row>
    <row r="156" spans="1:6" x14ac:dyDescent="0.2">
      <c r="A156" s="40">
        <v>5441</v>
      </c>
      <c r="B156" s="194" t="s">
        <v>573</v>
      </c>
      <c r="C156" s="115" t="s">
        <v>652</v>
      </c>
      <c r="D156" s="106">
        <f t="shared" si="3"/>
        <v>0</v>
      </c>
      <c r="E156" s="109" t="s">
        <v>700</v>
      </c>
      <c r="F156" s="106"/>
    </row>
    <row r="157" spans="1:6" s="120" customFormat="1" ht="30.75" customHeight="1" x14ac:dyDescent="0.2">
      <c r="A157" s="116" t="s">
        <v>280</v>
      </c>
      <c r="B157" s="195" t="s">
        <v>998</v>
      </c>
      <c r="C157" s="117" t="s">
        <v>691</v>
      </c>
      <c r="D157" s="118">
        <f t="shared" si="3"/>
        <v>-400000</v>
      </c>
      <c r="E157" s="119" t="s">
        <v>690</v>
      </c>
      <c r="F157" s="38">
        <v>-400000</v>
      </c>
    </row>
    <row r="158" spans="1:6" ht="31.5" customHeight="1" x14ac:dyDescent="0.2">
      <c r="A158" s="121" t="s">
        <v>281</v>
      </c>
      <c r="B158" s="195" t="s">
        <v>999</v>
      </c>
      <c r="C158" s="122" t="s">
        <v>691</v>
      </c>
      <c r="D158" s="118">
        <f t="shared" si="3"/>
        <v>0</v>
      </c>
      <c r="E158" s="123" t="s">
        <v>690</v>
      </c>
      <c r="F158" s="38">
        <f>SUM(F159:F161)</f>
        <v>0</v>
      </c>
    </row>
    <row r="159" spans="1:6" ht="25.5" x14ac:dyDescent="0.2">
      <c r="A159" s="121" t="s">
        <v>282</v>
      </c>
      <c r="B159" s="196" t="s">
        <v>497</v>
      </c>
      <c r="C159" s="124" t="s">
        <v>491</v>
      </c>
      <c r="D159" s="118">
        <f t="shared" si="3"/>
        <v>0</v>
      </c>
      <c r="E159" s="106"/>
      <c r="F159" s="118"/>
    </row>
    <row r="160" spans="1:6" s="126" customFormat="1" ht="15" customHeight="1" x14ac:dyDescent="0.2">
      <c r="A160" s="121" t="s">
        <v>283</v>
      </c>
      <c r="B160" s="196" t="s">
        <v>496</v>
      </c>
      <c r="C160" s="124" t="s">
        <v>492</v>
      </c>
      <c r="D160" s="118">
        <f t="shared" si="3"/>
        <v>0</v>
      </c>
      <c r="E160" s="125"/>
      <c r="F160" s="118"/>
    </row>
    <row r="161" spans="1:6" ht="25.5" x14ac:dyDescent="0.2">
      <c r="A161" s="127" t="s">
        <v>284</v>
      </c>
      <c r="B161" s="196" t="s">
        <v>499</v>
      </c>
      <c r="C161" s="124" t="s">
        <v>493</v>
      </c>
      <c r="D161" s="118">
        <f t="shared" si="3"/>
        <v>0</v>
      </c>
      <c r="E161" s="123" t="s">
        <v>690</v>
      </c>
      <c r="F161" s="118"/>
    </row>
    <row r="162" spans="1:6" ht="32.25" customHeight="1" x14ac:dyDescent="0.2">
      <c r="A162" s="127" t="s">
        <v>285</v>
      </c>
      <c r="B162" s="195" t="s">
        <v>1000</v>
      </c>
      <c r="C162" s="122" t="s">
        <v>691</v>
      </c>
      <c r="D162" s="118">
        <f t="shared" si="3"/>
        <v>0</v>
      </c>
      <c r="E162" s="123" t="s">
        <v>690</v>
      </c>
      <c r="F162" s="38">
        <f>SUM(F163:F164)</f>
        <v>0</v>
      </c>
    </row>
    <row r="163" spans="1:6" ht="25.5" x14ac:dyDescent="0.2">
      <c r="A163" s="127" t="s">
        <v>286</v>
      </c>
      <c r="B163" s="196" t="s">
        <v>481</v>
      </c>
      <c r="C163" s="128" t="s">
        <v>500</v>
      </c>
      <c r="D163" s="118">
        <f t="shared" si="3"/>
        <v>0</v>
      </c>
      <c r="E163" s="123" t="s">
        <v>690</v>
      </c>
      <c r="F163" s="118"/>
    </row>
    <row r="164" spans="1:6" ht="15" customHeight="1" x14ac:dyDescent="0.2">
      <c r="A164" s="127" t="s">
        <v>287</v>
      </c>
      <c r="B164" s="196" t="s">
        <v>1001</v>
      </c>
      <c r="C164" s="122" t="s">
        <v>691</v>
      </c>
      <c r="D164" s="118">
        <f t="shared" si="3"/>
        <v>0</v>
      </c>
      <c r="E164" s="123" t="s">
        <v>690</v>
      </c>
      <c r="F164" s="38">
        <f>SUM(F165:F167)</f>
        <v>0</v>
      </c>
    </row>
    <row r="165" spans="1:6" ht="14.25" customHeight="1" x14ac:dyDescent="0.2">
      <c r="A165" s="127" t="s">
        <v>288</v>
      </c>
      <c r="B165" s="197" t="s">
        <v>478</v>
      </c>
      <c r="C165" s="124" t="s">
        <v>504</v>
      </c>
      <c r="D165" s="118">
        <f t="shared" si="3"/>
        <v>0</v>
      </c>
      <c r="E165" s="106"/>
      <c r="F165" s="118"/>
    </row>
    <row r="166" spans="1:6" ht="25.5" x14ac:dyDescent="0.2">
      <c r="A166" s="129" t="s">
        <v>289</v>
      </c>
      <c r="B166" s="197" t="s">
        <v>477</v>
      </c>
      <c r="C166" s="128" t="s">
        <v>505</v>
      </c>
      <c r="D166" s="118">
        <f t="shared" si="3"/>
        <v>0</v>
      </c>
      <c r="E166" s="123" t="s">
        <v>690</v>
      </c>
      <c r="F166" s="118"/>
    </row>
    <row r="167" spans="1:6" ht="25.5" x14ac:dyDescent="0.2">
      <c r="A167" s="127" t="s">
        <v>290</v>
      </c>
      <c r="B167" s="198" t="s">
        <v>476</v>
      </c>
      <c r="C167" s="128" t="s">
        <v>506</v>
      </c>
      <c r="D167" s="118">
        <f t="shared" si="3"/>
        <v>0</v>
      </c>
      <c r="E167" s="123" t="s">
        <v>690</v>
      </c>
      <c r="F167" s="118"/>
    </row>
    <row r="168" spans="1:6" ht="29.25" customHeight="1" x14ac:dyDescent="0.2">
      <c r="A168" s="127" t="s">
        <v>291</v>
      </c>
      <c r="B168" s="199" t="s">
        <v>1002</v>
      </c>
      <c r="C168" s="122" t="s">
        <v>691</v>
      </c>
      <c r="D168" s="118">
        <f t="shared" si="3"/>
        <v>0</v>
      </c>
      <c r="E168" s="123" t="s">
        <v>690</v>
      </c>
      <c r="F168" s="38">
        <f>SUM(F169)</f>
        <v>0</v>
      </c>
    </row>
    <row r="169" spans="1:6" ht="25.5" x14ac:dyDescent="0.2">
      <c r="A169" s="129" t="s">
        <v>292</v>
      </c>
      <c r="B169" s="196" t="s">
        <v>479</v>
      </c>
      <c r="C169" s="130" t="s">
        <v>508</v>
      </c>
      <c r="D169" s="118">
        <f t="shared" si="3"/>
        <v>0</v>
      </c>
      <c r="E169" s="123" t="s">
        <v>690</v>
      </c>
      <c r="F169" s="118"/>
    </row>
    <row r="170" spans="1:6" ht="29.25" customHeight="1" x14ac:dyDescent="0.2">
      <c r="A170" s="127" t="s">
        <v>293</v>
      </c>
      <c r="B170" s="199" t="s">
        <v>1003</v>
      </c>
      <c r="C170" s="122" t="s">
        <v>691</v>
      </c>
      <c r="D170" s="118">
        <f t="shared" si="3"/>
        <v>-400000</v>
      </c>
      <c r="E170" s="123" t="s">
        <v>690</v>
      </c>
      <c r="F170" s="38">
        <f>SUM(F171:F174)</f>
        <v>-400000</v>
      </c>
    </row>
    <row r="171" spans="1:6" x14ac:dyDescent="0.2">
      <c r="A171" s="127" t="s">
        <v>294</v>
      </c>
      <c r="B171" s="196" t="s">
        <v>509</v>
      </c>
      <c r="C171" s="124" t="s">
        <v>512</v>
      </c>
      <c r="D171" s="118">
        <f t="shared" si="3"/>
        <v>-400000</v>
      </c>
      <c r="E171" s="123" t="s">
        <v>690</v>
      </c>
      <c r="F171" s="39">
        <v>-400000</v>
      </c>
    </row>
    <row r="172" spans="1:6" ht="13.5" customHeight="1" x14ac:dyDescent="0.2">
      <c r="A172" s="129" t="s">
        <v>299</v>
      </c>
      <c r="B172" s="196" t="s">
        <v>510</v>
      </c>
      <c r="C172" s="130" t="s">
        <v>513</v>
      </c>
      <c r="D172" s="118">
        <f t="shared" si="3"/>
        <v>0</v>
      </c>
      <c r="E172" s="123" t="s">
        <v>690</v>
      </c>
      <c r="F172" s="118"/>
    </row>
    <row r="173" spans="1:6" ht="26.25" customHeight="1" x14ac:dyDescent="0.2">
      <c r="A173" s="127" t="s">
        <v>300</v>
      </c>
      <c r="B173" s="196" t="s">
        <v>511</v>
      </c>
      <c r="C173" s="128" t="s">
        <v>514</v>
      </c>
      <c r="D173" s="118">
        <f t="shared" si="3"/>
        <v>0</v>
      </c>
      <c r="E173" s="123" t="s">
        <v>690</v>
      </c>
      <c r="F173" s="118"/>
    </row>
    <row r="174" spans="1:6" ht="25.5" x14ac:dyDescent="0.2">
      <c r="A174" s="127" t="s">
        <v>301</v>
      </c>
      <c r="B174" s="196" t="s">
        <v>480</v>
      </c>
      <c r="C174" s="128" t="s">
        <v>515</v>
      </c>
      <c r="D174" s="118">
        <f t="shared" si="3"/>
        <v>0</v>
      </c>
      <c r="E174" s="123" t="s">
        <v>690</v>
      </c>
      <c r="F174" s="118"/>
    </row>
    <row r="175" spans="1:6" s="133" customFormat="1" x14ac:dyDescent="0.2">
      <c r="A175" s="131"/>
      <c r="B175" s="200"/>
      <c r="C175" s="132"/>
      <c r="E175" s="134"/>
    </row>
    <row r="176" spans="1:6" s="133" customFormat="1" x14ac:dyDescent="0.2">
      <c r="C176" s="135"/>
    </row>
    <row r="177" spans="3:3" s="133" customFormat="1" x14ac:dyDescent="0.2">
      <c r="C177" s="135"/>
    </row>
    <row r="178" spans="3:3" s="133" customFormat="1" x14ac:dyDescent="0.2">
      <c r="C178" s="135"/>
    </row>
    <row r="179" spans="3:3" s="133" customFormat="1" x14ac:dyDescent="0.2">
      <c r="C179" s="135"/>
    </row>
    <row r="180" spans="3:3" s="133" customFormat="1" x14ac:dyDescent="0.2">
      <c r="C180" s="135"/>
    </row>
    <row r="181" spans="3:3" s="133" customFormat="1" x14ac:dyDescent="0.2">
      <c r="C181" s="135"/>
    </row>
    <row r="182" spans="3:3" s="133" customFormat="1" x14ac:dyDescent="0.2">
      <c r="C182" s="135"/>
    </row>
    <row r="183" spans="3:3" s="133" customFormat="1" x14ac:dyDescent="0.2">
      <c r="C183" s="135"/>
    </row>
    <row r="184" spans="3:3" s="133" customFormat="1" x14ac:dyDescent="0.2">
      <c r="C184" s="135"/>
    </row>
    <row r="185" spans="3:3" s="133" customFormat="1" x14ac:dyDescent="0.2">
      <c r="C185" s="135"/>
    </row>
    <row r="186" spans="3:3" s="133" customFormat="1" x14ac:dyDescent="0.2">
      <c r="C186" s="135"/>
    </row>
    <row r="187" spans="3:3" s="133" customFormat="1" x14ac:dyDescent="0.2">
      <c r="C187" s="135"/>
    </row>
    <row r="188" spans="3:3" s="133" customFormat="1" x14ac:dyDescent="0.2">
      <c r="C188" s="135"/>
    </row>
    <row r="189" spans="3:3" s="133" customFormat="1" x14ac:dyDescent="0.2">
      <c r="C189" s="135"/>
    </row>
    <row r="190" spans="3:3" s="133" customFormat="1" x14ac:dyDescent="0.2">
      <c r="C190" s="135"/>
    </row>
    <row r="191" spans="3:3" s="133" customFormat="1" x14ac:dyDescent="0.2">
      <c r="C191" s="135"/>
    </row>
    <row r="192" spans="3:3" s="133" customFormat="1" x14ac:dyDescent="0.2">
      <c r="C192" s="135"/>
    </row>
    <row r="193" spans="2:3" s="133" customFormat="1" x14ac:dyDescent="0.2">
      <c r="C193" s="135"/>
    </row>
    <row r="194" spans="2:3" s="133" customFormat="1" x14ac:dyDescent="0.2">
      <c r="C194" s="135"/>
    </row>
    <row r="195" spans="2:3" s="133" customFormat="1" x14ac:dyDescent="0.2">
      <c r="C195" s="135"/>
    </row>
    <row r="196" spans="2:3" s="133" customFormat="1" x14ac:dyDescent="0.2">
      <c r="C196" s="135"/>
    </row>
    <row r="197" spans="2:3" s="133" customFormat="1" x14ac:dyDescent="0.2">
      <c r="C197" s="135"/>
    </row>
    <row r="198" spans="2:3" s="133" customFormat="1" x14ac:dyDescent="0.2">
      <c r="C198" s="135"/>
    </row>
    <row r="199" spans="2:3" s="133" customFormat="1" x14ac:dyDescent="0.2">
      <c r="B199" s="137"/>
      <c r="C199" s="135"/>
    </row>
    <row r="200" spans="2:3" s="133" customFormat="1" x14ac:dyDescent="0.2">
      <c r="B200" s="137"/>
      <c r="C200" s="135"/>
    </row>
    <row r="201" spans="2:3" s="133" customFormat="1" x14ac:dyDescent="0.2">
      <c r="B201" s="137"/>
      <c r="C201" s="135"/>
    </row>
    <row r="202" spans="2:3" s="133" customFormat="1" x14ac:dyDescent="0.2">
      <c r="B202" s="137"/>
      <c r="C202" s="135"/>
    </row>
    <row r="203" spans="2:3" s="133" customFormat="1" x14ac:dyDescent="0.2">
      <c r="B203" s="137"/>
      <c r="C203" s="135"/>
    </row>
    <row r="204" spans="2:3" s="133" customFormat="1" x14ac:dyDescent="0.2">
      <c r="B204" s="137"/>
      <c r="C204" s="135"/>
    </row>
    <row r="205" spans="2:3" s="133" customFormat="1" x14ac:dyDescent="0.2">
      <c r="B205" s="137"/>
      <c r="C205" s="135"/>
    </row>
    <row r="206" spans="2:3" s="133" customFormat="1" x14ac:dyDescent="0.2">
      <c r="B206" s="137"/>
      <c r="C206" s="135"/>
    </row>
    <row r="207" spans="2:3" s="133" customFormat="1" x14ac:dyDescent="0.2">
      <c r="B207" s="137"/>
      <c r="C207" s="135"/>
    </row>
    <row r="208" spans="2:3" s="133" customFormat="1" x14ac:dyDescent="0.2">
      <c r="B208" s="137"/>
      <c r="C208" s="135"/>
    </row>
    <row r="209" spans="2:3" s="133" customFormat="1" x14ac:dyDescent="0.2">
      <c r="B209" s="137"/>
      <c r="C209" s="135"/>
    </row>
    <row r="210" spans="2:3" s="133" customFormat="1" x14ac:dyDescent="0.2">
      <c r="B210" s="137"/>
      <c r="C210" s="135"/>
    </row>
    <row r="211" spans="2:3" s="133" customFormat="1" x14ac:dyDescent="0.2">
      <c r="B211" s="137"/>
      <c r="C211" s="135"/>
    </row>
    <row r="212" spans="2:3" s="133" customFormat="1" x14ac:dyDescent="0.2">
      <c r="B212" s="137"/>
      <c r="C212" s="135"/>
    </row>
    <row r="213" spans="2:3" s="133" customFormat="1" x14ac:dyDescent="0.2">
      <c r="B213" s="137"/>
      <c r="C213" s="135"/>
    </row>
    <row r="214" spans="2:3" s="133" customFormat="1" x14ac:dyDescent="0.2">
      <c r="B214" s="137"/>
      <c r="C214" s="135"/>
    </row>
    <row r="215" spans="2:3" s="133" customFormat="1" x14ac:dyDescent="0.2">
      <c r="B215" s="137"/>
      <c r="C215" s="135"/>
    </row>
    <row r="216" spans="2:3" s="133" customFormat="1" x14ac:dyDescent="0.2">
      <c r="B216" s="137"/>
      <c r="C216" s="135"/>
    </row>
    <row r="217" spans="2:3" s="133" customFormat="1" x14ac:dyDescent="0.2">
      <c r="B217" s="137"/>
      <c r="C217" s="135"/>
    </row>
    <row r="218" spans="2:3" s="133" customFormat="1" x14ac:dyDescent="0.2">
      <c r="B218" s="137"/>
      <c r="C218" s="135"/>
    </row>
    <row r="219" spans="2:3" s="133" customFormat="1" x14ac:dyDescent="0.2">
      <c r="B219" s="137"/>
      <c r="C219" s="135"/>
    </row>
    <row r="220" spans="2:3" s="133" customFormat="1" x14ac:dyDescent="0.2">
      <c r="B220" s="137"/>
      <c r="C220" s="135"/>
    </row>
    <row r="221" spans="2:3" s="133" customFormat="1" x14ac:dyDescent="0.2">
      <c r="B221" s="137"/>
      <c r="C221" s="135"/>
    </row>
    <row r="222" spans="2:3" s="133" customFormat="1" x14ac:dyDescent="0.2">
      <c r="B222" s="137"/>
      <c r="C222" s="135"/>
    </row>
    <row r="223" spans="2:3" s="133" customFormat="1" x14ac:dyDescent="0.2">
      <c r="B223" s="137"/>
      <c r="C223" s="135"/>
    </row>
    <row r="224" spans="2:3" s="133" customFormat="1" x14ac:dyDescent="0.2">
      <c r="B224" s="137"/>
      <c r="C224" s="135"/>
    </row>
    <row r="225" spans="2:3" s="133" customFormat="1" x14ac:dyDescent="0.2">
      <c r="B225" s="137"/>
      <c r="C225" s="135"/>
    </row>
    <row r="226" spans="2:3" s="133" customFormat="1" x14ac:dyDescent="0.2">
      <c r="B226" s="137"/>
      <c r="C226" s="135"/>
    </row>
    <row r="227" spans="2:3" s="133" customFormat="1" x14ac:dyDescent="0.2">
      <c r="B227" s="137"/>
      <c r="C227" s="135"/>
    </row>
    <row r="228" spans="2:3" s="133" customFormat="1" x14ac:dyDescent="0.2">
      <c r="B228" s="137"/>
      <c r="C228" s="135"/>
    </row>
    <row r="229" spans="2:3" s="133" customFormat="1" x14ac:dyDescent="0.2">
      <c r="B229" s="137"/>
      <c r="C229" s="135"/>
    </row>
    <row r="230" spans="2:3" s="133" customFormat="1" x14ac:dyDescent="0.2">
      <c r="B230" s="137"/>
      <c r="C230" s="135"/>
    </row>
    <row r="231" spans="2:3" s="133" customFormat="1" x14ac:dyDescent="0.2">
      <c r="B231" s="137"/>
      <c r="C231" s="135"/>
    </row>
    <row r="232" spans="2:3" s="133" customFormat="1" x14ac:dyDescent="0.2">
      <c r="B232" s="137"/>
      <c r="C232" s="135"/>
    </row>
    <row r="233" spans="2:3" s="133" customFormat="1" x14ac:dyDescent="0.2">
      <c r="B233" s="137"/>
      <c r="C233" s="135"/>
    </row>
    <row r="234" spans="2:3" s="133" customFormat="1" x14ac:dyDescent="0.2">
      <c r="B234" s="137"/>
      <c r="C234" s="135"/>
    </row>
    <row r="235" spans="2:3" s="133" customFormat="1" x14ac:dyDescent="0.2">
      <c r="B235" s="137"/>
      <c r="C235" s="135"/>
    </row>
    <row r="236" spans="2:3" s="133" customFormat="1" x14ac:dyDescent="0.2">
      <c r="B236" s="137"/>
      <c r="C236" s="135"/>
    </row>
    <row r="237" spans="2:3" s="133" customFormat="1" x14ac:dyDescent="0.2">
      <c r="B237" s="137"/>
      <c r="C237" s="135"/>
    </row>
    <row r="238" spans="2:3" s="133" customFormat="1" x14ac:dyDescent="0.2">
      <c r="B238" s="137"/>
      <c r="C238" s="135"/>
    </row>
    <row r="239" spans="2:3" s="133" customFormat="1" x14ac:dyDescent="0.2">
      <c r="B239" s="137"/>
      <c r="C239" s="135"/>
    </row>
    <row r="240" spans="2:3" s="133" customFormat="1" x14ac:dyDescent="0.2">
      <c r="B240" s="137"/>
      <c r="C240" s="135"/>
    </row>
    <row r="241" spans="2:3" s="133" customFormat="1" x14ac:dyDescent="0.2">
      <c r="B241" s="137"/>
      <c r="C241" s="135"/>
    </row>
    <row r="242" spans="2:3" s="133" customFormat="1" x14ac:dyDescent="0.2">
      <c r="B242" s="137"/>
      <c r="C242" s="135"/>
    </row>
    <row r="243" spans="2:3" s="133" customFormat="1" x14ac:dyDescent="0.2">
      <c r="B243" s="137"/>
      <c r="C243" s="135"/>
    </row>
    <row r="244" spans="2:3" s="133" customFormat="1" x14ac:dyDescent="0.2">
      <c r="B244" s="137"/>
      <c r="C244" s="135"/>
    </row>
    <row r="245" spans="2:3" s="133" customFormat="1" x14ac:dyDescent="0.2">
      <c r="B245" s="137"/>
      <c r="C245" s="135"/>
    </row>
    <row r="246" spans="2:3" s="133" customFormat="1" x14ac:dyDescent="0.2">
      <c r="B246" s="137"/>
      <c r="C246" s="135"/>
    </row>
    <row r="247" spans="2:3" s="133" customFormat="1" x14ac:dyDescent="0.2">
      <c r="B247" s="137"/>
      <c r="C247" s="135"/>
    </row>
    <row r="248" spans="2:3" s="133" customFormat="1" x14ac:dyDescent="0.2">
      <c r="B248" s="137"/>
      <c r="C248" s="135"/>
    </row>
    <row r="249" spans="2:3" s="133" customFormat="1" x14ac:dyDescent="0.2">
      <c r="B249" s="137"/>
      <c r="C249" s="135"/>
    </row>
    <row r="250" spans="2:3" s="133" customFormat="1" x14ac:dyDescent="0.2">
      <c r="B250" s="137"/>
      <c r="C250" s="135"/>
    </row>
    <row r="251" spans="2:3" s="133" customFormat="1" x14ac:dyDescent="0.2">
      <c r="B251" s="137"/>
      <c r="C251" s="135"/>
    </row>
    <row r="252" spans="2:3" s="133" customFormat="1" x14ac:dyDescent="0.2">
      <c r="B252" s="137"/>
      <c r="C252" s="135"/>
    </row>
    <row r="253" spans="2:3" s="133" customFormat="1" x14ac:dyDescent="0.2">
      <c r="B253" s="137"/>
      <c r="C253" s="135"/>
    </row>
    <row r="254" spans="2:3" s="133" customFormat="1" x14ac:dyDescent="0.2">
      <c r="B254" s="137"/>
      <c r="C254" s="135"/>
    </row>
    <row r="255" spans="2:3" s="133" customFormat="1" x14ac:dyDescent="0.2">
      <c r="B255" s="137"/>
      <c r="C255" s="135"/>
    </row>
    <row r="256" spans="2:3" s="133" customFormat="1" x14ac:dyDescent="0.2">
      <c r="B256" s="137"/>
      <c r="C256" s="135"/>
    </row>
    <row r="257" spans="2:3" s="133" customFormat="1" x14ac:dyDescent="0.2">
      <c r="B257" s="137"/>
      <c r="C257" s="135"/>
    </row>
    <row r="258" spans="2:3" s="133" customFormat="1" x14ac:dyDescent="0.2">
      <c r="B258" s="137"/>
      <c r="C258" s="135"/>
    </row>
    <row r="259" spans="2:3" s="133" customFormat="1" x14ac:dyDescent="0.2">
      <c r="B259" s="137"/>
      <c r="C259" s="135"/>
    </row>
    <row r="260" spans="2:3" s="133" customFormat="1" x14ac:dyDescent="0.2">
      <c r="B260" s="137"/>
      <c r="C260" s="135"/>
    </row>
    <row r="261" spans="2:3" s="133" customFormat="1" x14ac:dyDescent="0.2">
      <c r="B261" s="137"/>
      <c r="C261" s="135"/>
    </row>
    <row r="262" spans="2:3" s="133" customFormat="1" x14ac:dyDescent="0.2">
      <c r="B262" s="137"/>
      <c r="C262" s="135"/>
    </row>
    <row r="263" spans="2:3" s="133" customFormat="1" x14ac:dyDescent="0.2">
      <c r="B263" s="137"/>
      <c r="C263" s="135"/>
    </row>
    <row r="264" spans="2:3" s="133" customFormat="1" x14ac:dyDescent="0.2">
      <c r="B264" s="137"/>
      <c r="C264" s="135"/>
    </row>
    <row r="265" spans="2:3" s="133" customFormat="1" x14ac:dyDescent="0.2">
      <c r="B265" s="137"/>
      <c r="C265" s="135"/>
    </row>
    <row r="266" spans="2:3" s="133" customFormat="1" x14ac:dyDescent="0.2">
      <c r="B266" s="137"/>
      <c r="C266" s="135"/>
    </row>
    <row r="267" spans="2:3" s="133" customFormat="1" x14ac:dyDescent="0.2">
      <c r="B267" s="137"/>
      <c r="C267" s="135"/>
    </row>
    <row r="268" spans="2:3" s="133" customFormat="1" x14ac:dyDescent="0.2">
      <c r="B268" s="137"/>
      <c r="C268" s="135"/>
    </row>
    <row r="269" spans="2:3" s="133" customFormat="1" x14ac:dyDescent="0.2">
      <c r="B269" s="137"/>
      <c r="C269" s="135"/>
    </row>
    <row r="270" spans="2:3" s="133" customFormat="1" x14ac:dyDescent="0.2">
      <c r="B270" s="137"/>
      <c r="C270" s="135"/>
    </row>
    <row r="271" spans="2:3" s="133" customFormat="1" x14ac:dyDescent="0.2">
      <c r="B271" s="137"/>
      <c r="C271" s="135"/>
    </row>
    <row r="272" spans="2:3" s="133" customFormat="1" x14ac:dyDescent="0.2">
      <c r="B272" s="137"/>
      <c r="C272" s="135"/>
    </row>
    <row r="273" spans="2:3" s="133" customFormat="1" x14ac:dyDescent="0.2">
      <c r="B273" s="137"/>
      <c r="C273" s="135"/>
    </row>
    <row r="274" spans="2:3" s="133" customFormat="1" x14ac:dyDescent="0.2">
      <c r="B274" s="137"/>
      <c r="C274" s="135"/>
    </row>
    <row r="275" spans="2:3" s="133" customFormat="1" x14ac:dyDescent="0.2">
      <c r="B275" s="137"/>
      <c r="C275" s="135"/>
    </row>
    <row r="276" spans="2:3" s="133" customFormat="1" x14ac:dyDescent="0.2">
      <c r="B276" s="137"/>
      <c r="C276" s="135"/>
    </row>
    <row r="277" spans="2:3" s="133" customFormat="1" x14ac:dyDescent="0.2">
      <c r="B277" s="137"/>
      <c r="C277" s="135"/>
    </row>
    <row r="278" spans="2:3" s="133" customFormat="1" x14ac:dyDescent="0.2">
      <c r="B278" s="137"/>
      <c r="C278" s="135"/>
    </row>
    <row r="279" spans="2:3" s="133" customFormat="1" x14ac:dyDescent="0.2">
      <c r="B279" s="137"/>
      <c r="C279" s="135"/>
    </row>
    <row r="280" spans="2:3" s="133" customFormat="1" x14ac:dyDescent="0.2">
      <c r="B280" s="137"/>
      <c r="C280" s="135"/>
    </row>
    <row r="281" spans="2:3" s="133" customFormat="1" x14ac:dyDescent="0.2">
      <c r="B281" s="137"/>
      <c r="C281" s="135"/>
    </row>
    <row r="282" spans="2:3" s="133" customFormat="1" x14ac:dyDescent="0.2">
      <c r="B282" s="137"/>
      <c r="C282" s="135"/>
    </row>
    <row r="283" spans="2:3" s="133" customFormat="1" x14ac:dyDescent="0.2">
      <c r="B283" s="137"/>
      <c r="C283" s="135"/>
    </row>
    <row r="284" spans="2:3" s="133" customFormat="1" x14ac:dyDescent="0.2">
      <c r="B284" s="137"/>
      <c r="C284" s="135"/>
    </row>
    <row r="285" spans="2:3" s="133" customFormat="1" x14ac:dyDescent="0.2">
      <c r="B285" s="137"/>
      <c r="C285" s="135"/>
    </row>
    <row r="286" spans="2:3" s="133" customFormat="1" x14ac:dyDescent="0.2">
      <c r="B286" s="137"/>
      <c r="C286" s="135"/>
    </row>
    <row r="287" spans="2:3" s="133" customFormat="1" x14ac:dyDescent="0.2">
      <c r="B287" s="137"/>
      <c r="C287" s="135"/>
    </row>
    <row r="288" spans="2:3" s="133" customFormat="1" x14ac:dyDescent="0.2">
      <c r="B288" s="137"/>
      <c r="C288" s="135"/>
    </row>
    <row r="289" spans="2:3" s="133" customFormat="1" x14ac:dyDescent="0.2">
      <c r="B289" s="137"/>
      <c r="C289" s="135"/>
    </row>
    <row r="290" spans="2:3" s="133" customFormat="1" x14ac:dyDescent="0.2">
      <c r="B290" s="137"/>
      <c r="C290" s="135"/>
    </row>
    <row r="291" spans="2:3" s="133" customFormat="1" x14ac:dyDescent="0.2">
      <c r="B291" s="137"/>
      <c r="C291" s="135"/>
    </row>
    <row r="292" spans="2:3" s="133" customFormat="1" x14ac:dyDescent="0.2">
      <c r="B292" s="137"/>
      <c r="C292" s="135"/>
    </row>
    <row r="293" spans="2:3" s="133" customFormat="1" x14ac:dyDescent="0.2">
      <c r="B293" s="137"/>
      <c r="C293" s="135"/>
    </row>
    <row r="294" spans="2:3" s="133" customFormat="1" x14ac:dyDescent="0.2">
      <c r="B294" s="137"/>
      <c r="C294" s="135"/>
    </row>
    <row r="295" spans="2:3" s="133" customFormat="1" x14ac:dyDescent="0.2">
      <c r="B295" s="137"/>
      <c r="C295" s="135"/>
    </row>
    <row r="296" spans="2:3" s="133" customFormat="1" x14ac:dyDescent="0.2">
      <c r="B296" s="137"/>
      <c r="C296" s="135"/>
    </row>
    <row r="297" spans="2:3" s="133" customFormat="1" x14ac:dyDescent="0.2">
      <c r="B297" s="137"/>
      <c r="C297" s="135"/>
    </row>
    <row r="298" spans="2:3" s="133" customFormat="1" x14ac:dyDescent="0.2">
      <c r="B298" s="137"/>
      <c r="C298" s="135"/>
    </row>
    <row r="299" spans="2:3" s="133" customFormat="1" x14ac:dyDescent="0.2">
      <c r="B299" s="137"/>
      <c r="C299" s="135"/>
    </row>
    <row r="300" spans="2:3" s="133" customFormat="1" x14ac:dyDescent="0.2">
      <c r="B300" s="137"/>
      <c r="C300" s="135"/>
    </row>
    <row r="301" spans="2:3" s="133" customFormat="1" x14ac:dyDescent="0.2">
      <c r="B301" s="137"/>
      <c r="C301" s="135"/>
    </row>
    <row r="302" spans="2:3" s="133" customFormat="1" x14ac:dyDescent="0.2">
      <c r="B302" s="137"/>
      <c r="C302" s="135"/>
    </row>
    <row r="303" spans="2:3" s="133" customFormat="1" x14ac:dyDescent="0.2">
      <c r="B303" s="137"/>
      <c r="C303" s="135"/>
    </row>
    <row r="304" spans="2:3" s="133" customFormat="1" x14ac:dyDescent="0.2">
      <c r="B304" s="137"/>
      <c r="C304" s="135"/>
    </row>
    <row r="305" spans="2:3" s="133" customFormat="1" x14ac:dyDescent="0.2">
      <c r="B305" s="137"/>
      <c r="C305" s="135"/>
    </row>
    <row r="306" spans="2:3" s="133" customFormat="1" x14ac:dyDescent="0.2">
      <c r="B306" s="137"/>
      <c r="C306" s="135"/>
    </row>
    <row r="307" spans="2:3" s="133" customFormat="1" x14ac:dyDescent="0.2">
      <c r="B307" s="137"/>
      <c r="C307" s="135"/>
    </row>
    <row r="308" spans="2:3" s="133" customFormat="1" x14ac:dyDescent="0.2">
      <c r="B308" s="137"/>
      <c r="C308" s="135"/>
    </row>
    <row r="309" spans="2:3" s="133" customFormat="1" x14ac:dyDescent="0.2">
      <c r="B309" s="137"/>
      <c r="C309" s="135"/>
    </row>
    <row r="310" spans="2:3" s="133" customFormat="1" x14ac:dyDescent="0.2">
      <c r="B310" s="137"/>
      <c r="C310" s="135"/>
    </row>
    <row r="311" spans="2:3" s="133" customFormat="1" x14ac:dyDescent="0.2">
      <c r="B311" s="137"/>
      <c r="C311" s="135"/>
    </row>
    <row r="312" spans="2:3" s="133" customFormat="1" x14ac:dyDescent="0.2">
      <c r="B312" s="137"/>
      <c r="C312" s="135"/>
    </row>
    <row r="313" spans="2:3" s="133" customFormat="1" x14ac:dyDescent="0.2">
      <c r="B313" s="137"/>
      <c r="C313" s="135"/>
    </row>
    <row r="314" spans="2:3" s="133" customFormat="1" x14ac:dyDescent="0.2">
      <c r="B314" s="137"/>
      <c r="C314" s="135"/>
    </row>
    <row r="315" spans="2:3" s="133" customFormat="1" x14ac:dyDescent="0.2">
      <c r="B315" s="137"/>
      <c r="C315" s="135"/>
    </row>
    <row r="316" spans="2:3" s="133" customFormat="1" x14ac:dyDescent="0.2">
      <c r="B316" s="137"/>
      <c r="C316" s="135"/>
    </row>
    <row r="317" spans="2:3" s="133" customFormat="1" x14ac:dyDescent="0.2">
      <c r="B317" s="137"/>
      <c r="C317" s="135"/>
    </row>
    <row r="318" spans="2:3" s="133" customFormat="1" x14ac:dyDescent="0.2">
      <c r="B318" s="137"/>
      <c r="C318" s="135"/>
    </row>
    <row r="319" spans="2:3" s="133" customFormat="1" x14ac:dyDescent="0.2">
      <c r="B319" s="137"/>
      <c r="C319" s="135"/>
    </row>
    <row r="320" spans="2:3" s="133" customFormat="1" x14ac:dyDescent="0.2">
      <c r="B320" s="137"/>
      <c r="C320" s="135"/>
    </row>
    <row r="321" spans="2:3" s="133" customFormat="1" x14ac:dyDescent="0.2">
      <c r="B321" s="137"/>
      <c r="C321" s="135"/>
    </row>
    <row r="322" spans="2:3" s="133" customFormat="1" x14ac:dyDescent="0.2">
      <c r="B322" s="137"/>
      <c r="C322" s="135"/>
    </row>
    <row r="323" spans="2:3" s="133" customFormat="1" x14ac:dyDescent="0.2">
      <c r="B323" s="137"/>
      <c r="C323" s="135"/>
    </row>
    <row r="324" spans="2:3" s="133" customFormat="1" x14ac:dyDescent="0.2">
      <c r="B324" s="137"/>
      <c r="C324" s="135"/>
    </row>
    <row r="325" spans="2:3" s="133" customFormat="1" x14ac:dyDescent="0.2">
      <c r="B325" s="137"/>
      <c r="C325" s="135"/>
    </row>
    <row r="326" spans="2:3" s="133" customFormat="1" x14ac:dyDescent="0.2">
      <c r="B326" s="137"/>
      <c r="C326" s="135"/>
    </row>
    <row r="327" spans="2:3" s="133" customFormat="1" x14ac:dyDescent="0.2">
      <c r="B327" s="137"/>
      <c r="C327" s="135"/>
    </row>
    <row r="328" spans="2:3" s="133" customFormat="1" x14ac:dyDescent="0.2">
      <c r="B328" s="137"/>
      <c r="C328" s="135"/>
    </row>
    <row r="329" spans="2:3" s="133" customFormat="1" x14ac:dyDescent="0.2">
      <c r="B329" s="137"/>
      <c r="C329" s="135"/>
    </row>
    <row r="330" spans="2:3" s="133" customFormat="1" x14ac:dyDescent="0.2">
      <c r="B330" s="137"/>
      <c r="C330" s="135"/>
    </row>
    <row r="331" spans="2:3" s="133" customFormat="1" x14ac:dyDescent="0.2">
      <c r="B331" s="137"/>
      <c r="C331" s="135"/>
    </row>
    <row r="332" spans="2:3" s="133" customFormat="1" x14ac:dyDescent="0.2">
      <c r="B332" s="137"/>
      <c r="C332" s="135"/>
    </row>
    <row r="333" spans="2:3" s="133" customFormat="1" x14ac:dyDescent="0.2">
      <c r="B333" s="137"/>
      <c r="C333" s="135"/>
    </row>
    <row r="334" spans="2:3" s="133" customFormat="1" x14ac:dyDescent="0.2">
      <c r="B334" s="137"/>
      <c r="C334" s="135"/>
    </row>
    <row r="335" spans="2:3" s="133" customFormat="1" x14ac:dyDescent="0.2">
      <c r="B335" s="137"/>
      <c r="C335" s="135"/>
    </row>
    <row r="336" spans="2:3" s="133" customFormat="1" x14ac:dyDescent="0.2">
      <c r="B336" s="137"/>
      <c r="C336" s="135"/>
    </row>
    <row r="337" spans="2:3" s="133" customFormat="1" x14ac:dyDescent="0.2">
      <c r="B337" s="137"/>
      <c r="C337" s="135"/>
    </row>
    <row r="338" spans="2:3" s="133" customFormat="1" x14ac:dyDescent="0.2">
      <c r="B338" s="137"/>
      <c r="C338" s="135"/>
    </row>
    <row r="339" spans="2:3" s="133" customFormat="1" x14ac:dyDescent="0.2">
      <c r="B339" s="137"/>
      <c r="C339" s="135"/>
    </row>
    <row r="340" spans="2:3" s="133" customFormat="1" x14ac:dyDescent="0.2">
      <c r="B340" s="137"/>
      <c r="C340" s="135"/>
    </row>
    <row r="341" spans="2:3" s="133" customFormat="1" x14ac:dyDescent="0.2">
      <c r="B341" s="137"/>
      <c r="C341" s="135"/>
    </row>
    <row r="342" spans="2:3" s="133" customFormat="1" x14ac:dyDescent="0.2">
      <c r="B342" s="137"/>
      <c r="C342" s="135"/>
    </row>
    <row r="343" spans="2:3" s="133" customFormat="1" x14ac:dyDescent="0.2">
      <c r="B343" s="137"/>
      <c r="C343" s="135"/>
    </row>
    <row r="344" spans="2:3" s="133" customFormat="1" x14ac:dyDescent="0.2">
      <c r="B344" s="137"/>
      <c r="C344" s="135"/>
    </row>
    <row r="345" spans="2:3" s="133" customFormat="1" x14ac:dyDescent="0.2">
      <c r="B345" s="137"/>
      <c r="C345" s="135"/>
    </row>
    <row r="346" spans="2:3" s="133" customFormat="1" x14ac:dyDescent="0.2">
      <c r="B346" s="137"/>
      <c r="C346" s="135"/>
    </row>
    <row r="347" spans="2:3" s="133" customFormat="1" x14ac:dyDescent="0.2">
      <c r="B347" s="137"/>
      <c r="C347" s="135"/>
    </row>
    <row r="348" spans="2:3" s="133" customFormat="1" x14ac:dyDescent="0.2">
      <c r="B348" s="137"/>
      <c r="C348" s="135"/>
    </row>
    <row r="349" spans="2:3" s="133" customFormat="1" x14ac:dyDescent="0.2">
      <c r="B349" s="137"/>
      <c r="C349" s="135"/>
    </row>
    <row r="350" spans="2:3" s="133" customFormat="1" x14ac:dyDescent="0.2">
      <c r="B350" s="137"/>
      <c r="C350" s="135"/>
    </row>
    <row r="351" spans="2:3" s="133" customFormat="1" x14ac:dyDescent="0.2">
      <c r="B351" s="137"/>
      <c r="C351" s="135"/>
    </row>
    <row r="352" spans="2:3" s="133" customFormat="1" x14ac:dyDescent="0.2">
      <c r="B352" s="137"/>
      <c r="C352" s="135"/>
    </row>
    <row r="353" spans="2:3" s="133" customFormat="1" x14ac:dyDescent="0.2">
      <c r="B353" s="137"/>
      <c r="C353" s="135"/>
    </row>
    <row r="354" spans="2:3" s="133" customFormat="1" x14ac:dyDescent="0.2">
      <c r="B354" s="137"/>
      <c r="C354" s="135"/>
    </row>
    <row r="355" spans="2:3" s="133" customFormat="1" x14ac:dyDescent="0.2">
      <c r="B355" s="137"/>
      <c r="C355" s="135"/>
    </row>
    <row r="356" spans="2:3" s="133" customFormat="1" x14ac:dyDescent="0.2">
      <c r="B356" s="137"/>
      <c r="C356" s="135"/>
    </row>
    <row r="357" spans="2:3" s="133" customFormat="1" x14ac:dyDescent="0.2">
      <c r="B357" s="137"/>
      <c r="C357" s="135"/>
    </row>
    <row r="358" spans="2:3" s="133" customFormat="1" x14ac:dyDescent="0.2">
      <c r="B358" s="137"/>
      <c r="C358" s="135"/>
    </row>
    <row r="359" spans="2:3" s="133" customFormat="1" x14ac:dyDescent="0.2">
      <c r="B359" s="137"/>
      <c r="C359" s="135"/>
    </row>
    <row r="360" spans="2:3" s="133" customFormat="1" x14ac:dyDescent="0.2">
      <c r="B360" s="137"/>
      <c r="C360" s="135"/>
    </row>
    <row r="361" spans="2:3" s="133" customFormat="1" x14ac:dyDescent="0.2">
      <c r="B361" s="137"/>
      <c r="C361" s="135"/>
    </row>
    <row r="362" spans="2:3" s="133" customFormat="1" x14ac:dyDescent="0.2">
      <c r="B362" s="137"/>
      <c r="C362" s="135"/>
    </row>
    <row r="363" spans="2:3" s="133" customFormat="1" x14ac:dyDescent="0.2">
      <c r="B363" s="137"/>
      <c r="C363" s="135"/>
    </row>
    <row r="364" spans="2:3" s="133" customFormat="1" x14ac:dyDescent="0.2">
      <c r="B364" s="137"/>
      <c r="C364" s="135"/>
    </row>
    <row r="365" spans="2:3" s="133" customFormat="1" x14ac:dyDescent="0.2">
      <c r="B365" s="137"/>
      <c r="C365" s="135"/>
    </row>
    <row r="366" spans="2:3" s="133" customFormat="1" x14ac:dyDescent="0.2">
      <c r="B366" s="137"/>
      <c r="C366" s="135"/>
    </row>
    <row r="367" spans="2:3" s="133" customFormat="1" x14ac:dyDescent="0.2">
      <c r="B367" s="137"/>
      <c r="C367" s="135"/>
    </row>
    <row r="368" spans="2:3" s="133" customFormat="1" x14ac:dyDescent="0.2">
      <c r="B368" s="137"/>
      <c r="C368" s="135"/>
    </row>
    <row r="369" spans="2:3" s="133" customFormat="1" x14ac:dyDescent="0.2">
      <c r="B369" s="137"/>
      <c r="C369" s="135"/>
    </row>
    <row r="370" spans="2:3" s="133" customFormat="1" x14ac:dyDescent="0.2">
      <c r="B370" s="137"/>
      <c r="C370" s="135"/>
    </row>
    <row r="371" spans="2:3" s="133" customFormat="1" x14ac:dyDescent="0.2">
      <c r="B371" s="137"/>
      <c r="C371" s="135"/>
    </row>
    <row r="372" spans="2:3" s="133" customFormat="1" x14ac:dyDescent="0.2">
      <c r="B372" s="137"/>
      <c r="C372" s="135"/>
    </row>
    <row r="373" spans="2:3" s="133" customFormat="1" x14ac:dyDescent="0.2">
      <c r="B373" s="137"/>
      <c r="C373" s="135"/>
    </row>
    <row r="374" spans="2:3" s="133" customFormat="1" x14ac:dyDescent="0.2">
      <c r="B374" s="137"/>
      <c r="C374" s="135"/>
    </row>
    <row r="375" spans="2:3" s="133" customFormat="1" x14ac:dyDescent="0.2">
      <c r="B375" s="137"/>
      <c r="C375" s="135"/>
    </row>
    <row r="376" spans="2:3" s="133" customFormat="1" x14ac:dyDescent="0.2">
      <c r="B376" s="137"/>
      <c r="C376" s="135"/>
    </row>
    <row r="377" spans="2:3" s="133" customFormat="1" x14ac:dyDescent="0.2">
      <c r="B377" s="137"/>
      <c r="C377" s="135"/>
    </row>
    <row r="378" spans="2:3" s="133" customFormat="1" x14ac:dyDescent="0.2">
      <c r="B378" s="137"/>
      <c r="C378" s="135"/>
    </row>
    <row r="379" spans="2:3" s="133" customFormat="1" x14ac:dyDescent="0.2">
      <c r="B379" s="137"/>
      <c r="C379" s="135"/>
    </row>
    <row r="380" spans="2:3" s="133" customFormat="1" x14ac:dyDescent="0.2">
      <c r="B380" s="137"/>
      <c r="C380" s="135"/>
    </row>
    <row r="381" spans="2:3" s="133" customFormat="1" x14ac:dyDescent="0.2">
      <c r="B381" s="137"/>
      <c r="C381" s="135"/>
    </row>
    <row r="382" spans="2:3" s="133" customFormat="1" x14ac:dyDescent="0.2">
      <c r="B382" s="137"/>
      <c r="C382" s="135"/>
    </row>
    <row r="383" spans="2:3" s="133" customFormat="1" x14ac:dyDescent="0.2">
      <c r="B383" s="137"/>
      <c r="C383" s="135"/>
    </row>
    <row r="384" spans="2:3" s="133" customFormat="1" x14ac:dyDescent="0.2">
      <c r="B384" s="137"/>
      <c r="C384" s="135"/>
    </row>
    <row r="385" spans="2:3" s="133" customFormat="1" x14ac:dyDescent="0.2">
      <c r="B385" s="137"/>
      <c r="C385" s="135"/>
    </row>
    <row r="386" spans="2:3" s="133" customFormat="1" x14ac:dyDescent="0.2">
      <c r="B386" s="137"/>
      <c r="C386" s="135"/>
    </row>
    <row r="387" spans="2:3" s="133" customFormat="1" x14ac:dyDescent="0.2">
      <c r="B387" s="137"/>
      <c r="C387" s="135"/>
    </row>
    <row r="388" spans="2:3" s="133" customFormat="1" x14ac:dyDescent="0.2">
      <c r="B388" s="137"/>
      <c r="C388" s="135"/>
    </row>
    <row r="389" spans="2:3" s="133" customFormat="1" x14ac:dyDescent="0.2">
      <c r="B389" s="137"/>
      <c r="C389" s="135"/>
    </row>
    <row r="390" spans="2:3" s="133" customFormat="1" x14ac:dyDescent="0.2">
      <c r="B390" s="137"/>
      <c r="C390" s="135"/>
    </row>
    <row r="391" spans="2:3" s="133" customFormat="1" x14ac:dyDescent="0.2">
      <c r="B391" s="137"/>
      <c r="C391" s="135"/>
    </row>
    <row r="392" spans="2:3" s="133" customFormat="1" x14ac:dyDescent="0.2">
      <c r="B392" s="137"/>
      <c r="C392" s="135"/>
    </row>
    <row r="393" spans="2:3" s="133" customFormat="1" x14ac:dyDescent="0.2">
      <c r="B393" s="137"/>
      <c r="C393" s="135"/>
    </row>
    <row r="394" spans="2:3" s="133" customFormat="1" x14ac:dyDescent="0.2">
      <c r="B394" s="137"/>
      <c r="C394" s="135"/>
    </row>
    <row r="395" spans="2:3" s="133" customFormat="1" x14ac:dyDescent="0.2">
      <c r="B395" s="137"/>
      <c r="C395" s="135"/>
    </row>
    <row r="396" spans="2:3" s="133" customFormat="1" x14ac:dyDescent="0.2">
      <c r="B396" s="137"/>
      <c r="C396" s="135"/>
    </row>
    <row r="397" spans="2:3" s="133" customFormat="1" x14ac:dyDescent="0.2">
      <c r="B397" s="137"/>
      <c r="C397" s="135"/>
    </row>
    <row r="398" spans="2:3" s="133" customFormat="1" x14ac:dyDescent="0.2">
      <c r="B398" s="137"/>
      <c r="C398" s="135"/>
    </row>
    <row r="399" spans="2:3" s="133" customFormat="1" x14ac:dyDescent="0.2">
      <c r="B399" s="137"/>
      <c r="C399" s="135"/>
    </row>
    <row r="400" spans="2:3" s="133" customFormat="1" x14ac:dyDescent="0.2">
      <c r="B400" s="137"/>
      <c r="C400" s="135"/>
    </row>
    <row r="401" spans="2:3" s="133" customFormat="1" x14ac:dyDescent="0.2">
      <c r="B401" s="137"/>
      <c r="C401" s="135"/>
    </row>
    <row r="402" spans="2:3" s="133" customFormat="1" x14ac:dyDescent="0.2">
      <c r="B402" s="137"/>
      <c r="C402" s="135"/>
    </row>
    <row r="403" spans="2:3" s="133" customFormat="1" x14ac:dyDescent="0.2">
      <c r="B403" s="137"/>
      <c r="C403" s="135"/>
    </row>
    <row r="404" spans="2:3" s="133" customFormat="1" x14ac:dyDescent="0.2">
      <c r="B404" s="137"/>
      <c r="C404" s="135"/>
    </row>
    <row r="405" spans="2:3" s="133" customFormat="1" x14ac:dyDescent="0.2">
      <c r="B405" s="137"/>
      <c r="C405" s="135"/>
    </row>
    <row r="406" spans="2:3" s="133" customFormat="1" x14ac:dyDescent="0.2">
      <c r="B406" s="137"/>
      <c r="C406" s="135"/>
    </row>
    <row r="407" spans="2:3" s="133" customFormat="1" x14ac:dyDescent="0.2">
      <c r="B407" s="137"/>
      <c r="C407" s="135"/>
    </row>
    <row r="408" spans="2:3" s="133" customFormat="1" x14ac:dyDescent="0.2">
      <c r="B408" s="137"/>
      <c r="C408" s="135"/>
    </row>
    <row r="409" spans="2:3" s="133" customFormat="1" x14ac:dyDescent="0.2">
      <c r="B409" s="137"/>
      <c r="C409" s="135"/>
    </row>
    <row r="410" spans="2:3" s="133" customFormat="1" x14ac:dyDescent="0.2">
      <c r="B410" s="137"/>
      <c r="C410" s="135"/>
    </row>
    <row r="411" spans="2:3" s="133" customFormat="1" x14ac:dyDescent="0.2">
      <c r="B411" s="137"/>
      <c r="C411" s="135"/>
    </row>
    <row r="412" spans="2:3" s="133" customFormat="1" x14ac:dyDescent="0.2">
      <c r="B412" s="137"/>
      <c r="C412" s="135"/>
    </row>
    <row r="413" spans="2:3" s="133" customFormat="1" x14ac:dyDescent="0.2">
      <c r="B413" s="137"/>
      <c r="C413" s="135"/>
    </row>
    <row r="414" spans="2:3" s="133" customFormat="1" x14ac:dyDescent="0.2">
      <c r="B414" s="137"/>
      <c r="C414" s="135"/>
    </row>
    <row r="415" spans="2:3" s="133" customFormat="1" x14ac:dyDescent="0.2">
      <c r="B415" s="137"/>
      <c r="C415" s="135"/>
    </row>
    <row r="416" spans="2:3" s="133" customFormat="1" x14ac:dyDescent="0.2">
      <c r="B416" s="137"/>
      <c r="C416" s="135"/>
    </row>
    <row r="417" spans="2:3" s="133" customFormat="1" x14ac:dyDescent="0.2">
      <c r="B417" s="137"/>
      <c r="C417" s="135"/>
    </row>
    <row r="418" spans="2:3" s="133" customFormat="1" x14ac:dyDescent="0.2">
      <c r="B418" s="137"/>
      <c r="C418" s="135"/>
    </row>
    <row r="419" spans="2:3" s="133" customFormat="1" x14ac:dyDescent="0.2">
      <c r="B419" s="137"/>
      <c r="C419" s="135"/>
    </row>
    <row r="420" spans="2:3" s="133" customFormat="1" x14ac:dyDescent="0.2">
      <c r="B420" s="137"/>
      <c r="C420" s="135"/>
    </row>
    <row r="421" spans="2:3" s="133" customFormat="1" x14ac:dyDescent="0.2">
      <c r="B421" s="137"/>
      <c r="C421" s="135"/>
    </row>
    <row r="422" spans="2:3" s="133" customFormat="1" x14ac:dyDescent="0.2">
      <c r="B422" s="137"/>
      <c r="C422" s="135"/>
    </row>
    <row r="423" spans="2:3" s="133" customFormat="1" x14ac:dyDescent="0.2">
      <c r="B423" s="137"/>
      <c r="C423" s="135"/>
    </row>
    <row r="424" spans="2:3" s="133" customFormat="1" x14ac:dyDescent="0.2">
      <c r="B424" s="137"/>
      <c r="C424" s="135"/>
    </row>
    <row r="425" spans="2:3" s="133" customFormat="1" x14ac:dyDescent="0.2">
      <c r="B425" s="137"/>
      <c r="C425" s="135"/>
    </row>
    <row r="426" spans="2:3" s="133" customFormat="1" x14ac:dyDescent="0.2">
      <c r="B426" s="137"/>
      <c r="C426" s="135"/>
    </row>
    <row r="427" spans="2:3" s="133" customFormat="1" x14ac:dyDescent="0.2">
      <c r="B427" s="137"/>
      <c r="C427" s="135"/>
    </row>
    <row r="428" spans="2:3" s="133" customFormat="1" x14ac:dyDescent="0.2">
      <c r="B428" s="137"/>
      <c r="C428" s="135"/>
    </row>
    <row r="429" spans="2:3" s="133" customFormat="1" x14ac:dyDescent="0.2">
      <c r="B429" s="137"/>
      <c r="C429" s="135"/>
    </row>
    <row r="430" spans="2:3" s="133" customFormat="1" x14ac:dyDescent="0.2">
      <c r="B430" s="137"/>
      <c r="C430" s="135"/>
    </row>
    <row r="431" spans="2:3" s="133" customFormat="1" x14ac:dyDescent="0.2">
      <c r="B431" s="137"/>
      <c r="C431" s="135"/>
    </row>
    <row r="432" spans="2:3" s="133" customFormat="1" x14ac:dyDescent="0.2">
      <c r="B432" s="137"/>
      <c r="C432" s="135"/>
    </row>
    <row r="433" spans="2:3" s="133" customFormat="1" x14ac:dyDescent="0.2">
      <c r="B433" s="137"/>
      <c r="C433" s="135"/>
    </row>
    <row r="434" spans="2:3" s="133" customFormat="1" x14ac:dyDescent="0.2">
      <c r="B434" s="137"/>
      <c r="C434" s="135"/>
    </row>
    <row r="435" spans="2:3" s="133" customFormat="1" x14ac:dyDescent="0.2">
      <c r="B435" s="137"/>
      <c r="C435" s="135"/>
    </row>
    <row r="436" spans="2:3" s="133" customFormat="1" x14ac:dyDescent="0.2">
      <c r="B436" s="137"/>
      <c r="C436" s="135"/>
    </row>
    <row r="437" spans="2:3" s="133" customFormat="1" x14ac:dyDescent="0.2">
      <c r="B437" s="137"/>
      <c r="C437" s="135"/>
    </row>
    <row r="438" spans="2:3" s="133" customFormat="1" x14ac:dyDescent="0.2">
      <c r="B438" s="137"/>
      <c r="C438" s="135"/>
    </row>
    <row r="439" spans="2:3" s="133" customFormat="1" x14ac:dyDescent="0.2">
      <c r="B439" s="137"/>
      <c r="C439" s="135"/>
    </row>
    <row r="440" spans="2:3" s="133" customFormat="1" x14ac:dyDescent="0.2">
      <c r="B440" s="137"/>
      <c r="C440" s="135"/>
    </row>
    <row r="441" spans="2:3" s="133" customFormat="1" x14ac:dyDescent="0.2">
      <c r="B441" s="137"/>
      <c r="C441" s="135"/>
    </row>
    <row r="442" spans="2:3" s="133" customFormat="1" x14ac:dyDescent="0.2">
      <c r="B442" s="137"/>
      <c r="C442" s="135"/>
    </row>
    <row r="443" spans="2:3" s="133" customFormat="1" x14ac:dyDescent="0.2">
      <c r="B443" s="137"/>
      <c r="C443" s="135"/>
    </row>
    <row r="444" spans="2:3" s="133" customFormat="1" x14ac:dyDescent="0.2">
      <c r="B444" s="137"/>
      <c r="C444" s="135"/>
    </row>
    <row r="445" spans="2:3" s="133" customFormat="1" x14ac:dyDescent="0.2">
      <c r="B445" s="137"/>
      <c r="C445" s="135"/>
    </row>
    <row r="446" spans="2:3" s="133" customFormat="1" x14ac:dyDescent="0.2">
      <c r="B446" s="137"/>
      <c r="C446" s="135"/>
    </row>
    <row r="447" spans="2:3" s="133" customFormat="1" x14ac:dyDescent="0.2">
      <c r="B447" s="137"/>
      <c r="C447" s="135"/>
    </row>
    <row r="448" spans="2:3" s="133" customFormat="1" x14ac:dyDescent="0.2">
      <c r="B448" s="137"/>
      <c r="C448" s="135"/>
    </row>
    <row r="449" spans="2:3" s="133" customFormat="1" x14ac:dyDescent="0.2">
      <c r="B449" s="137"/>
      <c r="C449" s="135"/>
    </row>
  </sheetData>
  <mergeCells count="6">
    <mergeCell ref="A1:F1"/>
    <mergeCell ref="A2:F2"/>
    <mergeCell ref="A5:A6"/>
    <mergeCell ref="E4:F4"/>
    <mergeCell ref="E5:F5"/>
    <mergeCell ref="D5:D6"/>
  </mergeCells>
  <phoneticPr fontId="1" type="noConversion"/>
  <pageMargins left="0.78740157480314998" right="0.27559055118110198" top="0.39370078740157499" bottom="0.59055118110236204" header="0.15748031496063" footer="0.23622047244094499"/>
  <pageSetup paperSize="9" firstPageNumber="13" orientation="portrait" useFirstPageNumber="1" r:id="rId1"/>
  <headerFooter alignWithMargins="0">
    <oddFooter>&amp;C&amp;P&amp;RԲյուջե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244"/>
  <sheetViews>
    <sheetView showGridLines="0" view="pageLayout" topLeftCell="A46" workbookViewId="0">
      <selection activeCell="D5" sqref="D5"/>
    </sheetView>
  </sheetViews>
  <sheetFormatPr defaultColWidth="9.140625" defaultRowHeight="12.75" x14ac:dyDescent="0.2"/>
  <cols>
    <col min="1" max="1" width="6.28515625" style="136" customWidth="1"/>
    <col min="2" max="2" width="36.140625" style="136" customWidth="1"/>
    <col min="3" max="3" width="13.5703125" style="136" customWidth="1"/>
    <col min="4" max="4" width="13" style="136" customWidth="1"/>
    <col min="5" max="5" width="13.42578125" style="136" customWidth="1"/>
    <col min="6" max="6" width="11.140625" style="136" customWidth="1"/>
    <col min="7" max="16384" width="9.140625" style="136"/>
  </cols>
  <sheetData>
    <row r="1" spans="1:6" ht="18" x14ac:dyDescent="0.25">
      <c r="A1" s="270" t="s">
        <v>396</v>
      </c>
      <c r="B1" s="270"/>
      <c r="C1" s="270"/>
      <c r="D1" s="270"/>
      <c r="E1" s="270"/>
      <c r="F1" s="64"/>
    </row>
    <row r="2" spans="1:6" x14ac:dyDescent="0.2">
      <c r="A2" s="64"/>
      <c r="B2" s="64"/>
      <c r="C2" s="64"/>
      <c r="D2" s="64"/>
      <c r="E2" s="64"/>
      <c r="F2" s="64"/>
    </row>
    <row r="3" spans="1:6" ht="29.25" customHeight="1" x14ac:dyDescent="0.25">
      <c r="A3" s="288" t="s">
        <v>475</v>
      </c>
      <c r="B3" s="288"/>
      <c r="C3" s="288"/>
      <c r="D3" s="288"/>
      <c r="E3" s="288"/>
      <c r="F3" s="64"/>
    </row>
    <row r="4" spans="1:6" x14ac:dyDescent="0.2">
      <c r="A4" s="201" t="s">
        <v>474</v>
      </c>
      <c r="B4" s="201"/>
      <c r="C4" s="201"/>
      <c r="D4" s="201"/>
      <c r="E4" s="64"/>
      <c r="F4" s="64"/>
    </row>
    <row r="5" spans="1:6" x14ac:dyDescent="0.2">
      <c r="A5" s="64"/>
      <c r="B5" s="64"/>
      <c r="C5" s="64"/>
      <c r="D5" s="64"/>
      <c r="E5" s="6" t="s">
        <v>696</v>
      </c>
      <c r="F5" s="64"/>
    </row>
    <row r="6" spans="1:6" ht="30" customHeight="1" x14ac:dyDescent="0.2">
      <c r="A6" s="294" t="s">
        <v>415</v>
      </c>
      <c r="B6" s="294"/>
      <c r="C6" s="295" t="s">
        <v>438</v>
      </c>
      <c r="D6" s="298" t="s">
        <v>395</v>
      </c>
      <c r="E6" s="298"/>
      <c r="F6" s="64"/>
    </row>
    <row r="7" spans="1:6" ht="25.5" x14ac:dyDescent="0.2">
      <c r="A7" s="294"/>
      <c r="B7" s="294"/>
      <c r="C7" s="297"/>
      <c r="D7" s="203" t="s">
        <v>426</v>
      </c>
      <c r="E7" s="203" t="s">
        <v>298</v>
      </c>
      <c r="F7" s="64"/>
    </row>
    <row r="8" spans="1:6" x14ac:dyDescent="0.2">
      <c r="A8" s="103">
        <v>1</v>
      </c>
      <c r="B8" s="103">
        <v>2</v>
      </c>
      <c r="C8" s="103">
        <v>3</v>
      </c>
      <c r="D8" s="103">
        <v>4</v>
      </c>
      <c r="E8" s="103">
        <v>5</v>
      </c>
      <c r="F8" s="64"/>
    </row>
    <row r="9" spans="1:6" ht="30" customHeight="1" x14ac:dyDescent="0.2">
      <c r="A9" s="205">
        <v>8000</v>
      </c>
      <c r="B9" s="206" t="s">
        <v>342</v>
      </c>
      <c r="C9" s="106">
        <f>D9+E9</f>
        <v>-236428.2</v>
      </c>
      <c r="D9" s="38">
        <v>0</v>
      </c>
      <c r="E9" s="38">
        <v>-236428.2</v>
      </c>
      <c r="F9" s="64"/>
    </row>
    <row r="10" spans="1:6" x14ac:dyDescent="0.2">
      <c r="A10" s="64"/>
      <c r="B10" s="64"/>
      <c r="C10" s="64"/>
      <c r="D10" s="64"/>
      <c r="E10" s="64"/>
      <c r="F10" s="64"/>
    </row>
    <row r="11" spans="1:6" x14ac:dyDescent="0.2">
      <c r="A11" s="64"/>
      <c r="B11" s="64"/>
      <c r="C11" s="64"/>
      <c r="D11" s="64"/>
      <c r="E11" s="64"/>
      <c r="F11" s="64"/>
    </row>
    <row r="12" spans="1:6" x14ac:dyDescent="0.2">
      <c r="A12" s="64"/>
      <c r="B12" s="64"/>
      <c r="C12" s="64"/>
      <c r="D12" s="64"/>
      <c r="E12" s="64"/>
      <c r="F12" s="64"/>
    </row>
    <row r="13" spans="1:6" ht="18" x14ac:dyDescent="0.25">
      <c r="A13" s="270" t="s">
        <v>569</v>
      </c>
      <c r="B13" s="270"/>
      <c r="C13" s="270"/>
      <c r="D13" s="270"/>
      <c r="E13" s="270"/>
      <c r="F13" s="270"/>
    </row>
    <row r="14" spans="1:6" ht="15.75" x14ac:dyDescent="0.25">
      <c r="A14" s="64"/>
      <c r="B14" s="207"/>
      <c r="C14" s="64"/>
      <c r="D14" s="64"/>
      <c r="E14" s="64"/>
      <c r="F14" s="64"/>
    </row>
    <row r="15" spans="1:6" ht="30" customHeight="1" x14ac:dyDescent="0.25">
      <c r="A15" s="288" t="s">
        <v>343</v>
      </c>
      <c r="B15" s="288"/>
      <c r="C15" s="288"/>
      <c r="D15" s="288"/>
      <c r="E15" s="288"/>
      <c r="F15" s="288"/>
    </row>
    <row r="16" spans="1:6" ht="14.25" customHeight="1" x14ac:dyDescent="0.2">
      <c r="A16" s="201" t="s">
        <v>579</v>
      </c>
      <c r="B16" s="64"/>
      <c r="C16" s="64"/>
      <c r="D16" s="64"/>
      <c r="E16" s="64"/>
      <c r="F16" s="64"/>
    </row>
    <row r="17" spans="1:7" ht="14.25" customHeight="1" x14ac:dyDescent="0.2">
      <c r="A17" s="64"/>
      <c r="B17" s="64"/>
      <c r="C17" s="64"/>
      <c r="D17" s="64"/>
      <c r="E17" s="6" t="s">
        <v>468</v>
      </c>
      <c r="F17" s="64"/>
    </row>
    <row r="18" spans="1:7" ht="51" customHeight="1" x14ac:dyDescent="0.2">
      <c r="A18" s="299" t="s">
        <v>311</v>
      </c>
      <c r="B18" s="208" t="s">
        <v>312</v>
      </c>
      <c r="C18" s="208"/>
      <c r="D18" s="295" t="s">
        <v>473</v>
      </c>
      <c r="E18" s="204" t="s">
        <v>571</v>
      </c>
      <c r="F18" s="204"/>
    </row>
    <row r="19" spans="1:7" ht="25.5" x14ac:dyDescent="0.2">
      <c r="A19" s="300"/>
      <c r="B19" s="202" t="s">
        <v>313</v>
      </c>
      <c r="C19" s="209" t="s">
        <v>314</v>
      </c>
      <c r="D19" s="296"/>
      <c r="E19" s="203" t="s">
        <v>464</v>
      </c>
      <c r="F19" s="203" t="s">
        <v>465</v>
      </c>
    </row>
    <row r="20" spans="1:7" x14ac:dyDescent="0.2">
      <c r="A20" s="103">
        <v>1</v>
      </c>
      <c r="B20" s="103">
        <v>2</v>
      </c>
      <c r="C20" s="103" t="s">
        <v>315</v>
      </c>
      <c r="D20" s="103">
        <v>4</v>
      </c>
      <c r="E20" s="103">
        <v>5</v>
      </c>
      <c r="F20" s="103">
        <v>6</v>
      </c>
    </row>
    <row r="21" spans="1:7" s="138" customFormat="1" ht="13.5" customHeight="1" x14ac:dyDescent="0.2">
      <c r="A21" s="205">
        <v>8010</v>
      </c>
      <c r="B21" s="210" t="s">
        <v>1004</v>
      </c>
      <c r="C21" s="211"/>
      <c r="D21" s="212">
        <f>SUM(E21:F21)</f>
        <v>0</v>
      </c>
      <c r="E21" s="213">
        <f>E50</f>
        <v>0</v>
      </c>
      <c r="F21" s="213">
        <v>0</v>
      </c>
    </row>
    <row r="22" spans="1:7" ht="12" customHeight="1" x14ac:dyDescent="0.2">
      <c r="A22" s="205">
        <v>8100</v>
      </c>
      <c r="B22" s="210" t="s">
        <v>1005</v>
      </c>
      <c r="C22" s="123"/>
      <c r="D22" s="212">
        <f t="shared" ref="D22:D34" si="0">SUM(E22:F22)</f>
        <v>236428.2</v>
      </c>
      <c r="E22" s="38">
        <f>E23+E42</f>
        <v>0</v>
      </c>
      <c r="F22" s="38">
        <f>F23+F42</f>
        <v>236428.2</v>
      </c>
      <c r="G22" s="138"/>
    </row>
    <row r="23" spans="1:7" ht="12.75" customHeight="1" x14ac:dyDescent="0.2">
      <c r="A23" s="214">
        <v>8110</v>
      </c>
      <c r="B23" s="215" t="s">
        <v>1006</v>
      </c>
      <c r="C23" s="123"/>
      <c r="D23" s="212">
        <f t="shared" si="0"/>
        <v>0</v>
      </c>
      <c r="E23" s="24">
        <f>E27</f>
        <v>0</v>
      </c>
      <c r="F23" s="24">
        <f>F24+F27</f>
        <v>0</v>
      </c>
    </row>
    <row r="24" spans="1:7" ht="36" customHeight="1" x14ac:dyDescent="0.2">
      <c r="A24" s="214">
        <v>8111</v>
      </c>
      <c r="B24" s="50" t="s">
        <v>79</v>
      </c>
      <c r="C24" s="123"/>
      <c r="D24" s="212">
        <f t="shared" si="0"/>
        <v>0</v>
      </c>
      <c r="E24" s="216" t="s">
        <v>490</v>
      </c>
      <c r="F24" s="24">
        <f>SUM(F25:F26)</f>
        <v>0</v>
      </c>
    </row>
    <row r="25" spans="1:7" x14ac:dyDescent="0.2">
      <c r="A25" s="214">
        <v>8112</v>
      </c>
      <c r="B25" s="217" t="s">
        <v>400</v>
      </c>
      <c r="C25" s="218" t="s">
        <v>429</v>
      </c>
      <c r="D25" s="212">
        <f t="shared" si="0"/>
        <v>0</v>
      </c>
      <c r="E25" s="216" t="s">
        <v>490</v>
      </c>
      <c r="F25" s="106"/>
    </row>
    <row r="26" spans="1:7" x14ac:dyDescent="0.2">
      <c r="A26" s="214">
        <v>8113</v>
      </c>
      <c r="B26" s="217" t="s">
        <v>397</v>
      </c>
      <c r="C26" s="218" t="s">
        <v>430</v>
      </c>
      <c r="D26" s="212">
        <f t="shared" si="0"/>
        <v>0</v>
      </c>
      <c r="E26" s="216" t="s">
        <v>490</v>
      </c>
      <c r="F26" s="106"/>
    </row>
    <row r="27" spans="1:7" ht="24" customHeight="1" x14ac:dyDescent="0.2">
      <c r="A27" s="214">
        <v>8120</v>
      </c>
      <c r="B27" s="50" t="s">
        <v>1007</v>
      </c>
      <c r="C27" s="218"/>
      <c r="D27" s="212">
        <f t="shared" si="0"/>
        <v>0</v>
      </c>
      <c r="E27" s="24">
        <f>E35</f>
        <v>0</v>
      </c>
      <c r="F27" s="24">
        <f>F28+F35</f>
        <v>0</v>
      </c>
    </row>
    <row r="28" spans="1:7" s="139" customFormat="1" ht="14.25" customHeight="1" x14ac:dyDescent="0.2">
      <c r="A28" s="214">
        <v>8121</v>
      </c>
      <c r="B28" s="50" t="s">
        <v>357</v>
      </c>
      <c r="C28" s="218"/>
      <c r="D28" s="212">
        <f t="shared" si="0"/>
        <v>0</v>
      </c>
      <c r="E28" s="216" t="s">
        <v>490</v>
      </c>
      <c r="F28" s="219">
        <f>F29+F34</f>
        <v>0</v>
      </c>
    </row>
    <row r="29" spans="1:7" s="139" customFormat="1" ht="12.75" customHeight="1" x14ac:dyDescent="0.2">
      <c r="A29" s="205">
        <v>8122</v>
      </c>
      <c r="B29" s="215" t="s">
        <v>358</v>
      </c>
      <c r="C29" s="218" t="s">
        <v>431</v>
      </c>
      <c r="D29" s="212">
        <f t="shared" si="0"/>
        <v>0</v>
      </c>
      <c r="E29" s="216" t="s">
        <v>490</v>
      </c>
      <c r="F29" s="219">
        <f>F30+F31</f>
        <v>0</v>
      </c>
    </row>
    <row r="30" spans="1:7" s="139" customFormat="1" x14ac:dyDescent="0.2">
      <c r="A30" s="205">
        <v>8123</v>
      </c>
      <c r="B30" s="220" t="s">
        <v>416</v>
      </c>
      <c r="C30" s="218"/>
      <c r="D30" s="212">
        <f t="shared" si="0"/>
        <v>0</v>
      </c>
      <c r="E30" s="216" t="s">
        <v>490</v>
      </c>
      <c r="F30" s="219"/>
    </row>
    <row r="31" spans="1:7" s="139" customFormat="1" x14ac:dyDescent="0.2">
      <c r="A31" s="205">
        <v>8124</v>
      </c>
      <c r="B31" s="220" t="s">
        <v>418</v>
      </c>
      <c r="C31" s="218"/>
      <c r="D31" s="212">
        <f t="shared" si="0"/>
        <v>0</v>
      </c>
      <c r="E31" s="216" t="s">
        <v>490</v>
      </c>
      <c r="F31" s="219"/>
    </row>
    <row r="32" spans="1:7" s="139" customFormat="1" ht="24.75" customHeight="1" x14ac:dyDescent="0.2">
      <c r="A32" s="205">
        <v>8130</v>
      </c>
      <c r="B32" s="215" t="s">
        <v>359</v>
      </c>
      <c r="C32" s="218" t="s">
        <v>432</v>
      </c>
      <c r="D32" s="212">
        <f t="shared" si="0"/>
        <v>0</v>
      </c>
      <c r="E32" s="216" t="s">
        <v>490</v>
      </c>
      <c r="F32" s="219">
        <f>SUM(F33:F34)</f>
        <v>0</v>
      </c>
    </row>
    <row r="33" spans="1:6" s="139" customFormat="1" x14ac:dyDescent="0.2">
      <c r="A33" s="205">
        <v>8131</v>
      </c>
      <c r="B33" s="220" t="s">
        <v>422</v>
      </c>
      <c r="C33" s="218"/>
      <c r="D33" s="212">
        <f t="shared" si="0"/>
        <v>0</v>
      </c>
      <c r="E33" s="216" t="s">
        <v>490</v>
      </c>
      <c r="F33" s="219"/>
    </row>
    <row r="34" spans="1:6" s="139" customFormat="1" x14ac:dyDescent="0.2">
      <c r="A34" s="205">
        <v>8132</v>
      </c>
      <c r="B34" s="220" t="s">
        <v>420</v>
      </c>
      <c r="C34" s="218"/>
      <c r="D34" s="212">
        <f t="shared" si="0"/>
        <v>0</v>
      </c>
      <c r="E34" s="216" t="s">
        <v>490</v>
      </c>
      <c r="F34" s="219"/>
    </row>
    <row r="35" spans="1:6" s="139" customFormat="1" ht="13.5" customHeight="1" x14ac:dyDescent="0.2">
      <c r="A35" s="205">
        <v>8140</v>
      </c>
      <c r="B35" s="215" t="s">
        <v>360</v>
      </c>
      <c r="C35" s="218"/>
      <c r="D35" s="106">
        <f>SUM(E35:F35)</f>
        <v>0</v>
      </c>
      <c r="E35" s="24">
        <f>SUM(E36)</f>
        <v>0</v>
      </c>
      <c r="F35" s="24">
        <f>F36+F39</f>
        <v>0</v>
      </c>
    </row>
    <row r="36" spans="1:6" s="139" customFormat="1" ht="25.5" customHeight="1" x14ac:dyDescent="0.2">
      <c r="A36" s="205">
        <v>8141</v>
      </c>
      <c r="B36" s="215" t="s">
        <v>361</v>
      </c>
      <c r="C36" s="218" t="s">
        <v>431</v>
      </c>
      <c r="D36" s="106">
        <f t="shared" ref="D36:D72" si="1">SUM(E36:F36)</f>
        <v>0</v>
      </c>
      <c r="E36" s="24">
        <f>SUM(E37:E38)</f>
        <v>0</v>
      </c>
      <c r="F36" s="24">
        <f>SUM(F37:F38)</f>
        <v>0</v>
      </c>
    </row>
    <row r="37" spans="1:6" s="139" customFormat="1" x14ac:dyDescent="0.2">
      <c r="A37" s="205">
        <v>8142</v>
      </c>
      <c r="B37" s="220" t="s">
        <v>423</v>
      </c>
      <c r="C37" s="110"/>
      <c r="D37" s="106">
        <f t="shared" si="1"/>
        <v>0</v>
      </c>
      <c r="E37" s="221"/>
      <c r="F37" s="216" t="s">
        <v>490</v>
      </c>
    </row>
    <row r="38" spans="1:6" s="139" customFormat="1" x14ac:dyDescent="0.2">
      <c r="A38" s="205">
        <v>8143</v>
      </c>
      <c r="B38" s="220" t="s">
        <v>424</v>
      </c>
      <c r="C38" s="110"/>
      <c r="D38" s="106">
        <f t="shared" si="1"/>
        <v>0</v>
      </c>
      <c r="E38" s="221"/>
      <c r="F38" s="219"/>
    </row>
    <row r="39" spans="1:6" s="139" customFormat="1" ht="23.25" customHeight="1" x14ac:dyDescent="0.2">
      <c r="A39" s="205">
        <v>8150</v>
      </c>
      <c r="B39" s="215" t="s">
        <v>362</v>
      </c>
      <c r="C39" s="222" t="s">
        <v>432</v>
      </c>
      <c r="D39" s="106">
        <f t="shared" si="1"/>
        <v>0</v>
      </c>
      <c r="E39" s="24">
        <f>-SUM(E40:E41)</f>
        <v>0</v>
      </c>
      <c r="F39" s="24">
        <f>F41</f>
        <v>0</v>
      </c>
    </row>
    <row r="40" spans="1:6" x14ac:dyDescent="0.2">
      <c r="A40" s="205">
        <v>8151</v>
      </c>
      <c r="B40" s="220" t="s">
        <v>422</v>
      </c>
      <c r="C40" s="222"/>
      <c r="D40" s="106">
        <f t="shared" si="1"/>
        <v>0</v>
      </c>
      <c r="E40" s="221"/>
      <c r="F40" s="109" t="s">
        <v>701</v>
      </c>
    </row>
    <row r="41" spans="1:6" x14ac:dyDescent="0.2">
      <c r="A41" s="205">
        <v>8152</v>
      </c>
      <c r="B41" s="220" t="s">
        <v>421</v>
      </c>
      <c r="C41" s="222"/>
      <c r="D41" s="106">
        <f t="shared" si="1"/>
        <v>0</v>
      </c>
      <c r="E41" s="221"/>
      <c r="F41" s="219"/>
    </row>
    <row r="42" spans="1:6" ht="12" customHeight="1" x14ac:dyDescent="0.2">
      <c r="A42" s="205">
        <v>8160</v>
      </c>
      <c r="B42" s="215" t="s">
        <v>1008</v>
      </c>
      <c r="C42" s="222"/>
      <c r="D42" s="106">
        <f t="shared" si="1"/>
        <v>236428.2</v>
      </c>
      <c r="E42" s="38">
        <f>E47+E50-E58+E59</f>
        <v>0</v>
      </c>
      <c r="F42" s="38">
        <f>F47+F50-F58+F59</f>
        <v>236428.2</v>
      </c>
    </row>
    <row r="43" spans="1:6" ht="24.75" customHeight="1" x14ac:dyDescent="0.2">
      <c r="A43" s="205">
        <v>8161</v>
      </c>
      <c r="B43" s="50" t="s">
        <v>80</v>
      </c>
      <c r="C43" s="222"/>
      <c r="D43" s="106">
        <f t="shared" si="1"/>
        <v>0</v>
      </c>
      <c r="E43" s="203" t="s">
        <v>490</v>
      </c>
      <c r="F43" s="38">
        <f>SUM(F44:F46)</f>
        <v>0</v>
      </c>
    </row>
    <row r="44" spans="1:6" ht="36.75" customHeight="1" x14ac:dyDescent="0.2">
      <c r="A44" s="205">
        <v>8162</v>
      </c>
      <c r="B44" s="220" t="s">
        <v>392</v>
      </c>
      <c r="C44" s="222" t="s">
        <v>433</v>
      </c>
      <c r="D44" s="106">
        <f t="shared" si="1"/>
        <v>0</v>
      </c>
      <c r="E44" s="216" t="s">
        <v>490</v>
      </c>
      <c r="F44" s="106"/>
    </row>
    <row r="45" spans="1:6" ht="96.75" customHeight="1" x14ac:dyDescent="0.2">
      <c r="A45" s="223">
        <v>8163</v>
      </c>
      <c r="B45" s="220" t="s">
        <v>391</v>
      </c>
      <c r="C45" s="222" t="s">
        <v>433</v>
      </c>
      <c r="D45" s="106">
        <f t="shared" si="1"/>
        <v>0</v>
      </c>
      <c r="E45" s="203" t="s">
        <v>490</v>
      </c>
      <c r="F45" s="212"/>
    </row>
    <row r="46" spans="1:6" ht="24" x14ac:dyDescent="0.2">
      <c r="A46" s="205">
        <v>8164</v>
      </c>
      <c r="B46" s="220" t="s">
        <v>393</v>
      </c>
      <c r="C46" s="222" t="s">
        <v>434</v>
      </c>
      <c r="D46" s="106">
        <f t="shared" si="1"/>
        <v>0</v>
      </c>
      <c r="E46" s="216" t="s">
        <v>490</v>
      </c>
      <c r="F46" s="106"/>
    </row>
    <row r="47" spans="1:6" ht="14.25" customHeight="1" x14ac:dyDescent="0.2">
      <c r="A47" s="205">
        <v>8170</v>
      </c>
      <c r="B47" s="50" t="s">
        <v>81</v>
      </c>
      <c r="C47" s="222"/>
      <c r="D47" s="106">
        <f t="shared" si="1"/>
        <v>0</v>
      </c>
      <c r="E47" s="224">
        <f>SUM(E48:E49)</f>
        <v>0</v>
      </c>
      <c r="F47" s="224">
        <f>SUM(F48:F49)</f>
        <v>0</v>
      </c>
    </row>
    <row r="48" spans="1:6" ht="36" x14ac:dyDescent="0.2">
      <c r="A48" s="205">
        <v>8171</v>
      </c>
      <c r="B48" s="220" t="s">
        <v>398</v>
      </c>
      <c r="C48" s="222" t="s">
        <v>435</v>
      </c>
      <c r="D48" s="106">
        <f t="shared" si="1"/>
        <v>0</v>
      </c>
      <c r="E48" s="146"/>
      <c r="F48" s="106"/>
    </row>
    <row r="49" spans="1:6" x14ac:dyDescent="0.2">
      <c r="A49" s="205">
        <v>8172</v>
      </c>
      <c r="B49" s="217" t="s">
        <v>399</v>
      </c>
      <c r="C49" s="222" t="s">
        <v>436</v>
      </c>
      <c r="D49" s="106">
        <f t="shared" si="1"/>
        <v>0</v>
      </c>
      <c r="E49" s="146"/>
      <c r="F49" s="106"/>
    </row>
    <row r="50" spans="1:6" ht="39" customHeight="1" x14ac:dyDescent="0.2">
      <c r="A50" s="225">
        <v>8190</v>
      </c>
      <c r="B50" s="50" t="s">
        <v>622</v>
      </c>
      <c r="C50" s="205"/>
      <c r="D50" s="106">
        <f t="shared" si="1"/>
        <v>236428.2</v>
      </c>
      <c r="E50" s="213">
        <f>SUM(E54)</f>
        <v>0</v>
      </c>
      <c r="F50" s="38">
        <f>SUM(F54,E53)</f>
        <v>236428.2</v>
      </c>
    </row>
    <row r="51" spans="1:6" ht="36" x14ac:dyDescent="0.2">
      <c r="A51" s="223">
        <v>8191</v>
      </c>
      <c r="B51" s="188" t="s">
        <v>879</v>
      </c>
      <c r="C51" s="226">
        <v>9320</v>
      </c>
      <c r="D51" s="106">
        <v>0</v>
      </c>
      <c r="E51" s="227">
        <v>0</v>
      </c>
      <c r="F51" s="109" t="s">
        <v>701</v>
      </c>
    </row>
    <row r="52" spans="1:6" ht="60" x14ac:dyDescent="0.2">
      <c r="A52" s="223">
        <v>8192</v>
      </c>
      <c r="B52" s="220" t="s">
        <v>394</v>
      </c>
      <c r="C52" s="205"/>
      <c r="D52" s="228"/>
      <c r="E52" s="229"/>
      <c r="F52" s="230" t="s">
        <v>490</v>
      </c>
    </row>
    <row r="53" spans="1:6" ht="23.25" customHeight="1" x14ac:dyDescent="0.2">
      <c r="A53" s="223">
        <v>8193</v>
      </c>
      <c r="B53" s="220" t="s">
        <v>623</v>
      </c>
      <c r="C53" s="205"/>
      <c r="D53" s="106">
        <f t="shared" ref="D53:D54" si="2">SUM(E53:F53)</f>
        <v>86566.6</v>
      </c>
      <c r="E53" s="231">
        <v>86566.6</v>
      </c>
      <c r="F53" s="230" t="s">
        <v>701</v>
      </c>
    </row>
    <row r="54" spans="1:6" ht="24.75" customHeight="1" x14ac:dyDescent="0.2">
      <c r="A54" s="223">
        <v>8194</v>
      </c>
      <c r="B54" s="220" t="s">
        <v>83</v>
      </c>
      <c r="C54" s="143">
        <v>9330</v>
      </c>
      <c r="D54" s="106">
        <f t="shared" si="2"/>
        <v>149861.6</v>
      </c>
      <c r="E54" s="230" t="s">
        <v>490</v>
      </c>
      <c r="F54" s="232">
        <v>149861.6</v>
      </c>
    </row>
    <row r="55" spans="1:6" ht="36" customHeight="1" x14ac:dyDescent="0.2">
      <c r="A55" s="223">
        <v>8195</v>
      </c>
      <c r="B55" s="220" t="s">
        <v>341</v>
      </c>
      <c r="C55" s="143"/>
      <c r="D55" s="229">
        <v>149861.6</v>
      </c>
      <c r="E55" s="230" t="s">
        <v>490</v>
      </c>
      <c r="F55" s="229">
        <v>149861.6</v>
      </c>
    </row>
    <row r="56" spans="1:6" ht="38.25" customHeight="1" x14ac:dyDescent="0.2">
      <c r="A56" s="223">
        <v>8196</v>
      </c>
      <c r="B56" s="220" t="s">
        <v>624</v>
      </c>
      <c r="C56" s="143"/>
      <c r="D56" s="228">
        <v>0</v>
      </c>
      <c r="E56" s="230" t="s">
        <v>490</v>
      </c>
      <c r="F56" s="233">
        <v>0</v>
      </c>
    </row>
    <row r="57" spans="1:6" ht="39.75" customHeight="1" x14ac:dyDescent="0.2">
      <c r="A57" s="223">
        <v>8197</v>
      </c>
      <c r="B57" s="50" t="s">
        <v>339</v>
      </c>
      <c r="C57" s="234"/>
      <c r="D57" s="230" t="s">
        <v>490</v>
      </c>
      <c r="E57" s="230" t="s">
        <v>490</v>
      </c>
      <c r="F57" s="230" t="s">
        <v>490</v>
      </c>
    </row>
    <row r="58" spans="1:6" ht="49.5" customHeight="1" x14ac:dyDescent="0.2">
      <c r="A58" s="223">
        <v>8198</v>
      </c>
      <c r="B58" s="50" t="s">
        <v>340</v>
      </c>
      <c r="C58" s="234"/>
      <c r="D58" s="216" t="s">
        <v>490</v>
      </c>
      <c r="E58" s="152"/>
      <c r="F58" s="152"/>
    </row>
    <row r="59" spans="1:6" ht="36" customHeight="1" x14ac:dyDescent="0.2">
      <c r="A59" s="223">
        <v>8199</v>
      </c>
      <c r="B59" s="50" t="s">
        <v>1009</v>
      </c>
      <c r="C59" s="234"/>
      <c r="D59" s="106">
        <v>0</v>
      </c>
      <c r="E59" s="24">
        <f>E21-E23-E47-E50-E58-E62</f>
        <v>0</v>
      </c>
      <c r="F59" s="24">
        <v>0</v>
      </c>
    </row>
    <row r="60" spans="1:6" ht="36" x14ac:dyDescent="0.2">
      <c r="A60" s="223" t="s">
        <v>302</v>
      </c>
      <c r="B60" s="220" t="s">
        <v>880</v>
      </c>
      <c r="C60" s="234"/>
      <c r="D60" s="106">
        <f t="shared" si="1"/>
        <v>0</v>
      </c>
      <c r="E60" s="216" t="s">
        <v>490</v>
      </c>
      <c r="F60" s="106"/>
    </row>
    <row r="61" spans="1:6" ht="12.75" customHeight="1" x14ac:dyDescent="0.2">
      <c r="A61" s="214">
        <v>8200</v>
      </c>
      <c r="B61" s="210" t="s">
        <v>1010</v>
      </c>
      <c r="C61" s="205"/>
      <c r="D61" s="106">
        <f t="shared" si="1"/>
        <v>0</v>
      </c>
      <c r="E61" s="38">
        <f>SUM(E62)</f>
        <v>0</v>
      </c>
      <c r="F61" s="38">
        <f>SUM(F62)</f>
        <v>0</v>
      </c>
    </row>
    <row r="62" spans="1:6" ht="13.5" customHeight="1" x14ac:dyDescent="0.2">
      <c r="A62" s="214">
        <v>8210</v>
      </c>
      <c r="B62" s="235" t="s">
        <v>1011</v>
      </c>
      <c r="C62" s="205"/>
      <c r="D62" s="106">
        <f t="shared" si="1"/>
        <v>0</v>
      </c>
      <c r="E62" s="38">
        <f>E66</f>
        <v>0</v>
      </c>
      <c r="F62" s="38">
        <f>SUM(F63+F66)</f>
        <v>0</v>
      </c>
    </row>
    <row r="63" spans="1:6" ht="36" x14ac:dyDescent="0.2">
      <c r="A63" s="214">
        <v>8211</v>
      </c>
      <c r="B63" s="50" t="s">
        <v>882</v>
      </c>
      <c r="C63" s="205"/>
      <c r="D63" s="106">
        <f t="shared" si="1"/>
        <v>0</v>
      </c>
      <c r="E63" s="216" t="s">
        <v>490</v>
      </c>
      <c r="F63" s="38">
        <f>SUM(F64:F65)</f>
        <v>0</v>
      </c>
    </row>
    <row r="64" spans="1:6" x14ac:dyDescent="0.2">
      <c r="A64" s="214">
        <v>8212</v>
      </c>
      <c r="B64" s="217" t="s">
        <v>400</v>
      </c>
      <c r="C64" s="222" t="s">
        <v>404</v>
      </c>
      <c r="D64" s="106">
        <f t="shared" si="1"/>
        <v>0</v>
      </c>
      <c r="E64" s="216" t="s">
        <v>490</v>
      </c>
      <c r="F64" s="106"/>
    </row>
    <row r="65" spans="1:6" x14ac:dyDescent="0.2">
      <c r="A65" s="214">
        <v>8213</v>
      </c>
      <c r="B65" s="217" t="s">
        <v>397</v>
      </c>
      <c r="C65" s="222" t="s">
        <v>405</v>
      </c>
      <c r="D65" s="106">
        <f t="shared" si="1"/>
        <v>0</v>
      </c>
      <c r="E65" s="216" t="s">
        <v>490</v>
      </c>
      <c r="F65" s="106"/>
    </row>
    <row r="66" spans="1:6" ht="36" customHeight="1" x14ac:dyDescent="0.2">
      <c r="A66" s="214">
        <v>8220</v>
      </c>
      <c r="B66" s="50" t="s">
        <v>1012</v>
      </c>
      <c r="C66" s="205"/>
      <c r="D66" s="106">
        <f t="shared" si="1"/>
        <v>0</v>
      </c>
      <c r="E66" s="106"/>
      <c r="F66" s="38">
        <f>SUM(F67+F70)</f>
        <v>0</v>
      </c>
    </row>
    <row r="67" spans="1:6" ht="12.75" customHeight="1" x14ac:dyDescent="0.2">
      <c r="A67" s="214">
        <v>8221</v>
      </c>
      <c r="B67" s="50" t="s">
        <v>881</v>
      </c>
      <c r="C67" s="205"/>
      <c r="D67" s="106">
        <f t="shared" si="1"/>
        <v>0</v>
      </c>
      <c r="E67" s="216" t="s">
        <v>490</v>
      </c>
      <c r="F67" s="38">
        <f>SUM(F68:F69)</f>
        <v>0</v>
      </c>
    </row>
    <row r="68" spans="1:6" ht="12.75" customHeight="1" x14ac:dyDescent="0.2">
      <c r="A68" s="205">
        <v>8222</v>
      </c>
      <c r="B68" s="220" t="s">
        <v>417</v>
      </c>
      <c r="C68" s="222" t="s">
        <v>406</v>
      </c>
      <c r="D68" s="106">
        <f t="shared" si="1"/>
        <v>0</v>
      </c>
      <c r="E68" s="216" t="s">
        <v>490</v>
      </c>
      <c r="F68" s="106"/>
    </row>
    <row r="69" spans="1:6" ht="24" hidden="1" customHeight="1" x14ac:dyDescent="0.2">
      <c r="A69" s="205">
        <v>8230</v>
      </c>
      <c r="B69" s="220" t="s">
        <v>419</v>
      </c>
      <c r="C69" s="222" t="s">
        <v>407</v>
      </c>
      <c r="D69" s="106">
        <f t="shared" si="1"/>
        <v>0</v>
      </c>
      <c r="E69" s="216" t="s">
        <v>490</v>
      </c>
      <c r="F69" s="106"/>
    </row>
    <row r="70" spans="1:6" ht="12.75" hidden="1" customHeight="1" x14ac:dyDescent="0.2">
      <c r="A70" s="205">
        <v>8240</v>
      </c>
      <c r="B70" s="50" t="s">
        <v>878</v>
      </c>
      <c r="C70" s="205"/>
      <c r="D70" s="106">
        <f t="shared" si="1"/>
        <v>0</v>
      </c>
      <c r="E70" s="106"/>
      <c r="F70" s="38">
        <f>SUM(F71:F72)</f>
        <v>0</v>
      </c>
    </row>
    <row r="71" spans="1:6" ht="12.75" hidden="1" customHeight="1" x14ac:dyDescent="0.2">
      <c r="A71" s="205">
        <v>8241</v>
      </c>
      <c r="B71" s="220" t="s">
        <v>437</v>
      </c>
      <c r="C71" s="222" t="s">
        <v>406</v>
      </c>
      <c r="D71" s="106">
        <f t="shared" si="1"/>
        <v>0</v>
      </c>
      <c r="E71" s="106"/>
      <c r="F71" s="106"/>
    </row>
    <row r="72" spans="1:6" ht="24" hidden="1" customHeight="1" x14ac:dyDescent="0.2">
      <c r="A72" s="205">
        <v>8250</v>
      </c>
      <c r="B72" s="220" t="s">
        <v>425</v>
      </c>
      <c r="C72" s="222" t="s">
        <v>407</v>
      </c>
      <c r="D72" s="106">
        <f t="shared" si="1"/>
        <v>0</v>
      </c>
      <c r="E72" s="221"/>
      <c r="F72" s="106"/>
    </row>
    <row r="73" spans="1:6" x14ac:dyDescent="0.2">
      <c r="B73" s="140"/>
      <c r="C73" s="137"/>
    </row>
    <row r="74" spans="1:6" x14ac:dyDescent="0.2">
      <c r="B74" s="140"/>
      <c r="C74" s="137"/>
    </row>
    <row r="75" spans="1:6" x14ac:dyDescent="0.2">
      <c r="B75" s="140"/>
      <c r="C75" s="137"/>
    </row>
    <row r="76" spans="1:6" x14ac:dyDescent="0.2">
      <c r="B76" s="140"/>
      <c r="C76" s="137"/>
    </row>
    <row r="77" spans="1:6" x14ac:dyDescent="0.2">
      <c r="B77" s="140"/>
      <c r="C77" s="137"/>
    </row>
    <row r="78" spans="1:6" x14ac:dyDescent="0.2">
      <c r="B78" s="140"/>
      <c r="C78" s="137"/>
    </row>
    <row r="79" spans="1:6" x14ac:dyDescent="0.2">
      <c r="B79" s="140"/>
      <c r="C79" s="137"/>
    </row>
    <row r="80" spans="1:6" x14ac:dyDescent="0.2">
      <c r="B80" s="140"/>
      <c r="C80" s="137"/>
    </row>
    <row r="81" spans="2:3" x14ac:dyDescent="0.2">
      <c r="B81" s="140"/>
      <c r="C81" s="137"/>
    </row>
    <row r="82" spans="2:3" x14ac:dyDescent="0.2">
      <c r="B82" s="141"/>
    </row>
    <row r="83" spans="2:3" x14ac:dyDescent="0.2">
      <c r="B83" s="141"/>
    </row>
    <row r="84" spans="2:3" x14ac:dyDescent="0.2">
      <c r="B84" s="141"/>
    </row>
    <row r="85" spans="2:3" x14ac:dyDescent="0.2">
      <c r="B85" s="141"/>
    </row>
    <row r="86" spans="2:3" x14ac:dyDescent="0.2">
      <c r="B86" s="141"/>
    </row>
    <row r="87" spans="2:3" x14ac:dyDescent="0.2">
      <c r="B87" s="141"/>
    </row>
    <row r="88" spans="2:3" x14ac:dyDescent="0.2">
      <c r="B88" s="141"/>
    </row>
    <row r="89" spans="2:3" x14ac:dyDescent="0.2">
      <c r="B89" s="141"/>
    </row>
    <row r="90" spans="2:3" x14ac:dyDescent="0.2">
      <c r="B90" s="141"/>
    </row>
    <row r="91" spans="2:3" x14ac:dyDescent="0.2">
      <c r="B91" s="141"/>
    </row>
    <row r="92" spans="2:3" x14ac:dyDescent="0.2">
      <c r="B92" s="141"/>
    </row>
    <row r="93" spans="2:3" x14ac:dyDescent="0.2">
      <c r="B93" s="141"/>
    </row>
    <row r="94" spans="2:3" x14ac:dyDescent="0.2">
      <c r="B94" s="141"/>
    </row>
    <row r="95" spans="2:3" x14ac:dyDescent="0.2">
      <c r="B95" s="141"/>
    </row>
    <row r="96" spans="2:3" x14ac:dyDescent="0.2">
      <c r="B96" s="141"/>
    </row>
    <row r="97" spans="2:2" x14ac:dyDescent="0.2">
      <c r="B97" s="141"/>
    </row>
    <row r="98" spans="2:2" x14ac:dyDescent="0.2">
      <c r="B98" s="141"/>
    </row>
    <row r="99" spans="2:2" x14ac:dyDescent="0.2">
      <c r="B99" s="141"/>
    </row>
    <row r="100" spans="2:2" x14ac:dyDescent="0.2">
      <c r="B100" s="141"/>
    </row>
    <row r="101" spans="2:2" x14ac:dyDescent="0.2">
      <c r="B101" s="141"/>
    </row>
    <row r="102" spans="2:2" x14ac:dyDescent="0.2">
      <c r="B102" s="141"/>
    </row>
    <row r="103" spans="2:2" x14ac:dyDescent="0.2">
      <c r="B103" s="141"/>
    </row>
    <row r="104" spans="2:2" x14ac:dyDescent="0.2">
      <c r="B104" s="141"/>
    </row>
    <row r="105" spans="2:2" x14ac:dyDescent="0.2">
      <c r="B105" s="141"/>
    </row>
    <row r="106" spans="2:2" x14ac:dyDescent="0.2">
      <c r="B106" s="141"/>
    </row>
    <row r="107" spans="2:2" x14ac:dyDescent="0.2">
      <c r="B107" s="141"/>
    </row>
    <row r="108" spans="2:2" x14ac:dyDescent="0.2">
      <c r="B108" s="141"/>
    </row>
    <row r="109" spans="2:2" x14ac:dyDescent="0.2">
      <c r="B109" s="141"/>
    </row>
    <row r="110" spans="2:2" x14ac:dyDescent="0.2">
      <c r="B110" s="141"/>
    </row>
    <row r="111" spans="2:2" x14ac:dyDescent="0.2">
      <c r="B111" s="141"/>
    </row>
    <row r="112" spans="2:2" x14ac:dyDescent="0.2">
      <c r="B112" s="141"/>
    </row>
    <row r="113" spans="2:2" x14ac:dyDescent="0.2">
      <c r="B113" s="141"/>
    </row>
    <row r="114" spans="2:2" x14ac:dyDescent="0.2">
      <c r="B114" s="141"/>
    </row>
    <row r="115" spans="2:2" x14ac:dyDescent="0.2">
      <c r="B115" s="141"/>
    </row>
    <row r="116" spans="2:2" x14ac:dyDescent="0.2">
      <c r="B116" s="141"/>
    </row>
    <row r="117" spans="2:2" x14ac:dyDescent="0.2">
      <c r="B117" s="141"/>
    </row>
    <row r="118" spans="2:2" x14ac:dyDescent="0.2">
      <c r="B118" s="141"/>
    </row>
    <row r="119" spans="2:2" x14ac:dyDescent="0.2">
      <c r="B119" s="141"/>
    </row>
    <row r="120" spans="2:2" x14ac:dyDescent="0.2">
      <c r="B120" s="141"/>
    </row>
    <row r="121" spans="2:2" x14ac:dyDescent="0.2">
      <c r="B121" s="141"/>
    </row>
    <row r="122" spans="2:2" x14ac:dyDescent="0.2">
      <c r="B122" s="141"/>
    </row>
    <row r="123" spans="2:2" x14ac:dyDescent="0.2">
      <c r="B123" s="141"/>
    </row>
    <row r="124" spans="2:2" x14ac:dyDescent="0.2">
      <c r="B124" s="141"/>
    </row>
    <row r="125" spans="2:2" x14ac:dyDescent="0.2">
      <c r="B125" s="141"/>
    </row>
    <row r="126" spans="2:2" x14ac:dyDescent="0.2">
      <c r="B126" s="141"/>
    </row>
    <row r="127" spans="2:2" x14ac:dyDescent="0.2">
      <c r="B127" s="141"/>
    </row>
    <row r="128" spans="2:2" x14ac:dyDescent="0.2">
      <c r="B128" s="141"/>
    </row>
    <row r="129" spans="2:2" x14ac:dyDescent="0.2">
      <c r="B129" s="141"/>
    </row>
    <row r="130" spans="2:2" x14ac:dyDescent="0.2">
      <c r="B130" s="141"/>
    </row>
    <row r="131" spans="2:2" x14ac:dyDescent="0.2">
      <c r="B131" s="141"/>
    </row>
    <row r="132" spans="2:2" x14ac:dyDescent="0.2">
      <c r="B132" s="141"/>
    </row>
    <row r="133" spans="2:2" x14ac:dyDescent="0.2">
      <c r="B133" s="141"/>
    </row>
    <row r="134" spans="2:2" x14ac:dyDescent="0.2">
      <c r="B134" s="141"/>
    </row>
    <row r="135" spans="2:2" x14ac:dyDescent="0.2">
      <c r="B135" s="141"/>
    </row>
    <row r="136" spans="2:2" x14ac:dyDescent="0.2">
      <c r="B136" s="141"/>
    </row>
    <row r="137" spans="2:2" x14ac:dyDescent="0.2">
      <c r="B137" s="141"/>
    </row>
    <row r="138" spans="2:2" x14ac:dyDescent="0.2">
      <c r="B138" s="141"/>
    </row>
    <row r="139" spans="2:2" x14ac:dyDescent="0.2">
      <c r="B139" s="141"/>
    </row>
    <row r="140" spans="2:2" x14ac:dyDescent="0.2">
      <c r="B140" s="141"/>
    </row>
    <row r="141" spans="2:2" x14ac:dyDescent="0.2">
      <c r="B141" s="141"/>
    </row>
    <row r="142" spans="2:2" x14ac:dyDescent="0.2">
      <c r="B142" s="141"/>
    </row>
    <row r="143" spans="2:2" x14ac:dyDescent="0.2">
      <c r="B143" s="141"/>
    </row>
    <row r="144" spans="2:2" x14ac:dyDescent="0.2">
      <c r="B144" s="141"/>
    </row>
    <row r="145" spans="2:2" x14ac:dyDescent="0.2">
      <c r="B145" s="141"/>
    </row>
    <row r="146" spans="2:2" x14ac:dyDescent="0.2">
      <c r="B146" s="141"/>
    </row>
    <row r="147" spans="2:2" x14ac:dyDescent="0.2">
      <c r="B147" s="141"/>
    </row>
    <row r="148" spans="2:2" x14ac:dyDescent="0.2">
      <c r="B148" s="141"/>
    </row>
    <row r="149" spans="2:2" x14ac:dyDescent="0.2">
      <c r="B149" s="141"/>
    </row>
    <row r="150" spans="2:2" x14ac:dyDescent="0.2">
      <c r="B150" s="141"/>
    </row>
    <row r="151" spans="2:2" x14ac:dyDescent="0.2">
      <c r="B151" s="141"/>
    </row>
    <row r="152" spans="2:2" x14ac:dyDescent="0.2">
      <c r="B152" s="141"/>
    </row>
    <row r="153" spans="2:2" x14ac:dyDescent="0.2">
      <c r="B153" s="141"/>
    </row>
    <row r="154" spans="2:2" x14ac:dyDescent="0.2">
      <c r="B154" s="141"/>
    </row>
    <row r="155" spans="2:2" x14ac:dyDescent="0.2">
      <c r="B155" s="141"/>
    </row>
    <row r="156" spans="2:2" x14ac:dyDescent="0.2">
      <c r="B156" s="141"/>
    </row>
    <row r="157" spans="2:2" x14ac:dyDescent="0.2">
      <c r="B157" s="141"/>
    </row>
    <row r="158" spans="2:2" x14ac:dyDescent="0.2">
      <c r="B158" s="141"/>
    </row>
    <row r="159" spans="2:2" x14ac:dyDescent="0.2">
      <c r="B159" s="141"/>
    </row>
    <row r="160" spans="2:2" x14ac:dyDescent="0.2">
      <c r="B160" s="141"/>
    </row>
    <row r="161" spans="2:2" x14ac:dyDescent="0.2">
      <c r="B161" s="141"/>
    </row>
    <row r="162" spans="2:2" x14ac:dyDescent="0.2">
      <c r="B162" s="141"/>
    </row>
    <row r="163" spans="2:2" x14ac:dyDescent="0.2">
      <c r="B163" s="141"/>
    </row>
    <row r="164" spans="2:2" x14ac:dyDescent="0.2">
      <c r="B164" s="141"/>
    </row>
    <row r="165" spans="2:2" x14ac:dyDescent="0.2">
      <c r="B165" s="141"/>
    </row>
    <row r="166" spans="2:2" x14ac:dyDescent="0.2">
      <c r="B166" s="141"/>
    </row>
    <row r="167" spans="2:2" x14ac:dyDescent="0.2">
      <c r="B167" s="141"/>
    </row>
    <row r="168" spans="2:2" x14ac:dyDescent="0.2">
      <c r="B168" s="141"/>
    </row>
    <row r="169" spans="2:2" x14ac:dyDescent="0.2">
      <c r="B169" s="141"/>
    </row>
    <row r="170" spans="2:2" x14ac:dyDescent="0.2">
      <c r="B170" s="141"/>
    </row>
    <row r="171" spans="2:2" x14ac:dyDescent="0.2">
      <c r="B171" s="141"/>
    </row>
    <row r="172" spans="2:2" x14ac:dyDescent="0.2">
      <c r="B172" s="141"/>
    </row>
    <row r="173" spans="2:2" x14ac:dyDescent="0.2">
      <c r="B173" s="141"/>
    </row>
    <row r="174" spans="2:2" x14ac:dyDescent="0.2">
      <c r="B174" s="141"/>
    </row>
    <row r="175" spans="2:2" x14ac:dyDescent="0.2">
      <c r="B175" s="141"/>
    </row>
    <row r="176" spans="2:2" x14ac:dyDescent="0.2">
      <c r="B176" s="141"/>
    </row>
    <row r="177" spans="2:2" x14ac:dyDescent="0.2">
      <c r="B177" s="141"/>
    </row>
    <row r="178" spans="2:2" x14ac:dyDescent="0.2">
      <c r="B178" s="141"/>
    </row>
    <row r="179" spans="2:2" x14ac:dyDescent="0.2">
      <c r="B179" s="141"/>
    </row>
    <row r="180" spans="2:2" x14ac:dyDescent="0.2">
      <c r="B180" s="141"/>
    </row>
    <row r="181" spans="2:2" x14ac:dyDescent="0.2">
      <c r="B181" s="141"/>
    </row>
    <row r="182" spans="2:2" x14ac:dyDescent="0.2">
      <c r="B182" s="141"/>
    </row>
    <row r="183" spans="2:2" x14ac:dyDescent="0.2">
      <c r="B183" s="141"/>
    </row>
    <row r="184" spans="2:2" x14ac:dyDescent="0.2">
      <c r="B184" s="141"/>
    </row>
    <row r="185" spans="2:2" x14ac:dyDescent="0.2">
      <c r="B185" s="141"/>
    </row>
    <row r="186" spans="2:2" x14ac:dyDescent="0.2">
      <c r="B186" s="141"/>
    </row>
    <row r="187" spans="2:2" x14ac:dyDescent="0.2">
      <c r="B187" s="141"/>
    </row>
    <row r="188" spans="2:2" x14ac:dyDescent="0.2">
      <c r="B188" s="141"/>
    </row>
    <row r="189" spans="2:2" x14ac:dyDescent="0.2">
      <c r="B189" s="141"/>
    </row>
    <row r="190" spans="2:2" x14ac:dyDescent="0.2">
      <c r="B190" s="141"/>
    </row>
    <row r="191" spans="2:2" x14ac:dyDescent="0.2">
      <c r="B191" s="141"/>
    </row>
    <row r="192" spans="2:2" x14ac:dyDescent="0.2">
      <c r="B192" s="141"/>
    </row>
    <row r="193" spans="2:2" x14ac:dyDescent="0.2">
      <c r="B193" s="141"/>
    </row>
    <row r="194" spans="2:2" x14ac:dyDescent="0.2">
      <c r="B194" s="141"/>
    </row>
    <row r="195" spans="2:2" x14ac:dyDescent="0.2">
      <c r="B195" s="141"/>
    </row>
    <row r="196" spans="2:2" x14ac:dyDescent="0.2">
      <c r="B196" s="141"/>
    </row>
    <row r="197" spans="2:2" x14ac:dyDescent="0.2">
      <c r="B197" s="141"/>
    </row>
    <row r="198" spans="2:2" x14ac:dyDescent="0.2">
      <c r="B198" s="141"/>
    </row>
    <row r="199" spans="2:2" x14ac:dyDescent="0.2">
      <c r="B199" s="141"/>
    </row>
    <row r="200" spans="2:2" x14ac:dyDescent="0.2">
      <c r="B200" s="141"/>
    </row>
    <row r="201" spans="2:2" x14ac:dyDescent="0.2">
      <c r="B201" s="141"/>
    </row>
    <row r="202" spans="2:2" x14ac:dyDescent="0.2">
      <c r="B202" s="141"/>
    </row>
    <row r="203" spans="2:2" x14ac:dyDescent="0.2">
      <c r="B203" s="141"/>
    </row>
    <row r="204" spans="2:2" x14ac:dyDescent="0.2">
      <c r="B204" s="141"/>
    </row>
    <row r="205" spans="2:2" x14ac:dyDescent="0.2">
      <c r="B205" s="141"/>
    </row>
    <row r="206" spans="2:2" x14ac:dyDescent="0.2">
      <c r="B206" s="141"/>
    </row>
    <row r="207" spans="2:2" x14ac:dyDescent="0.2">
      <c r="B207" s="141"/>
    </row>
    <row r="208" spans="2:2" x14ac:dyDescent="0.2">
      <c r="B208" s="141"/>
    </row>
    <row r="209" spans="2:2" x14ac:dyDescent="0.2">
      <c r="B209" s="141"/>
    </row>
    <row r="210" spans="2:2" x14ac:dyDescent="0.2">
      <c r="B210" s="141"/>
    </row>
    <row r="211" spans="2:2" x14ac:dyDescent="0.2">
      <c r="B211" s="141"/>
    </row>
    <row r="212" spans="2:2" x14ac:dyDescent="0.2">
      <c r="B212" s="141"/>
    </row>
    <row r="213" spans="2:2" x14ac:dyDescent="0.2">
      <c r="B213" s="141"/>
    </row>
    <row r="214" spans="2:2" x14ac:dyDescent="0.2">
      <c r="B214" s="141"/>
    </row>
    <row r="215" spans="2:2" x14ac:dyDescent="0.2">
      <c r="B215" s="141"/>
    </row>
    <row r="216" spans="2:2" x14ac:dyDescent="0.2">
      <c r="B216" s="141"/>
    </row>
    <row r="217" spans="2:2" x14ac:dyDescent="0.2">
      <c r="B217" s="141"/>
    </row>
    <row r="218" spans="2:2" x14ac:dyDescent="0.2">
      <c r="B218" s="141"/>
    </row>
    <row r="219" spans="2:2" x14ac:dyDescent="0.2">
      <c r="B219" s="141"/>
    </row>
    <row r="220" spans="2:2" x14ac:dyDescent="0.2">
      <c r="B220" s="141"/>
    </row>
    <row r="221" spans="2:2" x14ac:dyDescent="0.2">
      <c r="B221" s="141"/>
    </row>
    <row r="222" spans="2:2" x14ac:dyDescent="0.2">
      <c r="B222" s="141"/>
    </row>
    <row r="223" spans="2:2" x14ac:dyDescent="0.2">
      <c r="B223" s="141"/>
    </row>
    <row r="224" spans="2:2" x14ac:dyDescent="0.2">
      <c r="B224" s="141"/>
    </row>
    <row r="225" spans="2:2" x14ac:dyDescent="0.2">
      <c r="B225" s="141"/>
    </row>
    <row r="226" spans="2:2" x14ac:dyDescent="0.2">
      <c r="B226" s="141"/>
    </row>
    <row r="227" spans="2:2" x14ac:dyDescent="0.2">
      <c r="B227" s="141"/>
    </row>
    <row r="228" spans="2:2" x14ac:dyDescent="0.2">
      <c r="B228" s="141"/>
    </row>
    <row r="229" spans="2:2" x14ac:dyDescent="0.2">
      <c r="B229" s="141"/>
    </row>
    <row r="230" spans="2:2" x14ac:dyDescent="0.2">
      <c r="B230" s="141"/>
    </row>
    <row r="231" spans="2:2" x14ac:dyDescent="0.2">
      <c r="B231" s="141"/>
    </row>
    <row r="232" spans="2:2" x14ac:dyDescent="0.2">
      <c r="B232" s="141"/>
    </row>
    <row r="233" spans="2:2" x14ac:dyDescent="0.2">
      <c r="B233" s="141"/>
    </row>
    <row r="234" spans="2:2" x14ac:dyDescent="0.2">
      <c r="B234" s="141"/>
    </row>
    <row r="235" spans="2:2" x14ac:dyDescent="0.2">
      <c r="B235" s="141"/>
    </row>
    <row r="236" spans="2:2" x14ac:dyDescent="0.2">
      <c r="B236" s="141"/>
    </row>
    <row r="237" spans="2:2" x14ac:dyDescent="0.2">
      <c r="B237" s="141"/>
    </row>
    <row r="238" spans="2:2" x14ac:dyDescent="0.2">
      <c r="B238" s="141"/>
    </row>
    <row r="239" spans="2:2" x14ac:dyDescent="0.2">
      <c r="B239" s="141"/>
    </row>
    <row r="240" spans="2:2" x14ac:dyDescent="0.2">
      <c r="B240" s="141"/>
    </row>
    <row r="241" spans="2:2" x14ac:dyDescent="0.2">
      <c r="B241" s="141"/>
    </row>
    <row r="242" spans="2:2" x14ac:dyDescent="0.2">
      <c r="B242" s="141"/>
    </row>
    <row r="243" spans="2:2" x14ac:dyDescent="0.2">
      <c r="B243" s="141"/>
    </row>
    <row r="244" spans="2:2" x14ac:dyDescent="0.2">
      <c r="B244" s="141"/>
    </row>
  </sheetData>
  <mergeCells count="10">
    <mergeCell ref="A1:E1"/>
    <mergeCell ref="A3:E3"/>
    <mergeCell ref="B6:B7"/>
    <mergeCell ref="A6:A7"/>
    <mergeCell ref="D18:D19"/>
    <mergeCell ref="C6:C7"/>
    <mergeCell ref="A13:F13"/>
    <mergeCell ref="A15:F15"/>
    <mergeCell ref="D6:E6"/>
    <mergeCell ref="A18:A19"/>
  </mergeCells>
  <phoneticPr fontId="1" type="noConversion"/>
  <pageMargins left="0.78740157480314998" right="0.27559055118110198" top="0.39370078740157499" bottom="0.59055118110236204" header="0.196850393700787" footer="0.15748031496063"/>
  <pageSetup paperSize="9" firstPageNumber="18" orientation="portrait" useFirstPageNumber="1" r:id="rId1"/>
  <headerFooter alignWithMargins="0">
    <oddFooter>&amp;C&amp;P&amp;RԲյուջե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675"/>
  <sheetViews>
    <sheetView showGridLines="0" zoomScalePageLayoutView="98" workbookViewId="0">
      <selection activeCell="H8" sqref="H8"/>
    </sheetView>
  </sheetViews>
  <sheetFormatPr defaultColWidth="9.140625" defaultRowHeight="15.75" x14ac:dyDescent="0.25"/>
  <cols>
    <col min="1" max="1" width="5.42578125" style="6" customWidth="1"/>
    <col min="2" max="2" width="6.42578125" style="61" customWidth="1"/>
    <col min="3" max="3" width="6.28515625" style="62" customWidth="1"/>
    <col min="4" max="4" width="5.7109375" style="63" customWidth="1"/>
    <col min="5" max="5" width="43.140625" style="57" customWidth="1"/>
    <col min="6" max="6" width="11.5703125" style="1" customWidth="1"/>
    <col min="7" max="7" width="9.7109375" style="1" customWidth="1"/>
    <col min="8" max="8" width="10" style="1" customWidth="1"/>
    <col min="9" max="16384" width="9.140625" style="1"/>
  </cols>
  <sheetData>
    <row r="1" spans="1:8" ht="18" x14ac:dyDescent="0.25">
      <c r="A1" s="277" t="s">
        <v>912</v>
      </c>
      <c r="B1" s="277"/>
      <c r="C1" s="277"/>
      <c r="D1" s="277"/>
      <c r="E1" s="277"/>
      <c r="F1" s="277"/>
      <c r="G1" s="277"/>
      <c r="H1" s="277"/>
    </row>
    <row r="2" spans="1:8" ht="36" customHeight="1" x14ac:dyDescent="0.25">
      <c r="A2" s="278" t="s">
        <v>913</v>
      </c>
      <c r="B2" s="278"/>
      <c r="C2" s="278"/>
      <c r="D2" s="278"/>
      <c r="E2" s="278"/>
      <c r="F2" s="278"/>
      <c r="G2" s="278"/>
      <c r="H2" s="278"/>
    </row>
    <row r="3" spans="1:8" x14ac:dyDescent="0.25">
      <c r="A3" s="2" t="s">
        <v>914</v>
      </c>
      <c r="B3" s="3"/>
      <c r="C3" s="4"/>
      <c r="D3" s="4"/>
      <c r="E3" s="5"/>
      <c r="F3" s="2"/>
    </row>
    <row r="4" spans="1:8" x14ac:dyDescent="0.25">
      <c r="B4" s="7"/>
      <c r="C4" s="8"/>
      <c r="D4" s="8"/>
      <c r="E4" s="9"/>
      <c r="G4" s="304" t="s">
        <v>468</v>
      </c>
      <c r="H4" s="304"/>
    </row>
    <row r="5" spans="1:8" s="12" customFormat="1" x14ac:dyDescent="0.2">
      <c r="A5" s="305" t="s">
        <v>466</v>
      </c>
      <c r="B5" s="307" t="s">
        <v>204</v>
      </c>
      <c r="C5" s="301" t="s">
        <v>698</v>
      </c>
      <c r="D5" s="301" t="s">
        <v>699</v>
      </c>
      <c r="E5" s="306" t="s">
        <v>36</v>
      </c>
      <c r="F5" s="269" t="s">
        <v>469</v>
      </c>
      <c r="G5" s="303" t="s">
        <v>572</v>
      </c>
      <c r="H5" s="303"/>
    </row>
    <row r="6" spans="1:8" s="15" customFormat="1" ht="48" customHeight="1" x14ac:dyDescent="0.2">
      <c r="A6" s="305"/>
      <c r="B6" s="302"/>
      <c r="C6" s="302"/>
      <c r="D6" s="302"/>
      <c r="E6" s="306"/>
      <c r="F6" s="293"/>
      <c r="G6" s="14" t="s">
        <v>688</v>
      </c>
      <c r="H6" s="14" t="s">
        <v>689</v>
      </c>
    </row>
    <row r="7" spans="1:8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s="25" customFormat="1" ht="1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915</v>
      </c>
      <c r="F8" s="23">
        <f t="shared" ref="F8:F80" si="0">SUM(G8:H8)</f>
        <v>800763.7</v>
      </c>
      <c r="G8" s="24">
        <f>SUM(G9+G109+G132+G181+G311+G356+G399+G466+G545+G618+G666)</f>
        <v>560010.5</v>
      </c>
      <c r="H8" s="24">
        <f>SUM(H9+H109+H132+H181+H311+H356+H466+H545)</f>
        <v>240753.2</v>
      </c>
    </row>
    <row r="9" spans="1:8" s="31" customFormat="1" ht="31.5" customHeight="1" x14ac:dyDescent="0.2">
      <c r="A9" s="26">
        <v>2100</v>
      </c>
      <c r="B9" s="27" t="s">
        <v>516</v>
      </c>
      <c r="C9" s="28">
        <v>0</v>
      </c>
      <c r="D9" s="28">
        <v>0</v>
      </c>
      <c r="E9" s="29" t="s">
        <v>916</v>
      </c>
      <c r="F9" s="23">
        <f t="shared" si="0"/>
        <v>449070</v>
      </c>
      <c r="G9" s="30">
        <f>SUM(G10,G45,G55,G68,G74,G79,G90,G95)</f>
        <v>348570</v>
      </c>
      <c r="H9" s="30">
        <f>SUM(H10,H45,H55,H68,H74,H79,H90,H95)</f>
        <v>100500</v>
      </c>
    </row>
    <row r="10" spans="1:8" s="34" customFormat="1" ht="48" x14ac:dyDescent="0.25">
      <c r="A10" s="32">
        <v>2110</v>
      </c>
      <c r="B10" s="27" t="s">
        <v>516</v>
      </c>
      <c r="C10" s="28">
        <v>1</v>
      </c>
      <c r="D10" s="28">
        <v>0</v>
      </c>
      <c r="E10" s="33" t="s">
        <v>208</v>
      </c>
      <c r="F10" s="23">
        <f t="shared" si="0"/>
        <v>298070</v>
      </c>
      <c r="G10" s="24">
        <f>SUM(G11+G37+G41)</f>
        <v>219070</v>
      </c>
      <c r="H10" s="24">
        <f>SUM(H11)</f>
        <v>79000</v>
      </c>
    </row>
    <row r="11" spans="1:8" ht="24" x14ac:dyDescent="0.25">
      <c r="A11" s="32">
        <v>2111</v>
      </c>
      <c r="B11" s="35" t="s">
        <v>516</v>
      </c>
      <c r="C11" s="36">
        <v>1</v>
      </c>
      <c r="D11" s="36">
        <v>1</v>
      </c>
      <c r="E11" s="37" t="s">
        <v>205</v>
      </c>
      <c r="F11" s="23">
        <f t="shared" si="0"/>
        <v>298070</v>
      </c>
      <c r="G11" s="38">
        <f>G13+G14+G15+G16+G17+G18+G19+G20+G21+G22+G23+G24+G25+G26+G27+G28+G29+G30+G31+G32</f>
        <v>219070</v>
      </c>
      <c r="H11" s="38">
        <f>SUM(H13:H54)</f>
        <v>79000</v>
      </c>
    </row>
    <row r="12" spans="1:8" ht="36" x14ac:dyDescent="0.25">
      <c r="A12" s="32"/>
      <c r="B12" s="35"/>
      <c r="C12" s="36"/>
      <c r="D12" s="36"/>
      <c r="E12" s="37" t="s">
        <v>460</v>
      </c>
      <c r="F12" s="23">
        <f t="shared" si="0"/>
        <v>0</v>
      </c>
      <c r="G12" s="39"/>
      <c r="H12" s="39"/>
    </row>
    <row r="13" spans="1:8" ht="24" x14ac:dyDescent="0.25">
      <c r="A13" s="32"/>
      <c r="B13" s="35"/>
      <c r="C13" s="36"/>
      <c r="D13" s="40">
        <v>4111</v>
      </c>
      <c r="E13" s="41" t="s">
        <v>316</v>
      </c>
      <c r="F13" s="23">
        <f t="shared" si="0"/>
        <v>160000</v>
      </c>
      <c r="G13" s="23">
        <v>160000</v>
      </c>
      <c r="H13" s="39"/>
    </row>
    <row r="14" spans="1:8" ht="24" x14ac:dyDescent="0.25">
      <c r="A14" s="32"/>
      <c r="B14" s="35"/>
      <c r="C14" s="36"/>
      <c r="D14" s="40">
        <v>4112</v>
      </c>
      <c r="E14" s="41" t="s">
        <v>317</v>
      </c>
      <c r="F14" s="23">
        <f t="shared" si="0"/>
        <v>12500</v>
      </c>
      <c r="G14" s="23">
        <v>12500</v>
      </c>
      <c r="H14" s="39"/>
    </row>
    <row r="15" spans="1:8" x14ac:dyDescent="0.25">
      <c r="A15" s="32"/>
      <c r="B15" s="35"/>
      <c r="C15" s="36"/>
      <c r="D15" s="40">
        <v>4212</v>
      </c>
      <c r="E15" s="42" t="s">
        <v>917</v>
      </c>
      <c r="F15" s="23">
        <f t="shared" si="0"/>
        <v>7000</v>
      </c>
      <c r="G15" s="39">
        <v>7000</v>
      </c>
      <c r="H15" s="39"/>
    </row>
    <row r="16" spans="1:8" x14ac:dyDescent="0.25">
      <c r="A16" s="32"/>
      <c r="B16" s="35"/>
      <c r="C16" s="36"/>
      <c r="D16" s="40">
        <v>4213</v>
      </c>
      <c r="E16" s="41" t="s">
        <v>320</v>
      </c>
      <c r="F16" s="23">
        <f t="shared" si="0"/>
        <v>8000</v>
      </c>
      <c r="G16" s="39">
        <v>8000</v>
      </c>
      <c r="H16" s="39"/>
    </row>
    <row r="17" spans="1:8" x14ac:dyDescent="0.25">
      <c r="A17" s="32"/>
      <c r="B17" s="35"/>
      <c r="C17" s="36"/>
      <c r="D17" s="40">
        <v>4214</v>
      </c>
      <c r="E17" s="41" t="s">
        <v>321</v>
      </c>
      <c r="F17" s="23">
        <f t="shared" si="0"/>
        <v>1500</v>
      </c>
      <c r="G17" s="39">
        <v>1500</v>
      </c>
      <c r="H17" s="39"/>
    </row>
    <row r="18" spans="1:8" x14ac:dyDescent="0.25">
      <c r="A18" s="32"/>
      <c r="B18" s="35"/>
      <c r="C18" s="36"/>
      <c r="D18" s="40">
        <v>4215</v>
      </c>
      <c r="E18" s="41" t="s">
        <v>322</v>
      </c>
      <c r="F18" s="23">
        <f t="shared" si="0"/>
        <v>900</v>
      </c>
      <c r="G18" s="39">
        <v>900</v>
      </c>
      <c r="H18" s="39"/>
    </row>
    <row r="19" spans="1:8" x14ac:dyDescent="0.25">
      <c r="A19" s="32"/>
      <c r="B19" s="35"/>
      <c r="C19" s="36"/>
      <c r="D19" s="40">
        <v>4221</v>
      </c>
      <c r="E19" s="41" t="s">
        <v>325</v>
      </c>
      <c r="F19" s="23">
        <f t="shared" si="0"/>
        <v>900</v>
      </c>
      <c r="G19" s="39">
        <v>900</v>
      </c>
      <c r="H19" s="39"/>
    </row>
    <row r="20" spans="1:8" ht="24" x14ac:dyDescent="0.25">
      <c r="A20" s="32"/>
      <c r="B20" s="35"/>
      <c r="C20" s="36"/>
      <c r="D20" s="40">
        <v>4222</v>
      </c>
      <c r="E20" s="41" t="s">
        <v>1013</v>
      </c>
      <c r="F20" s="23">
        <f t="shared" si="0"/>
        <v>900</v>
      </c>
      <c r="G20" s="39">
        <v>900</v>
      </c>
      <c r="H20" s="39"/>
    </row>
    <row r="21" spans="1:8" x14ac:dyDescent="0.25">
      <c r="A21" s="32"/>
      <c r="B21" s="35"/>
      <c r="C21" s="36"/>
      <c r="D21" s="40">
        <v>4232</v>
      </c>
      <c r="E21" s="41" t="s">
        <v>329</v>
      </c>
      <c r="F21" s="23">
        <f t="shared" si="0"/>
        <v>0</v>
      </c>
      <c r="G21" s="39">
        <v>0</v>
      </c>
      <c r="H21" s="39"/>
    </row>
    <row r="22" spans="1:8" ht="27" customHeight="1" x14ac:dyDescent="0.25">
      <c r="A22" s="32"/>
      <c r="B22" s="35"/>
      <c r="C22" s="36"/>
      <c r="D22" s="40">
        <v>4233</v>
      </c>
      <c r="E22" s="41" t="s">
        <v>1016</v>
      </c>
      <c r="F22" s="23">
        <f t="shared" si="0"/>
        <v>900</v>
      </c>
      <c r="G22" s="39">
        <v>900</v>
      </c>
      <c r="H22" s="39"/>
    </row>
    <row r="23" spans="1:8" x14ac:dyDescent="0.25">
      <c r="A23" s="32"/>
      <c r="B23" s="35"/>
      <c r="C23" s="36"/>
      <c r="D23" s="40">
        <v>4235</v>
      </c>
      <c r="E23" s="41" t="s">
        <v>930</v>
      </c>
      <c r="F23" s="23">
        <f t="shared" si="0"/>
        <v>990</v>
      </c>
      <c r="G23" s="39">
        <v>990</v>
      </c>
      <c r="H23" s="39"/>
    </row>
    <row r="24" spans="1:8" x14ac:dyDescent="0.25">
      <c r="A24" s="32"/>
      <c r="B24" s="35"/>
      <c r="C24" s="36"/>
      <c r="D24" s="40">
        <v>4237</v>
      </c>
      <c r="E24" s="41" t="s">
        <v>334</v>
      </c>
      <c r="F24" s="23">
        <f t="shared" si="0"/>
        <v>990</v>
      </c>
      <c r="G24" s="39">
        <v>990</v>
      </c>
      <c r="H24" s="39"/>
    </row>
    <row r="25" spans="1:8" x14ac:dyDescent="0.25">
      <c r="A25" s="32"/>
      <c r="B25" s="35"/>
      <c r="C25" s="36"/>
      <c r="D25" s="40">
        <v>4239</v>
      </c>
      <c r="E25" s="41" t="s">
        <v>929</v>
      </c>
      <c r="F25" s="23">
        <f t="shared" si="0"/>
        <v>800</v>
      </c>
      <c r="G25" s="39">
        <v>800</v>
      </c>
      <c r="H25" s="39"/>
    </row>
    <row r="26" spans="1:8" x14ac:dyDescent="0.25">
      <c r="A26" s="32"/>
      <c r="B26" s="35"/>
      <c r="C26" s="36"/>
      <c r="D26" s="40">
        <v>4241</v>
      </c>
      <c r="E26" s="41" t="s">
        <v>336</v>
      </c>
      <c r="F26" s="23">
        <f t="shared" si="0"/>
        <v>900</v>
      </c>
      <c r="G26" s="39">
        <v>900</v>
      </c>
      <c r="H26" s="39"/>
    </row>
    <row r="27" spans="1:8" ht="24" x14ac:dyDescent="0.25">
      <c r="A27" s="32"/>
      <c r="B27" s="35"/>
      <c r="C27" s="36"/>
      <c r="D27" s="40">
        <v>4251</v>
      </c>
      <c r="E27" s="41" t="s">
        <v>337</v>
      </c>
      <c r="F27" s="23">
        <f t="shared" si="0"/>
        <v>900</v>
      </c>
      <c r="G27" s="23">
        <v>900</v>
      </c>
      <c r="H27" s="39"/>
    </row>
    <row r="28" spans="1:8" ht="24" x14ac:dyDescent="0.25">
      <c r="A28" s="32"/>
      <c r="B28" s="35"/>
      <c r="C28" s="36"/>
      <c r="D28" s="40">
        <v>4252</v>
      </c>
      <c r="E28" s="41" t="s">
        <v>338</v>
      </c>
      <c r="F28" s="23">
        <f t="shared" si="0"/>
        <v>3000</v>
      </c>
      <c r="G28" s="23">
        <v>3000</v>
      </c>
      <c r="H28" s="39"/>
    </row>
    <row r="29" spans="1:8" x14ac:dyDescent="0.25">
      <c r="A29" s="32"/>
      <c r="B29" s="35"/>
      <c r="C29" s="36"/>
      <c r="D29" s="40">
        <v>4261</v>
      </c>
      <c r="E29" s="41" t="s">
        <v>344</v>
      </c>
      <c r="F29" s="23">
        <f t="shared" si="0"/>
        <v>990</v>
      </c>
      <c r="G29" s="39">
        <v>990</v>
      </c>
      <c r="H29" s="39"/>
    </row>
    <row r="30" spans="1:8" x14ac:dyDescent="0.25">
      <c r="A30" s="32"/>
      <c r="B30" s="35"/>
      <c r="C30" s="36"/>
      <c r="D30" s="40">
        <v>4264</v>
      </c>
      <c r="E30" s="44" t="s">
        <v>346</v>
      </c>
      <c r="F30" s="23">
        <f t="shared" si="0"/>
        <v>14000</v>
      </c>
      <c r="G30" s="39">
        <v>14000</v>
      </c>
      <c r="H30" s="39"/>
    </row>
    <row r="31" spans="1:8" x14ac:dyDescent="0.25">
      <c r="A31" s="32"/>
      <c r="B31" s="35"/>
      <c r="C31" s="36"/>
      <c r="D31" s="40">
        <v>4267</v>
      </c>
      <c r="E31" s="44" t="s">
        <v>349</v>
      </c>
      <c r="F31" s="23">
        <f t="shared" si="0"/>
        <v>900</v>
      </c>
      <c r="G31" s="39">
        <v>900</v>
      </c>
      <c r="H31" s="39"/>
    </row>
    <row r="32" spans="1:8" x14ac:dyDescent="0.25">
      <c r="A32" s="32"/>
      <c r="B32" s="35"/>
      <c r="C32" s="36"/>
      <c r="D32" s="40">
        <v>4269</v>
      </c>
      <c r="E32" s="44" t="s">
        <v>350</v>
      </c>
      <c r="F32" s="23">
        <f t="shared" si="0"/>
        <v>3000</v>
      </c>
      <c r="G32" s="39">
        <v>3000</v>
      </c>
      <c r="H32" s="39"/>
    </row>
    <row r="33" spans="1:8" x14ac:dyDescent="0.25">
      <c r="A33" s="32"/>
      <c r="B33" s="35"/>
      <c r="C33" s="36"/>
      <c r="D33" s="40">
        <v>5112</v>
      </c>
      <c r="E33" s="44" t="s">
        <v>449</v>
      </c>
      <c r="F33" s="23">
        <f t="shared" si="0"/>
        <v>0</v>
      </c>
      <c r="G33" s="39">
        <v>0</v>
      </c>
      <c r="H33" s="39">
        <v>0</v>
      </c>
    </row>
    <row r="34" spans="1:8" ht="26.25" customHeight="1" x14ac:dyDescent="0.25">
      <c r="A34" s="32"/>
      <c r="B34" s="35"/>
      <c r="C34" s="36"/>
      <c r="D34" s="40">
        <v>5113</v>
      </c>
      <c r="E34" s="44" t="s">
        <v>450</v>
      </c>
      <c r="F34" s="23">
        <f t="shared" si="0"/>
        <v>60000</v>
      </c>
      <c r="G34" s="23"/>
      <c r="H34" s="39">
        <v>60000</v>
      </c>
    </row>
    <row r="35" spans="1:8" x14ac:dyDescent="0.25">
      <c r="A35" s="32"/>
      <c r="B35" s="35"/>
      <c r="C35" s="36"/>
      <c r="D35" s="40">
        <v>5121</v>
      </c>
      <c r="E35" s="44" t="s">
        <v>445</v>
      </c>
      <c r="F35" s="23">
        <f t="shared" si="0"/>
        <v>0</v>
      </c>
      <c r="G35" s="39"/>
      <c r="H35" s="39">
        <v>0</v>
      </c>
    </row>
    <row r="36" spans="1:8" x14ac:dyDescent="0.25">
      <c r="A36" s="32"/>
      <c r="B36" s="35"/>
      <c r="C36" s="36"/>
      <c r="D36" s="40">
        <v>5122</v>
      </c>
      <c r="E36" s="44" t="s">
        <v>446</v>
      </c>
      <c r="F36" s="23">
        <f t="shared" si="0"/>
        <v>12500</v>
      </c>
      <c r="G36" s="39"/>
      <c r="H36" s="39">
        <v>12500</v>
      </c>
    </row>
    <row r="37" spans="1:8" ht="24" hidden="1" x14ac:dyDescent="0.25">
      <c r="A37" s="32">
        <v>2112</v>
      </c>
      <c r="B37" s="35" t="s">
        <v>516</v>
      </c>
      <c r="C37" s="36">
        <v>1</v>
      </c>
      <c r="D37" s="36">
        <v>2</v>
      </c>
      <c r="E37" s="37" t="s">
        <v>705</v>
      </c>
      <c r="F37" s="23">
        <f t="shared" si="0"/>
        <v>0</v>
      </c>
      <c r="G37" s="38">
        <f>SUM(G39:G40)</f>
        <v>0</v>
      </c>
      <c r="H37" s="38">
        <f>SUM(H39:H40)</f>
        <v>0</v>
      </c>
    </row>
    <row r="38" spans="1:8" ht="36" hidden="1" x14ac:dyDescent="0.25">
      <c r="A38" s="32"/>
      <c r="B38" s="35"/>
      <c r="C38" s="36"/>
      <c r="D38" s="36"/>
      <c r="E38" s="37" t="s">
        <v>460</v>
      </c>
      <c r="F38" s="23">
        <f t="shared" si="0"/>
        <v>0</v>
      </c>
      <c r="G38" s="39"/>
      <c r="H38" s="39"/>
    </row>
    <row r="39" spans="1:8" hidden="1" x14ac:dyDescent="0.25">
      <c r="A39" s="32"/>
      <c r="B39" s="35"/>
      <c r="C39" s="36"/>
      <c r="D39" s="36"/>
      <c r="E39" s="37" t="s">
        <v>461</v>
      </c>
      <c r="F39" s="23">
        <f t="shared" si="0"/>
        <v>0</v>
      </c>
      <c r="G39" s="39"/>
      <c r="H39" s="39"/>
    </row>
    <row r="40" spans="1:8" hidden="1" x14ac:dyDescent="0.25">
      <c r="A40" s="32"/>
      <c r="B40" s="35"/>
      <c r="C40" s="36"/>
      <c r="D40" s="36"/>
      <c r="E40" s="37" t="s">
        <v>461</v>
      </c>
      <c r="F40" s="23">
        <f t="shared" si="0"/>
        <v>0</v>
      </c>
      <c r="G40" s="39"/>
      <c r="H40" s="39"/>
    </row>
    <row r="41" spans="1:8" hidden="1" x14ac:dyDescent="0.25">
      <c r="A41" s="32">
        <v>2113</v>
      </c>
      <c r="B41" s="35" t="s">
        <v>516</v>
      </c>
      <c r="C41" s="36">
        <v>1</v>
      </c>
      <c r="D41" s="36">
        <v>3</v>
      </c>
      <c r="E41" s="37" t="s">
        <v>707</v>
      </c>
      <c r="F41" s="23">
        <f t="shared" si="0"/>
        <v>0</v>
      </c>
      <c r="G41" s="38">
        <f>SUM(G43:G44)</f>
        <v>0</v>
      </c>
      <c r="H41" s="38">
        <f>SUM(H43:H44)</f>
        <v>0</v>
      </c>
    </row>
    <row r="42" spans="1:8" ht="36" hidden="1" x14ac:dyDescent="0.25">
      <c r="A42" s="32"/>
      <c r="B42" s="35"/>
      <c r="C42" s="36"/>
      <c r="D42" s="36"/>
      <c r="E42" s="37" t="s">
        <v>460</v>
      </c>
      <c r="F42" s="23">
        <f t="shared" si="0"/>
        <v>0</v>
      </c>
      <c r="G42" s="39"/>
      <c r="H42" s="39"/>
    </row>
    <row r="43" spans="1:8" hidden="1" x14ac:dyDescent="0.25">
      <c r="A43" s="32"/>
      <c r="B43" s="35"/>
      <c r="C43" s="36"/>
      <c r="D43" s="36"/>
      <c r="E43" s="37" t="s">
        <v>461</v>
      </c>
      <c r="F43" s="23">
        <f t="shared" si="0"/>
        <v>0</v>
      </c>
      <c r="G43" s="39"/>
      <c r="H43" s="39"/>
    </row>
    <row r="44" spans="1:8" hidden="1" x14ac:dyDescent="0.25">
      <c r="A44" s="32"/>
      <c r="B44" s="35"/>
      <c r="C44" s="36"/>
      <c r="D44" s="36"/>
      <c r="E44" s="37" t="s">
        <v>461</v>
      </c>
      <c r="F44" s="23">
        <f t="shared" si="0"/>
        <v>0</v>
      </c>
      <c r="G44" s="39"/>
      <c r="H44" s="39"/>
    </row>
    <row r="45" spans="1:8" hidden="1" x14ac:dyDescent="0.25">
      <c r="A45" s="32">
        <v>2120</v>
      </c>
      <c r="B45" s="27" t="s">
        <v>516</v>
      </c>
      <c r="C45" s="28">
        <v>2</v>
      </c>
      <c r="D45" s="28">
        <v>0</v>
      </c>
      <c r="E45" s="33" t="s">
        <v>209</v>
      </c>
      <c r="F45" s="23">
        <f t="shared" si="0"/>
        <v>0</v>
      </c>
      <c r="G45" s="38">
        <f>SUM(G46+G50)</f>
        <v>0</v>
      </c>
      <c r="H45" s="38">
        <f>SUM(H46+H50)</f>
        <v>0</v>
      </c>
    </row>
    <row r="46" spans="1:8" ht="16.5" hidden="1" customHeight="1" x14ac:dyDescent="0.25">
      <c r="A46" s="32">
        <v>2121</v>
      </c>
      <c r="B46" s="35" t="s">
        <v>516</v>
      </c>
      <c r="C46" s="36">
        <v>2</v>
      </c>
      <c r="D46" s="36">
        <v>1</v>
      </c>
      <c r="E46" s="45" t="s">
        <v>206</v>
      </c>
      <c r="F46" s="23">
        <f t="shared" si="0"/>
        <v>0</v>
      </c>
      <c r="G46" s="38">
        <f>SUM(G48:G49)</f>
        <v>0</v>
      </c>
      <c r="H46" s="38">
        <f>SUM(H48:H49)</f>
        <v>0</v>
      </c>
    </row>
    <row r="47" spans="1:8" ht="36" hidden="1" x14ac:dyDescent="0.25">
      <c r="A47" s="32"/>
      <c r="B47" s="35"/>
      <c r="C47" s="36"/>
      <c r="D47" s="36"/>
      <c r="E47" s="37" t="s">
        <v>460</v>
      </c>
      <c r="F47" s="23">
        <f t="shared" si="0"/>
        <v>0</v>
      </c>
      <c r="G47" s="39"/>
      <c r="H47" s="39"/>
    </row>
    <row r="48" spans="1:8" hidden="1" x14ac:dyDescent="0.25">
      <c r="A48" s="32"/>
      <c r="B48" s="35"/>
      <c r="C48" s="36"/>
      <c r="D48" s="36"/>
      <c r="E48" s="37" t="s">
        <v>461</v>
      </c>
      <c r="F48" s="23">
        <f t="shared" si="0"/>
        <v>0</v>
      </c>
      <c r="G48" s="39"/>
      <c r="H48" s="39"/>
    </row>
    <row r="49" spans="1:8" hidden="1" x14ac:dyDescent="0.25">
      <c r="A49" s="32"/>
      <c r="B49" s="35"/>
      <c r="C49" s="36"/>
      <c r="D49" s="36"/>
      <c r="E49" s="37" t="s">
        <v>461</v>
      </c>
      <c r="F49" s="23">
        <f t="shared" si="0"/>
        <v>0</v>
      </c>
      <c r="G49" s="39"/>
      <c r="H49" s="39"/>
    </row>
    <row r="50" spans="1:8" ht="24" hidden="1" x14ac:dyDescent="0.25">
      <c r="A50" s="32">
        <v>2122</v>
      </c>
      <c r="B50" s="35" t="s">
        <v>516</v>
      </c>
      <c r="C50" s="36">
        <v>2</v>
      </c>
      <c r="D50" s="36">
        <v>2</v>
      </c>
      <c r="E50" s="37" t="s">
        <v>712</v>
      </c>
      <c r="F50" s="23">
        <f t="shared" si="0"/>
        <v>0</v>
      </c>
      <c r="G50" s="38">
        <f>SUM(G52:G53)</f>
        <v>0</v>
      </c>
      <c r="H50" s="38">
        <f>SUM(H52:H53)</f>
        <v>0</v>
      </c>
    </row>
    <row r="51" spans="1:8" ht="36" hidden="1" x14ac:dyDescent="0.25">
      <c r="A51" s="32"/>
      <c r="B51" s="35"/>
      <c r="C51" s="36"/>
      <c r="D51" s="36"/>
      <c r="E51" s="37" t="s">
        <v>460</v>
      </c>
      <c r="F51" s="23">
        <f t="shared" si="0"/>
        <v>0</v>
      </c>
      <c r="G51" s="39"/>
      <c r="H51" s="39"/>
    </row>
    <row r="52" spans="1:8" hidden="1" x14ac:dyDescent="0.25">
      <c r="A52" s="32"/>
      <c r="B52" s="35"/>
      <c r="C52" s="36"/>
      <c r="D52" s="36"/>
      <c r="E52" s="37" t="s">
        <v>461</v>
      </c>
      <c r="F52" s="23">
        <f t="shared" si="0"/>
        <v>0</v>
      </c>
      <c r="G52" s="39"/>
      <c r="H52" s="39"/>
    </row>
    <row r="53" spans="1:8" hidden="1" x14ac:dyDescent="0.25">
      <c r="A53" s="32"/>
      <c r="B53" s="35"/>
      <c r="C53" s="36"/>
      <c r="D53" s="36"/>
      <c r="E53" s="37" t="s">
        <v>461</v>
      </c>
      <c r="F53" s="23">
        <f t="shared" si="0"/>
        <v>0</v>
      </c>
      <c r="G53" s="39"/>
      <c r="H53" s="39"/>
    </row>
    <row r="54" spans="1:8" x14ac:dyDescent="0.25">
      <c r="A54" s="32"/>
      <c r="B54" s="35"/>
      <c r="C54" s="36"/>
      <c r="D54" s="36">
        <v>5134</v>
      </c>
      <c r="E54" s="44" t="s">
        <v>1017</v>
      </c>
      <c r="F54" s="23">
        <f t="shared" si="0"/>
        <v>6500</v>
      </c>
      <c r="G54" s="39"/>
      <c r="H54" s="39">
        <v>6500</v>
      </c>
    </row>
    <row r="55" spans="1:8" ht="15.75" customHeight="1" x14ac:dyDescent="0.25">
      <c r="A55" s="32">
        <v>2130</v>
      </c>
      <c r="B55" s="27" t="s">
        <v>516</v>
      </c>
      <c r="C55" s="28">
        <v>3</v>
      </c>
      <c r="D55" s="28">
        <v>0</v>
      </c>
      <c r="E55" s="33" t="s">
        <v>210</v>
      </c>
      <c r="F55" s="23">
        <f t="shared" si="0"/>
        <v>3500</v>
      </c>
      <c r="G55" s="39">
        <f>SUM(G64)</f>
        <v>3000</v>
      </c>
      <c r="H55" s="24">
        <v>500</v>
      </c>
    </row>
    <row r="56" spans="1:8" ht="24" hidden="1" x14ac:dyDescent="0.25">
      <c r="A56" s="32">
        <v>2131</v>
      </c>
      <c r="B56" s="35" t="s">
        <v>516</v>
      </c>
      <c r="C56" s="36">
        <v>3</v>
      </c>
      <c r="D56" s="36">
        <v>1</v>
      </c>
      <c r="E56" s="37" t="s">
        <v>715</v>
      </c>
      <c r="F56" s="23">
        <f t="shared" si="0"/>
        <v>0</v>
      </c>
      <c r="G56" s="39"/>
      <c r="H56" s="39"/>
    </row>
    <row r="57" spans="1:8" ht="36" hidden="1" x14ac:dyDescent="0.25">
      <c r="A57" s="32"/>
      <c r="B57" s="35"/>
      <c r="C57" s="36"/>
      <c r="D57" s="36"/>
      <c r="E57" s="37" t="s">
        <v>460</v>
      </c>
      <c r="F57" s="23">
        <f t="shared" si="0"/>
        <v>0</v>
      </c>
      <c r="G57" s="39"/>
      <c r="H57" s="39"/>
    </row>
    <row r="58" spans="1:8" hidden="1" x14ac:dyDescent="0.25">
      <c r="A58" s="32"/>
      <c r="B58" s="35"/>
      <c r="C58" s="36"/>
      <c r="D58" s="36"/>
      <c r="E58" s="37" t="s">
        <v>461</v>
      </c>
      <c r="F58" s="23">
        <f t="shared" si="0"/>
        <v>0</v>
      </c>
      <c r="G58" s="39"/>
      <c r="H58" s="39"/>
    </row>
    <row r="59" spans="1:8" hidden="1" x14ac:dyDescent="0.25">
      <c r="A59" s="32"/>
      <c r="B59" s="35"/>
      <c r="C59" s="36"/>
      <c r="D59" s="36"/>
      <c r="E59" s="37" t="s">
        <v>461</v>
      </c>
      <c r="F59" s="23">
        <f t="shared" si="0"/>
        <v>0</v>
      </c>
      <c r="G59" s="39"/>
      <c r="H59" s="39"/>
    </row>
    <row r="60" spans="1:8" ht="14.25" hidden="1" customHeight="1" x14ac:dyDescent="0.25">
      <c r="A60" s="32">
        <v>2132</v>
      </c>
      <c r="B60" s="35" t="s">
        <v>516</v>
      </c>
      <c r="C60" s="36">
        <v>3</v>
      </c>
      <c r="D60" s="36">
        <v>2</v>
      </c>
      <c r="E60" s="37" t="s">
        <v>717</v>
      </c>
      <c r="F60" s="23">
        <f t="shared" si="0"/>
        <v>0</v>
      </c>
      <c r="G60" s="39"/>
      <c r="H60" s="39"/>
    </row>
    <row r="61" spans="1:8" ht="36" hidden="1" x14ac:dyDescent="0.25">
      <c r="A61" s="32"/>
      <c r="B61" s="35"/>
      <c r="C61" s="36"/>
      <c r="D61" s="36"/>
      <c r="E61" s="37" t="s">
        <v>460</v>
      </c>
      <c r="F61" s="23">
        <f t="shared" si="0"/>
        <v>0</v>
      </c>
      <c r="G61" s="39"/>
      <c r="H61" s="39"/>
    </row>
    <row r="62" spans="1:8" hidden="1" x14ac:dyDescent="0.25">
      <c r="A62" s="32"/>
      <c r="B62" s="35"/>
      <c r="C62" s="36"/>
      <c r="D62" s="36"/>
      <c r="E62" s="37" t="s">
        <v>461</v>
      </c>
      <c r="F62" s="23">
        <f t="shared" si="0"/>
        <v>0</v>
      </c>
      <c r="G62" s="39"/>
      <c r="H62" s="39"/>
    </row>
    <row r="63" spans="1:8" hidden="1" x14ac:dyDescent="0.25">
      <c r="A63" s="32"/>
      <c r="B63" s="35"/>
      <c r="C63" s="36"/>
      <c r="D63" s="36"/>
      <c r="E63" s="37" t="s">
        <v>461</v>
      </c>
      <c r="F63" s="23">
        <f t="shared" si="0"/>
        <v>0</v>
      </c>
      <c r="G63" s="39"/>
      <c r="H63" s="39"/>
    </row>
    <row r="64" spans="1:8" x14ac:dyDescent="0.25">
      <c r="A64" s="32">
        <v>2133</v>
      </c>
      <c r="B64" s="35" t="s">
        <v>516</v>
      </c>
      <c r="C64" s="36">
        <v>3</v>
      </c>
      <c r="D64" s="36">
        <v>3</v>
      </c>
      <c r="E64" s="37" t="s">
        <v>719</v>
      </c>
      <c r="F64" s="23">
        <f t="shared" si="0"/>
        <v>3500</v>
      </c>
      <c r="G64" s="39">
        <f>SUM(G66)</f>
        <v>3000</v>
      </c>
      <c r="H64" s="39">
        <v>500</v>
      </c>
    </row>
    <row r="65" spans="1:8" ht="36" x14ac:dyDescent="0.25">
      <c r="A65" s="32"/>
      <c r="B65" s="35"/>
      <c r="C65" s="36"/>
      <c r="D65" s="36"/>
      <c r="E65" s="37" t="s">
        <v>460</v>
      </c>
      <c r="F65" s="23">
        <f t="shared" si="0"/>
        <v>0</v>
      </c>
      <c r="G65" s="39"/>
      <c r="H65" s="39"/>
    </row>
    <row r="66" spans="1:8" x14ac:dyDescent="0.25">
      <c r="A66" s="32"/>
      <c r="B66" s="35"/>
      <c r="C66" s="36"/>
      <c r="D66" s="40">
        <v>4232</v>
      </c>
      <c r="E66" s="257" t="s">
        <v>329</v>
      </c>
      <c r="F66" s="23">
        <f t="shared" si="0"/>
        <v>3000</v>
      </c>
      <c r="G66" s="39">
        <v>3000</v>
      </c>
      <c r="H66" s="39"/>
    </row>
    <row r="67" spans="1:8" hidden="1" x14ac:dyDescent="0.25">
      <c r="A67" s="32"/>
      <c r="B67" s="35"/>
      <c r="C67" s="36"/>
      <c r="D67" s="40"/>
      <c r="E67" s="41"/>
      <c r="F67" s="23">
        <f t="shared" si="0"/>
        <v>0</v>
      </c>
      <c r="G67" s="39"/>
      <c r="H67" s="39"/>
    </row>
    <row r="68" spans="1:8" ht="24.75" hidden="1" customHeight="1" x14ac:dyDescent="0.25">
      <c r="A68" s="32">
        <v>2140</v>
      </c>
      <c r="B68" s="27" t="s">
        <v>516</v>
      </c>
      <c r="C68" s="28">
        <v>4</v>
      </c>
      <c r="D68" s="28">
        <v>0</v>
      </c>
      <c r="E68" s="33" t="s">
        <v>211</v>
      </c>
      <c r="F68" s="23">
        <f t="shared" si="0"/>
        <v>0</v>
      </c>
      <c r="G68" s="38">
        <f>SUM(G69)</f>
        <v>0</v>
      </c>
      <c r="H68" s="38">
        <f>SUM(H69)</f>
        <v>0</v>
      </c>
    </row>
    <row r="69" spans="1:8" hidden="1" x14ac:dyDescent="0.25">
      <c r="A69" s="32">
        <v>2141</v>
      </c>
      <c r="B69" s="35" t="s">
        <v>516</v>
      </c>
      <c r="C69" s="36">
        <v>4</v>
      </c>
      <c r="D69" s="36">
        <v>1</v>
      </c>
      <c r="E69" s="37" t="s">
        <v>722</v>
      </c>
      <c r="F69" s="23">
        <f t="shared" si="0"/>
        <v>0</v>
      </c>
      <c r="G69" s="38">
        <f>SUM(G71:G72)</f>
        <v>0</v>
      </c>
      <c r="H69" s="38">
        <f>SUM(H71:H72)</f>
        <v>0</v>
      </c>
    </row>
    <row r="70" spans="1:8" ht="36" hidden="1" x14ac:dyDescent="0.25">
      <c r="A70" s="32"/>
      <c r="B70" s="35"/>
      <c r="C70" s="36"/>
      <c r="D70" s="36"/>
      <c r="E70" s="37" t="s">
        <v>460</v>
      </c>
      <c r="F70" s="23">
        <f t="shared" si="0"/>
        <v>0</v>
      </c>
      <c r="G70" s="39"/>
      <c r="H70" s="39"/>
    </row>
    <row r="71" spans="1:8" hidden="1" x14ac:dyDescent="0.25">
      <c r="A71" s="32"/>
      <c r="B71" s="35"/>
      <c r="C71" s="36"/>
      <c r="D71" s="36"/>
      <c r="E71" s="37" t="s">
        <v>461</v>
      </c>
      <c r="F71" s="23">
        <f t="shared" si="0"/>
        <v>0</v>
      </c>
      <c r="G71" s="39"/>
      <c r="H71" s="39"/>
    </row>
    <row r="72" spans="1:8" hidden="1" x14ac:dyDescent="0.25">
      <c r="A72" s="32"/>
      <c r="B72" s="35"/>
      <c r="C72" s="36"/>
      <c r="D72" s="36"/>
      <c r="E72" s="37" t="s">
        <v>461</v>
      </c>
      <c r="F72" s="23">
        <f t="shared" si="0"/>
        <v>0</v>
      </c>
      <c r="G72" s="39"/>
      <c r="H72" s="39"/>
    </row>
    <row r="73" spans="1:8" x14ac:dyDescent="0.25">
      <c r="A73" s="32"/>
      <c r="B73" s="35"/>
      <c r="C73" s="36"/>
      <c r="D73" s="36">
        <v>5132</v>
      </c>
      <c r="E73" s="257" t="s">
        <v>1037</v>
      </c>
      <c r="F73" s="23">
        <f t="shared" si="0"/>
        <v>500</v>
      </c>
      <c r="G73" s="39"/>
      <c r="H73" s="39">
        <v>500</v>
      </c>
    </row>
    <row r="74" spans="1:8" ht="36" x14ac:dyDescent="0.25">
      <c r="A74" s="32">
        <v>2150</v>
      </c>
      <c r="B74" s="27" t="s">
        <v>516</v>
      </c>
      <c r="C74" s="28">
        <v>5</v>
      </c>
      <c r="D74" s="28">
        <v>0</v>
      </c>
      <c r="E74" s="33" t="s">
        <v>212</v>
      </c>
      <c r="F74" s="23">
        <f t="shared" si="0"/>
        <v>0</v>
      </c>
      <c r="G74" s="38">
        <f>SUM(G75)</f>
        <v>0</v>
      </c>
      <c r="H74" s="38">
        <f>SUM(H75)</f>
        <v>0</v>
      </c>
    </row>
    <row r="75" spans="1:8" ht="25.5" customHeight="1" x14ac:dyDescent="0.25">
      <c r="A75" s="32">
        <v>2151</v>
      </c>
      <c r="B75" s="35" t="s">
        <v>516</v>
      </c>
      <c r="C75" s="36">
        <v>5</v>
      </c>
      <c r="D75" s="36">
        <v>1</v>
      </c>
      <c r="E75" s="37" t="s">
        <v>725</v>
      </c>
      <c r="F75" s="23">
        <f t="shared" si="0"/>
        <v>0</v>
      </c>
      <c r="G75" s="38">
        <f>SUM(G77:G78)</f>
        <v>0</v>
      </c>
      <c r="H75" s="38">
        <f>SUM(H77:H78)</f>
        <v>0</v>
      </c>
    </row>
    <row r="76" spans="1:8" ht="36" x14ac:dyDescent="0.25">
      <c r="A76" s="32"/>
      <c r="B76" s="35"/>
      <c r="C76" s="36"/>
      <c r="D76" s="36"/>
      <c r="E76" s="37" t="s">
        <v>460</v>
      </c>
      <c r="F76" s="23">
        <f t="shared" si="0"/>
        <v>0</v>
      </c>
      <c r="G76" s="39"/>
      <c r="H76" s="39"/>
    </row>
    <row r="77" spans="1:8" ht="15.75" customHeight="1" x14ac:dyDescent="0.25">
      <c r="A77" s="32"/>
      <c r="B77" s="35"/>
      <c r="C77" s="36"/>
      <c r="D77" s="40">
        <v>5122</v>
      </c>
      <c r="E77" s="44" t="s">
        <v>446</v>
      </c>
      <c r="F77" s="23">
        <f t="shared" si="0"/>
        <v>0</v>
      </c>
      <c r="G77" s="39"/>
      <c r="H77" s="39">
        <v>0</v>
      </c>
    </row>
    <row r="78" spans="1:8" x14ac:dyDescent="0.25">
      <c r="A78" s="32"/>
      <c r="B78" s="35"/>
      <c r="C78" s="36"/>
      <c r="D78" s="36"/>
      <c r="E78" s="37" t="s">
        <v>461</v>
      </c>
      <c r="F78" s="23">
        <f t="shared" si="0"/>
        <v>0</v>
      </c>
      <c r="G78" s="39"/>
      <c r="H78" s="39"/>
    </row>
    <row r="79" spans="1:8" ht="36" x14ac:dyDescent="0.25">
      <c r="A79" s="32">
        <v>2160</v>
      </c>
      <c r="B79" s="27" t="s">
        <v>516</v>
      </c>
      <c r="C79" s="28">
        <v>6</v>
      </c>
      <c r="D79" s="28">
        <v>0</v>
      </c>
      <c r="E79" s="33" t="s">
        <v>84</v>
      </c>
      <c r="F79" s="23">
        <f t="shared" si="0"/>
        <v>147500</v>
      </c>
      <c r="G79" s="38">
        <f>SUM(G80)</f>
        <v>126500</v>
      </c>
      <c r="H79" s="38">
        <f>SUM(H80)</f>
        <v>21000</v>
      </c>
    </row>
    <row r="80" spans="1:8" x14ac:dyDescent="0.25">
      <c r="A80" s="32">
        <v>2161</v>
      </c>
      <c r="B80" s="35" t="s">
        <v>516</v>
      </c>
      <c r="C80" s="36">
        <v>6</v>
      </c>
      <c r="D80" s="36">
        <v>1</v>
      </c>
      <c r="E80" s="37" t="s">
        <v>1018</v>
      </c>
      <c r="F80" s="23">
        <f t="shared" si="0"/>
        <v>147500</v>
      </c>
      <c r="G80" s="38">
        <f>SUM(G82:G108)</f>
        <v>126500</v>
      </c>
      <c r="H80" s="30">
        <f>SUM(H104,H105,H106,H107,H108,H147,H152,H160,H165)</f>
        <v>21000</v>
      </c>
    </row>
    <row r="81" spans="1:8" ht="36" x14ac:dyDescent="0.25">
      <c r="A81" s="32"/>
      <c r="B81" s="35"/>
      <c r="C81" s="36"/>
      <c r="D81" s="36"/>
      <c r="E81" s="37" t="s">
        <v>460</v>
      </c>
      <c r="F81" s="23">
        <f t="shared" ref="F81:F152" si="1">SUM(G81:H81)</f>
        <v>0</v>
      </c>
      <c r="G81" s="39"/>
      <c r="H81" s="39"/>
    </row>
    <row r="82" spans="1:8" ht="24" x14ac:dyDescent="0.25">
      <c r="A82" s="32"/>
      <c r="B82" s="35"/>
      <c r="C82" s="36"/>
      <c r="D82" s="40">
        <v>4111</v>
      </c>
      <c r="E82" s="41" t="s">
        <v>316</v>
      </c>
      <c r="F82" s="23">
        <f t="shared" si="1"/>
        <v>102500</v>
      </c>
      <c r="G82" s="39">
        <v>102500</v>
      </c>
      <c r="H82" s="39"/>
    </row>
    <row r="83" spans="1:8" ht="24" x14ac:dyDescent="0.25">
      <c r="A83" s="32"/>
      <c r="B83" s="35"/>
      <c r="C83" s="36"/>
      <c r="D83" s="40">
        <v>4112</v>
      </c>
      <c r="E83" s="41" t="s">
        <v>317</v>
      </c>
      <c r="F83" s="23">
        <f t="shared" si="1"/>
        <v>0</v>
      </c>
      <c r="G83" s="39">
        <v>0</v>
      </c>
      <c r="H83" s="39"/>
    </row>
    <row r="84" spans="1:8" ht="24" x14ac:dyDescent="0.25">
      <c r="A84" s="32"/>
      <c r="B84" s="35"/>
      <c r="C84" s="36"/>
      <c r="D84" s="40">
        <v>4211</v>
      </c>
      <c r="E84" s="41" t="s">
        <v>557</v>
      </c>
      <c r="F84" s="23">
        <f t="shared" si="1"/>
        <v>2000</v>
      </c>
      <c r="G84" s="39">
        <v>2000</v>
      </c>
      <c r="H84" s="39"/>
    </row>
    <row r="85" spans="1:8" x14ac:dyDescent="0.25">
      <c r="A85" s="32"/>
      <c r="B85" s="35"/>
      <c r="C85" s="36"/>
      <c r="D85" s="40">
        <v>4239</v>
      </c>
      <c r="E85" s="41" t="s">
        <v>929</v>
      </c>
      <c r="F85" s="23">
        <f t="shared" si="1"/>
        <v>2000</v>
      </c>
      <c r="G85" s="39">
        <v>2000</v>
      </c>
      <c r="H85" s="39"/>
    </row>
    <row r="86" spans="1:8" x14ac:dyDescent="0.25">
      <c r="A86" s="32"/>
      <c r="B86" s="35"/>
      <c r="C86" s="36"/>
      <c r="D86" s="40">
        <v>4241</v>
      </c>
      <c r="E86" s="41" t="s">
        <v>336</v>
      </c>
      <c r="F86" s="23">
        <f t="shared" si="1"/>
        <v>8000</v>
      </c>
      <c r="G86" s="39">
        <v>8000</v>
      </c>
      <c r="H86" s="39"/>
    </row>
    <row r="87" spans="1:8" ht="24" x14ac:dyDescent="0.25">
      <c r="A87" s="32"/>
      <c r="B87" s="35"/>
      <c r="C87" s="36"/>
      <c r="D87" s="40">
        <v>4251</v>
      </c>
      <c r="E87" s="41" t="s">
        <v>337</v>
      </c>
      <c r="F87" s="23">
        <f t="shared" si="1"/>
        <v>2200</v>
      </c>
      <c r="G87" s="39">
        <v>2200</v>
      </c>
      <c r="H87" s="39"/>
    </row>
    <row r="88" spans="1:8" x14ac:dyDescent="0.25">
      <c r="A88" s="32"/>
      <c r="B88" s="35"/>
      <c r="C88" s="36"/>
      <c r="D88" s="40">
        <v>4269</v>
      </c>
      <c r="E88" s="44" t="s">
        <v>350</v>
      </c>
      <c r="F88" s="23">
        <f t="shared" si="1"/>
        <v>2400</v>
      </c>
      <c r="G88" s="39">
        <v>2400</v>
      </c>
      <c r="H88" s="39"/>
    </row>
    <row r="89" spans="1:8" x14ac:dyDescent="0.25">
      <c r="A89" s="32"/>
      <c r="B89" s="35"/>
      <c r="C89" s="36"/>
      <c r="D89" s="40">
        <v>4823</v>
      </c>
      <c r="E89" s="44" t="s">
        <v>617</v>
      </c>
      <c r="F89" s="23">
        <f t="shared" si="1"/>
        <v>7400</v>
      </c>
      <c r="G89" s="39">
        <v>7400</v>
      </c>
      <c r="H89" s="39"/>
    </row>
    <row r="90" spans="1:8" ht="24" hidden="1" x14ac:dyDescent="0.25">
      <c r="A90" s="32">
        <v>2170</v>
      </c>
      <c r="B90" s="27" t="s">
        <v>516</v>
      </c>
      <c r="C90" s="28">
        <v>7</v>
      </c>
      <c r="D90" s="28">
        <v>0</v>
      </c>
      <c r="E90" s="33" t="s">
        <v>214</v>
      </c>
      <c r="F90" s="23">
        <f t="shared" si="1"/>
        <v>0</v>
      </c>
      <c r="G90" s="38">
        <f>SUM(G91)</f>
        <v>0</v>
      </c>
      <c r="H90" s="38">
        <f>SUM(H91)</f>
        <v>0</v>
      </c>
    </row>
    <row r="91" spans="1:8" hidden="1" x14ac:dyDescent="0.25">
      <c r="A91" s="32">
        <v>2171</v>
      </c>
      <c r="B91" s="35" t="s">
        <v>516</v>
      </c>
      <c r="C91" s="36">
        <v>7</v>
      </c>
      <c r="D91" s="36">
        <v>1</v>
      </c>
      <c r="E91" s="37" t="s">
        <v>565</v>
      </c>
      <c r="F91" s="23">
        <f t="shared" si="1"/>
        <v>0</v>
      </c>
      <c r="G91" s="38">
        <f>SUM(G93:G94)</f>
        <v>0</v>
      </c>
      <c r="H91" s="38">
        <f>SUM(H93:H94)</f>
        <v>0</v>
      </c>
    </row>
    <row r="92" spans="1:8" ht="36" hidden="1" x14ac:dyDescent="0.25">
      <c r="A92" s="32"/>
      <c r="B92" s="35"/>
      <c r="C92" s="36"/>
      <c r="D92" s="36"/>
      <c r="E92" s="37" t="s">
        <v>460</v>
      </c>
      <c r="F92" s="23">
        <f t="shared" si="1"/>
        <v>0</v>
      </c>
      <c r="G92" s="39"/>
      <c r="H92" s="39"/>
    </row>
    <row r="93" spans="1:8" hidden="1" x14ac:dyDescent="0.25">
      <c r="A93" s="32"/>
      <c r="B93" s="35"/>
      <c r="C93" s="36"/>
      <c r="D93" s="36"/>
      <c r="E93" s="37" t="s">
        <v>461</v>
      </c>
      <c r="F93" s="23">
        <f t="shared" si="1"/>
        <v>0</v>
      </c>
      <c r="G93" s="39"/>
      <c r="H93" s="39"/>
    </row>
    <row r="94" spans="1:8" hidden="1" x14ac:dyDescent="0.25">
      <c r="A94" s="32"/>
      <c r="B94" s="35"/>
      <c r="C94" s="36"/>
      <c r="D94" s="36"/>
      <c r="E94" s="37" t="s">
        <v>461</v>
      </c>
      <c r="F94" s="23">
        <f t="shared" si="1"/>
        <v>0</v>
      </c>
      <c r="G94" s="39"/>
      <c r="H94" s="39"/>
    </row>
    <row r="95" spans="1:8" ht="36" hidden="1" customHeight="1" x14ac:dyDescent="0.25">
      <c r="A95" s="32">
        <v>2180</v>
      </c>
      <c r="B95" s="27" t="s">
        <v>516</v>
      </c>
      <c r="C95" s="28">
        <v>8</v>
      </c>
      <c r="D95" s="28">
        <v>0</v>
      </c>
      <c r="E95" s="33" t="s">
        <v>215</v>
      </c>
      <c r="F95" s="23">
        <f t="shared" si="1"/>
        <v>0</v>
      </c>
      <c r="G95" s="38">
        <f>SUM(G96+G99)</f>
        <v>0</v>
      </c>
      <c r="H95" s="38">
        <f>SUM(H96+H99)</f>
        <v>0</v>
      </c>
    </row>
    <row r="96" spans="1:8" ht="36" hidden="1" x14ac:dyDescent="0.25">
      <c r="A96" s="32">
        <v>2181</v>
      </c>
      <c r="B96" s="35" t="s">
        <v>516</v>
      </c>
      <c r="C96" s="36">
        <v>8</v>
      </c>
      <c r="D96" s="36">
        <v>1</v>
      </c>
      <c r="E96" s="37" t="s">
        <v>215</v>
      </c>
      <c r="F96" s="23">
        <f t="shared" si="1"/>
        <v>0</v>
      </c>
      <c r="G96" s="38">
        <f>SUM(G97:G98)</f>
        <v>0</v>
      </c>
      <c r="H96" s="38">
        <f>SUM(H97:H98)</f>
        <v>0</v>
      </c>
    </row>
    <row r="97" spans="1:9" hidden="1" x14ac:dyDescent="0.25">
      <c r="A97" s="32">
        <v>2182</v>
      </c>
      <c r="B97" s="35" t="s">
        <v>516</v>
      </c>
      <c r="C97" s="36">
        <v>8</v>
      </c>
      <c r="D97" s="36">
        <v>1</v>
      </c>
      <c r="E97" s="37" t="s">
        <v>402</v>
      </c>
      <c r="F97" s="23">
        <f t="shared" si="1"/>
        <v>0</v>
      </c>
      <c r="G97" s="39"/>
      <c r="H97" s="39"/>
    </row>
    <row r="98" spans="1:9" ht="14.25" hidden="1" customHeight="1" x14ac:dyDescent="0.25">
      <c r="A98" s="32">
        <v>2183</v>
      </c>
      <c r="B98" s="35" t="s">
        <v>516</v>
      </c>
      <c r="C98" s="36">
        <v>8</v>
      </c>
      <c r="D98" s="36">
        <v>1</v>
      </c>
      <c r="E98" s="37" t="s">
        <v>403</v>
      </c>
      <c r="F98" s="23">
        <f t="shared" si="1"/>
        <v>0</v>
      </c>
      <c r="G98" s="39"/>
      <c r="H98" s="39"/>
    </row>
    <row r="99" spans="1:9" ht="24" hidden="1" x14ac:dyDescent="0.25">
      <c r="A99" s="32">
        <v>2184</v>
      </c>
      <c r="B99" s="35" t="s">
        <v>516</v>
      </c>
      <c r="C99" s="36">
        <v>8</v>
      </c>
      <c r="D99" s="36">
        <v>1</v>
      </c>
      <c r="E99" s="37" t="s">
        <v>408</v>
      </c>
      <c r="F99" s="23">
        <f t="shared" si="1"/>
        <v>0</v>
      </c>
      <c r="G99" s="38">
        <f>SUM(G101:G102)</f>
        <v>0</v>
      </c>
      <c r="H99" s="38">
        <f>SUM(H101:H102)</f>
        <v>0</v>
      </c>
    </row>
    <row r="100" spans="1:9" ht="36" hidden="1" x14ac:dyDescent="0.25">
      <c r="A100" s="32"/>
      <c r="B100" s="35"/>
      <c r="C100" s="36"/>
      <c r="D100" s="36"/>
      <c r="E100" s="37" t="s">
        <v>460</v>
      </c>
      <c r="F100" s="23">
        <f t="shared" si="1"/>
        <v>0</v>
      </c>
      <c r="G100" s="39"/>
      <c r="H100" s="39"/>
    </row>
    <row r="101" spans="1:9" hidden="1" x14ac:dyDescent="0.25">
      <c r="A101" s="32"/>
      <c r="B101" s="35"/>
      <c r="C101" s="36"/>
      <c r="D101" s="36"/>
      <c r="E101" s="37" t="s">
        <v>461</v>
      </c>
      <c r="F101" s="23">
        <f t="shared" si="1"/>
        <v>0</v>
      </c>
      <c r="G101" s="39"/>
      <c r="H101" s="39"/>
    </row>
    <row r="102" spans="1:9" hidden="1" x14ac:dyDescent="0.25">
      <c r="A102" s="32"/>
      <c r="B102" s="35"/>
      <c r="C102" s="36"/>
      <c r="D102" s="36"/>
      <c r="E102" s="37" t="s">
        <v>461</v>
      </c>
      <c r="F102" s="23">
        <f t="shared" si="1"/>
        <v>0</v>
      </c>
      <c r="G102" s="39"/>
      <c r="H102" s="39"/>
    </row>
    <row r="103" spans="1:9" hidden="1" x14ac:dyDescent="0.25">
      <c r="A103" s="32">
        <v>2185</v>
      </c>
      <c r="B103" s="35" t="s">
        <v>529</v>
      </c>
      <c r="C103" s="36">
        <v>8</v>
      </c>
      <c r="D103" s="36">
        <v>1</v>
      </c>
      <c r="E103" s="37"/>
      <c r="F103" s="23">
        <f t="shared" si="1"/>
        <v>0</v>
      </c>
      <c r="G103" s="39"/>
      <c r="H103" s="39"/>
    </row>
    <row r="104" spans="1:9" x14ac:dyDescent="0.25">
      <c r="A104" s="32"/>
      <c r="B104" s="35"/>
      <c r="C104" s="36"/>
      <c r="D104" s="36">
        <v>5112</v>
      </c>
      <c r="E104" s="44" t="s">
        <v>449</v>
      </c>
      <c r="F104" s="23">
        <f t="shared" si="1"/>
        <v>6000</v>
      </c>
      <c r="G104" s="39"/>
      <c r="H104" s="39">
        <v>6000</v>
      </c>
    </row>
    <row r="105" spans="1:9" ht="24" x14ac:dyDescent="0.25">
      <c r="A105" s="32"/>
      <c r="B105" s="35"/>
      <c r="C105" s="36"/>
      <c r="D105" s="36">
        <v>5113</v>
      </c>
      <c r="E105" s="44" t="s">
        <v>450</v>
      </c>
      <c r="F105" s="23">
        <f t="shared" si="1"/>
        <v>6000</v>
      </c>
      <c r="G105" s="39">
        <v>0</v>
      </c>
      <c r="H105" s="39">
        <v>6000</v>
      </c>
    </row>
    <row r="106" spans="1:9" x14ac:dyDescent="0.25">
      <c r="A106" s="32"/>
      <c r="B106" s="35"/>
      <c r="C106" s="36"/>
      <c r="D106" s="36">
        <v>5121</v>
      </c>
      <c r="E106" s="44" t="s">
        <v>445</v>
      </c>
      <c r="F106" s="23">
        <f t="shared" si="1"/>
        <v>2500</v>
      </c>
      <c r="G106" s="39"/>
      <c r="H106" s="39">
        <v>2500</v>
      </c>
      <c r="I106" s="1" t="s">
        <v>579</v>
      </c>
    </row>
    <row r="107" spans="1:9" x14ac:dyDescent="0.25">
      <c r="A107" s="32"/>
      <c r="B107" s="35"/>
      <c r="C107" s="36"/>
      <c r="D107" s="36">
        <v>5122</v>
      </c>
      <c r="E107" s="44" t="s">
        <v>446</v>
      </c>
      <c r="F107" s="23">
        <f t="shared" si="1"/>
        <v>5000</v>
      </c>
      <c r="G107" s="39"/>
      <c r="H107" s="39">
        <v>5000</v>
      </c>
      <c r="I107" s="1" t="s">
        <v>579</v>
      </c>
    </row>
    <row r="108" spans="1:9" x14ac:dyDescent="0.25">
      <c r="A108" s="32"/>
      <c r="B108" s="35"/>
      <c r="C108" s="36"/>
      <c r="D108" s="36">
        <v>5134</v>
      </c>
      <c r="E108" s="44" t="s">
        <v>1017</v>
      </c>
      <c r="F108" s="23">
        <f t="shared" si="1"/>
        <v>1500</v>
      </c>
      <c r="G108" s="39"/>
      <c r="H108" s="39">
        <v>1500</v>
      </c>
    </row>
    <row r="109" spans="1:9" s="31" customFormat="1" ht="15.75" customHeight="1" x14ac:dyDescent="0.2">
      <c r="A109" s="26">
        <v>2200</v>
      </c>
      <c r="B109" s="27" t="s">
        <v>517</v>
      </c>
      <c r="C109" s="28">
        <v>0</v>
      </c>
      <c r="D109" s="28">
        <v>0</v>
      </c>
      <c r="E109" s="29" t="s">
        <v>918</v>
      </c>
      <c r="F109" s="23">
        <f t="shared" si="1"/>
        <v>300</v>
      </c>
      <c r="G109" s="30">
        <f>SUM(G110,G115,G120,G125,G127)</f>
        <v>300</v>
      </c>
      <c r="H109" s="30">
        <f>SUM(H110,H115,H120,H125,H127)</f>
        <v>0</v>
      </c>
    </row>
    <row r="110" spans="1:9" x14ac:dyDescent="0.25">
      <c r="A110" s="32">
        <v>2210</v>
      </c>
      <c r="B110" s="27" t="s">
        <v>517</v>
      </c>
      <c r="C110" s="36">
        <v>1</v>
      </c>
      <c r="D110" s="36">
        <v>0</v>
      </c>
      <c r="E110" s="33" t="s">
        <v>216</v>
      </c>
      <c r="F110" s="23">
        <f t="shared" si="1"/>
        <v>0</v>
      </c>
      <c r="G110" s="38">
        <f>SUM(G111)</f>
        <v>0</v>
      </c>
      <c r="H110" s="38">
        <f>SUM(H111)</f>
        <v>0</v>
      </c>
    </row>
    <row r="111" spans="1:9" hidden="1" x14ac:dyDescent="0.25">
      <c r="A111" s="32">
        <v>2211</v>
      </c>
      <c r="B111" s="35" t="s">
        <v>517</v>
      </c>
      <c r="C111" s="36">
        <v>1</v>
      </c>
      <c r="D111" s="36">
        <v>1</v>
      </c>
      <c r="E111" s="37" t="s">
        <v>734</v>
      </c>
      <c r="F111" s="23">
        <f t="shared" si="1"/>
        <v>0</v>
      </c>
      <c r="G111" s="38">
        <f>SUM(G113:G114)</f>
        <v>0</v>
      </c>
      <c r="H111" s="38">
        <f>SUM(H113:H114)</f>
        <v>0</v>
      </c>
    </row>
    <row r="112" spans="1:9" ht="36" hidden="1" x14ac:dyDescent="0.25">
      <c r="A112" s="32"/>
      <c r="B112" s="35"/>
      <c r="C112" s="36"/>
      <c r="D112" s="36"/>
      <c r="E112" s="37" t="s">
        <v>460</v>
      </c>
      <c r="F112" s="23">
        <f t="shared" si="1"/>
        <v>0</v>
      </c>
      <c r="G112" s="39"/>
      <c r="H112" s="39"/>
    </row>
    <row r="113" spans="1:8" hidden="1" x14ac:dyDescent="0.25">
      <c r="A113" s="32"/>
      <c r="B113" s="35"/>
      <c r="C113" s="36"/>
      <c r="D113" s="36"/>
      <c r="E113" s="41"/>
      <c r="F113" s="23">
        <f t="shared" si="1"/>
        <v>0</v>
      </c>
      <c r="G113" s="39"/>
      <c r="H113" s="39"/>
    </row>
    <row r="114" spans="1:8" hidden="1" x14ac:dyDescent="0.25">
      <c r="A114" s="32"/>
      <c r="B114" s="35"/>
      <c r="C114" s="36"/>
      <c r="D114" s="36"/>
      <c r="E114" s="37" t="s">
        <v>461</v>
      </c>
      <c r="F114" s="23">
        <f t="shared" si="1"/>
        <v>0</v>
      </c>
      <c r="G114" s="39"/>
      <c r="H114" s="39"/>
    </row>
    <row r="115" spans="1:8" x14ac:dyDescent="0.25">
      <c r="A115" s="32">
        <v>2220</v>
      </c>
      <c r="B115" s="27" t="s">
        <v>517</v>
      </c>
      <c r="C115" s="28">
        <v>2</v>
      </c>
      <c r="D115" s="28">
        <v>0</v>
      </c>
      <c r="E115" s="33" t="s">
        <v>217</v>
      </c>
      <c r="F115" s="23">
        <f t="shared" si="1"/>
        <v>300</v>
      </c>
      <c r="G115" s="38">
        <f>SUM(G116)</f>
        <v>300</v>
      </c>
      <c r="H115" s="38">
        <f>SUM(H116)</f>
        <v>0</v>
      </c>
    </row>
    <row r="116" spans="1:8" x14ac:dyDescent="0.25">
      <c r="A116" s="32">
        <v>2221</v>
      </c>
      <c r="B116" s="35" t="s">
        <v>517</v>
      </c>
      <c r="C116" s="36">
        <v>2</v>
      </c>
      <c r="D116" s="36">
        <v>1</v>
      </c>
      <c r="E116" s="37" t="s">
        <v>737</v>
      </c>
      <c r="F116" s="23">
        <f t="shared" si="1"/>
        <v>300</v>
      </c>
      <c r="G116" s="38">
        <f>SUM(G118:G119)</f>
        <v>300</v>
      </c>
      <c r="H116" s="38">
        <f>SUM(H118:H119)</f>
        <v>0</v>
      </c>
    </row>
    <row r="117" spans="1:8" ht="36" x14ac:dyDescent="0.25">
      <c r="A117" s="32"/>
      <c r="B117" s="35"/>
      <c r="C117" s="36"/>
      <c r="D117" s="36"/>
      <c r="E117" s="37" t="s">
        <v>460</v>
      </c>
      <c r="F117" s="23">
        <f t="shared" si="1"/>
        <v>0</v>
      </c>
      <c r="G117" s="39"/>
      <c r="H117" s="39"/>
    </row>
    <row r="118" spans="1:8" x14ac:dyDescent="0.25">
      <c r="A118" s="32"/>
      <c r="B118" s="35"/>
      <c r="C118" s="36"/>
      <c r="D118" s="36">
        <v>4239</v>
      </c>
      <c r="E118" s="41" t="s">
        <v>335</v>
      </c>
      <c r="F118" s="23">
        <f t="shared" si="1"/>
        <v>300</v>
      </c>
      <c r="G118" s="39">
        <v>300</v>
      </c>
      <c r="H118" s="39"/>
    </row>
    <row r="119" spans="1:8" x14ac:dyDescent="0.25">
      <c r="A119" s="32"/>
      <c r="B119" s="35"/>
      <c r="C119" s="36"/>
      <c r="D119" s="36"/>
      <c r="E119" s="37" t="s">
        <v>461</v>
      </c>
      <c r="F119" s="23">
        <f t="shared" si="1"/>
        <v>0</v>
      </c>
      <c r="G119" s="39"/>
      <c r="H119" s="39"/>
    </row>
    <row r="120" spans="1:8" hidden="1" x14ac:dyDescent="0.25">
      <c r="A120" s="32">
        <v>2230</v>
      </c>
      <c r="B120" s="27" t="s">
        <v>517</v>
      </c>
      <c r="C120" s="36">
        <v>3</v>
      </c>
      <c r="D120" s="36">
        <v>0</v>
      </c>
      <c r="E120" s="33" t="s">
        <v>218</v>
      </c>
      <c r="F120" s="23">
        <f t="shared" si="1"/>
        <v>0</v>
      </c>
      <c r="G120" s="38">
        <f>SUM(G121)</f>
        <v>0</v>
      </c>
      <c r="H120" s="38">
        <f>SUM(H121)</f>
        <v>0</v>
      </c>
    </row>
    <row r="121" spans="1:8" hidden="1" x14ac:dyDescent="0.25">
      <c r="A121" s="32">
        <v>2231</v>
      </c>
      <c r="B121" s="35" t="s">
        <v>517</v>
      </c>
      <c r="C121" s="36">
        <v>3</v>
      </c>
      <c r="D121" s="36">
        <v>1</v>
      </c>
      <c r="E121" s="37" t="s">
        <v>740</v>
      </c>
      <c r="F121" s="23">
        <f t="shared" si="1"/>
        <v>0</v>
      </c>
      <c r="G121" s="38">
        <f>SUM(G123:G124)</f>
        <v>0</v>
      </c>
      <c r="H121" s="38">
        <f>SUM(H123:H124)</f>
        <v>0</v>
      </c>
    </row>
    <row r="122" spans="1:8" ht="36" hidden="1" x14ac:dyDescent="0.25">
      <c r="A122" s="32"/>
      <c r="B122" s="35"/>
      <c r="C122" s="36"/>
      <c r="D122" s="36"/>
      <c r="E122" s="37" t="s">
        <v>460</v>
      </c>
      <c r="F122" s="23">
        <f t="shared" si="1"/>
        <v>0</v>
      </c>
      <c r="G122" s="39"/>
      <c r="H122" s="39"/>
    </row>
    <row r="123" spans="1:8" hidden="1" x14ac:dyDescent="0.25">
      <c r="A123" s="32"/>
      <c r="B123" s="35"/>
      <c r="C123" s="36"/>
      <c r="D123" s="36"/>
      <c r="E123" s="37" t="s">
        <v>461</v>
      </c>
      <c r="F123" s="23">
        <f t="shared" si="1"/>
        <v>0</v>
      </c>
      <c r="G123" s="39"/>
      <c r="H123" s="39"/>
    </row>
    <row r="124" spans="1:8" hidden="1" x14ac:dyDescent="0.25">
      <c r="A124" s="32"/>
      <c r="B124" s="35"/>
      <c r="C124" s="36"/>
      <c r="D124" s="36"/>
      <c r="E124" s="37" t="s">
        <v>461</v>
      </c>
      <c r="F124" s="23">
        <f t="shared" si="1"/>
        <v>0</v>
      </c>
      <c r="G124" s="39"/>
      <c r="H124" s="39"/>
    </row>
    <row r="125" spans="1:8" ht="26.25" hidden="1" customHeight="1" x14ac:dyDescent="0.25">
      <c r="A125" s="32">
        <v>2240</v>
      </c>
      <c r="B125" s="27" t="s">
        <v>517</v>
      </c>
      <c r="C125" s="28">
        <v>4</v>
      </c>
      <c r="D125" s="28">
        <v>0</v>
      </c>
      <c r="E125" s="33" t="s">
        <v>219</v>
      </c>
      <c r="F125" s="23">
        <f t="shared" si="1"/>
        <v>0</v>
      </c>
      <c r="G125" s="38">
        <f>SUM(G126)</f>
        <v>0</v>
      </c>
      <c r="H125" s="38">
        <f>SUM(H126)</f>
        <v>0</v>
      </c>
    </row>
    <row r="126" spans="1:8" ht="24" hidden="1" x14ac:dyDescent="0.25">
      <c r="A126" s="32">
        <v>2241</v>
      </c>
      <c r="B126" s="35" t="s">
        <v>517</v>
      </c>
      <c r="C126" s="36">
        <v>4</v>
      </c>
      <c r="D126" s="36">
        <v>1</v>
      </c>
      <c r="E126" s="37" t="s">
        <v>219</v>
      </c>
      <c r="F126" s="23">
        <f t="shared" si="1"/>
        <v>0</v>
      </c>
      <c r="G126" s="39"/>
      <c r="H126" s="39"/>
    </row>
    <row r="127" spans="1:8" ht="24" hidden="1" x14ac:dyDescent="0.25">
      <c r="A127" s="32">
        <v>2250</v>
      </c>
      <c r="B127" s="27" t="s">
        <v>517</v>
      </c>
      <c r="C127" s="28">
        <v>5</v>
      </c>
      <c r="D127" s="28">
        <v>0</v>
      </c>
      <c r="E127" s="33" t="s">
        <v>220</v>
      </c>
      <c r="F127" s="23">
        <f t="shared" si="1"/>
        <v>0</v>
      </c>
      <c r="G127" s="38">
        <f>SUM(G128)</f>
        <v>0</v>
      </c>
      <c r="H127" s="38">
        <f>SUM(H128)</f>
        <v>0</v>
      </c>
    </row>
    <row r="128" spans="1:8" hidden="1" x14ac:dyDescent="0.25">
      <c r="A128" s="32">
        <v>2251</v>
      </c>
      <c r="B128" s="35" t="s">
        <v>517</v>
      </c>
      <c r="C128" s="36">
        <v>5</v>
      </c>
      <c r="D128" s="36">
        <v>1</v>
      </c>
      <c r="E128" s="37" t="s">
        <v>743</v>
      </c>
      <c r="F128" s="23">
        <f t="shared" si="1"/>
        <v>0</v>
      </c>
      <c r="G128" s="38">
        <f>SUM(G130:G131)</f>
        <v>0</v>
      </c>
      <c r="H128" s="38">
        <f>SUM(H130:H131)</f>
        <v>0</v>
      </c>
    </row>
    <row r="129" spans="1:8" ht="36" hidden="1" x14ac:dyDescent="0.25">
      <c r="A129" s="32"/>
      <c r="B129" s="35"/>
      <c r="C129" s="36"/>
      <c r="D129" s="36"/>
      <c r="E129" s="37" t="s">
        <v>460</v>
      </c>
      <c r="F129" s="23">
        <f t="shared" si="1"/>
        <v>0</v>
      </c>
      <c r="G129" s="39"/>
      <c r="H129" s="39"/>
    </row>
    <row r="130" spans="1:8" hidden="1" x14ac:dyDescent="0.25">
      <c r="A130" s="32"/>
      <c r="B130" s="35"/>
      <c r="C130" s="36"/>
      <c r="D130" s="36">
        <v>4239</v>
      </c>
      <c r="E130" s="41" t="s">
        <v>335</v>
      </c>
      <c r="F130" s="23">
        <f t="shared" si="1"/>
        <v>0</v>
      </c>
      <c r="G130" s="39"/>
      <c r="H130" s="39"/>
    </row>
    <row r="131" spans="1:8" hidden="1" x14ac:dyDescent="0.25">
      <c r="A131" s="32"/>
      <c r="B131" s="35"/>
      <c r="C131" s="36"/>
      <c r="D131" s="36"/>
      <c r="E131" s="37" t="s">
        <v>461</v>
      </c>
      <c r="F131" s="23">
        <f t="shared" si="1"/>
        <v>0</v>
      </c>
      <c r="G131" s="39"/>
      <c r="H131" s="39"/>
    </row>
    <row r="132" spans="1:8" s="31" customFormat="1" ht="23.25" customHeight="1" x14ac:dyDescent="0.2">
      <c r="A132" s="26">
        <v>2300</v>
      </c>
      <c r="B132" s="27" t="s">
        <v>518</v>
      </c>
      <c r="C132" s="28">
        <v>0</v>
      </c>
      <c r="D132" s="28">
        <v>0</v>
      </c>
      <c r="E132" s="46" t="s">
        <v>919</v>
      </c>
      <c r="F132" s="23">
        <f t="shared" si="1"/>
        <v>3000</v>
      </c>
      <c r="G132" s="30">
        <f>SUM(G133,G146,G151,G160,G165,G170,G175)</f>
        <v>3000</v>
      </c>
      <c r="H132" s="30">
        <f>SUM(H133,H146,H151,H160,H165,H170,H175)</f>
        <v>0</v>
      </c>
    </row>
    <row r="133" spans="1:8" ht="24" hidden="1" x14ac:dyDescent="0.25">
      <c r="A133" s="32">
        <v>2310</v>
      </c>
      <c r="B133" s="27" t="s">
        <v>518</v>
      </c>
      <c r="C133" s="28">
        <v>1</v>
      </c>
      <c r="D133" s="28">
        <v>0</v>
      </c>
      <c r="E133" s="33" t="s">
        <v>221</v>
      </c>
      <c r="F133" s="23">
        <f t="shared" si="1"/>
        <v>0</v>
      </c>
      <c r="G133" s="38">
        <f>SUM(G134+G138+G142)</f>
        <v>0</v>
      </c>
      <c r="H133" s="38">
        <f>SUM(H134+H138+H142)</f>
        <v>0</v>
      </c>
    </row>
    <row r="134" spans="1:8" hidden="1" x14ac:dyDescent="0.25">
      <c r="A134" s="32">
        <v>2311</v>
      </c>
      <c r="B134" s="35" t="s">
        <v>518</v>
      </c>
      <c r="C134" s="36">
        <v>1</v>
      </c>
      <c r="D134" s="36">
        <v>1</v>
      </c>
      <c r="E134" s="37" t="s">
        <v>747</v>
      </c>
      <c r="F134" s="23">
        <f t="shared" si="1"/>
        <v>0</v>
      </c>
      <c r="G134" s="38">
        <f>SUM(G136:G137)</f>
        <v>0</v>
      </c>
      <c r="H134" s="38">
        <f>SUM(H136:H137)</f>
        <v>0</v>
      </c>
    </row>
    <row r="135" spans="1:8" ht="36" hidden="1" x14ac:dyDescent="0.25">
      <c r="A135" s="32"/>
      <c r="B135" s="35"/>
      <c r="C135" s="36"/>
      <c r="D135" s="36"/>
      <c r="E135" s="37" t="s">
        <v>460</v>
      </c>
      <c r="F135" s="23">
        <f t="shared" si="1"/>
        <v>0</v>
      </c>
      <c r="G135" s="39"/>
      <c r="H135" s="39"/>
    </row>
    <row r="136" spans="1:8" hidden="1" x14ac:dyDescent="0.25">
      <c r="A136" s="32"/>
      <c r="B136" s="35"/>
      <c r="C136" s="36"/>
      <c r="D136" s="36"/>
      <c r="E136" s="37" t="s">
        <v>461</v>
      </c>
      <c r="F136" s="23">
        <f t="shared" si="1"/>
        <v>0</v>
      </c>
      <c r="G136" s="39"/>
      <c r="H136" s="39"/>
    </row>
    <row r="137" spans="1:8" hidden="1" x14ac:dyDescent="0.25">
      <c r="A137" s="32"/>
      <c r="B137" s="35"/>
      <c r="C137" s="36"/>
      <c r="D137" s="36"/>
      <c r="E137" s="37" t="s">
        <v>461</v>
      </c>
      <c r="F137" s="23">
        <f t="shared" si="1"/>
        <v>0</v>
      </c>
      <c r="G137" s="39"/>
      <c r="H137" s="39"/>
    </row>
    <row r="138" spans="1:8" hidden="1" x14ac:dyDescent="0.25">
      <c r="A138" s="32">
        <v>2312</v>
      </c>
      <c r="B138" s="35" t="s">
        <v>518</v>
      </c>
      <c r="C138" s="36">
        <v>1</v>
      </c>
      <c r="D138" s="36">
        <v>2</v>
      </c>
      <c r="E138" s="37" t="s">
        <v>303</v>
      </c>
      <c r="F138" s="23">
        <f t="shared" si="1"/>
        <v>0</v>
      </c>
      <c r="G138" s="38">
        <f>SUM(G140:G141)</f>
        <v>0</v>
      </c>
      <c r="H138" s="38">
        <f>SUM(H140:H141)</f>
        <v>0</v>
      </c>
    </row>
    <row r="139" spans="1:8" ht="36" hidden="1" x14ac:dyDescent="0.25">
      <c r="A139" s="32"/>
      <c r="B139" s="35"/>
      <c r="C139" s="36"/>
      <c r="D139" s="36"/>
      <c r="E139" s="37" t="s">
        <v>460</v>
      </c>
      <c r="F139" s="23">
        <f t="shared" si="1"/>
        <v>0</v>
      </c>
      <c r="G139" s="39"/>
      <c r="H139" s="39"/>
    </row>
    <row r="140" spans="1:8" hidden="1" x14ac:dyDescent="0.25">
      <c r="A140" s="32"/>
      <c r="B140" s="35"/>
      <c r="C140" s="36"/>
      <c r="D140" s="36"/>
      <c r="E140" s="37" t="s">
        <v>461</v>
      </c>
      <c r="F140" s="23">
        <f t="shared" si="1"/>
        <v>0</v>
      </c>
      <c r="G140" s="39"/>
      <c r="H140" s="39"/>
    </row>
    <row r="141" spans="1:8" hidden="1" x14ac:dyDescent="0.25">
      <c r="A141" s="32"/>
      <c r="B141" s="35"/>
      <c r="C141" s="36"/>
      <c r="D141" s="36"/>
      <c r="E141" s="37" t="s">
        <v>461</v>
      </c>
      <c r="F141" s="23">
        <f t="shared" si="1"/>
        <v>0</v>
      </c>
      <c r="G141" s="39"/>
      <c r="H141" s="39"/>
    </row>
    <row r="142" spans="1:8" hidden="1" x14ac:dyDescent="0.25">
      <c r="A142" s="32">
        <v>2313</v>
      </c>
      <c r="B142" s="35" t="s">
        <v>518</v>
      </c>
      <c r="C142" s="36">
        <v>1</v>
      </c>
      <c r="D142" s="36">
        <v>3</v>
      </c>
      <c r="E142" s="37" t="s">
        <v>304</v>
      </c>
      <c r="F142" s="23">
        <f t="shared" si="1"/>
        <v>0</v>
      </c>
      <c r="G142" s="38">
        <f>SUM(G144:G145)</f>
        <v>0</v>
      </c>
      <c r="H142" s="38">
        <f>SUM(H144:H145)</f>
        <v>0</v>
      </c>
    </row>
    <row r="143" spans="1:8" ht="36" hidden="1" x14ac:dyDescent="0.25">
      <c r="A143" s="32"/>
      <c r="B143" s="35"/>
      <c r="C143" s="36"/>
      <c r="D143" s="36"/>
      <c r="E143" s="37" t="s">
        <v>460</v>
      </c>
      <c r="F143" s="23">
        <f t="shared" si="1"/>
        <v>0</v>
      </c>
      <c r="G143" s="39"/>
      <c r="H143" s="39"/>
    </row>
    <row r="144" spans="1:8" hidden="1" x14ac:dyDescent="0.25">
      <c r="A144" s="32"/>
      <c r="B144" s="35"/>
      <c r="C144" s="36"/>
      <c r="D144" s="36"/>
      <c r="E144" s="37" t="s">
        <v>461</v>
      </c>
      <c r="F144" s="23">
        <f t="shared" si="1"/>
        <v>0</v>
      </c>
      <c r="G144" s="39"/>
      <c r="H144" s="39"/>
    </row>
    <row r="145" spans="1:8" hidden="1" x14ac:dyDescent="0.25">
      <c r="A145" s="32"/>
      <c r="B145" s="35"/>
      <c r="C145" s="36"/>
      <c r="D145" s="36"/>
      <c r="E145" s="37" t="s">
        <v>461</v>
      </c>
      <c r="F145" s="23">
        <f t="shared" si="1"/>
        <v>0</v>
      </c>
      <c r="G145" s="39"/>
      <c r="H145" s="39"/>
    </row>
    <row r="146" spans="1:8" x14ac:dyDescent="0.25">
      <c r="A146" s="32">
        <v>2320</v>
      </c>
      <c r="B146" s="27" t="s">
        <v>518</v>
      </c>
      <c r="C146" s="28">
        <v>2</v>
      </c>
      <c r="D146" s="28">
        <v>0</v>
      </c>
      <c r="E146" s="33" t="s">
        <v>222</v>
      </c>
      <c r="F146" s="23">
        <f t="shared" si="1"/>
        <v>3000</v>
      </c>
      <c r="G146" s="38">
        <f>SUM(G147)</f>
        <v>3000</v>
      </c>
      <c r="H146" s="38">
        <f>SUM(H147)</f>
        <v>0</v>
      </c>
    </row>
    <row r="147" spans="1:8" x14ac:dyDescent="0.25">
      <c r="A147" s="32">
        <v>2321</v>
      </c>
      <c r="B147" s="35" t="s">
        <v>518</v>
      </c>
      <c r="C147" s="36">
        <v>2</v>
      </c>
      <c r="D147" s="36">
        <v>1</v>
      </c>
      <c r="E147" s="37" t="s">
        <v>305</v>
      </c>
      <c r="F147" s="23">
        <f t="shared" si="1"/>
        <v>3000</v>
      </c>
      <c r="G147" s="38">
        <f>SUM(G149:G180)</f>
        <v>3000</v>
      </c>
      <c r="H147" s="38">
        <f>SUM(H149:H150)</f>
        <v>0</v>
      </c>
    </row>
    <row r="148" spans="1:8" ht="36" x14ac:dyDescent="0.25">
      <c r="A148" s="32"/>
      <c r="B148" s="35"/>
      <c r="C148" s="36"/>
      <c r="D148" s="36"/>
      <c r="E148" s="37" t="s">
        <v>460</v>
      </c>
      <c r="F148" s="23">
        <f t="shared" si="1"/>
        <v>0</v>
      </c>
      <c r="G148" s="39"/>
      <c r="H148" s="39"/>
    </row>
    <row r="149" spans="1:8" x14ac:dyDescent="0.25">
      <c r="A149" s="32"/>
      <c r="B149" s="35"/>
      <c r="C149" s="36"/>
      <c r="D149" s="36">
        <v>4239</v>
      </c>
      <c r="E149" s="41" t="s">
        <v>335</v>
      </c>
      <c r="F149" s="23">
        <f t="shared" si="1"/>
        <v>2000</v>
      </c>
      <c r="G149" s="39">
        <v>2000</v>
      </c>
      <c r="H149" s="39"/>
    </row>
    <row r="150" spans="1:8" hidden="1" x14ac:dyDescent="0.25">
      <c r="A150" s="32"/>
      <c r="B150" s="35"/>
      <c r="C150" s="36"/>
      <c r="D150" s="36"/>
      <c r="E150" s="37" t="s">
        <v>461</v>
      </c>
      <c r="F150" s="23">
        <f t="shared" si="1"/>
        <v>0</v>
      </c>
      <c r="G150" s="39"/>
      <c r="H150" s="39"/>
    </row>
    <row r="151" spans="1:8" ht="24" hidden="1" x14ac:dyDescent="0.25">
      <c r="A151" s="32">
        <v>2330</v>
      </c>
      <c r="B151" s="27" t="s">
        <v>518</v>
      </c>
      <c r="C151" s="28">
        <v>3</v>
      </c>
      <c r="D151" s="28">
        <v>0</v>
      </c>
      <c r="E151" s="33" t="s">
        <v>223</v>
      </c>
      <c r="F151" s="23">
        <f t="shared" si="1"/>
        <v>0</v>
      </c>
      <c r="G151" s="38">
        <f>SUM(G152+G156)</f>
        <v>0</v>
      </c>
      <c r="H151" s="38">
        <f>SUM(H152)</f>
        <v>0</v>
      </c>
    </row>
    <row r="152" spans="1:8" hidden="1" x14ac:dyDescent="0.25">
      <c r="A152" s="32">
        <v>2331</v>
      </c>
      <c r="B152" s="35" t="s">
        <v>518</v>
      </c>
      <c r="C152" s="36">
        <v>3</v>
      </c>
      <c r="D152" s="36">
        <v>1</v>
      </c>
      <c r="E152" s="37" t="s">
        <v>753</v>
      </c>
      <c r="F152" s="23">
        <f t="shared" si="1"/>
        <v>0</v>
      </c>
      <c r="G152" s="38">
        <f>SUM(G154:G155)</f>
        <v>0</v>
      </c>
      <c r="H152" s="38">
        <f>SUM(H154:H155)</f>
        <v>0</v>
      </c>
    </row>
    <row r="153" spans="1:8" ht="36" hidden="1" x14ac:dyDescent="0.25">
      <c r="A153" s="32"/>
      <c r="B153" s="35"/>
      <c r="C153" s="36"/>
      <c r="D153" s="36"/>
      <c r="E153" s="37" t="s">
        <v>460</v>
      </c>
      <c r="F153" s="23">
        <f t="shared" ref="F153:F222" si="2">SUM(G153:H153)</f>
        <v>0</v>
      </c>
      <c r="G153" s="39"/>
      <c r="H153" s="39"/>
    </row>
    <row r="154" spans="1:8" hidden="1" x14ac:dyDescent="0.25">
      <c r="A154" s="32"/>
      <c r="B154" s="35"/>
      <c r="C154" s="36"/>
      <c r="D154" s="36"/>
      <c r="E154" s="37" t="s">
        <v>461</v>
      </c>
      <c r="F154" s="23">
        <f t="shared" si="2"/>
        <v>0</v>
      </c>
      <c r="G154" s="39"/>
      <c r="H154" s="39"/>
    </row>
    <row r="155" spans="1:8" hidden="1" x14ac:dyDescent="0.25">
      <c r="A155" s="32"/>
      <c r="B155" s="35"/>
      <c r="C155" s="36"/>
      <c r="D155" s="36"/>
      <c r="E155" s="37" t="s">
        <v>461</v>
      </c>
      <c r="F155" s="23">
        <f t="shared" si="2"/>
        <v>0</v>
      </c>
      <c r="G155" s="39"/>
      <c r="H155" s="39"/>
    </row>
    <row r="156" spans="1:8" hidden="1" x14ac:dyDescent="0.25">
      <c r="A156" s="32">
        <v>2332</v>
      </c>
      <c r="B156" s="35" t="s">
        <v>518</v>
      </c>
      <c r="C156" s="36">
        <v>3</v>
      </c>
      <c r="D156" s="36">
        <v>2</v>
      </c>
      <c r="E156" s="37" t="s">
        <v>306</v>
      </c>
      <c r="F156" s="23">
        <f t="shared" si="2"/>
        <v>0</v>
      </c>
      <c r="G156" s="38">
        <f>SUM(G158:G159)</f>
        <v>0</v>
      </c>
      <c r="H156" s="38">
        <f>SUM(H158:H159)</f>
        <v>0</v>
      </c>
    </row>
    <row r="157" spans="1:8" ht="36" hidden="1" x14ac:dyDescent="0.25">
      <c r="A157" s="32"/>
      <c r="B157" s="35"/>
      <c r="C157" s="36"/>
      <c r="D157" s="36"/>
      <c r="E157" s="37" t="s">
        <v>460</v>
      </c>
      <c r="F157" s="23">
        <f t="shared" si="2"/>
        <v>0</v>
      </c>
      <c r="G157" s="39"/>
      <c r="H157" s="39"/>
    </row>
    <row r="158" spans="1:8" hidden="1" x14ac:dyDescent="0.25">
      <c r="A158" s="32"/>
      <c r="B158" s="35"/>
      <c r="C158" s="36"/>
      <c r="D158" s="36"/>
      <c r="E158" s="37" t="s">
        <v>461</v>
      </c>
      <c r="F158" s="23">
        <f t="shared" si="2"/>
        <v>0</v>
      </c>
      <c r="G158" s="39"/>
      <c r="H158" s="39"/>
    </row>
    <row r="159" spans="1:8" hidden="1" x14ac:dyDescent="0.25">
      <c r="A159" s="32"/>
      <c r="B159" s="35"/>
      <c r="C159" s="36"/>
      <c r="D159" s="36"/>
      <c r="E159" s="37" t="s">
        <v>461</v>
      </c>
      <c r="F159" s="23">
        <f t="shared" si="2"/>
        <v>0</v>
      </c>
      <c r="G159" s="39"/>
      <c r="H159" s="39"/>
    </row>
    <row r="160" spans="1:8" hidden="1" x14ac:dyDescent="0.25">
      <c r="A160" s="32">
        <v>2340</v>
      </c>
      <c r="B160" s="27" t="s">
        <v>518</v>
      </c>
      <c r="C160" s="28">
        <v>4</v>
      </c>
      <c r="D160" s="28">
        <v>0</v>
      </c>
      <c r="E160" s="33" t="s">
        <v>224</v>
      </c>
      <c r="F160" s="23">
        <f t="shared" si="2"/>
        <v>0</v>
      </c>
      <c r="G160" s="38">
        <f>SUM(G161)</f>
        <v>0</v>
      </c>
      <c r="H160" s="38">
        <f>SUM(H161)</f>
        <v>0</v>
      </c>
    </row>
    <row r="161" spans="1:8" hidden="1" x14ac:dyDescent="0.25">
      <c r="A161" s="32">
        <v>2341</v>
      </c>
      <c r="B161" s="35" t="s">
        <v>518</v>
      </c>
      <c r="C161" s="36">
        <v>4</v>
      </c>
      <c r="D161" s="36">
        <v>1</v>
      </c>
      <c r="E161" s="37" t="s">
        <v>307</v>
      </c>
      <c r="F161" s="23">
        <f t="shared" si="2"/>
        <v>0</v>
      </c>
      <c r="G161" s="38">
        <f>SUM(G163:G164)</f>
        <v>0</v>
      </c>
      <c r="H161" s="38">
        <f>SUM(H163:H164)</f>
        <v>0</v>
      </c>
    </row>
    <row r="162" spans="1:8" ht="36" hidden="1" x14ac:dyDescent="0.25">
      <c r="A162" s="32"/>
      <c r="B162" s="35"/>
      <c r="C162" s="36"/>
      <c r="D162" s="36"/>
      <c r="E162" s="37" t="s">
        <v>460</v>
      </c>
      <c r="F162" s="23">
        <f t="shared" si="2"/>
        <v>0</v>
      </c>
      <c r="G162" s="39"/>
      <c r="H162" s="39"/>
    </row>
    <row r="163" spans="1:8" hidden="1" x14ac:dyDescent="0.25">
      <c r="A163" s="32"/>
      <c r="B163" s="35"/>
      <c r="C163" s="36"/>
      <c r="D163" s="36"/>
      <c r="E163" s="37" t="s">
        <v>461</v>
      </c>
      <c r="F163" s="23">
        <f t="shared" si="2"/>
        <v>0</v>
      </c>
      <c r="G163" s="39"/>
      <c r="H163" s="39"/>
    </row>
    <row r="164" spans="1:8" hidden="1" x14ac:dyDescent="0.25">
      <c r="A164" s="32"/>
      <c r="B164" s="35"/>
      <c r="C164" s="36"/>
      <c r="D164" s="36"/>
      <c r="E164" s="37" t="s">
        <v>461</v>
      </c>
      <c r="F164" s="23">
        <f t="shared" si="2"/>
        <v>0</v>
      </c>
      <c r="G164" s="39"/>
      <c r="H164" s="39"/>
    </row>
    <row r="165" spans="1:8" hidden="1" x14ac:dyDescent="0.25">
      <c r="A165" s="32">
        <v>2350</v>
      </c>
      <c r="B165" s="27" t="s">
        <v>518</v>
      </c>
      <c r="C165" s="28">
        <v>5</v>
      </c>
      <c r="D165" s="28">
        <v>0</v>
      </c>
      <c r="E165" s="33" t="s">
        <v>225</v>
      </c>
      <c r="F165" s="23">
        <f t="shared" si="2"/>
        <v>0</v>
      </c>
      <c r="G165" s="38">
        <f>SUM(G166)</f>
        <v>0</v>
      </c>
      <c r="H165" s="38">
        <f>SUM(H166)</f>
        <v>0</v>
      </c>
    </row>
    <row r="166" spans="1:8" hidden="1" x14ac:dyDescent="0.25">
      <c r="A166" s="32">
        <v>2351</v>
      </c>
      <c r="B166" s="35" t="s">
        <v>518</v>
      </c>
      <c r="C166" s="36">
        <v>5</v>
      </c>
      <c r="D166" s="36">
        <v>1</v>
      </c>
      <c r="E166" s="37" t="s">
        <v>756</v>
      </c>
      <c r="F166" s="23">
        <f t="shared" si="2"/>
        <v>0</v>
      </c>
      <c r="G166" s="38">
        <f>SUM(G168:G169)</f>
        <v>0</v>
      </c>
      <c r="H166" s="38">
        <f>SUM(H168:H169)</f>
        <v>0</v>
      </c>
    </row>
    <row r="167" spans="1:8" ht="36" hidden="1" x14ac:dyDescent="0.25">
      <c r="A167" s="32"/>
      <c r="B167" s="35"/>
      <c r="C167" s="36"/>
      <c r="D167" s="36"/>
      <c r="E167" s="37" t="s">
        <v>460</v>
      </c>
      <c r="F167" s="23">
        <f t="shared" si="2"/>
        <v>0</v>
      </c>
      <c r="G167" s="39"/>
      <c r="H167" s="39"/>
    </row>
    <row r="168" spans="1:8" hidden="1" x14ac:dyDescent="0.25">
      <c r="A168" s="32"/>
      <c r="B168" s="35"/>
      <c r="C168" s="36"/>
      <c r="D168" s="36"/>
      <c r="E168" s="37" t="s">
        <v>461</v>
      </c>
      <c r="F168" s="23">
        <f t="shared" si="2"/>
        <v>0</v>
      </c>
      <c r="G168" s="39"/>
      <c r="H168" s="39"/>
    </row>
    <row r="169" spans="1:8" hidden="1" x14ac:dyDescent="0.25">
      <c r="A169" s="32"/>
      <c r="B169" s="35"/>
      <c r="C169" s="36"/>
      <c r="D169" s="36"/>
      <c r="E169" s="37" t="s">
        <v>461</v>
      </c>
      <c r="F169" s="23">
        <f t="shared" si="2"/>
        <v>0</v>
      </c>
      <c r="G169" s="39"/>
      <c r="H169" s="39"/>
    </row>
    <row r="170" spans="1:8" ht="36" hidden="1" x14ac:dyDescent="0.25">
      <c r="A170" s="32">
        <v>2360</v>
      </c>
      <c r="B170" s="27" t="s">
        <v>518</v>
      </c>
      <c r="C170" s="28">
        <v>6</v>
      </c>
      <c r="D170" s="28">
        <v>0</v>
      </c>
      <c r="E170" s="33" t="s">
        <v>226</v>
      </c>
      <c r="F170" s="23">
        <f t="shared" si="2"/>
        <v>0</v>
      </c>
      <c r="G170" s="38">
        <f>SUM(G171)</f>
        <v>0</v>
      </c>
      <c r="H170" s="38">
        <f>SUM(H171)</f>
        <v>0</v>
      </c>
    </row>
    <row r="171" spans="1:8" ht="25.5" hidden="1" customHeight="1" x14ac:dyDescent="0.25">
      <c r="A171" s="32">
        <v>2361</v>
      </c>
      <c r="B171" s="35" t="s">
        <v>518</v>
      </c>
      <c r="C171" s="36">
        <v>6</v>
      </c>
      <c r="D171" s="36">
        <v>1</v>
      </c>
      <c r="E171" s="37" t="s">
        <v>427</v>
      </c>
      <c r="F171" s="23">
        <f t="shared" si="2"/>
        <v>0</v>
      </c>
      <c r="G171" s="38">
        <f>SUM(G173:G174)</f>
        <v>0</v>
      </c>
      <c r="H171" s="38">
        <f>SUM(H173:H174)</f>
        <v>0</v>
      </c>
    </row>
    <row r="172" spans="1:8" ht="36" hidden="1" x14ac:dyDescent="0.25">
      <c r="A172" s="32"/>
      <c r="B172" s="35"/>
      <c r="C172" s="36"/>
      <c r="D172" s="36"/>
      <c r="E172" s="37" t="s">
        <v>460</v>
      </c>
      <c r="F172" s="23">
        <f t="shared" si="2"/>
        <v>0</v>
      </c>
      <c r="G172" s="39"/>
      <c r="H172" s="39"/>
    </row>
    <row r="173" spans="1:8" hidden="1" x14ac:dyDescent="0.25">
      <c r="A173" s="32"/>
      <c r="B173" s="35"/>
      <c r="C173" s="36"/>
      <c r="D173" s="36"/>
      <c r="E173" s="37" t="s">
        <v>461</v>
      </c>
      <c r="F173" s="23">
        <f t="shared" si="2"/>
        <v>0</v>
      </c>
      <c r="G173" s="39"/>
      <c r="H173" s="39"/>
    </row>
    <row r="174" spans="1:8" hidden="1" x14ac:dyDescent="0.25">
      <c r="A174" s="32"/>
      <c r="B174" s="35"/>
      <c r="C174" s="36"/>
      <c r="D174" s="36"/>
      <c r="E174" s="37" t="s">
        <v>461</v>
      </c>
      <c r="F174" s="23">
        <f t="shared" si="2"/>
        <v>0</v>
      </c>
      <c r="G174" s="39"/>
      <c r="H174" s="39"/>
    </row>
    <row r="175" spans="1:8" ht="25.5" hidden="1" customHeight="1" x14ac:dyDescent="0.25">
      <c r="A175" s="32">
        <v>2370</v>
      </c>
      <c r="B175" s="27" t="s">
        <v>518</v>
      </c>
      <c r="C175" s="28">
        <v>7</v>
      </c>
      <c r="D175" s="28">
        <v>0</v>
      </c>
      <c r="E175" s="33" t="s">
        <v>85</v>
      </c>
      <c r="F175" s="23">
        <f t="shared" si="2"/>
        <v>0</v>
      </c>
      <c r="G175" s="38">
        <f>SUM(G176)</f>
        <v>0</v>
      </c>
      <c r="H175" s="38">
        <f>SUM(H176)</f>
        <v>0</v>
      </c>
    </row>
    <row r="176" spans="1:8" ht="24" hidden="1" x14ac:dyDescent="0.25">
      <c r="A176" s="32">
        <v>2371</v>
      </c>
      <c r="B176" s="35" t="s">
        <v>518</v>
      </c>
      <c r="C176" s="36">
        <v>7</v>
      </c>
      <c r="D176" s="36">
        <v>1</v>
      </c>
      <c r="E176" s="37" t="s">
        <v>428</v>
      </c>
      <c r="F176" s="23">
        <f t="shared" si="2"/>
        <v>0</v>
      </c>
      <c r="G176" s="38">
        <f>SUM(G178:G179)</f>
        <v>0</v>
      </c>
      <c r="H176" s="38">
        <f>SUM(H178:H179)</f>
        <v>0</v>
      </c>
    </row>
    <row r="177" spans="1:8" ht="36" hidden="1" x14ac:dyDescent="0.25">
      <c r="A177" s="32"/>
      <c r="B177" s="35"/>
      <c r="C177" s="36"/>
      <c r="D177" s="36"/>
      <c r="E177" s="37" t="s">
        <v>460</v>
      </c>
      <c r="F177" s="23">
        <f t="shared" si="2"/>
        <v>0</v>
      </c>
      <c r="G177" s="39"/>
      <c r="H177" s="39"/>
    </row>
    <row r="178" spans="1:8" hidden="1" x14ac:dyDescent="0.25">
      <c r="A178" s="32"/>
      <c r="B178" s="35"/>
      <c r="C178" s="36"/>
      <c r="D178" s="36"/>
      <c r="E178" s="37" t="s">
        <v>461</v>
      </c>
      <c r="F178" s="23">
        <f t="shared" si="2"/>
        <v>0</v>
      </c>
      <c r="G178" s="39"/>
      <c r="H178" s="39"/>
    </row>
    <row r="179" spans="1:8" hidden="1" x14ac:dyDescent="0.25">
      <c r="A179" s="32"/>
      <c r="B179" s="35"/>
      <c r="C179" s="36"/>
      <c r="D179" s="36"/>
      <c r="E179" s="37" t="s">
        <v>461</v>
      </c>
      <c r="F179" s="23">
        <f t="shared" si="2"/>
        <v>0</v>
      </c>
      <c r="G179" s="39"/>
      <c r="H179" s="39"/>
    </row>
    <row r="180" spans="1:8" x14ac:dyDescent="0.25">
      <c r="A180" s="32"/>
      <c r="B180" s="35"/>
      <c r="C180" s="36"/>
      <c r="D180" s="36">
        <v>4269</v>
      </c>
      <c r="E180" s="44" t="s">
        <v>350</v>
      </c>
      <c r="F180" s="23">
        <f t="shared" si="2"/>
        <v>1000</v>
      </c>
      <c r="G180" s="39">
        <v>1000</v>
      </c>
      <c r="H180" s="39"/>
    </row>
    <row r="181" spans="1:8" s="31" customFormat="1" ht="14.25" customHeight="1" x14ac:dyDescent="0.2">
      <c r="A181" s="26">
        <v>2400</v>
      </c>
      <c r="B181" s="27" t="s">
        <v>526</v>
      </c>
      <c r="C181" s="28">
        <v>0</v>
      </c>
      <c r="D181" s="28">
        <v>0</v>
      </c>
      <c r="E181" s="46" t="s">
        <v>920</v>
      </c>
      <c r="F181" s="23">
        <f t="shared" si="2"/>
        <v>-196771.8</v>
      </c>
      <c r="G181" s="30">
        <f>G191+G240</f>
        <v>15500</v>
      </c>
      <c r="H181" s="30">
        <f>H191+H210+H240+H306</f>
        <v>-212271.8</v>
      </c>
    </row>
    <row r="182" spans="1:8" ht="36" hidden="1" x14ac:dyDescent="0.25">
      <c r="A182" s="32">
        <v>2410</v>
      </c>
      <c r="B182" s="27" t="s">
        <v>526</v>
      </c>
      <c r="C182" s="28">
        <v>1</v>
      </c>
      <c r="D182" s="28">
        <v>0</v>
      </c>
      <c r="E182" s="33" t="s">
        <v>228</v>
      </c>
      <c r="F182" s="23">
        <f t="shared" si="2"/>
        <v>0</v>
      </c>
      <c r="G182" s="38">
        <f>SUM(G183,G187)</f>
        <v>0</v>
      </c>
      <c r="H182" s="38">
        <f>SUM(H183)</f>
        <v>0</v>
      </c>
    </row>
    <row r="183" spans="1:8" ht="24" hidden="1" x14ac:dyDescent="0.25">
      <c r="A183" s="32">
        <v>2411</v>
      </c>
      <c r="B183" s="35" t="s">
        <v>526</v>
      </c>
      <c r="C183" s="36">
        <v>1</v>
      </c>
      <c r="D183" s="36">
        <v>1</v>
      </c>
      <c r="E183" s="37" t="s">
        <v>764</v>
      </c>
      <c r="F183" s="23">
        <f t="shared" si="2"/>
        <v>0</v>
      </c>
      <c r="G183" s="38">
        <f>SUM(G185:G186)</f>
        <v>0</v>
      </c>
      <c r="H183" s="38">
        <f>SUM(H185:H186)</f>
        <v>0</v>
      </c>
    </row>
    <row r="184" spans="1:8" ht="36" hidden="1" x14ac:dyDescent="0.25">
      <c r="A184" s="32"/>
      <c r="B184" s="35"/>
      <c r="C184" s="36"/>
      <c r="D184" s="36"/>
      <c r="E184" s="37" t="s">
        <v>460</v>
      </c>
      <c r="F184" s="23">
        <f t="shared" si="2"/>
        <v>0</v>
      </c>
      <c r="G184" s="39"/>
      <c r="H184" s="39"/>
    </row>
    <row r="185" spans="1:8" hidden="1" x14ac:dyDescent="0.25">
      <c r="A185" s="32"/>
      <c r="B185" s="35"/>
      <c r="C185" s="36"/>
      <c r="D185" s="36"/>
      <c r="E185" s="37" t="s">
        <v>461</v>
      </c>
      <c r="F185" s="23">
        <f t="shared" si="2"/>
        <v>0</v>
      </c>
      <c r="G185" s="39"/>
      <c r="H185" s="39"/>
    </row>
    <row r="186" spans="1:8" hidden="1" x14ac:dyDescent="0.25">
      <c r="A186" s="32"/>
      <c r="B186" s="35"/>
      <c r="C186" s="36"/>
      <c r="D186" s="36"/>
      <c r="E186" s="37" t="s">
        <v>461</v>
      </c>
      <c r="F186" s="23">
        <f t="shared" si="2"/>
        <v>0</v>
      </c>
      <c r="G186" s="39"/>
      <c r="H186" s="39"/>
    </row>
    <row r="187" spans="1:8" ht="24" hidden="1" x14ac:dyDescent="0.25">
      <c r="A187" s="32">
        <v>2412</v>
      </c>
      <c r="B187" s="35" t="s">
        <v>526</v>
      </c>
      <c r="C187" s="36">
        <v>1</v>
      </c>
      <c r="D187" s="36">
        <v>2</v>
      </c>
      <c r="E187" s="37" t="s">
        <v>766</v>
      </c>
      <c r="F187" s="23">
        <f t="shared" si="2"/>
        <v>0</v>
      </c>
      <c r="G187" s="38">
        <f>SUM(G189:G190)</f>
        <v>0</v>
      </c>
      <c r="H187" s="38">
        <f>SUM(H189:H190)</f>
        <v>0</v>
      </c>
    </row>
    <row r="188" spans="1:8" ht="36" hidden="1" x14ac:dyDescent="0.25">
      <c r="A188" s="32"/>
      <c r="B188" s="35"/>
      <c r="C188" s="36"/>
      <c r="D188" s="36"/>
      <c r="E188" s="37" t="s">
        <v>460</v>
      </c>
      <c r="F188" s="23">
        <f t="shared" si="2"/>
        <v>0</v>
      </c>
      <c r="G188" s="39"/>
      <c r="H188" s="39"/>
    </row>
    <row r="189" spans="1:8" hidden="1" x14ac:dyDescent="0.25">
      <c r="A189" s="32"/>
      <c r="B189" s="35"/>
      <c r="C189" s="36"/>
      <c r="D189" s="36"/>
      <c r="E189" s="37" t="s">
        <v>461</v>
      </c>
      <c r="F189" s="23">
        <f t="shared" si="2"/>
        <v>0</v>
      </c>
      <c r="G189" s="39"/>
      <c r="H189" s="39"/>
    </row>
    <row r="190" spans="1:8" hidden="1" x14ac:dyDescent="0.25">
      <c r="A190" s="32"/>
      <c r="B190" s="35"/>
      <c r="C190" s="36"/>
      <c r="D190" s="36"/>
      <c r="E190" s="37" t="s">
        <v>461</v>
      </c>
      <c r="F190" s="23">
        <f t="shared" si="2"/>
        <v>0</v>
      </c>
      <c r="G190" s="39"/>
      <c r="H190" s="39"/>
    </row>
    <row r="191" spans="1:8" ht="39" customHeight="1" x14ac:dyDescent="0.25">
      <c r="A191" s="32">
        <v>2420</v>
      </c>
      <c r="B191" s="27" t="s">
        <v>526</v>
      </c>
      <c r="C191" s="28">
        <v>2</v>
      </c>
      <c r="D191" s="28">
        <v>0</v>
      </c>
      <c r="E191" s="33" t="s">
        <v>229</v>
      </c>
      <c r="F191" s="23">
        <f t="shared" si="2"/>
        <v>13228.2</v>
      </c>
      <c r="G191" s="38">
        <f>SUM(G192,G204,G216,G210)</f>
        <v>8500</v>
      </c>
      <c r="H191" s="38">
        <f>SUM(H192)</f>
        <v>4728.2</v>
      </c>
    </row>
    <row r="192" spans="1:8" x14ac:dyDescent="0.25">
      <c r="A192" s="32">
        <v>2421</v>
      </c>
      <c r="B192" s="35" t="s">
        <v>526</v>
      </c>
      <c r="C192" s="36">
        <v>2</v>
      </c>
      <c r="D192" s="36">
        <v>1</v>
      </c>
      <c r="E192" s="37" t="s">
        <v>769</v>
      </c>
      <c r="F192" s="23">
        <f t="shared" si="2"/>
        <v>12228.2</v>
      </c>
      <c r="G192" s="38">
        <f>G194+G196+G197+G198+G199</f>
        <v>7500</v>
      </c>
      <c r="H192" s="38">
        <f>SUM(H196:H201)</f>
        <v>4728.2</v>
      </c>
    </row>
    <row r="193" spans="1:8" ht="36" x14ac:dyDescent="0.25">
      <c r="A193" s="32"/>
      <c r="B193" s="35"/>
      <c r="C193" s="36"/>
      <c r="D193" s="36"/>
      <c r="E193" s="37" t="s">
        <v>460</v>
      </c>
      <c r="F193" s="23">
        <f t="shared" si="2"/>
        <v>0</v>
      </c>
      <c r="G193" s="39"/>
      <c r="H193" s="39"/>
    </row>
    <row r="194" spans="1:8" ht="24" x14ac:dyDescent="0.25">
      <c r="A194" s="32"/>
      <c r="B194" s="35"/>
      <c r="C194" s="36"/>
      <c r="D194" s="36">
        <v>4216</v>
      </c>
      <c r="E194" s="41" t="s">
        <v>323</v>
      </c>
      <c r="F194" s="23">
        <f t="shared" si="2"/>
        <v>0</v>
      </c>
      <c r="G194" s="39">
        <v>0</v>
      </c>
      <c r="H194" s="39"/>
    </row>
    <row r="195" spans="1:8" x14ac:dyDescent="0.25">
      <c r="A195" s="32"/>
      <c r="B195" s="35"/>
      <c r="C195" s="36"/>
      <c r="D195" s="40">
        <v>4235</v>
      </c>
      <c r="E195" s="43" t="s">
        <v>332</v>
      </c>
      <c r="F195" s="23">
        <f t="shared" si="2"/>
        <v>0</v>
      </c>
      <c r="G195" s="39">
        <v>0</v>
      </c>
      <c r="H195" s="39"/>
    </row>
    <row r="196" spans="1:8" x14ac:dyDescent="0.25">
      <c r="A196" s="32"/>
      <c r="B196" s="35"/>
      <c r="C196" s="36"/>
      <c r="D196" s="40">
        <v>4239</v>
      </c>
      <c r="E196" s="41" t="s">
        <v>335</v>
      </c>
      <c r="F196" s="23">
        <f t="shared" si="2"/>
        <v>2000</v>
      </c>
      <c r="G196" s="39">
        <v>2000</v>
      </c>
      <c r="H196" s="39"/>
    </row>
    <row r="197" spans="1:8" x14ac:dyDescent="0.25">
      <c r="A197" s="32"/>
      <c r="B197" s="35"/>
      <c r="C197" s="36"/>
      <c r="D197" s="40">
        <v>4241</v>
      </c>
      <c r="E197" s="41" t="s">
        <v>336</v>
      </c>
      <c r="F197" s="23">
        <f t="shared" si="2"/>
        <v>2000</v>
      </c>
      <c r="G197" s="39">
        <v>2000</v>
      </c>
      <c r="H197" s="39"/>
    </row>
    <row r="198" spans="1:8" x14ac:dyDescent="0.25">
      <c r="A198" s="32"/>
      <c r="B198" s="35"/>
      <c r="C198" s="36"/>
      <c r="D198" s="40">
        <v>4262</v>
      </c>
      <c r="E198" s="142" t="s">
        <v>1022</v>
      </c>
      <c r="F198" s="23">
        <f>SUM(G198:H198)</f>
        <v>1500</v>
      </c>
      <c r="G198" s="39">
        <v>1500</v>
      </c>
      <c r="H198" s="39"/>
    </row>
    <row r="199" spans="1:8" x14ac:dyDescent="0.25">
      <c r="A199" s="32"/>
      <c r="B199" s="35"/>
      <c r="C199" s="36"/>
      <c r="D199" s="40">
        <v>4269</v>
      </c>
      <c r="E199" s="142" t="s">
        <v>350</v>
      </c>
      <c r="F199" s="23">
        <f t="shared" si="2"/>
        <v>2000</v>
      </c>
      <c r="G199" s="39">
        <v>2000</v>
      </c>
      <c r="H199" s="39"/>
    </row>
    <row r="200" spans="1:8" x14ac:dyDescent="0.25">
      <c r="A200" s="32"/>
      <c r="B200" s="35"/>
      <c r="C200" s="36"/>
      <c r="D200" s="40">
        <v>5112</v>
      </c>
      <c r="E200" s="44" t="s">
        <v>449</v>
      </c>
      <c r="F200" s="23">
        <f t="shared" si="2"/>
        <v>0</v>
      </c>
      <c r="G200" s="39"/>
      <c r="H200" s="39">
        <v>0</v>
      </c>
    </row>
    <row r="201" spans="1:8" x14ac:dyDescent="0.25">
      <c r="A201" s="32"/>
      <c r="B201" s="35"/>
      <c r="C201" s="36"/>
      <c r="D201" s="40">
        <v>5129</v>
      </c>
      <c r="E201" s="41" t="s">
        <v>931</v>
      </c>
      <c r="F201" s="23">
        <f t="shared" si="2"/>
        <v>4728.2</v>
      </c>
      <c r="G201" s="39">
        <v>0</v>
      </c>
      <c r="H201" s="39">
        <v>4728.2</v>
      </c>
    </row>
    <row r="202" spans="1:8" hidden="1" x14ac:dyDescent="0.25">
      <c r="A202" s="32">
        <v>2422</v>
      </c>
      <c r="B202" s="35" t="s">
        <v>526</v>
      </c>
      <c r="C202" s="36">
        <v>2</v>
      </c>
      <c r="D202" s="36">
        <v>2</v>
      </c>
      <c r="E202" s="37" t="s">
        <v>771</v>
      </c>
      <c r="F202" s="23">
        <f t="shared" si="2"/>
        <v>0</v>
      </c>
      <c r="G202" s="38">
        <f>SUM(G204:G205)</f>
        <v>0</v>
      </c>
      <c r="H202" s="38">
        <f>SUM(H204:H205)</f>
        <v>0</v>
      </c>
    </row>
    <row r="203" spans="1:8" ht="36" hidden="1" x14ac:dyDescent="0.25">
      <c r="A203" s="32"/>
      <c r="B203" s="35"/>
      <c r="C203" s="36"/>
      <c r="D203" s="36"/>
      <c r="E203" s="37" t="s">
        <v>460</v>
      </c>
      <c r="F203" s="23">
        <f t="shared" si="2"/>
        <v>0</v>
      </c>
      <c r="G203" s="39"/>
      <c r="H203" s="39"/>
    </row>
    <row r="204" spans="1:8" hidden="1" x14ac:dyDescent="0.25">
      <c r="A204" s="32"/>
      <c r="B204" s="35"/>
      <c r="C204" s="36"/>
      <c r="D204" s="36"/>
      <c r="E204" s="37" t="s">
        <v>461</v>
      </c>
      <c r="F204" s="23">
        <f t="shared" si="2"/>
        <v>0</v>
      </c>
      <c r="G204" s="39"/>
      <c r="H204" s="39"/>
    </row>
    <row r="205" spans="1:8" hidden="1" x14ac:dyDescent="0.25">
      <c r="A205" s="32"/>
      <c r="B205" s="35"/>
      <c r="C205" s="36"/>
      <c r="D205" s="36"/>
      <c r="E205" s="37" t="s">
        <v>461</v>
      </c>
      <c r="F205" s="23">
        <f t="shared" si="2"/>
        <v>0</v>
      </c>
      <c r="G205" s="39"/>
      <c r="H205" s="39"/>
    </row>
    <row r="206" spans="1:8" hidden="1" x14ac:dyDescent="0.25">
      <c r="A206" s="32">
        <v>2423</v>
      </c>
      <c r="B206" s="35" t="s">
        <v>526</v>
      </c>
      <c r="C206" s="36">
        <v>2</v>
      </c>
      <c r="D206" s="36">
        <v>3</v>
      </c>
      <c r="E206" s="37" t="s">
        <v>773</v>
      </c>
      <c r="F206" s="23">
        <f t="shared" si="2"/>
        <v>0</v>
      </c>
      <c r="G206" s="38">
        <f>SUM(G208:G209)</f>
        <v>0</v>
      </c>
      <c r="H206" s="38">
        <f>SUM(H208:H209)</f>
        <v>0</v>
      </c>
    </row>
    <row r="207" spans="1:8" ht="36" hidden="1" x14ac:dyDescent="0.25">
      <c r="A207" s="32"/>
      <c r="B207" s="35"/>
      <c r="C207" s="36"/>
      <c r="D207" s="36"/>
      <c r="E207" s="37" t="s">
        <v>460</v>
      </c>
      <c r="F207" s="23">
        <f t="shared" si="2"/>
        <v>0</v>
      </c>
      <c r="G207" s="39"/>
      <c r="H207" s="39"/>
    </row>
    <row r="208" spans="1:8" hidden="1" x14ac:dyDescent="0.25">
      <c r="A208" s="32"/>
      <c r="B208" s="35"/>
      <c r="C208" s="36"/>
      <c r="D208" s="36"/>
      <c r="E208" s="37" t="s">
        <v>461</v>
      </c>
      <c r="F208" s="23">
        <f t="shared" si="2"/>
        <v>0</v>
      </c>
      <c r="G208" s="39"/>
      <c r="H208" s="39"/>
    </row>
    <row r="209" spans="1:8" ht="21" customHeight="1" x14ac:dyDescent="0.25">
      <c r="A209" s="32"/>
      <c r="B209" s="35"/>
      <c r="C209" s="36"/>
      <c r="D209" s="36"/>
      <c r="E209" s="37" t="s">
        <v>461</v>
      </c>
      <c r="F209" s="23">
        <f t="shared" si="2"/>
        <v>0</v>
      </c>
      <c r="G209" s="39"/>
      <c r="H209" s="39"/>
    </row>
    <row r="210" spans="1:8" x14ac:dyDescent="0.25">
      <c r="A210" s="32">
        <v>2424</v>
      </c>
      <c r="B210" s="35" t="s">
        <v>526</v>
      </c>
      <c r="C210" s="36">
        <v>2</v>
      </c>
      <c r="D210" s="36">
        <v>4</v>
      </c>
      <c r="E210" s="37" t="s">
        <v>527</v>
      </c>
      <c r="F210" s="23">
        <f t="shared" si="2"/>
        <v>1000</v>
      </c>
      <c r="G210" s="38">
        <f>SUM(G212:G213)</f>
        <v>1000</v>
      </c>
      <c r="H210" s="38">
        <f>SUM(H212:H213)</f>
        <v>0</v>
      </c>
    </row>
    <row r="211" spans="1:8" ht="36" x14ac:dyDescent="0.25">
      <c r="A211" s="32"/>
      <c r="B211" s="35"/>
      <c r="C211" s="36"/>
      <c r="D211" s="36"/>
      <c r="E211" s="37" t="s">
        <v>460</v>
      </c>
      <c r="F211" s="23">
        <f t="shared" si="2"/>
        <v>0</v>
      </c>
      <c r="G211" s="39"/>
      <c r="H211" s="39"/>
    </row>
    <row r="212" spans="1:8" ht="13.5" customHeight="1" x14ac:dyDescent="0.25">
      <c r="A212" s="32"/>
      <c r="B212" s="35"/>
      <c r="C212" s="36"/>
      <c r="D212" s="36">
        <v>4213</v>
      </c>
      <c r="E212" s="142" t="s">
        <v>932</v>
      </c>
      <c r="F212" s="23">
        <f t="shared" si="2"/>
        <v>1000</v>
      </c>
      <c r="G212" s="39">
        <v>1000</v>
      </c>
      <c r="H212" s="39"/>
    </row>
    <row r="213" spans="1:8" ht="15" hidden="1" customHeight="1" x14ac:dyDescent="0.25">
      <c r="A213" s="32"/>
      <c r="B213" s="35"/>
      <c r="C213" s="36"/>
      <c r="D213" s="36"/>
      <c r="E213" s="37" t="s">
        <v>461</v>
      </c>
      <c r="F213" s="23">
        <f t="shared" si="2"/>
        <v>0</v>
      </c>
      <c r="G213" s="39"/>
      <c r="H213" s="39"/>
    </row>
    <row r="214" spans="1:8" hidden="1" x14ac:dyDescent="0.25">
      <c r="A214" s="32">
        <v>2430</v>
      </c>
      <c r="B214" s="27" t="s">
        <v>526</v>
      </c>
      <c r="C214" s="28">
        <v>3</v>
      </c>
      <c r="D214" s="28">
        <v>0</v>
      </c>
      <c r="E214" s="33" t="s">
        <v>230</v>
      </c>
      <c r="F214" s="23">
        <f t="shared" si="2"/>
        <v>0</v>
      </c>
      <c r="G214" s="38">
        <f>SUM(G215,G219,G223)</f>
        <v>0</v>
      </c>
      <c r="H214" s="38">
        <f>SUM(H215)</f>
        <v>0</v>
      </c>
    </row>
    <row r="215" spans="1:8" hidden="1" x14ac:dyDescent="0.25">
      <c r="A215" s="32">
        <v>2431</v>
      </c>
      <c r="B215" s="35" t="s">
        <v>526</v>
      </c>
      <c r="C215" s="36">
        <v>3</v>
      </c>
      <c r="D215" s="36">
        <v>1</v>
      </c>
      <c r="E215" s="37" t="s">
        <v>776</v>
      </c>
      <c r="F215" s="23">
        <f t="shared" si="2"/>
        <v>0</v>
      </c>
      <c r="G215" s="38">
        <f>SUM(G217:G218)</f>
        <v>0</v>
      </c>
      <c r="H215" s="38">
        <f>SUM(H217:H218)</f>
        <v>0</v>
      </c>
    </row>
    <row r="216" spans="1:8" ht="36" hidden="1" x14ac:dyDescent="0.25">
      <c r="A216" s="32"/>
      <c r="B216" s="35"/>
      <c r="C216" s="36"/>
      <c r="D216" s="36"/>
      <c r="E216" s="37" t="s">
        <v>460</v>
      </c>
      <c r="F216" s="23">
        <f t="shared" si="2"/>
        <v>0</v>
      </c>
      <c r="G216" s="39"/>
      <c r="H216" s="39"/>
    </row>
    <row r="217" spans="1:8" hidden="1" x14ac:dyDescent="0.25">
      <c r="A217" s="32"/>
      <c r="B217" s="35"/>
      <c r="C217" s="36"/>
      <c r="D217" s="36"/>
      <c r="E217" s="37" t="s">
        <v>461</v>
      </c>
      <c r="F217" s="23">
        <f t="shared" si="2"/>
        <v>0</v>
      </c>
      <c r="G217" s="39"/>
      <c r="H217" s="39"/>
    </row>
    <row r="218" spans="1:8" hidden="1" x14ac:dyDescent="0.25">
      <c r="A218" s="32"/>
      <c r="B218" s="35"/>
      <c r="C218" s="36"/>
      <c r="D218" s="36"/>
      <c r="E218" s="37" t="s">
        <v>461</v>
      </c>
      <c r="F218" s="23">
        <f t="shared" si="2"/>
        <v>0</v>
      </c>
      <c r="G218" s="39"/>
      <c r="H218" s="39"/>
    </row>
    <row r="219" spans="1:8" hidden="1" x14ac:dyDescent="0.25">
      <c r="A219" s="32">
        <v>2432</v>
      </c>
      <c r="B219" s="35" t="s">
        <v>526</v>
      </c>
      <c r="C219" s="36">
        <v>3</v>
      </c>
      <c r="D219" s="36">
        <v>2</v>
      </c>
      <c r="E219" s="37" t="s">
        <v>778</v>
      </c>
      <c r="F219" s="23">
        <f t="shared" si="2"/>
        <v>0</v>
      </c>
      <c r="G219" s="38">
        <f>SUM(G221:G222)</f>
        <v>0</v>
      </c>
      <c r="H219" s="38">
        <f>SUM(H221:H222)</f>
        <v>0</v>
      </c>
    </row>
    <row r="220" spans="1:8" ht="36" hidden="1" x14ac:dyDescent="0.25">
      <c r="A220" s="32"/>
      <c r="B220" s="35"/>
      <c r="C220" s="36"/>
      <c r="D220" s="36"/>
      <c r="E220" s="37" t="s">
        <v>460</v>
      </c>
      <c r="F220" s="23">
        <f t="shared" si="2"/>
        <v>0</v>
      </c>
      <c r="G220" s="39"/>
      <c r="H220" s="39"/>
    </row>
    <row r="221" spans="1:8" hidden="1" x14ac:dyDescent="0.25">
      <c r="A221" s="32"/>
      <c r="B221" s="35"/>
      <c r="C221" s="36"/>
      <c r="D221" s="36"/>
      <c r="E221" s="37" t="s">
        <v>461</v>
      </c>
      <c r="F221" s="23">
        <f t="shared" si="2"/>
        <v>0</v>
      </c>
      <c r="G221" s="39"/>
      <c r="H221" s="39"/>
    </row>
    <row r="222" spans="1:8" hidden="1" x14ac:dyDescent="0.25">
      <c r="A222" s="32"/>
      <c r="B222" s="35"/>
      <c r="C222" s="36"/>
      <c r="D222" s="36"/>
      <c r="E222" s="37" t="s">
        <v>461</v>
      </c>
      <c r="F222" s="23">
        <f t="shared" si="2"/>
        <v>0</v>
      </c>
      <c r="G222" s="39"/>
      <c r="H222" s="39"/>
    </row>
    <row r="223" spans="1:8" hidden="1" x14ac:dyDescent="0.25">
      <c r="A223" s="32">
        <v>2433</v>
      </c>
      <c r="B223" s="35" t="s">
        <v>526</v>
      </c>
      <c r="C223" s="36">
        <v>3</v>
      </c>
      <c r="D223" s="36">
        <v>3</v>
      </c>
      <c r="E223" s="37" t="s">
        <v>780</v>
      </c>
      <c r="F223" s="23">
        <f t="shared" ref="F223:F292" si="3">SUM(G223:H223)</f>
        <v>0</v>
      </c>
      <c r="G223" s="38">
        <f>SUM(G225:G226)</f>
        <v>0</v>
      </c>
      <c r="H223" s="38">
        <f>SUM(H225:H226)</f>
        <v>0</v>
      </c>
    </row>
    <row r="224" spans="1:8" ht="36" hidden="1" x14ac:dyDescent="0.25">
      <c r="A224" s="32"/>
      <c r="B224" s="35"/>
      <c r="C224" s="36"/>
      <c r="D224" s="36"/>
      <c r="E224" s="37" t="s">
        <v>460</v>
      </c>
      <c r="F224" s="23">
        <f t="shared" si="3"/>
        <v>0</v>
      </c>
      <c r="G224" s="39"/>
      <c r="H224" s="39"/>
    </row>
    <row r="225" spans="1:8" hidden="1" x14ac:dyDescent="0.25">
      <c r="A225" s="32"/>
      <c r="B225" s="35"/>
      <c r="C225" s="36"/>
      <c r="D225" s="36"/>
      <c r="E225" s="37" t="s">
        <v>461</v>
      </c>
      <c r="F225" s="23">
        <f t="shared" si="3"/>
        <v>0</v>
      </c>
      <c r="G225" s="39"/>
      <c r="H225" s="39"/>
    </row>
    <row r="226" spans="1:8" hidden="1" x14ac:dyDescent="0.25">
      <c r="A226" s="32"/>
      <c r="B226" s="35"/>
      <c r="C226" s="36"/>
      <c r="D226" s="36"/>
      <c r="E226" s="37" t="s">
        <v>461</v>
      </c>
      <c r="F226" s="23">
        <f t="shared" si="3"/>
        <v>0</v>
      </c>
      <c r="G226" s="39"/>
      <c r="H226" s="39"/>
    </row>
    <row r="227" spans="1:8" ht="36" hidden="1" x14ac:dyDescent="0.25">
      <c r="A227" s="32">
        <v>2440</v>
      </c>
      <c r="B227" s="27" t="s">
        <v>526</v>
      </c>
      <c r="C227" s="28">
        <v>4</v>
      </c>
      <c r="D227" s="28">
        <v>0</v>
      </c>
      <c r="E227" s="33" t="s">
        <v>231</v>
      </c>
      <c r="F227" s="23">
        <f t="shared" si="3"/>
        <v>0</v>
      </c>
      <c r="G227" s="38">
        <f>SUM(G228,G232,G236)</f>
        <v>0</v>
      </c>
      <c r="H227" s="38">
        <f>SUM(H228)</f>
        <v>0</v>
      </c>
    </row>
    <row r="228" spans="1:8" ht="24" hidden="1" x14ac:dyDescent="0.25">
      <c r="A228" s="32">
        <v>2441</v>
      </c>
      <c r="B228" s="35" t="s">
        <v>526</v>
      </c>
      <c r="C228" s="36">
        <v>4</v>
      </c>
      <c r="D228" s="36">
        <v>1</v>
      </c>
      <c r="E228" s="37" t="s">
        <v>789</v>
      </c>
      <c r="F228" s="23">
        <f t="shared" si="3"/>
        <v>0</v>
      </c>
      <c r="G228" s="38">
        <f>SUM(G230:G231)</f>
        <v>0</v>
      </c>
      <c r="H228" s="38">
        <f>SUM(H230:H231)</f>
        <v>0</v>
      </c>
    </row>
    <row r="229" spans="1:8" ht="36" hidden="1" x14ac:dyDescent="0.25">
      <c r="A229" s="32"/>
      <c r="B229" s="35"/>
      <c r="C229" s="36"/>
      <c r="D229" s="36"/>
      <c r="E229" s="37" t="s">
        <v>460</v>
      </c>
      <c r="F229" s="23">
        <f t="shared" si="3"/>
        <v>0</v>
      </c>
      <c r="G229" s="39"/>
      <c r="H229" s="39"/>
    </row>
    <row r="230" spans="1:8" hidden="1" x14ac:dyDescent="0.25">
      <c r="A230" s="32"/>
      <c r="B230" s="35"/>
      <c r="C230" s="36"/>
      <c r="D230" s="36"/>
      <c r="E230" s="37" t="s">
        <v>461</v>
      </c>
      <c r="F230" s="23">
        <f t="shared" si="3"/>
        <v>0</v>
      </c>
      <c r="G230" s="39"/>
      <c r="H230" s="39"/>
    </row>
    <row r="231" spans="1:8" hidden="1" x14ac:dyDescent="0.25">
      <c r="A231" s="32"/>
      <c r="B231" s="35"/>
      <c r="C231" s="36"/>
      <c r="D231" s="36"/>
      <c r="E231" s="37" t="s">
        <v>461</v>
      </c>
      <c r="F231" s="23">
        <f t="shared" si="3"/>
        <v>0</v>
      </c>
      <c r="G231" s="39"/>
      <c r="H231" s="39"/>
    </row>
    <row r="232" spans="1:8" hidden="1" x14ac:dyDescent="0.25">
      <c r="A232" s="32">
        <v>2442</v>
      </c>
      <c r="B232" s="35" t="s">
        <v>526</v>
      </c>
      <c r="C232" s="36">
        <v>4</v>
      </c>
      <c r="D232" s="36">
        <v>2</v>
      </c>
      <c r="E232" s="37" t="s">
        <v>791</v>
      </c>
      <c r="F232" s="23">
        <f t="shared" si="3"/>
        <v>0</v>
      </c>
      <c r="G232" s="38">
        <f>SUM(G234:G235)</f>
        <v>0</v>
      </c>
      <c r="H232" s="38">
        <f>SUM(H234:H235)</f>
        <v>0</v>
      </c>
    </row>
    <row r="233" spans="1:8" ht="36" hidden="1" x14ac:dyDescent="0.25">
      <c r="A233" s="32"/>
      <c r="B233" s="35"/>
      <c r="C233" s="36"/>
      <c r="D233" s="36"/>
      <c r="E233" s="37" t="s">
        <v>460</v>
      </c>
      <c r="F233" s="23">
        <f t="shared" si="3"/>
        <v>0</v>
      </c>
      <c r="G233" s="39"/>
      <c r="H233" s="39"/>
    </row>
    <row r="234" spans="1:8" hidden="1" x14ac:dyDescent="0.25">
      <c r="A234" s="32"/>
      <c r="B234" s="35"/>
      <c r="C234" s="36"/>
      <c r="D234" s="36"/>
      <c r="E234" s="37" t="s">
        <v>461</v>
      </c>
      <c r="F234" s="23">
        <f t="shared" si="3"/>
        <v>0</v>
      </c>
      <c r="G234" s="39"/>
      <c r="H234" s="39"/>
    </row>
    <row r="235" spans="1:8" hidden="1" x14ac:dyDescent="0.25">
      <c r="A235" s="32"/>
      <c r="B235" s="35"/>
      <c r="C235" s="36"/>
      <c r="D235" s="36"/>
      <c r="E235" s="37" t="s">
        <v>461</v>
      </c>
      <c r="F235" s="23">
        <f t="shared" si="3"/>
        <v>0</v>
      </c>
      <c r="G235" s="39"/>
      <c r="H235" s="39"/>
    </row>
    <row r="236" spans="1:8" hidden="1" x14ac:dyDescent="0.25">
      <c r="A236" s="32">
        <v>2443</v>
      </c>
      <c r="B236" s="35" t="s">
        <v>526</v>
      </c>
      <c r="C236" s="36">
        <v>4</v>
      </c>
      <c r="D236" s="36">
        <v>3</v>
      </c>
      <c r="E236" s="37" t="s">
        <v>793</v>
      </c>
      <c r="F236" s="23">
        <f t="shared" si="3"/>
        <v>0</v>
      </c>
      <c r="G236" s="38">
        <f>SUM(G238:G239)</f>
        <v>0</v>
      </c>
      <c r="H236" s="38">
        <f>SUM(H238:H239)</f>
        <v>0</v>
      </c>
    </row>
    <row r="237" spans="1:8" ht="36" hidden="1" x14ac:dyDescent="0.25">
      <c r="A237" s="32"/>
      <c r="B237" s="35"/>
      <c r="C237" s="36"/>
      <c r="D237" s="36"/>
      <c r="E237" s="37" t="s">
        <v>460</v>
      </c>
      <c r="F237" s="23">
        <f t="shared" si="3"/>
        <v>0</v>
      </c>
      <c r="G237" s="39"/>
      <c r="H237" s="39"/>
    </row>
    <row r="238" spans="1:8" hidden="1" x14ac:dyDescent="0.25">
      <c r="A238" s="32"/>
      <c r="B238" s="35"/>
      <c r="C238" s="36"/>
      <c r="D238" s="36"/>
      <c r="E238" s="37" t="s">
        <v>461</v>
      </c>
      <c r="F238" s="23">
        <f t="shared" si="3"/>
        <v>0</v>
      </c>
      <c r="G238" s="39"/>
      <c r="H238" s="39"/>
    </row>
    <row r="239" spans="1:8" hidden="1" x14ac:dyDescent="0.25">
      <c r="A239" s="32"/>
      <c r="B239" s="35"/>
      <c r="C239" s="36"/>
      <c r="D239" s="36"/>
      <c r="E239" s="37" t="s">
        <v>461</v>
      </c>
      <c r="F239" s="23">
        <f t="shared" si="3"/>
        <v>0</v>
      </c>
      <c r="G239" s="39"/>
      <c r="H239" s="39"/>
    </row>
    <row r="240" spans="1:8" x14ac:dyDescent="0.25">
      <c r="A240" s="32">
        <v>2450</v>
      </c>
      <c r="B240" s="27" t="s">
        <v>526</v>
      </c>
      <c r="C240" s="28">
        <v>5</v>
      </c>
      <c r="D240" s="28">
        <v>0</v>
      </c>
      <c r="E240" s="33" t="s">
        <v>232</v>
      </c>
      <c r="F240" s="23">
        <f t="shared" si="3"/>
        <v>190000</v>
      </c>
      <c r="G240" s="38">
        <f>SUM(G241,G255,G259,G263)</f>
        <v>7000</v>
      </c>
      <c r="H240" s="38">
        <f>SUM(H241,H251,H255,H259,H263)</f>
        <v>183000</v>
      </c>
    </row>
    <row r="241" spans="1:8" x14ac:dyDescent="0.25">
      <c r="A241" s="32">
        <v>2451</v>
      </c>
      <c r="B241" s="35" t="s">
        <v>526</v>
      </c>
      <c r="C241" s="36">
        <v>5</v>
      </c>
      <c r="D241" s="36">
        <v>1</v>
      </c>
      <c r="E241" s="37" t="s">
        <v>796</v>
      </c>
      <c r="F241" s="23">
        <f t="shared" si="3"/>
        <v>190000</v>
      </c>
      <c r="G241" s="38">
        <f>SUM(G243:G250)</f>
        <v>7000</v>
      </c>
      <c r="H241" s="38">
        <f>SUM(H249:H250)</f>
        <v>183000</v>
      </c>
    </row>
    <row r="242" spans="1:8" ht="36" x14ac:dyDescent="0.25">
      <c r="A242" s="32"/>
      <c r="B242" s="35"/>
      <c r="C242" s="36"/>
      <c r="D242" s="36"/>
      <c r="E242" s="37" t="s">
        <v>460</v>
      </c>
      <c r="F242" s="23">
        <f t="shared" si="3"/>
        <v>0</v>
      </c>
      <c r="G242" s="39"/>
      <c r="H242" s="39"/>
    </row>
    <row r="243" spans="1:8" ht="24" x14ac:dyDescent="0.25">
      <c r="A243" s="32"/>
      <c r="B243" s="35"/>
      <c r="C243" s="36"/>
      <c r="D243" s="36">
        <v>4216</v>
      </c>
      <c r="E243" s="142" t="s">
        <v>1014</v>
      </c>
      <c r="F243" s="23">
        <f t="shared" si="3"/>
        <v>0</v>
      </c>
      <c r="G243" s="39">
        <v>0</v>
      </c>
      <c r="H243" s="39"/>
    </row>
    <row r="244" spans="1:8" x14ac:dyDescent="0.25">
      <c r="A244" s="32"/>
      <c r="B244" s="35"/>
      <c r="C244" s="36"/>
      <c r="D244" s="36">
        <v>4239</v>
      </c>
      <c r="E244" s="41" t="s">
        <v>335</v>
      </c>
      <c r="F244" s="23">
        <f t="shared" si="3"/>
        <v>1500</v>
      </c>
      <c r="G244" s="39">
        <v>1500</v>
      </c>
      <c r="H244" s="39"/>
    </row>
    <row r="245" spans="1:8" x14ac:dyDescent="0.25">
      <c r="A245" s="32"/>
      <c r="B245" s="35"/>
      <c r="C245" s="36"/>
      <c r="D245" s="40">
        <v>4241</v>
      </c>
      <c r="E245" s="41" t="s">
        <v>336</v>
      </c>
      <c r="F245" s="23">
        <f t="shared" si="3"/>
        <v>1500</v>
      </c>
      <c r="G245" s="39">
        <v>1500</v>
      </c>
      <c r="H245" s="39"/>
    </row>
    <row r="246" spans="1:8" ht="24" x14ac:dyDescent="0.25">
      <c r="A246" s="32"/>
      <c r="B246" s="35"/>
      <c r="C246" s="36"/>
      <c r="D246" s="36">
        <v>4251</v>
      </c>
      <c r="E246" s="142" t="s">
        <v>933</v>
      </c>
      <c r="F246" s="23">
        <f t="shared" si="3"/>
        <v>500</v>
      </c>
      <c r="G246" s="39">
        <v>500</v>
      </c>
      <c r="H246" s="39"/>
    </row>
    <row r="247" spans="1:8" x14ac:dyDescent="0.25">
      <c r="A247" s="32"/>
      <c r="B247" s="35"/>
      <c r="C247" s="36"/>
      <c r="D247" s="36">
        <v>4264</v>
      </c>
      <c r="E247" s="142" t="s">
        <v>1015</v>
      </c>
      <c r="F247" s="23">
        <f t="shared" si="3"/>
        <v>0</v>
      </c>
      <c r="G247" s="39">
        <v>0</v>
      </c>
      <c r="H247" s="39"/>
    </row>
    <row r="248" spans="1:8" x14ac:dyDescent="0.25">
      <c r="A248" s="32"/>
      <c r="B248" s="35"/>
      <c r="C248" s="36"/>
      <c r="D248" s="36">
        <v>4269</v>
      </c>
      <c r="E248" s="44" t="s">
        <v>350</v>
      </c>
      <c r="F248" s="23">
        <f t="shared" si="3"/>
        <v>3500</v>
      </c>
      <c r="G248" s="39">
        <v>3500</v>
      </c>
      <c r="H248" s="39"/>
    </row>
    <row r="249" spans="1:8" ht="24" x14ac:dyDescent="0.25">
      <c r="A249" s="32"/>
      <c r="B249" s="35"/>
      <c r="C249" s="36"/>
      <c r="D249" s="40">
        <v>5113</v>
      </c>
      <c r="E249" s="44" t="s">
        <v>450</v>
      </c>
      <c r="F249" s="23">
        <f t="shared" si="3"/>
        <v>180000</v>
      </c>
      <c r="G249" s="39"/>
      <c r="H249" s="39">
        <v>180000</v>
      </c>
    </row>
    <row r="250" spans="1:8" ht="13.5" customHeight="1" x14ac:dyDescent="0.25">
      <c r="A250" s="32"/>
      <c r="B250" s="35"/>
      <c r="C250" s="36"/>
      <c r="D250" s="36">
        <v>5134</v>
      </c>
      <c r="E250" s="44" t="s">
        <v>1017</v>
      </c>
      <c r="F250" s="23">
        <f t="shared" si="3"/>
        <v>3000</v>
      </c>
      <c r="G250" s="39"/>
      <c r="H250" s="39">
        <v>3000</v>
      </c>
    </row>
    <row r="251" spans="1:8" hidden="1" x14ac:dyDescent="0.25">
      <c r="A251" s="32">
        <v>2452</v>
      </c>
      <c r="B251" s="35" t="s">
        <v>526</v>
      </c>
      <c r="C251" s="36">
        <v>5</v>
      </c>
      <c r="D251" s="36">
        <v>2</v>
      </c>
      <c r="E251" s="37" t="s">
        <v>798</v>
      </c>
      <c r="F251" s="23">
        <f t="shared" si="3"/>
        <v>0</v>
      </c>
      <c r="G251" s="38">
        <f>SUM(G253:G254)</f>
        <v>0</v>
      </c>
      <c r="H251" s="38">
        <f>SUM(H253:H254)</f>
        <v>0</v>
      </c>
    </row>
    <row r="252" spans="1:8" ht="36" hidden="1" x14ac:dyDescent="0.25">
      <c r="A252" s="32"/>
      <c r="B252" s="35"/>
      <c r="C252" s="36"/>
      <c r="D252" s="36"/>
      <c r="E252" s="37" t="s">
        <v>460</v>
      </c>
      <c r="F252" s="23">
        <f t="shared" si="3"/>
        <v>0</v>
      </c>
      <c r="G252" s="39"/>
      <c r="H252" s="39"/>
    </row>
    <row r="253" spans="1:8" hidden="1" x14ac:dyDescent="0.25">
      <c r="A253" s="32"/>
      <c r="B253" s="35"/>
      <c r="C253" s="36"/>
      <c r="D253" s="36"/>
      <c r="E253" s="37" t="s">
        <v>461</v>
      </c>
      <c r="F253" s="23">
        <f t="shared" si="3"/>
        <v>0</v>
      </c>
      <c r="G253" s="39"/>
      <c r="H253" s="39"/>
    </row>
    <row r="254" spans="1:8" hidden="1" x14ac:dyDescent="0.25">
      <c r="A254" s="32"/>
      <c r="B254" s="35"/>
      <c r="C254" s="36"/>
      <c r="D254" s="36"/>
      <c r="E254" s="37" t="s">
        <v>461</v>
      </c>
      <c r="F254" s="23">
        <f t="shared" si="3"/>
        <v>0</v>
      </c>
      <c r="G254" s="39"/>
      <c r="H254" s="39"/>
    </row>
    <row r="255" spans="1:8" hidden="1" x14ac:dyDescent="0.25">
      <c r="A255" s="32">
        <v>2453</v>
      </c>
      <c r="B255" s="35" t="s">
        <v>526</v>
      </c>
      <c r="C255" s="36">
        <v>5</v>
      </c>
      <c r="D255" s="36">
        <v>3</v>
      </c>
      <c r="E255" s="37" t="s">
        <v>800</v>
      </c>
      <c r="F255" s="23">
        <f t="shared" si="3"/>
        <v>0</v>
      </c>
      <c r="G255" s="38">
        <f>SUM(G257:G258)</f>
        <v>0</v>
      </c>
      <c r="H255" s="38">
        <f>SUM(H257:H258)</f>
        <v>0</v>
      </c>
    </row>
    <row r="256" spans="1:8" ht="36" hidden="1" x14ac:dyDescent="0.25">
      <c r="A256" s="32"/>
      <c r="B256" s="35"/>
      <c r="C256" s="36"/>
      <c r="D256" s="36"/>
      <c r="E256" s="37" t="s">
        <v>460</v>
      </c>
      <c r="F256" s="23">
        <f t="shared" si="3"/>
        <v>0</v>
      </c>
      <c r="G256" s="39"/>
      <c r="H256" s="39"/>
    </row>
    <row r="257" spans="1:8" hidden="1" x14ac:dyDescent="0.25">
      <c r="A257" s="32"/>
      <c r="B257" s="35"/>
      <c r="C257" s="36"/>
      <c r="D257" s="36"/>
      <c r="E257" s="37" t="s">
        <v>461</v>
      </c>
      <c r="F257" s="23">
        <f t="shared" si="3"/>
        <v>0</v>
      </c>
      <c r="G257" s="39"/>
      <c r="H257" s="39"/>
    </row>
    <row r="258" spans="1:8" hidden="1" x14ac:dyDescent="0.25">
      <c r="A258" s="32"/>
      <c r="B258" s="35"/>
      <c r="C258" s="36"/>
      <c r="D258" s="36"/>
      <c r="E258" s="37" t="s">
        <v>461</v>
      </c>
      <c r="F258" s="23">
        <f t="shared" si="3"/>
        <v>0</v>
      </c>
      <c r="G258" s="39"/>
      <c r="H258" s="39"/>
    </row>
    <row r="259" spans="1:8" hidden="1" x14ac:dyDescent="0.25">
      <c r="A259" s="32">
        <v>2454</v>
      </c>
      <c r="B259" s="35" t="s">
        <v>526</v>
      </c>
      <c r="C259" s="36">
        <v>5</v>
      </c>
      <c r="D259" s="36">
        <v>4</v>
      </c>
      <c r="E259" s="37" t="s">
        <v>802</v>
      </c>
      <c r="F259" s="23">
        <f t="shared" si="3"/>
        <v>0</v>
      </c>
      <c r="G259" s="38">
        <f>SUM(G261:G262)</f>
        <v>0</v>
      </c>
      <c r="H259" s="38">
        <f>SUM(H261:H262)</f>
        <v>0</v>
      </c>
    </row>
    <row r="260" spans="1:8" ht="36" hidden="1" x14ac:dyDescent="0.25">
      <c r="A260" s="32"/>
      <c r="B260" s="35"/>
      <c r="C260" s="36"/>
      <c r="D260" s="36"/>
      <c r="E260" s="37" t="s">
        <v>460</v>
      </c>
      <c r="F260" s="23">
        <f t="shared" si="3"/>
        <v>0</v>
      </c>
      <c r="G260" s="39"/>
      <c r="H260" s="39"/>
    </row>
    <row r="261" spans="1:8" hidden="1" x14ac:dyDescent="0.25">
      <c r="A261" s="32"/>
      <c r="B261" s="35"/>
      <c r="C261" s="36"/>
      <c r="D261" s="36"/>
      <c r="E261" s="37" t="s">
        <v>461</v>
      </c>
      <c r="F261" s="23">
        <f t="shared" si="3"/>
        <v>0</v>
      </c>
      <c r="G261" s="39"/>
      <c r="H261" s="39"/>
    </row>
    <row r="262" spans="1:8" hidden="1" x14ac:dyDescent="0.25">
      <c r="A262" s="32"/>
      <c r="B262" s="35"/>
      <c r="C262" s="36"/>
      <c r="D262" s="36"/>
      <c r="E262" s="37" t="s">
        <v>461</v>
      </c>
      <c r="F262" s="23">
        <f t="shared" si="3"/>
        <v>0</v>
      </c>
      <c r="G262" s="39"/>
      <c r="H262" s="39"/>
    </row>
    <row r="263" spans="1:8" hidden="1" x14ac:dyDescent="0.25">
      <c r="A263" s="32">
        <v>2455</v>
      </c>
      <c r="B263" s="35" t="s">
        <v>526</v>
      </c>
      <c r="C263" s="36">
        <v>5</v>
      </c>
      <c r="D263" s="36">
        <v>5</v>
      </c>
      <c r="E263" s="37" t="s">
        <v>804</v>
      </c>
      <c r="F263" s="23">
        <f t="shared" si="3"/>
        <v>0</v>
      </c>
      <c r="G263" s="38">
        <f>SUM(G265:G266)</f>
        <v>0</v>
      </c>
      <c r="H263" s="38">
        <f>SUM(H265:H266)</f>
        <v>0</v>
      </c>
    </row>
    <row r="264" spans="1:8" ht="36" hidden="1" x14ac:dyDescent="0.25">
      <c r="A264" s="32"/>
      <c r="B264" s="35"/>
      <c r="C264" s="36"/>
      <c r="D264" s="36"/>
      <c r="E264" s="37" t="s">
        <v>460</v>
      </c>
      <c r="F264" s="23">
        <f t="shared" si="3"/>
        <v>0</v>
      </c>
      <c r="G264" s="39"/>
      <c r="H264" s="39"/>
    </row>
    <row r="265" spans="1:8" hidden="1" x14ac:dyDescent="0.25">
      <c r="A265" s="32"/>
      <c r="B265" s="35"/>
      <c r="C265" s="36"/>
      <c r="D265" s="36"/>
      <c r="E265" s="37" t="s">
        <v>461</v>
      </c>
      <c r="F265" s="23">
        <f t="shared" si="3"/>
        <v>0</v>
      </c>
      <c r="G265" s="39"/>
      <c r="H265" s="39"/>
    </row>
    <row r="266" spans="1:8" hidden="1" x14ac:dyDescent="0.25">
      <c r="A266" s="32"/>
      <c r="B266" s="35"/>
      <c r="C266" s="36"/>
      <c r="D266" s="36"/>
      <c r="E266" s="37" t="s">
        <v>461</v>
      </c>
      <c r="F266" s="23">
        <f t="shared" si="3"/>
        <v>0</v>
      </c>
      <c r="G266" s="39"/>
      <c r="H266" s="39"/>
    </row>
    <row r="267" spans="1:8" hidden="1" x14ac:dyDescent="0.25">
      <c r="A267" s="32">
        <v>2460</v>
      </c>
      <c r="B267" s="27" t="s">
        <v>526</v>
      </c>
      <c r="C267" s="28">
        <v>6</v>
      </c>
      <c r="D267" s="28">
        <v>0</v>
      </c>
      <c r="E267" s="33" t="s">
        <v>233</v>
      </c>
      <c r="F267" s="23">
        <f t="shared" si="3"/>
        <v>0</v>
      </c>
      <c r="G267" s="38">
        <f>SUM(G268)</f>
        <v>0</v>
      </c>
      <c r="H267" s="38">
        <f>SUM(H268)</f>
        <v>0</v>
      </c>
    </row>
    <row r="268" spans="1:8" hidden="1" x14ac:dyDescent="0.25">
      <c r="A268" s="32">
        <v>2461</v>
      </c>
      <c r="B268" s="35" t="s">
        <v>526</v>
      </c>
      <c r="C268" s="36">
        <v>6</v>
      </c>
      <c r="D268" s="36">
        <v>1</v>
      </c>
      <c r="E268" s="37" t="s">
        <v>807</v>
      </c>
      <c r="F268" s="23">
        <f t="shared" si="3"/>
        <v>0</v>
      </c>
      <c r="G268" s="38">
        <f>SUM(G270:G271)</f>
        <v>0</v>
      </c>
      <c r="H268" s="38">
        <f>SUM(H270:H271)</f>
        <v>0</v>
      </c>
    </row>
    <row r="269" spans="1:8" ht="36" hidden="1" x14ac:dyDescent="0.25">
      <c r="A269" s="32"/>
      <c r="B269" s="35"/>
      <c r="C269" s="36"/>
      <c r="D269" s="36"/>
      <c r="E269" s="37" t="s">
        <v>460</v>
      </c>
      <c r="F269" s="23">
        <f t="shared" si="3"/>
        <v>0</v>
      </c>
      <c r="G269" s="39"/>
      <c r="H269" s="39"/>
    </row>
    <row r="270" spans="1:8" hidden="1" x14ac:dyDescent="0.25">
      <c r="A270" s="32"/>
      <c r="B270" s="35"/>
      <c r="C270" s="36"/>
      <c r="D270" s="36"/>
      <c r="E270" s="37" t="s">
        <v>461</v>
      </c>
      <c r="F270" s="23">
        <f t="shared" si="3"/>
        <v>0</v>
      </c>
      <c r="G270" s="39"/>
      <c r="H270" s="39"/>
    </row>
    <row r="271" spans="1:8" hidden="1" x14ac:dyDescent="0.25">
      <c r="A271" s="32"/>
      <c r="B271" s="35"/>
      <c r="C271" s="36"/>
      <c r="D271" s="36"/>
      <c r="E271" s="37" t="s">
        <v>461</v>
      </c>
      <c r="F271" s="23">
        <f t="shared" si="3"/>
        <v>0</v>
      </c>
      <c r="G271" s="39"/>
      <c r="H271" s="39"/>
    </row>
    <row r="272" spans="1:8" hidden="1" x14ac:dyDescent="0.25">
      <c r="A272" s="32">
        <v>2470</v>
      </c>
      <c r="B272" s="27" t="s">
        <v>526</v>
      </c>
      <c r="C272" s="28">
        <v>7</v>
      </c>
      <c r="D272" s="28">
        <v>0</v>
      </c>
      <c r="E272" s="33" t="s">
        <v>234</v>
      </c>
      <c r="F272" s="23">
        <f t="shared" si="3"/>
        <v>0</v>
      </c>
      <c r="G272" s="38">
        <f>SUM(G273,G277,G281,G285)</f>
        <v>0</v>
      </c>
      <c r="H272" s="38">
        <f>SUM(H273,H277,H281,H285)</f>
        <v>0</v>
      </c>
    </row>
    <row r="273" spans="1:8" ht="16.5" hidden="1" customHeight="1" x14ac:dyDescent="0.25">
      <c r="A273" s="32">
        <v>2471</v>
      </c>
      <c r="B273" s="35" t="s">
        <v>526</v>
      </c>
      <c r="C273" s="36">
        <v>7</v>
      </c>
      <c r="D273" s="36">
        <v>1</v>
      </c>
      <c r="E273" s="37" t="s">
        <v>809</v>
      </c>
      <c r="F273" s="23">
        <f t="shared" si="3"/>
        <v>0</v>
      </c>
      <c r="G273" s="38">
        <f>SUM(G275:G276)</f>
        <v>0</v>
      </c>
      <c r="H273" s="38">
        <f>SUM(H275:H276)</f>
        <v>0</v>
      </c>
    </row>
    <row r="274" spans="1:8" ht="36" hidden="1" x14ac:dyDescent="0.25">
      <c r="A274" s="32"/>
      <c r="B274" s="35"/>
      <c r="C274" s="36"/>
      <c r="D274" s="36"/>
      <c r="E274" s="37" t="s">
        <v>460</v>
      </c>
      <c r="F274" s="23">
        <f t="shared" si="3"/>
        <v>0</v>
      </c>
      <c r="G274" s="39"/>
      <c r="H274" s="39"/>
    </row>
    <row r="275" spans="1:8" hidden="1" x14ac:dyDescent="0.25">
      <c r="A275" s="32"/>
      <c r="B275" s="35"/>
      <c r="C275" s="36"/>
      <c r="D275" s="36"/>
      <c r="E275" s="37" t="s">
        <v>461</v>
      </c>
      <c r="F275" s="23">
        <f t="shared" si="3"/>
        <v>0</v>
      </c>
      <c r="G275" s="39"/>
      <c r="H275" s="39"/>
    </row>
    <row r="276" spans="1:8" hidden="1" x14ac:dyDescent="0.25">
      <c r="A276" s="32"/>
      <c r="B276" s="35"/>
      <c r="C276" s="36"/>
      <c r="D276" s="36"/>
      <c r="E276" s="37" t="s">
        <v>461</v>
      </c>
      <c r="F276" s="23">
        <f t="shared" si="3"/>
        <v>0</v>
      </c>
      <c r="G276" s="39"/>
      <c r="H276" s="39"/>
    </row>
    <row r="277" spans="1:8" hidden="1" x14ac:dyDescent="0.25">
      <c r="A277" s="32">
        <v>2472</v>
      </c>
      <c r="B277" s="35" t="s">
        <v>526</v>
      </c>
      <c r="C277" s="36">
        <v>7</v>
      </c>
      <c r="D277" s="36">
        <v>2</v>
      </c>
      <c r="E277" s="37" t="s">
        <v>811</v>
      </c>
      <c r="F277" s="23">
        <f t="shared" si="3"/>
        <v>0</v>
      </c>
      <c r="G277" s="38">
        <f>SUM(G279:G280)</f>
        <v>0</v>
      </c>
      <c r="H277" s="38">
        <f>SUM(H279:H280)</f>
        <v>0</v>
      </c>
    </row>
    <row r="278" spans="1:8" ht="36" hidden="1" x14ac:dyDescent="0.25">
      <c r="A278" s="32"/>
      <c r="B278" s="35"/>
      <c r="C278" s="36"/>
      <c r="D278" s="36"/>
      <c r="E278" s="37" t="s">
        <v>460</v>
      </c>
      <c r="F278" s="23">
        <f t="shared" si="3"/>
        <v>0</v>
      </c>
      <c r="G278" s="39"/>
      <c r="H278" s="39"/>
    </row>
    <row r="279" spans="1:8" hidden="1" x14ac:dyDescent="0.25">
      <c r="A279" s="32"/>
      <c r="B279" s="35"/>
      <c r="C279" s="36"/>
      <c r="D279" s="36"/>
      <c r="E279" s="37" t="s">
        <v>461</v>
      </c>
      <c r="F279" s="23">
        <f t="shared" si="3"/>
        <v>0</v>
      </c>
      <c r="G279" s="39"/>
      <c r="H279" s="39"/>
    </row>
    <row r="280" spans="1:8" hidden="1" x14ac:dyDescent="0.25">
      <c r="A280" s="32"/>
      <c r="B280" s="35"/>
      <c r="C280" s="36"/>
      <c r="D280" s="36"/>
      <c r="E280" s="37" t="s">
        <v>461</v>
      </c>
      <c r="F280" s="23">
        <f t="shared" si="3"/>
        <v>0</v>
      </c>
      <c r="G280" s="39"/>
      <c r="H280" s="39"/>
    </row>
    <row r="281" spans="1:8" hidden="1" x14ac:dyDescent="0.25">
      <c r="A281" s="32">
        <v>2473</v>
      </c>
      <c r="B281" s="35" t="s">
        <v>526</v>
      </c>
      <c r="C281" s="36">
        <v>7</v>
      </c>
      <c r="D281" s="36">
        <v>3</v>
      </c>
      <c r="E281" s="37" t="s">
        <v>813</v>
      </c>
      <c r="F281" s="23">
        <f t="shared" si="3"/>
        <v>0</v>
      </c>
      <c r="G281" s="38">
        <f>SUM(G283:G284)</f>
        <v>0</v>
      </c>
      <c r="H281" s="38">
        <f>SUM(H283:H284)</f>
        <v>0</v>
      </c>
    </row>
    <row r="282" spans="1:8" ht="36" hidden="1" x14ac:dyDescent="0.25">
      <c r="A282" s="32"/>
      <c r="B282" s="35"/>
      <c r="C282" s="36"/>
      <c r="D282" s="36"/>
      <c r="E282" s="37" t="s">
        <v>460</v>
      </c>
      <c r="F282" s="23">
        <f t="shared" si="3"/>
        <v>0</v>
      </c>
      <c r="G282" s="39"/>
      <c r="H282" s="39"/>
    </row>
    <row r="283" spans="1:8" hidden="1" x14ac:dyDescent="0.25">
      <c r="A283" s="32"/>
      <c r="B283" s="35"/>
      <c r="C283" s="36"/>
      <c r="D283" s="36"/>
      <c r="E283" s="37" t="s">
        <v>461</v>
      </c>
      <c r="F283" s="23">
        <f t="shared" si="3"/>
        <v>0</v>
      </c>
      <c r="G283" s="39"/>
      <c r="H283" s="39"/>
    </row>
    <row r="284" spans="1:8" hidden="1" x14ac:dyDescent="0.25">
      <c r="A284" s="32"/>
      <c r="B284" s="35"/>
      <c r="C284" s="36"/>
      <c r="D284" s="36"/>
      <c r="E284" s="37" t="s">
        <v>461</v>
      </c>
      <c r="F284" s="23">
        <f t="shared" si="3"/>
        <v>0</v>
      </c>
      <c r="G284" s="39"/>
      <c r="H284" s="39"/>
    </row>
    <row r="285" spans="1:8" hidden="1" x14ac:dyDescent="0.25">
      <c r="A285" s="32">
        <v>2474</v>
      </c>
      <c r="B285" s="35" t="s">
        <v>526</v>
      </c>
      <c r="C285" s="36">
        <v>7</v>
      </c>
      <c r="D285" s="36">
        <v>4</v>
      </c>
      <c r="E285" s="37" t="s">
        <v>815</v>
      </c>
      <c r="F285" s="23">
        <f t="shared" si="3"/>
        <v>0</v>
      </c>
      <c r="G285" s="38">
        <f>SUM(G287:G288)</f>
        <v>0</v>
      </c>
      <c r="H285" s="38">
        <f>SUM(H287:H288)</f>
        <v>0</v>
      </c>
    </row>
    <row r="286" spans="1:8" ht="36" hidden="1" x14ac:dyDescent="0.25">
      <c r="A286" s="32"/>
      <c r="B286" s="35"/>
      <c r="C286" s="36"/>
      <c r="D286" s="36"/>
      <c r="E286" s="37" t="s">
        <v>460</v>
      </c>
      <c r="F286" s="23">
        <f t="shared" si="3"/>
        <v>0</v>
      </c>
      <c r="G286" s="39"/>
      <c r="H286" s="39"/>
    </row>
    <row r="287" spans="1:8" hidden="1" x14ac:dyDescent="0.25">
      <c r="A287" s="32"/>
      <c r="B287" s="35"/>
      <c r="C287" s="36"/>
      <c r="D287" s="36"/>
      <c r="E287" s="37" t="s">
        <v>461</v>
      </c>
      <c r="F287" s="23">
        <f t="shared" si="3"/>
        <v>0</v>
      </c>
      <c r="G287" s="39"/>
      <c r="H287" s="39"/>
    </row>
    <row r="288" spans="1:8" hidden="1" x14ac:dyDescent="0.25">
      <c r="A288" s="32"/>
      <c r="B288" s="35"/>
      <c r="C288" s="36"/>
      <c r="D288" s="36"/>
      <c r="E288" s="37" t="s">
        <v>461</v>
      </c>
      <c r="F288" s="23">
        <f t="shared" si="3"/>
        <v>0</v>
      </c>
      <c r="G288" s="39"/>
      <c r="H288" s="39"/>
    </row>
    <row r="289" spans="1:8" ht="36" hidden="1" x14ac:dyDescent="0.25">
      <c r="A289" s="32">
        <v>2480</v>
      </c>
      <c r="B289" s="27" t="s">
        <v>526</v>
      </c>
      <c r="C289" s="28">
        <v>8</v>
      </c>
      <c r="D289" s="28">
        <v>0</v>
      </c>
      <c r="E289" s="33" t="s">
        <v>235</v>
      </c>
      <c r="F289" s="23">
        <f t="shared" si="3"/>
        <v>0</v>
      </c>
      <c r="G289" s="38">
        <f>SUM(G290,G294,G298,G302)</f>
        <v>0</v>
      </c>
      <c r="H289" s="38">
        <f>SUM(H290,H294,H298,H302)</f>
        <v>0</v>
      </c>
    </row>
    <row r="290" spans="1:8" ht="36" hidden="1" x14ac:dyDescent="0.25">
      <c r="A290" s="32">
        <v>2481</v>
      </c>
      <c r="B290" s="35" t="s">
        <v>526</v>
      </c>
      <c r="C290" s="36">
        <v>8</v>
      </c>
      <c r="D290" s="36">
        <v>1</v>
      </c>
      <c r="E290" s="37" t="s">
        <v>818</v>
      </c>
      <c r="F290" s="23">
        <f t="shared" si="3"/>
        <v>0</v>
      </c>
      <c r="G290" s="38">
        <f>SUM(G292:G293)</f>
        <v>0</v>
      </c>
      <c r="H290" s="38">
        <f>SUM(H292:H293)</f>
        <v>0</v>
      </c>
    </row>
    <row r="291" spans="1:8" ht="36" hidden="1" x14ac:dyDescent="0.25">
      <c r="A291" s="32"/>
      <c r="B291" s="35"/>
      <c r="C291" s="36"/>
      <c r="D291" s="36"/>
      <c r="E291" s="37" t="s">
        <v>460</v>
      </c>
      <c r="F291" s="23">
        <f t="shared" si="3"/>
        <v>0</v>
      </c>
      <c r="G291" s="39"/>
      <c r="H291" s="39"/>
    </row>
    <row r="292" spans="1:8" hidden="1" x14ac:dyDescent="0.25">
      <c r="A292" s="32"/>
      <c r="B292" s="35"/>
      <c r="C292" s="36"/>
      <c r="D292" s="36"/>
      <c r="E292" s="37" t="s">
        <v>461</v>
      </c>
      <c r="F292" s="23">
        <f t="shared" si="3"/>
        <v>0</v>
      </c>
      <c r="G292" s="39"/>
      <c r="H292" s="39"/>
    </row>
    <row r="293" spans="1:8" hidden="1" x14ac:dyDescent="0.25">
      <c r="A293" s="32"/>
      <c r="B293" s="35"/>
      <c r="C293" s="36"/>
      <c r="D293" s="36"/>
      <c r="E293" s="37" t="s">
        <v>461</v>
      </c>
      <c r="F293" s="23">
        <f t="shared" ref="F293:F369" si="4">SUM(G293:H293)</f>
        <v>0</v>
      </c>
      <c r="G293" s="39"/>
      <c r="H293" s="39"/>
    </row>
    <row r="294" spans="1:8" ht="36" hidden="1" x14ac:dyDescent="0.25">
      <c r="A294" s="32">
        <v>2482</v>
      </c>
      <c r="B294" s="35" t="s">
        <v>526</v>
      </c>
      <c r="C294" s="36">
        <v>8</v>
      </c>
      <c r="D294" s="36">
        <v>2</v>
      </c>
      <c r="E294" s="37" t="s">
        <v>820</v>
      </c>
      <c r="F294" s="23">
        <f t="shared" si="4"/>
        <v>0</v>
      </c>
      <c r="G294" s="38">
        <f>SUM(G296:G297)</f>
        <v>0</v>
      </c>
      <c r="H294" s="38">
        <f>SUM(H296:H297)</f>
        <v>0</v>
      </c>
    </row>
    <row r="295" spans="1:8" ht="36" hidden="1" x14ac:dyDescent="0.25">
      <c r="A295" s="32"/>
      <c r="B295" s="35"/>
      <c r="C295" s="36"/>
      <c r="D295" s="36"/>
      <c r="E295" s="37" t="s">
        <v>460</v>
      </c>
      <c r="F295" s="23">
        <f t="shared" si="4"/>
        <v>0</v>
      </c>
      <c r="G295" s="39"/>
      <c r="H295" s="39"/>
    </row>
    <row r="296" spans="1:8" hidden="1" x14ac:dyDescent="0.25">
      <c r="A296" s="32"/>
      <c r="B296" s="35"/>
      <c r="C296" s="36"/>
      <c r="D296" s="36"/>
      <c r="E296" s="37" t="s">
        <v>461</v>
      </c>
      <c r="F296" s="23">
        <f t="shared" si="4"/>
        <v>0</v>
      </c>
      <c r="G296" s="39"/>
      <c r="H296" s="39"/>
    </row>
    <row r="297" spans="1:8" hidden="1" x14ac:dyDescent="0.25">
      <c r="A297" s="32"/>
      <c r="B297" s="35"/>
      <c r="C297" s="36"/>
      <c r="D297" s="36"/>
      <c r="E297" s="37" t="s">
        <v>461</v>
      </c>
      <c r="F297" s="23">
        <f t="shared" si="4"/>
        <v>0</v>
      </c>
      <c r="G297" s="39"/>
      <c r="H297" s="39"/>
    </row>
    <row r="298" spans="1:8" ht="24" hidden="1" x14ac:dyDescent="0.25">
      <c r="A298" s="32">
        <v>2483</v>
      </c>
      <c r="B298" s="35" t="s">
        <v>526</v>
      </c>
      <c r="C298" s="36">
        <v>8</v>
      </c>
      <c r="D298" s="36">
        <v>3</v>
      </c>
      <c r="E298" s="37" t="s">
        <v>822</v>
      </c>
      <c r="F298" s="23">
        <f t="shared" si="4"/>
        <v>0</v>
      </c>
      <c r="G298" s="38">
        <f>SUM(G300:G301)</f>
        <v>0</v>
      </c>
      <c r="H298" s="38">
        <f>SUM(H300:H301)</f>
        <v>0</v>
      </c>
    </row>
    <row r="299" spans="1:8" ht="36" hidden="1" x14ac:dyDescent="0.25">
      <c r="A299" s="32"/>
      <c r="B299" s="35"/>
      <c r="C299" s="36"/>
      <c r="D299" s="36"/>
      <c r="E299" s="37" t="s">
        <v>460</v>
      </c>
      <c r="F299" s="23">
        <f t="shared" si="4"/>
        <v>0</v>
      </c>
      <c r="G299" s="39"/>
      <c r="H299" s="39"/>
    </row>
    <row r="300" spans="1:8" hidden="1" x14ac:dyDescent="0.25">
      <c r="A300" s="32"/>
      <c r="B300" s="35"/>
      <c r="C300" s="36"/>
      <c r="D300" s="36"/>
      <c r="E300" s="37" t="s">
        <v>461</v>
      </c>
      <c r="F300" s="23">
        <f t="shared" si="4"/>
        <v>0</v>
      </c>
      <c r="G300" s="39"/>
      <c r="H300" s="39"/>
    </row>
    <row r="301" spans="1:8" hidden="1" x14ac:dyDescent="0.25">
      <c r="A301" s="32"/>
      <c r="B301" s="35"/>
      <c r="C301" s="36"/>
      <c r="D301" s="36"/>
      <c r="E301" s="37" t="s">
        <v>461</v>
      </c>
      <c r="F301" s="23">
        <f t="shared" si="4"/>
        <v>0</v>
      </c>
      <c r="G301" s="39"/>
      <c r="H301" s="39"/>
    </row>
    <row r="302" spans="1:8" ht="36" hidden="1" x14ac:dyDescent="0.25">
      <c r="A302" s="32">
        <v>2484</v>
      </c>
      <c r="B302" s="35" t="s">
        <v>526</v>
      </c>
      <c r="C302" s="36">
        <v>8</v>
      </c>
      <c r="D302" s="36">
        <v>4</v>
      </c>
      <c r="E302" s="37" t="s">
        <v>824</v>
      </c>
      <c r="F302" s="23">
        <f t="shared" si="4"/>
        <v>0</v>
      </c>
      <c r="G302" s="38">
        <f>SUM(G304:G305)</f>
        <v>0</v>
      </c>
      <c r="H302" s="38">
        <f>SUM(H304:H305)</f>
        <v>0</v>
      </c>
    </row>
    <row r="303" spans="1:8" ht="36" hidden="1" x14ac:dyDescent="0.25">
      <c r="A303" s="32"/>
      <c r="B303" s="35"/>
      <c r="C303" s="36"/>
      <c r="D303" s="36"/>
      <c r="E303" s="37" t="s">
        <v>460</v>
      </c>
      <c r="F303" s="23">
        <f t="shared" si="4"/>
        <v>0</v>
      </c>
      <c r="G303" s="39"/>
      <c r="H303" s="39"/>
    </row>
    <row r="304" spans="1:8" hidden="1" x14ac:dyDescent="0.25">
      <c r="A304" s="32"/>
      <c r="B304" s="35"/>
      <c r="C304" s="36"/>
      <c r="D304" s="36"/>
      <c r="E304" s="37" t="s">
        <v>461</v>
      </c>
      <c r="F304" s="23">
        <f t="shared" si="4"/>
        <v>0</v>
      </c>
      <c r="G304" s="39"/>
      <c r="H304" s="39"/>
    </row>
    <row r="305" spans="1:8" ht="36" hidden="1" customHeight="1" x14ac:dyDescent="0.25">
      <c r="A305" s="32"/>
      <c r="B305" s="35"/>
      <c r="C305" s="36"/>
      <c r="D305" s="36"/>
      <c r="E305" s="37" t="s">
        <v>461</v>
      </c>
      <c r="F305" s="23">
        <f t="shared" si="4"/>
        <v>0</v>
      </c>
      <c r="G305" s="39"/>
      <c r="H305" s="39"/>
    </row>
    <row r="306" spans="1:8" ht="24.75" customHeight="1" x14ac:dyDescent="0.25">
      <c r="A306" s="32">
        <v>2490</v>
      </c>
      <c r="B306" s="27" t="s">
        <v>526</v>
      </c>
      <c r="C306" s="28">
        <v>9</v>
      </c>
      <c r="D306" s="28">
        <v>0</v>
      </c>
      <c r="E306" s="33" t="s">
        <v>236</v>
      </c>
      <c r="F306" s="23">
        <f t="shared" si="4"/>
        <v>-400000</v>
      </c>
      <c r="G306" s="38">
        <f>SUM(G307)</f>
        <v>0</v>
      </c>
      <c r="H306" s="38">
        <f>SUM(H307)</f>
        <v>-400000</v>
      </c>
    </row>
    <row r="307" spans="1:8" ht="24" x14ac:dyDescent="0.25">
      <c r="A307" s="32">
        <v>2491</v>
      </c>
      <c r="B307" s="35" t="s">
        <v>526</v>
      </c>
      <c r="C307" s="36">
        <v>9</v>
      </c>
      <c r="D307" s="36">
        <v>1</v>
      </c>
      <c r="E307" s="37" t="s">
        <v>834</v>
      </c>
      <c r="F307" s="23">
        <f t="shared" si="4"/>
        <v>-400000</v>
      </c>
      <c r="G307" s="38">
        <f>SUM(G309:G310)</f>
        <v>0</v>
      </c>
      <c r="H307" s="38">
        <v>-400000</v>
      </c>
    </row>
    <row r="308" spans="1:8" ht="36" x14ac:dyDescent="0.25">
      <c r="A308" s="32"/>
      <c r="B308" s="35"/>
      <c r="C308" s="36"/>
      <c r="D308" s="36"/>
      <c r="E308" s="37" t="s">
        <v>460</v>
      </c>
      <c r="F308" s="23">
        <f t="shared" si="4"/>
        <v>0</v>
      </c>
      <c r="G308" s="39"/>
      <c r="H308" s="39"/>
    </row>
    <row r="309" spans="1:8" x14ac:dyDescent="0.25">
      <c r="A309" s="32"/>
      <c r="B309" s="35"/>
      <c r="C309" s="36"/>
      <c r="D309" s="36">
        <v>8411</v>
      </c>
      <c r="E309" s="37" t="s">
        <v>82</v>
      </c>
      <c r="F309" s="23">
        <f t="shared" si="4"/>
        <v>-400000</v>
      </c>
      <c r="G309" s="39"/>
      <c r="H309" s="39">
        <v>-400000</v>
      </c>
    </row>
    <row r="310" spans="1:8" x14ac:dyDescent="0.25">
      <c r="A310" s="32"/>
      <c r="B310" s="35"/>
      <c r="C310" s="36"/>
      <c r="D310" s="36"/>
      <c r="E310" s="37" t="s">
        <v>461</v>
      </c>
      <c r="F310" s="23">
        <f t="shared" si="4"/>
        <v>0</v>
      </c>
      <c r="G310" s="39"/>
      <c r="H310" s="39"/>
    </row>
    <row r="311" spans="1:8" s="31" customFormat="1" ht="24" customHeight="1" x14ac:dyDescent="0.2">
      <c r="A311" s="26">
        <v>2500</v>
      </c>
      <c r="B311" s="27" t="s">
        <v>528</v>
      </c>
      <c r="C311" s="28">
        <v>0</v>
      </c>
      <c r="D311" s="28">
        <v>0</v>
      </c>
      <c r="E311" s="46" t="s">
        <v>921</v>
      </c>
      <c r="F311" s="23">
        <f t="shared" si="4"/>
        <v>32900</v>
      </c>
      <c r="G311" s="30">
        <f>SUM(G312+G323+G330+G335+G340+G345+G350)</f>
        <v>32900</v>
      </c>
      <c r="H311" s="30">
        <f>SUM(H312+H330+H335+H340+H345)</f>
        <v>0</v>
      </c>
    </row>
    <row r="312" spans="1:8" x14ac:dyDescent="0.25">
      <c r="A312" s="32">
        <v>2510</v>
      </c>
      <c r="B312" s="27" t="s">
        <v>528</v>
      </c>
      <c r="C312" s="28">
        <v>1</v>
      </c>
      <c r="D312" s="28">
        <v>0</v>
      </c>
      <c r="E312" s="33" t="s">
        <v>237</v>
      </c>
      <c r="F312" s="23">
        <f t="shared" si="4"/>
        <v>32400</v>
      </c>
      <c r="G312" s="38">
        <f>SUM(G313)</f>
        <v>32400</v>
      </c>
      <c r="H312" s="38">
        <f>SUM(H313)</f>
        <v>0</v>
      </c>
    </row>
    <row r="313" spans="1:8" x14ac:dyDescent="0.25">
      <c r="A313" s="32">
        <v>2511</v>
      </c>
      <c r="B313" s="35" t="s">
        <v>528</v>
      </c>
      <c r="C313" s="36">
        <v>1</v>
      </c>
      <c r="D313" s="36">
        <v>1</v>
      </c>
      <c r="E313" s="37" t="s">
        <v>838</v>
      </c>
      <c r="F313" s="23">
        <f t="shared" si="4"/>
        <v>32400</v>
      </c>
      <c r="G313" s="38">
        <f>SUM(G316:G322)</f>
        <v>32400</v>
      </c>
      <c r="H313" s="38">
        <f>SUM(H316:H329)</f>
        <v>0</v>
      </c>
    </row>
    <row r="314" spans="1:8" ht="36" x14ac:dyDescent="0.25">
      <c r="A314" s="32"/>
      <c r="B314" s="35"/>
      <c r="C314" s="36"/>
      <c r="D314" s="36"/>
      <c r="E314" s="37" t="s">
        <v>460</v>
      </c>
      <c r="F314" s="23">
        <f t="shared" si="4"/>
        <v>0</v>
      </c>
      <c r="G314" s="39">
        <v>0</v>
      </c>
      <c r="H314" s="39"/>
    </row>
    <row r="315" spans="1:8" x14ac:dyDescent="0.25">
      <c r="A315" s="32"/>
      <c r="B315" s="35"/>
      <c r="C315" s="36"/>
      <c r="D315" s="36"/>
      <c r="E315" s="37"/>
      <c r="F315" s="23"/>
      <c r="G315" s="39"/>
      <c r="H315" s="39"/>
    </row>
    <row r="316" spans="1:8" x14ac:dyDescent="0.25">
      <c r="A316" s="32"/>
      <c r="B316" s="35"/>
      <c r="C316" s="36"/>
      <c r="D316" s="40">
        <v>4213</v>
      </c>
      <c r="E316" s="41" t="s">
        <v>320</v>
      </c>
      <c r="F316" s="23">
        <f t="shared" si="4"/>
        <v>2000</v>
      </c>
      <c r="G316" s="39">
        <v>2000</v>
      </c>
      <c r="H316" s="39"/>
    </row>
    <row r="317" spans="1:8" ht="24" x14ac:dyDescent="0.25">
      <c r="A317" s="32"/>
      <c r="B317" s="35"/>
      <c r="C317" s="36"/>
      <c r="D317" s="40">
        <v>4216</v>
      </c>
      <c r="E317" s="41" t="s">
        <v>323</v>
      </c>
      <c r="F317" s="23">
        <f t="shared" si="4"/>
        <v>1000</v>
      </c>
      <c r="G317" s="39">
        <v>1000</v>
      </c>
      <c r="H317" s="39"/>
    </row>
    <row r="318" spans="1:8" x14ac:dyDescent="0.25">
      <c r="A318" s="32"/>
      <c r="B318" s="35"/>
      <c r="C318" s="36"/>
      <c r="D318" s="36">
        <v>4239</v>
      </c>
      <c r="E318" s="41" t="s">
        <v>335</v>
      </c>
      <c r="F318" s="23">
        <f t="shared" si="4"/>
        <v>900</v>
      </c>
      <c r="G318" s="39">
        <v>900</v>
      </c>
      <c r="H318" s="39"/>
    </row>
    <row r="319" spans="1:8" ht="24" x14ac:dyDescent="0.25">
      <c r="A319" s="32"/>
      <c r="B319" s="35"/>
      <c r="C319" s="36"/>
      <c r="D319" s="40">
        <v>4252</v>
      </c>
      <c r="E319" s="41" t="s">
        <v>338</v>
      </c>
      <c r="F319" s="23">
        <f t="shared" si="4"/>
        <v>500</v>
      </c>
      <c r="G319" s="23">
        <v>500</v>
      </c>
      <c r="H319" s="39"/>
    </row>
    <row r="320" spans="1:8" x14ac:dyDescent="0.25">
      <c r="A320" s="32"/>
      <c r="B320" s="35"/>
      <c r="C320" s="36"/>
      <c r="D320" s="40">
        <v>4264</v>
      </c>
      <c r="E320" s="44" t="s">
        <v>346</v>
      </c>
      <c r="F320" s="23">
        <f t="shared" si="4"/>
        <v>28000</v>
      </c>
      <c r="G320" s="39">
        <v>28000</v>
      </c>
      <c r="H320" s="39"/>
    </row>
    <row r="321" spans="1:8" ht="36" x14ac:dyDescent="0.25">
      <c r="A321" s="32"/>
      <c r="B321" s="35"/>
      <c r="C321" s="36"/>
      <c r="D321" s="40">
        <v>4637</v>
      </c>
      <c r="E321" s="50" t="s">
        <v>440</v>
      </c>
      <c r="F321" s="23">
        <f t="shared" si="4"/>
        <v>0</v>
      </c>
      <c r="G321" s="39">
        <v>0</v>
      </c>
      <c r="H321" s="39"/>
    </row>
    <row r="322" spans="1:8" x14ac:dyDescent="0.25">
      <c r="A322" s="32"/>
      <c r="B322" s="35"/>
      <c r="C322" s="36"/>
      <c r="D322" s="40">
        <v>5112</v>
      </c>
      <c r="E322" s="44" t="s">
        <v>449</v>
      </c>
      <c r="F322" s="23">
        <f t="shared" si="4"/>
        <v>0</v>
      </c>
      <c r="G322" s="39"/>
      <c r="H322" s="39">
        <v>0</v>
      </c>
    </row>
    <row r="323" spans="1:8" hidden="1" x14ac:dyDescent="0.25">
      <c r="A323" s="32">
        <v>2520</v>
      </c>
      <c r="B323" s="27" t="s">
        <v>528</v>
      </c>
      <c r="C323" s="28">
        <v>2</v>
      </c>
      <c r="D323" s="28">
        <v>0</v>
      </c>
      <c r="E323" s="33" t="s">
        <v>238</v>
      </c>
      <c r="F323" s="23">
        <f t="shared" si="4"/>
        <v>0</v>
      </c>
      <c r="G323" s="38">
        <f>SUM(G324)</f>
        <v>0</v>
      </c>
      <c r="H323" s="38">
        <f>SUM(H324)</f>
        <v>0</v>
      </c>
    </row>
    <row r="324" spans="1:8" hidden="1" x14ac:dyDescent="0.25">
      <c r="A324" s="32">
        <v>2521</v>
      </c>
      <c r="B324" s="35" t="s">
        <v>528</v>
      </c>
      <c r="C324" s="36">
        <v>2</v>
      </c>
      <c r="D324" s="36">
        <v>1</v>
      </c>
      <c r="E324" s="37" t="s">
        <v>842</v>
      </c>
      <c r="F324" s="23">
        <f t="shared" si="4"/>
        <v>0</v>
      </c>
      <c r="G324" s="38">
        <f>SUM(G326:G327)</f>
        <v>0</v>
      </c>
      <c r="H324" s="38">
        <f>SUM(H326:H327)</f>
        <v>0</v>
      </c>
    </row>
    <row r="325" spans="1:8" ht="36" hidden="1" x14ac:dyDescent="0.25">
      <c r="A325" s="32"/>
      <c r="B325" s="35"/>
      <c r="C325" s="36"/>
      <c r="D325" s="36"/>
      <c r="E325" s="37" t="s">
        <v>460</v>
      </c>
      <c r="F325" s="23">
        <f t="shared" si="4"/>
        <v>0</v>
      </c>
      <c r="G325" s="39"/>
      <c r="H325" s="39"/>
    </row>
    <row r="326" spans="1:8" hidden="1" x14ac:dyDescent="0.25">
      <c r="A326" s="32"/>
      <c r="B326" s="35"/>
      <c r="C326" s="36"/>
      <c r="D326" s="36"/>
      <c r="E326" s="37" t="s">
        <v>461</v>
      </c>
      <c r="F326" s="23">
        <f t="shared" si="4"/>
        <v>0</v>
      </c>
      <c r="G326" s="39"/>
      <c r="H326" s="39"/>
    </row>
    <row r="327" spans="1:8" hidden="1" x14ac:dyDescent="0.25">
      <c r="A327" s="32"/>
      <c r="B327" s="35"/>
      <c r="C327" s="36"/>
      <c r="D327" s="36"/>
      <c r="E327" s="37" t="s">
        <v>461</v>
      </c>
      <c r="F327" s="23">
        <f t="shared" si="4"/>
        <v>0</v>
      </c>
      <c r="G327" s="39"/>
      <c r="H327" s="39"/>
    </row>
    <row r="328" spans="1:8" x14ac:dyDescent="0.25">
      <c r="A328" s="32"/>
      <c r="B328" s="35"/>
      <c r="C328" s="36"/>
      <c r="D328" s="36">
        <v>5122</v>
      </c>
      <c r="E328" s="44" t="s">
        <v>446</v>
      </c>
      <c r="F328" s="23">
        <f>SUM(G328:H328)</f>
        <v>0</v>
      </c>
      <c r="G328" s="39">
        <v>0</v>
      </c>
      <c r="H328" s="39">
        <v>0</v>
      </c>
    </row>
    <row r="329" spans="1:8" x14ac:dyDescent="0.25">
      <c r="A329" s="32"/>
      <c r="B329" s="35"/>
      <c r="C329" s="36"/>
      <c r="D329" s="40">
        <v>5129</v>
      </c>
      <c r="E329" s="41" t="s">
        <v>931</v>
      </c>
      <c r="F329" s="23">
        <f>SUM(G329:H329)</f>
        <v>0</v>
      </c>
      <c r="G329" s="39"/>
      <c r="H329" s="39">
        <v>0</v>
      </c>
    </row>
    <row r="330" spans="1:8" ht="24" x14ac:dyDescent="0.25">
      <c r="A330" s="32">
        <v>2530</v>
      </c>
      <c r="B330" s="27" t="s">
        <v>528</v>
      </c>
      <c r="C330" s="28">
        <v>3</v>
      </c>
      <c r="D330" s="28">
        <v>0</v>
      </c>
      <c r="E330" s="33" t="s">
        <v>239</v>
      </c>
      <c r="F330" s="23">
        <f t="shared" si="4"/>
        <v>500</v>
      </c>
      <c r="G330" s="38">
        <f>SUM(G331)</f>
        <v>500</v>
      </c>
      <c r="H330" s="38">
        <f>SUM(H331)</f>
        <v>0</v>
      </c>
    </row>
    <row r="331" spans="1:8" x14ac:dyDescent="0.25">
      <c r="A331" s="32">
        <v>3531</v>
      </c>
      <c r="B331" s="35" t="s">
        <v>528</v>
      </c>
      <c r="C331" s="36">
        <v>3</v>
      </c>
      <c r="D331" s="36">
        <v>1</v>
      </c>
      <c r="E331" s="37" t="s">
        <v>844</v>
      </c>
      <c r="F331" s="23">
        <f t="shared" si="4"/>
        <v>500</v>
      </c>
      <c r="G331" s="38">
        <f>SUM(G333:G334)</f>
        <v>500</v>
      </c>
      <c r="H331" s="38">
        <f>SUM(H333:H334)</f>
        <v>0</v>
      </c>
    </row>
    <row r="332" spans="1:8" ht="36" x14ac:dyDescent="0.25">
      <c r="A332" s="32"/>
      <c r="B332" s="35"/>
      <c r="C332" s="36"/>
      <c r="D332" s="36"/>
      <c r="E332" s="37" t="s">
        <v>460</v>
      </c>
      <c r="F332" s="23">
        <f t="shared" si="4"/>
        <v>0</v>
      </c>
      <c r="G332" s="39"/>
      <c r="H332" s="39"/>
    </row>
    <row r="333" spans="1:8" x14ac:dyDescent="0.25">
      <c r="A333" s="32"/>
      <c r="B333" s="35"/>
      <c r="C333" s="36"/>
      <c r="D333" s="36">
        <v>4823</v>
      </c>
      <c r="E333" s="44" t="s">
        <v>617</v>
      </c>
      <c r="F333" s="23">
        <f t="shared" si="4"/>
        <v>500</v>
      </c>
      <c r="G333" s="39">
        <v>500</v>
      </c>
      <c r="H333" s="39"/>
    </row>
    <row r="334" spans="1:8" hidden="1" x14ac:dyDescent="0.25">
      <c r="A334" s="32"/>
      <c r="B334" s="35"/>
      <c r="C334" s="36"/>
      <c r="D334" s="36"/>
      <c r="E334" s="37" t="s">
        <v>461</v>
      </c>
      <c r="F334" s="23">
        <f t="shared" si="4"/>
        <v>0</v>
      </c>
      <c r="G334" s="39"/>
      <c r="H334" s="39"/>
    </row>
    <row r="335" spans="1:8" ht="24" hidden="1" x14ac:dyDescent="0.25">
      <c r="A335" s="32">
        <v>2540</v>
      </c>
      <c r="B335" s="27" t="s">
        <v>528</v>
      </c>
      <c r="C335" s="28">
        <v>4</v>
      </c>
      <c r="D335" s="28">
        <v>0</v>
      </c>
      <c r="E335" s="33" t="s">
        <v>240</v>
      </c>
      <c r="F335" s="23">
        <f t="shared" si="4"/>
        <v>0</v>
      </c>
      <c r="G335" s="38">
        <f>SUM(G336)</f>
        <v>0</v>
      </c>
      <c r="H335" s="38">
        <f>SUM(H336)</f>
        <v>0</v>
      </c>
    </row>
    <row r="336" spans="1:8" ht="24" hidden="1" customHeight="1" x14ac:dyDescent="0.25">
      <c r="A336" s="32">
        <v>2541</v>
      </c>
      <c r="B336" s="35" t="s">
        <v>528</v>
      </c>
      <c r="C336" s="36">
        <v>4</v>
      </c>
      <c r="D336" s="36">
        <v>1</v>
      </c>
      <c r="E336" s="37" t="s">
        <v>847</v>
      </c>
      <c r="F336" s="23">
        <f t="shared" si="4"/>
        <v>0</v>
      </c>
      <c r="G336" s="38">
        <f>SUM(G338:G339)</f>
        <v>0</v>
      </c>
      <c r="H336" s="38">
        <f>SUM(H338:H339)</f>
        <v>0</v>
      </c>
    </row>
    <row r="337" spans="1:8" ht="36" hidden="1" x14ac:dyDescent="0.25">
      <c r="A337" s="32"/>
      <c r="B337" s="35"/>
      <c r="C337" s="36"/>
      <c r="D337" s="36"/>
      <c r="E337" s="37" t="s">
        <v>460</v>
      </c>
      <c r="F337" s="23">
        <f t="shared" si="4"/>
        <v>0</v>
      </c>
      <c r="G337" s="39"/>
      <c r="H337" s="39"/>
    </row>
    <row r="338" spans="1:8" hidden="1" x14ac:dyDescent="0.25">
      <c r="A338" s="32"/>
      <c r="B338" s="35"/>
      <c r="C338" s="36"/>
      <c r="D338" s="36"/>
      <c r="E338" s="37" t="s">
        <v>461</v>
      </c>
      <c r="F338" s="23">
        <f t="shared" si="4"/>
        <v>0</v>
      </c>
      <c r="G338" s="39"/>
      <c r="H338" s="39"/>
    </row>
    <row r="339" spans="1:8" hidden="1" x14ac:dyDescent="0.25">
      <c r="A339" s="32"/>
      <c r="B339" s="35"/>
      <c r="C339" s="36"/>
      <c r="D339" s="36"/>
      <c r="E339" s="37" t="s">
        <v>461</v>
      </c>
      <c r="F339" s="23">
        <f t="shared" si="4"/>
        <v>0</v>
      </c>
      <c r="G339" s="39"/>
      <c r="H339" s="39"/>
    </row>
    <row r="340" spans="1:8" ht="36" hidden="1" customHeight="1" x14ac:dyDescent="0.25">
      <c r="A340" s="32">
        <v>2550</v>
      </c>
      <c r="B340" s="27" t="s">
        <v>528</v>
      </c>
      <c r="C340" s="28">
        <v>5</v>
      </c>
      <c r="D340" s="28">
        <v>0</v>
      </c>
      <c r="E340" s="33" t="s">
        <v>241</v>
      </c>
      <c r="F340" s="23">
        <f t="shared" si="4"/>
        <v>0</v>
      </c>
      <c r="G340" s="38">
        <f>SUM(G341)</f>
        <v>0</v>
      </c>
      <c r="H340" s="38">
        <f>SUM(H341)</f>
        <v>0</v>
      </c>
    </row>
    <row r="341" spans="1:8" ht="24" hidden="1" x14ac:dyDescent="0.25">
      <c r="A341" s="32">
        <v>2551</v>
      </c>
      <c r="B341" s="35" t="s">
        <v>528</v>
      </c>
      <c r="C341" s="36">
        <v>5</v>
      </c>
      <c r="D341" s="36">
        <v>1</v>
      </c>
      <c r="E341" s="37" t="s">
        <v>850</v>
      </c>
      <c r="F341" s="23">
        <f t="shared" si="4"/>
        <v>0</v>
      </c>
      <c r="G341" s="38">
        <f>SUM(G343:G344)</f>
        <v>0</v>
      </c>
      <c r="H341" s="38">
        <f>SUM(H343:H344)</f>
        <v>0</v>
      </c>
    </row>
    <row r="342" spans="1:8" ht="36" hidden="1" x14ac:dyDescent="0.25">
      <c r="A342" s="32"/>
      <c r="B342" s="35"/>
      <c r="C342" s="36"/>
      <c r="D342" s="36"/>
      <c r="E342" s="37" t="s">
        <v>460</v>
      </c>
      <c r="F342" s="23">
        <f t="shared" si="4"/>
        <v>0</v>
      </c>
      <c r="G342" s="39"/>
      <c r="H342" s="39"/>
    </row>
    <row r="343" spans="1:8" hidden="1" x14ac:dyDescent="0.25">
      <c r="A343" s="32"/>
      <c r="B343" s="35"/>
      <c r="C343" s="36"/>
      <c r="D343" s="36"/>
      <c r="E343" s="37" t="s">
        <v>461</v>
      </c>
      <c r="F343" s="23">
        <f t="shared" si="4"/>
        <v>0</v>
      </c>
      <c r="G343" s="39"/>
      <c r="H343" s="39"/>
    </row>
    <row r="344" spans="1:8" hidden="1" x14ac:dyDescent="0.25">
      <c r="A344" s="32"/>
      <c r="B344" s="35"/>
      <c r="C344" s="36"/>
      <c r="D344" s="36"/>
      <c r="E344" s="37" t="s">
        <v>461</v>
      </c>
      <c r="F344" s="23">
        <f t="shared" si="4"/>
        <v>0</v>
      </c>
      <c r="G344" s="39"/>
      <c r="H344" s="39"/>
    </row>
    <row r="345" spans="1:8" ht="24" hidden="1" x14ac:dyDescent="0.25">
      <c r="A345" s="32">
        <v>2560</v>
      </c>
      <c r="B345" s="27" t="s">
        <v>528</v>
      </c>
      <c r="C345" s="28">
        <v>6</v>
      </c>
      <c r="D345" s="28">
        <v>0</v>
      </c>
      <c r="E345" s="33" t="s">
        <v>242</v>
      </c>
      <c r="F345" s="23">
        <f t="shared" si="4"/>
        <v>0</v>
      </c>
      <c r="G345" s="38">
        <f>SUM(G346)</f>
        <v>0</v>
      </c>
      <c r="H345" s="38">
        <f>SUM(H346)</f>
        <v>0</v>
      </c>
    </row>
    <row r="346" spans="1:8" ht="24" hidden="1" x14ac:dyDescent="0.25">
      <c r="A346" s="32">
        <v>2561</v>
      </c>
      <c r="B346" s="35" t="s">
        <v>528</v>
      </c>
      <c r="C346" s="36">
        <v>6</v>
      </c>
      <c r="D346" s="36">
        <v>1</v>
      </c>
      <c r="E346" s="37" t="s">
        <v>853</v>
      </c>
      <c r="F346" s="23">
        <f t="shared" si="4"/>
        <v>0</v>
      </c>
      <c r="G346" s="38">
        <f>SUM(G348:G349)</f>
        <v>0</v>
      </c>
      <c r="H346" s="38">
        <f>SUM(H348:H349)</f>
        <v>0</v>
      </c>
    </row>
    <row r="347" spans="1:8" ht="36" hidden="1" x14ac:dyDescent="0.25">
      <c r="A347" s="32"/>
      <c r="B347" s="35"/>
      <c r="C347" s="36"/>
      <c r="D347" s="36"/>
      <c r="E347" s="37" t="s">
        <v>460</v>
      </c>
      <c r="F347" s="23">
        <f t="shared" si="4"/>
        <v>0</v>
      </c>
      <c r="G347" s="39"/>
      <c r="H347" s="39"/>
    </row>
    <row r="348" spans="1:8" hidden="1" x14ac:dyDescent="0.25">
      <c r="A348" s="32"/>
      <c r="B348" s="35"/>
      <c r="C348" s="36"/>
      <c r="D348" s="36"/>
      <c r="E348" s="37" t="s">
        <v>461</v>
      </c>
      <c r="F348" s="23">
        <f t="shared" si="4"/>
        <v>0</v>
      </c>
      <c r="G348" s="39"/>
      <c r="H348" s="39"/>
    </row>
    <row r="349" spans="1:8" hidden="1" x14ac:dyDescent="0.25">
      <c r="A349" s="32"/>
      <c r="B349" s="35"/>
      <c r="C349" s="36"/>
      <c r="D349" s="36"/>
      <c r="E349" s="37" t="s">
        <v>461</v>
      </c>
      <c r="F349" s="23">
        <f t="shared" si="4"/>
        <v>0</v>
      </c>
      <c r="G349" s="39"/>
      <c r="H349" s="39"/>
    </row>
    <row r="350" spans="1:8" ht="24" x14ac:dyDescent="0.25">
      <c r="A350" s="32">
        <v>2560</v>
      </c>
      <c r="B350" s="27" t="s">
        <v>528</v>
      </c>
      <c r="C350" s="36">
        <v>6</v>
      </c>
      <c r="D350" s="36">
        <v>0</v>
      </c>
      <c r="E350" s="142" t="s">
        <v>242</v>
      </c>
      <c r="F350" s="23">
        <v>0</v>
      </c>
      <c r="G350" s="39">
        <f>SUM(G351)</f>
        <v>0</v>
      </c>
      <c r="H350" s="39">
        <v>0</v>
      </c>
    </row>
    <row r="351" spans="1:8" ht="24" x14ac:dyDescent="0.25">
      <c r="A351" s="32">
        <v>2561</v>
      </c>
      <c r="B351" s="35" t="s">
        <v>528</v>
      </c>
      <c r="C351" s="36">
        <v>6</v>
      </c>
      <c r="D351" s="36">
        <v>1</v>
      </c>
      <c r="E351" s="37" t="s">
        <v>853</v>
      </c>
      <c r="F351" s="23">
        <v>0</v>
      </c>
      <c r="G351" s="39">
        <v>0</v>
      </c>
      <c r="H351" s="39"/>
    </row>
    <row r="352" spans="1:8" ht="41.25" customHeight="1" x14ac:dyDescent="0.25">
      <c r="A352" s="32"/>
      <c r="B352" s="35"/>
      <c r="C352" s="36"/>
      <c r="D352" s="36"/>
      <c r="E352" s="37" t="s">
        <v>460</v>
      </c>
      <c r="F352" s="23">
        <v>0</v>
      </c>
      <c r="G352" s="39"/>
      <c r="H352" s="39"/>
    </row>
    <row r="353" spans="1:8" x14ac:dyDescent="0.25">
      <c r="A353" s="32"/>
      <c r="B353" s="35"/>
      <c r="C353" s="36"/>
      <c r="D353" s="36">
        <v>4269</v>
      </c>
      <c r="E353" s="142" t="s">
        <v>350</v>
      </c>
      <c r="F353" s="23">
        <v>0</v>
      </c>
      <c r="G353" s="39">
        <v>0</v>
      </c>
      <c r="H353" s="39"/>
    </row>
    <row r="354" spans="1:8" x14ac:dyDescent="0.25">
      <c r="A354" s="32"/>
      <c r="B354" s="35"/>
      <c r="C354" s="36"/>
      <c r="D354" s="36"/>
      <c r="E354" s="142"/>
      <c r="F354" s="23"/>
      <c r="G354" s="39"/>
      <c r="H354" s="39"/>
    </row>
    <row r="355" spans="1:8" x14ac:dyDescent="0.25">
      <c r="A355" s="32"/>
      <c r="B355" s="35"/>
      <c r="C355" s="36"/>
      <c r="D355" s="36"/>
      <c r="E355" s="142"/>
      <c r="F355" s="23"/>
      <c r="G355" s="39"/>
      <c r="H355" s="39"/>
    </row>
    <row r="356" spans="1:8" s="31" customFormat="1" ht="24" customHeight="1" x14ac:dyDescent="0.2">
      <c r="A356" s="26">
        <v>2600</v>
      </c>
      <c r="B356" s="27" t="s">
        <v>529</v>
      </c>
      <c r="C356" s="36">
        <v>0</v>
      </c>
      <c r="D356" s="28">
        <v>0</v>
      </c>
      <c r="E356" s="46" t="s">
        <v>922</v>
      </c>
      <c r="F356" s="38">
        <f>SUM(F372+F381)</f>
        <v>350400</v>
      </c>
      <c r="G356" s="38">
        <f>SUM(G372+G381)</f>
        <v>18900</v>
      </c>
      <c r="H356" s="38">
        <f>SUM(H372+H381)</f>
        <v>331500</v>
      </c>
    </row>
    <row r="357" spans="1:8" hidden="1" x14ac:dyDescent="0.25">
      <c r="A357" s="32">
        <v>2610</v>
      </c>
      <c r="B357" s="27" t="s">
        <v>529</v>
      </c>
      <c r="C357" s="36">
        <v>1</v>
      </c>
      <c r="D357" s="28">
        <v>0</v>
      </c>
      <c r="E357" s="33" t="s">
        <v>243</v>
      </c>
      <c r="F357" s="23">
        <f t="shared" si="4"/>
        <v>0</v>
      </c>
      <c r="G357" s="38">
        <f>SUM(G358)</f>
        <v>0</v>
      </c>
      <c r="H357" s="38">
        <f>SUM(H358)</f>
        <v>0</v>
      </c>
    </row>
    <row r="358" spans="1:8" hidden="1" x14ac:dyDescent="0.25">
      <c r="A358" s="32">
        <v>2611</v>
      </c>
      <c r="B358" s="35" t="s">
        <v>529</v>
      </c>
      <c r="C358" s="36">
        <v>1</v>
      </c>
      <c r="D358" s="36">
        <v>1</v>
      </c>
      <c r="E358" s="37" t="s">
        <v>858</v>
      </c>
      <c r="F358" s="23">
        <f t="shared" si="4"/>
        <v>0</v>
      </c>
      <c r="G358" s="38">
        <f>SUM(G360:G361)</f>
        <v>0</v>
      </c>
      <c r="H358" s="38">
        <f>SUM(H360:H361)</f>
        <v>0</v>
      </c>
    </row>
    <row r="359" spans="1:8" ht="36" hidden="1" x14ac:dyDescent="0.25">
      <c r="A359" s="32"/>
      <c r="B359" s="35"/>
      <c r="C359" s="36"/>
      <c r="D359" s="36"/>
      <c r="E359" s="37" t="s">
        <v>460</v>
      </c>
      <c r="F359" s="23">
        <f t="shared" si="4"/>
        <v>0</v>
      </c>
      <c r="G359" s="39"/>
      <c r="H359" s="39"/>
    </row>
    <row r="360" spans="1:8" hidden="1" x14ac:dyDescent="0.25">
      <c r="A360" s="32"/>
      <c r="B360" s="35"/>
      <c r="C360" s="36"/>
      <c r="D360" s="36"/>
      <c r="E360" s="37" t="s">
        <v>461</v>
      </c>
      <c r="F360" s="23">
        <f t="shared" si="4"/>
        <v>0</v>
      </c>
      <c r="G360" s="39"/>
      <c r="H360" s="39"/>
    </row>
    <row r="361" spans="1:8" hidden="1" x14ac:dyDescent="0.25">
      <c r="A361" s="32"/>
      <c r="B361" s="35"/>
      <c r="C361" s="36"/>
      <c r="D361" s="36"/>
      <c r="E361" s="37" t="s">
        <v>461</v>
      </c>
      <c r="F361" s="23">
        <f t="shared" si="4"/>
        <v>0</v>
      </c>
      <c r="G361" s="39"/>
      <c r="H361" s="39"/>
    </row>
    <row r="362" spans="1:8" hidden="1" x14ac:dyDescent="0.25">
      <c r="A362" s="32">
        <v>2620</v>
      </c>
      <c r="B362" s="27" t="s">
        <v>529</v>
      </c>
      <c r="C362" s="36">
        <v>2</v>
      </c>
      <c r="D362" s="28">
        <v>0</v>
      </c>
      <c r="E362" s="33" t="s">
        <v>244</v>
      </c>
      <c r="F362" s="23">
        <f t="shared" si="4"/>
        <v>0</v>
      </c>
      <c r="G362" s="38">
        <f>SUM(G363)</f>
        <v>0</v>
      </c>
      <c r="H362" s="38">
        <f>SUM(H363)</f>
        <v>0</v>
      </c>
    </row>
    <row r="363" spans="1:8" hidden="1" x14ac:dyDescent="0.25">
      <c r="A363" s="32">
        <v>2621</v>
      </c>
      <c r="B363" s="35" t="s">
        <v>529</v>
      </c>
      <c r="C363" s="36">
        <v>2</v>
      </c>
      <c r="D363" s="36">
        <v>1</v>
      </c>
      <c r="E363" s="37" t="s">
        <v>860</v>
      </c>
      <c r="F363" s="23">
        <f t="shared" si="4"/>
        <v>0</v>
      </c>
      <c r="G363" s="38">
        <f>SUM(G365:G366)</f>
        <v>0</v>
      </c>
      <c r="H363" s="38">
        <f>SUM(H365:H366)</f>
        <v>0</v>
      </c>
    </row>
    <row r="364" spans="1:8" ht="36" hidden="1" x14ac:dyDescent="0.25">
      <c r="A364" s="32"/>
      <c r="B364" s="35"/>
      <c r="C364" s="36"/>
      <c r="D364" s="36"/>
      <c r="E364" s="37" t="s">
        <v>460</v>
      </c>
      <c r="F364" s="23">
        <f t="shared" si="4"/>
        <v>0</v>
      </c>
      <c r="G364" s="39"/>
      <c r="H364" s="39"/>
    </row>
    <row r="365" spans="1:8" hidden="1" x14ac:dyDescent="0.25">
      <c r="A365" s="32"/>
      <c r="B365" s="35"/>
      <c r="C365" s="36"/>
      <c r="D365" s="36"/>
      <c r="E365" s="37" t="s">
        <v>461</v>
      </c>
      <c r="F365" s="23">
        <f t="shared" si="4"/>
        <v>0</v>
      </c>
      <c r="G365" s="39"/>
      <c r="H365" s="39"/>
    </row>
    <row r="366" spans="1:8" hidden="1" x14ac:dyDescent="0.25">
      <c r="A366" s="32"/>
      <c r="B366" s="35"/>
      <c r="C366" s="36"/>
      <c r="D366" s="36"/>
      <c r="E366" s="37" t="s">
        <v>461</v>
      </c>
      <c r="F366" s="23">
        <f t="shared" si="4"/>
        <v>0</v>
      </c>
      <c r="G366" s="39"/>
      <c r="H366" s="39"/>
    </row>
    <row r="367" spans="1:8" hidden="1" x14ac:dyDescent="0.25">
      <c r="A367" s="32">
        <v>2630</v>
      </c>
      <c r="B367" s="27" t="s">
        <v>529</v>
      </c>
      <c r="C367" s="36">
        <v>3</v>
      </c>
      <c r="D367" s="28">
        <v>0</v>
      </c>
      <c r="E367" s="33" t="s">
        <v>245</v>
      </c>
      <c r="F367" s="23">
        <f t="shared" si="4"/>
        <v>0</v>
      </c>
      <c r="G367" s="38">
        <f>SUM(G368)</f>
        <v>0</v>
      </c>
      <c r="H367" s="38">
        <f>SUM(H368)</f>
        <v>0</v>
      </c>
    </row>
    <row r="368" spans="1:8" hidden="1" x14ac:dyDescent="0.25">
      <c r="A368" s="32">
        <v>2631</v>
      </c>
      <c r="B368" s="35" t="s">
        <v>529</v>
      </c>
      <c r="C368" s="36">
        <v>3</v>
      </c>
      <c r="D368" s="36">
        <v>1</v>
      </c>
      <c r="E368" s="37" t="s">
        <v>864</v>
      </c>
      <c r="F368" s="23">
        <f t="shared" si="4"/>
        <v>0</v>
      </c>
      <c r="G368" s="38">
        <f>SUM(G370:G371)</f>
        <v>0</v>
      </c>
      <c r="H368" s="38">
        <f>SUM(H370:H371)</f>
        <v>0</v>
      </c>
    </row>
    <row r="369" spans="1:8" ht="36" hidden="1" x14ac:dyDescent="0.25">
      <c r="A369" s="32"/>
      <c r="B369" s="35"/>
      <c r="C369" s="36"/>
      <c r="D369" s="36"/>
      <c r="E369" s="37" t="s">
        <v>460</v>
      </c>
      <c r="F369" s="23">
        <f t="shared" si="4"/>
        <v>0</v>
      </c>
      <c r="G369" s="39"/>
      <c r="H369" s="39"/>
    </row>
    <row r="370" spans="1:8" hidden="1" x14ac:dyDescent="0.25">
      <c r="A370" s="32"/>
      <c r="B370" s="35"/>
      <c r="C370" s="36"/>
      <c r="D370" s="40"/>
      <c r="E370" s="44"/>
      <c r="F370" s="23">
        <f t="shared" ref="F370:F443" si="5">SUM(G370:H370)</f>
        <v>0</v>
      </c>
      <c r="G370" s="39"/>
      <c r="H370" s="39"/>
    </row>
    <row r="371" spans="1:8" hidden="1" x14ac:dyDescent="0.25">
      <c r="A371" s="32"/>
      <c r="B371" s="35"/>
      <c r="C371" s="36"/>
      <c r="D371" s="36"/>
      <c r="E371" s="37" t="s">
        <v>461</v>
      </c>
      <c r="F371" s="23">
        <f t="shared" si="5"/>
        <v>0</v>
      </c>
      <c r="G371" s="39"/>
      <c r="H371" s="39"/>
    </row>
    <row r="372" spans="1:8" x14ac:dyDescent="0.25">
      <c r="A372" s="32"/>
      <c r="B372" s="35" t="s">
        <v>529</v>
      </c>
      <c r="C372" s="36">
        <v>3</v>
      </c>
      <c r="D372" s="36">
        <v>1</v>
      </c>
      <c r="E372" s="41" t="s">
        <v>1019</v>
      </c>
      <c r="F372" s="23">
        <f t="shared" ref="F372" si="6">SUM(G372:H372)</f>
        <v>330000</v>
      </c>
      <c r="G372" s="30">
        <f>SUM(G373+G374+G376+G377+G378+G379+G375)</f>
        <v>4500</v>
      </c>
      <c r="H372" s="30">
        <f>SUM(H373+H374+H376+H377+H378+H379+H380)</f>
        <v>325500</v>
      </c>
    </row>
    <row r="373" spans="1:8" ht="24" x14ac:dyDescent="0.25">
      <c r="A373" s="32"/>
      <c r="B373" s="35"/>
      <c r="C373" s="36"/>
      <c r="D373" s="36">
        <v>4216</v>
      </c>
      <c r="E373" s="41" t="s">
        <v>323</v>
      </c>
      <c r="F373" s="23">
        <f t="shared" si="5"/>
        <v>500</v>
      </c>
      <c r="G373" s="39">
        <v>500</v>
      </c>
      <c r="H373" s="39">
        <v>0</v>
      </c>
    </row>
    <row r="374" spans="1:8" ht="24" x14ac:dyDescent="0.25">
      <c r="A374" s="32"/>
      <c r="B374" s="35"/>
      <c r="C374" s="36"/>
      <c r="D374" s="36">
        <v>4251</v>
      </c>
      <c r="E374" s="41" t="s">
        <v>337</v>
      </c>
      <c r="F374" s="23">
        <f t="shared" si="5"/>
        <v>1000</v>
      </c>
      <c r="G374" s="39">
        <v>1000</v>
      </c>
      <c r="H374" s="39"/>
    </row>
    <row r="375" spans="1:8" ht="24" x14ac:dyDescent="0.25">
      <c r="A375" s="32"/>
      <c r="B375" s="35"/>
      <c r="C375" s="36"/>
      <c r="D375" s="36">
        <v>4252</v>
      </c>
      <c r="E375" s="41" t="s">
        <v>338</v>
      </c>
      <c r="F375" s="23">
        <f t="shared" si="5"/>
        <v>1000</v>
      </c>
      <c r="G375" s="39">
        <v>1000</v>
      </c>
      <c r="H375" s="39"/>
    </row>
    <row r="376" spans="1:8" x14ac:dyDescent="0.25">
      <c r="A376" s="32"/>
      <c r="B376" s="35"/>
      <c r="C376" s="36"/>
      <c r="D376" s="36">
        <v>4269</v>
      </c>
      <c r="E376" s="44" t="s">
        <v>350</v>
      </c>
      <c r="F376" s="23">
        <f t="shared" si="5"/>
        <v>2000</v>
      </c>
      <c r="G376" s="39">
        <v>2000</v>
      </c>
      <c r="H376" s="39"/>
    </row>
    <row r="377" spans="1:8" x14ac:dyDescent="0.25">
      <c r="A377" s="32"/>
      <c r="B377" s="35"/>
      <c r="C377" s="36"/>
      <c r="D377" s="36">
        <v>5112</v>
      </c>
      <c r="E377" s="44" t="s">
        <v>449</v>
      </c>
      <c r="F377" s="23">
        <f t="shared" si="5"/>
        <v>100000</v>
      </c>
      <c r="G377" s="39"/>
      <c r="H377" s="39">
        <v>100000</v>
      </c>
    </row>
    <row r="378" spans="1:8" ht="24" x14ac:dyDescent="0.25">
      <c r="A378" s="32"/>
      <c r="B378" s="35"/>
      <c r="C378" s="36"/>
      <c r="D378" s="36">
        <v>5113</v>
      </c>
      <c r="E378" s="44" t="s">
        <v>450</v>
      </c>
      <c r="F378" s="23">
        <f t="shared" ref="F378" si="7">SUM(G378:H378)</f>
        <v>180000</v>
      </c>
      <c r="G378" s="39"/>
      <c r="H378" s="39">
        <v>180000</v>
      </c>
    </row>
    <row r="379" spans="1:8" x14ac:dyDescent="0.25">
      <c r="A379" s="32"/>
      <c r="B379" s="35"/>
      <c r="C379" s="36"/>
      <c r="D379" s="36">
        <v>5129</v>
      </c>
      <c r="E379" s="44" t="s">
        <v>1038</v>
      </c>
      <c r="F379" s="23">
        <f t="shared" si="5"/>
        <v>32500</v>
      </c>
      <c r="G379" s="39"/>
      <c r="H379" s="39">
        <v>32500</v>
      </c>
    </row>
    <row r="380" spans="1:8" x14ac:dyDescent="0.25">
      <c r="A380" s="32"/>
      <c r="B380" s="35"/>
      <c r="C380" s="36"/>
      <c r="D380" s="36">
        <v>5134</v>
      </c>
      <c r="E380" s="44" t="s">
        <v>1017</v>
      </c>
      <c r="F380" s="23">
        <f t="shared" si="5"/>
        <v>13000</v>
      </c>
      <c r="G380" s="39"/>
      <c r="H380" s="39">
        <v>13000</v>
      </c>
    </row>
    <row r="381" spans="1:8" x14ac:dyDescent="0.25">
      <c r="A381" s="32">
        <v>2640</v>
      </c>
      <c r="B381" s="27" t="s">
        <v>529</v>
      </c>
      <c r="C381" s="36">
        <v>4</v>
      </c>
      <c r="D381" s="28">
        <v>0</v>
      </c>
      <c r="E381" s="33" t="s">
        <v>246</v>
      </c>
      <c r="F381" s="23">
        <f t="shared" si="5"/>
        <v>20400</v>
      </c>
      <c r="G381" s="38">
        <f>SUM(G382)</f>
        <v>14400</v>
      </c>
      <c r="H381" s="38">
        <f>SUM(H382)</f>
        <v>6000</v>
      </c>
    </row>
    <row r="382" spans="1:8" x14ac:dyDescent="0.25">
      <c r="A382" s="32">
        <v>2641</v>
      </c>
      <c r="B382" s="35" t="s">
        <v>529</v>
      </c>
      <c r="C382" s="36">
        <v>4</v>
      </c>
      <c r="D382" s="36">
        <v>1</v>
      </c>
      <c r="E382" s="37" t="s">
        <v>867</v>
      </c>
      <c r="F382" s="23">
        <f t="shared" si="5"/>
        <v>20400</v>
      </c>
      <c r="G382" s="38">
        <f>SUM(G384:G388)</f>
        <v>14400</v>
      </c>
      <c r="H382" s="38">
        <f>SUM(H388)</f>
        <v>6000</v>
      </c>
    </row>
    <row r="383" spans="1:8" ht="36" x14ac:dyDescent="0.25">
      <c r="A383" s="32"/>
      <c r="B383" s="35"/>
      <c r="C383" s="36"/>
      <c r="D383" s="36"/>
      <c r="E383" s="37" t="s">
        <v>460</v>
      </c>
      <c r="F383" s="23">
        <f t="shared" si="5"/>
        <v>0</v>
      </c>
      <c r="G383" s="39"/>
      <c r="H383" s="39"/>
    </row>
    <row r="384" spans="1:8" x14ac:dyDescent="0.25">
      <c r="A384" s="32"/>
      <c r="B384" s="35"/>
      <c r="C384" s="36"/>
      <c r="D384" s="40">
        <v>4212</v>
      </c>
      <c r="E384" s="42" t="s">
        <v>917</v>
      </c>
      <c r="F384" s="23">
        <f t="shared" si="5"/>
        <v>11500</v>
      </c>
      <c r="G384" s="39">
        <v>11500</v>
      </c>
      <c r="H384" s="39"/>
    </row>
    <row r="385" spans="1:8" ht="24" x14ac:dyDescent="0.25">
      <c r="A385" s="32"/>
      <c r="B385" s="35"/>
      <c r="C385" s="36"/>
      <c r="D385" s="40">
        <v>4251</v>
      </c>
      <c r="E385" s="41" t="s">
        <v>337</v>
      </c>
      <c r="F385" s="23">
        <f t="shared" si="5"/>
        <v>900</v>
      </c>
      <c r="G385" s="39">
        <v>900</v>
      </c>
      <c r="H385" s="39"/>
    </row>
    <row r="386" spans="1:8" x14ac:dyDescent="0.25">
      <c r="A386" s="32"/>
      <c r="B386" s="35"/>
      <c r="C386" s="36"/>
      <c r="D386" s="40">
        <v>4267</v>
      </c>
      <c r="E386" s="44" t="s">
        <v>349</v>
      </c>
      <c r="F386" s="23">
        <f t="shared" ref="F386" si="8">SUM(G386:H386)</f>
        <v>0</v>
      </c>
      <c r="G386" s="39">
        <v>0</v>
      </c>
      <c r="H386" s="39"/>
    </row>
    <row r="387" spans="1:8" x14ac:dyDescent="0.25">
      <c r="A387" s="32"/>
      <c r="B387" s="35"/>
      <c r="C387" s="36"/>
      <c r="D387" s="40">
        <v>4269</v>
      </c>
      <c r="E387" s="44" t="s">
        <v>350</v>
      </c>
      <c r="F387" s="23">
        <f t="shared" si="5"/>
        <v>2000</v>
      </c>
      <c r="G387" s="39">
        <v>2000</v>
      </c>
      <c r="H387" s="39"/>
    </row>
    <row r="388" spans="1:8" x14ac:dyDescent="0.25">
      <c r="A388" s="32"/>
      <c r="B388" s="35"/>
      <c r="C388" s="36"/>
      <c r="D388" s="40">
        <v>5122</v>
      </c>
      <c r="E388" s="44" t="s">
        <v>446</v>
      </c>
      <c r="F388" s="23">
        <f t="shared" si="5"/>
        <v>6000</v>
      </c>
      <c r="G388" s="39"/>
      <c r="H388" s="39">
        <v>6000</v>
      </c>
    </row>
    <row r="389" spans="1:8" ht="38.25" hidden="1" customHeight="1" x14ac:dyDescent="0.25">
      <c r="A389" s="32">
        <v>2650</v>
      </c>
      <c r="B389" s="27" t="s">
        <v>529</v>
      </c>
      <c r="C389" s="36">
        <v>5</v>
      </c>
      <c r="D389" s="28">
        <v>0</v>
      </c>
      <c r="E389" s="33" t="s">
        <v>86</v>
      </c>
      <c r="F389" s="23">
        <f t="shared" si="5"/>
        <v>0</v>
      </c>
      <c r="G389" s="38">
        <f>SUM(G390)</f>
        <v>0</v>
      </c>
      <c r="H389" s="38">
        <f>SUM(H390)</f>
        <v>0</v>
      </c>
    </row>
    <row r="390" spans="1:8" ht="36" hidden="1" x14ac:dyDescent="0.25">
      <c r="A390" s="32">
        <v>2651</v>
      </c>
      <c r="B390" s="35" t="s">
        <v>529</v>
      </c>
      <c r="C390" s="36">
        <v>5</v>
      </c>
      <c r="D390" s="36">
        <v>1</v>
      </c>
      <c r="E390" s="37" t="s">
        <v>872</v>
      </c>
      <c r="F390" s="23">
        <f t="shared" si="5"/>
        <v>0</v>
      </c>
      <c r="G390" s="38">
        <f>SUM(G392:G393)</f>
        <v>0</v>
      </c>
      <c r="H390" s="38">
        <f>SUM(H392:H393)</f>
        <v>0</v>
      </c>
    </row>
    <row r="391" spans="1:8" ht="36" hidden="1" x14ac:dyDescent="0.25">
      <c r="A391" s="32"/>
      <c r="B391" s="35"/>
      <c r="C391" s="36"/>
      <c r="D391" s="36"/>
      <c r="E391" s="37" t="s">
        <v>460</v>
      </c>
      <c r="F391" s="23">
        <f t="shared" si="5"/>
        <v>0</v>
      </c>
      <c r="G391" s="39"/>
      <c r="H391" s="39"/>
    </row>
    <row r="392" spans="1:8" hidden="1" x14ac:dyDescent="0.25">
      <c r="A392" s="32"/>
      <c r="B392" s="35"/>
      <c r="C392" s="36"/>
      <c r="D392" s="36"/>
      <c r="E392" s="37" t="s">
        <v>461</v>
      </c>
      <c r="F392" s="23">
        <f t="shared" si="5"/>
        <v>0</v>
      </c>
      <c r="G392" s="39"/>
      <c r="H392" s="39"/>
    </row>
    <row r="393" spans="1:8" hidden="1" x14ac:dyDescent="0.25">
      <c r="A393" s="32"/>
      <c r="B393" s="35"/>
      <c r="C393" s="36"/>
      <c r="D393" s="36"/>
      <c r="E393" s="37" t="s">
        <v>461</v>
      </c>
      <c r="F393" s="23">
        <f t="shared" si="5"/>
        <v>0</v>
      </c>
      <c r="G393" s="39"/>
      <c r="H393" s="39"/>
    </row>
    <row r="394" spans="1:8" ht="36" hidden="1" x14ac:dyDescent="0.25">
      <c r="A394" s="32">
        <v>2660</v>
      </c>
      <c r="B394" s="27" t="s">
        <v>529</v>
      </c>
      <c r="C394" s="36">
        <v>6</v>
      </c>
      <c r="D394" s="28">
        <v>0</v>
      </c>
      <c r="E394" s="33" t="s">
        <v>248</v>
      </c>
      <c r="F394" s="23">
        <f t="shared" si="5"/>
        <v>0</v>
      </c>
      <c r="G394" s="38">
        <f>SUM(G395)</f>
        <v>0</v>
      </c>
      <c r="H394" s="38">
        <f>SUM(H395)</f>
        <v>0</v>
      </c>
    </row>
    <row r="395" spans="1:8" ht="24" hidden="1" x14ac:dyDescent="0.25">
      <c r="A395" s="32">
        <v>2661</v>
      </c>
      <c r="B395" s="35" t="s">
        <v>529</v>
      </c>
      <c r="C395" s="36">
        <v>6</v>
      </c>
      <c r="D395" s="36">
        <v>1</v>
      </c>
      <c r="E395" s="37" t="s">
        <v>875</v>
      </c>
      <c r="F395" s="23">
        <f t="shared" si="5"/>
        <v>0</v>
      </c>
      <c r="G395" s="38">
        <f>SUM(G397:G398)</f>
        <v>0</v>
      </c>
      <c r="H395" s="38">
        <f>SUM(H397:H398)</f>
        <v>0</v>
      </c>
    </row>
    <row r="396" spans="1:8" ht="36" hidden="1" x14ac:dyDescent="0.25">
      <c r="A396" s="32"/>
      <c r="B396" s="35"/>
      <c r="C396" s="36"/>
      <c r="D396" s="36"/>
      <c r="E396" s="37" t="s">
        <v>460</v>
      </c>
      <c r="F396" s="23">
        <f t="shared" si="5"/>
        <v>0</v>
      </c>
      <c r="G396" s="39"/>
      <c r="H396" s="39"/>
    </row>
    <row r="397" spans="1:8" hidden="1" x14ac:dyDescent="0.25">
      <c r="A397" s="32"/>
      <c r="B397" s="35"/>
      <c r="C397" s="36"/>
      <c r="D397" s="36"/>
      <c r="E397" s="37" t="s">
        <v>461</v>
      </c>
      <c r="F397" s="23">
        <f t="shared" si="5"/>
        <v>0</v>
      </c>
      <c r="G397" s="39"/>
      <c r="H397" s="39"/>
    </row>
    <row r="398" spans="1:8" hidden="1" x14ac:dyDescent="0.25">
      <c r="A398" s="32"/>
      <c r="B398" s="35"/>
      <c r="C398" s="36"/>
      <c r="D398" s="36"/>
      <c r="E398" s="37" t="s">
        <v>461</v>
      </c>
      <c r="F398" s="23">
        <f t="shared" si="5"/>
        <v>0</v>
      </c>
      <c r="G398" s="39"/>
      <c r="H398" s="39"/>
    </row>
    <row r="399" spans="1:8" s="31" customFormat="1" ht="15" hidden="1" customHeight="1" x14ac:dyDescent="0.2">
      <c r="A399" s="26">
        <v>2700</v>
      </c>
      <c r="B399" s="27" t="s">
        <v>530</v>
      </c>
      <c r="C399" s="36">
        <v>0</v>
      </c>
      <c r="D399" s="28">
        <v>0</v>
      </c>
      <c r="E399" s="46" t="s">
        <v>923</v>
      </c>
      <c r="F399" s="23">
        <f t="shared" si="5"/>
        <v>0</v>
      </c>
      <c r="G399" s="30">
        <f>SUM(G400+G413+G430+G447+G452+G457)</f>
        <v>0</v>
      </c>
      <c r="H399" s="30">
        <f>SUM(H400+H413+H430+H447+H452+H457)</f>
        <v>0</v>
      </c>
    </row>
    <row r="400" spans="1:8" ht="24" hidden="1" x14ac:dyDescent="0.25">
      <c r="A400" s="32">
        <v>2710</v>
      </c>
      <c r="B400" s="27" t="s">
        <v>530</v>
      </c>
      <c r="C400" s="36">
        <v>1</v>
      </c>
      <c r="D400" s="28">
        <v>0</v>
      </c>
      <c r="E400" s="33" t="s">
        <v>249</v>
      </c>
      <c r="F400" s="23">
        <f t="shared" si="5"/>
        <v>0</v>
      </c>
      <c r="G400" s="38">
        <f>SUM(G401+G405+G409)</f>
        <v>0</v>
      </c>
      <c r="H400" s="38">
        <f>SUM(H401+H405+H409)</f>
        <v>0</v>
      </c>
    </row>
    <row r="401" spans="1:8" hidden="1" x14ac:dyDescent="0.25">
      <c r="A401" s="32">
        <v>2711</v>
      </c>
      <c r="B401" s="35" t="s">
        <v>530</v>
      </c>
      <c r="C401" s="36">
        <v>1</v>
      </c>
      <c r="D401" s="36">
        <v>1</v>
      </c>
      <c r="E401" s="37" t="s">
        <v>887</v>
      </c>
      <c r="F401" s="23">
        <f t="shared" si="5"/>
        <v>0</v>
      </c>
      <c r="G401" s="38">
        <f>SUM(G403:G404)</f>
        <v>0</v>
      </c>
      <c r="H401" s="38">
        <f>SUM(H403:H404)</f>
        <v>0</v>
      </c>
    </row>
    <row r="402" spans="1:8" ht="36" hidden="1" x14ac:dyDescent="0.25">
      <c r="A402" s="32"/>
      <c r="B402" s="35"/>
      <c r="C402" s="36"/>
      <c r="D402" s="36"/>
      <c r="E402" s="37" t="s">
        <v>460</v>
      </c>
      <c r="F402" s="23">
        <f t="shared" si="5"/>
        <v>0</v>
      </c>
      <c r="G402" s="39"/>
      <c r="H402" s="39"/>
    </row>
    <row r="403" spans="1:8" hidden="1" x14ac:dyDescent="0.25">
      <c r="A403" s="32"/>
      <c r="B403" s="35"/>
      <c r="C403" s="36"/>
      <c r="D403" s="36"/>
      <c r="E403" s="37" t="s">
        <v>461</v>
      </c>
      <c r="F403" s="23">
        <f t="shared" si="5"/>
        <v>0</v>
      </c>
      <c r="G403" s="39"/>
      <c r="H403" s="39"/>
    </row>
    <row r="404" spans="1:8" hidden="1" x14ac:dyDescent="0.25">
      <c r="A404" s="32"/>
      <c r="B404" s="35"/>
      <c r="C404" s="36"/>
      <c r="D404" s="36"/>
      <c r="E404" s="37" t="s">
        <v>461</v>
      </c>
      <c r="F404" s="23">
        <f t="shared" si="5"/>
        <v>0</v>
      </c>
      <c r="G404" s="39"/>
      <c r="H404" s="39"/>
    </row>
    <row r="405" spans="1:8" hidden="1" x14ac:dyDescent="0.25">
      <c r="A405" s="32">
        <v>2712</v>
      </c>
      <c r="B405" s="35" t="s">
        <v>530</v>
      </c>
      <c r="C405" s="36">
        <v>1</v>
      </c>
      <c r="D405" s="36">
        <v>2</v>
      </c>
      <c r="E405" s="37" t="s">
        <v>889</v>
      </c>
      <c r="F405" s="23">
        <f t="shared" si="5"/>
        <v>0</v>
      </c>
      <c r="G405" s="38">
        <f>SUM(G407:G408)</f>
        <v>0</v>
      </c>
      <c r="H405" s="38">
        <f>SUM(H407:H408)</f>
        <v>0</v>
      </c>
    </row>
    <row r="406" spans="1:8" ht="36" hidden="1" x14ac:dyDescent="0.25">
      <c r="A406" s="32"/>
      <c r="B406" s="35"/>
      <c r="C406" s="36"/>
      <c r="D406" s="36"/>
      <c r="E406" s="37" t="s">
        <v>460</v>
      </c>
      <c r="F406" s="23">
        <f t="shared" si="5"/>
        <v>0</v>
      </c>
      <c r="G406" s="39"/>
      <c r="H406" s="39"/>
    </row>
    <row r="407" spans="1:8" hidden="1" x14ac:dyDescent="0.25">
      <c r="A407" s="32"/>
      <c r="B407" s="35"/>
      <c r="C407" s="36"/>
      <c r="D407" s="36"/>
      <c r="E407" s="37" t="s">
        <v>461</v>
      </c>
      <c r="F407" s="23">
        <f t="shared" si="5"/>
        <v>0</v>
      </c>
      <c r="G407" s="39"/>
      <c r="H407" s="39"/>
    </row>
    <row r="408" spans="1:8" hidden="1" x14ac:dyDescent="0.25">
      <c r="A408" s="32"/>
      <c r="B408" s="35"/>
      <c r="C408" s="36"/>
      <c r="D408" s="36"/>
      <c r="E408" s="37" t="s">
        <v>461</v>
      </c>
      <c r="F408" s="23">
        <f t="shared" si="5"/>
        <v>0</v>
      </c>
      <c r="G408" s="39"/>
      <c r="H408" s="39"/>
    </row>
    <row r="409" spans="1:8" hidden="1" x14ac:dyDescent="0.25">
      <c r="A409" s="32">
        <v>2713</v>
      </c>
      <c r="B409" s="35" t="s">
        <v>530</v>
      </c>
      <c r="C409" s="36">
        <v>1</v>
      </c>
      <c r="D409" s="36">
        <v>3</v>
      </c>
      <c r="E409" s="37" t="s">
        <v>308</v>
      </c>
      <c r="F409" s="23">
        <f t="shared" si="5"/>
        <v>0</v>
      </c>
      <c r="G409" s="38">
        <f>SUM(G411:G412)</f>
        <v>0</v>
      </c>
      <c r="H409" s="38">
        <f>SUM(H411:H412)</f>
        <v>0</v>
      </c>
    </row>
    <row r="410" spans="1:8" ht="36" hidden="1" x14ac:dyDescent="0.25">
      <c r="A410" s="32"/>
      <c r="B410" s="35"/>
      <c r="C410" s="36"/>
      <c r="D410" s="36"/>
      <c r="E410" s="37" t="s">
        <v>460</v>
      </c>
      <c r="F410" s="23">
        <f t="shared" si="5"/>
        <v>0</v>
      </c>
      <c r="G410" s="39"/>
      <c r="H410" s="39"/>
    </row>
    <row r="411" spans="1:8" hidden="1" x14ac:dyDescent="0.25">
      <c r="A411" s="32"/>
      <c r="B411" s="35"/>
      <c r="C411" s="36"/>
      <c r="D411" s="36"/>
      <c r="E411" s="37" t="s">
        <v>461</v>
      </c>
      <c r="F411" s="23">
        <f t="shared" si="5"/>
        <v>0</v>
      </c>
      <c r="G411" s="39"/>
      <c r="H411" s="39"/>
    </row>
    <row r="412" spans="1:8" hidden="1" x14ac:dyDescent="0.25">
      <c r="A412" s="32"/>
      <c r="B412" s="35"/>
      <c r="C412" s="36"/>
      <c r="D412" s="36"/>
      <c r="E412" s="37" t="s">
        <v>461</v>
      </c>
      <c r="F412" s="23">
        <f t="shared" si="5"/>
        <v>0</v>
      </c>
      <c r="G412" s="39"/>
      <c r="H412" s="39"/>
    </row>
    <row r="413" spans="1:8" ht="24" hidden="1" x14ac:dyDescent="0.25">
      <c r="A413" s="32">
        <v>2720</v>
      </c>
      <c r="B413" s="27" t="s">
        <v>530</v>
      </c>
      <c r="C413" s="36">
        <v>2</v>
      </c>
      <c r="D413" s="28">
        <v>0</v>
      </c>
      <c r="E413" s="33" t="s">
        <v>250</v>
      </c>
      <c r="F413" s="23">
        <f t="shared" si="5"/>
        <v>0</v>
      </c>
      <c r="G413" s="38">
        <f>SUM(G414,G418,G422,G426)</f>
        <v>0</v>
      </c>
      <c r="H413" s="38">
        <f>SUM(H414,H418,H422,H426)</f>
        <v>0</v>
      </c>
    </row>
    <row r="414" spans="1:8" hidden="1" x14ac:dyDescent="0.25">
      <c r="A414" s="32">
        <v>2721</v>
      </c>
      <c r="B414" s="35" t="s">
        <v>530</v>
      </c>
      <c r="C414" s="36">
        <v>2</v>
      </c>
      <c r="D414" s="36">
        <v>1</v>
      </c>
      <c r="E414" s="37" t="s">
        <v>893</v>
      </c>
      <c r="F414" s="23">
        <f t="shared" si="5"/>
        <v>0</v>
      </c>
      <c r="G414" s="38">
        <f>SUM(G416:G417)</f>
        <v>0</v>
      </c>
      <c r="H414" s="38">
        <f>SUM(H416:H417)</f>
        <v>0</v>
      </c>
    </row>
    <row r="415" spans="1:8" ht="36" hidden="1" x14ac:dyDescent="0.25">
      <c r="A415" s="32"/>
      <c r="B415" s="35"/>
      <c r="C415" s="36"/>
      <c r="D415" s="36"/>
      <c r="E415" s="37" t="s">
        <v>460</v>
      </c>
      <c r="F415" s="23">
        <f t="shared" si="5"/>
        <v>0</v>
      </c>
      <c r="G415" s="39"/>
      <c r="H415" s="39"/>
    </row>
    <row r="416" spans="1:8" ht="24" hidden="1" x14ac:dyDescent="0.25">
      <c r="A416" s="32"/>
      <c r="B416" s="35"/>
      <c r="C416" s="36"/>
      <c r="D416" s="40">
        <v>5113</v>
      </c>
      <c r="E416" s="44" t="s">
        <v>450</v>
      </c>
      <c r="F416" s="23">
        <f t="shared" si="5"/>
        <v>0</v>
      </c>
      <c r="G416" s="39"/>
      <c r="H416" s="39"/>
    </row>
    <row r="417" spans="1:8" hidden="1" x14ac:dyDescent="0.25">
      <c r="A417" s="32"/>
      <c r="B417" s="35"/>
      <c r="C417" s="36"/>
      <c r="D417" s="36"/>
      <c r="E417" s="37" t="s">
        <v>461</v>
      </c>
      <c r="F417" s="23">
        <f t="shared" si="5"/>
        <v>0</v>
      </c>
      <c r="G417" s="39"/>
      <c r="H417" s="39"/>
    </row>
    <row r="418" spans="1:8" ht="20.25" hidden="1" customHeight="1" x14ac:dyDescent="0.25">
      <c r="A418" s="32">
        <v>2722</v>
      </c>
      <c r="B418" s="35" t="s">
        <v>530</v>
      </c>
      <c r="C418" s="36">
        <v>2</v>
      </c>
      <c r="D418" s="36">
        <v>2</v>
      </c>
      <c r="E418" s="37" t="s">
        <v>895</v>
      </c>
      <c r="F418" s="23">
        <f t="shared" si="5"/>
        <v>0</v>
      </c>
      <c r="G418" s="38">
        <f>SUM(G420:G421)</f>
        <v>0</v>
      </c>
      <c r="H418" s="38">
        <f>SUM(H420:H421)</f>
        <v>0</v>
      </c>
    </row>
    <row r="419" spans="1:8" ht="36" hidden="1" x14ac:dyDescent="0.25">
      <c r="A419" s="32"/>
      <c r="B419" s="35"/>
      <c r="C419" s="36"/>
      <c r="D419" s="36"/>
      <c r="E419" s="37" t="s">
        <v>460</v>
      </c>
      <c r="F419" s="23">
        <f t="shared" si="5"/>
        <v>0</v>
      </c>
      <c r="G419" s="39"/>
      <c r="H419" s="39"/>
    </row>
    <row r="420" spans="1:8" hidden="1" x14ac:dyDescent="0.25">
      <c r="A420" s="32"/>
      <c r="B420" s="35"/>
      <c r="C420" s="36"/>
      <c r="D420" s="36"/>
      <c r="E420" s="37" t="s">
        <v>461</v>
      </c>
      <c r="F420" s="23">
        <f t="shared" si="5"/>
        <v>0</v>
      </c>
      <c r="G420" s="39"/>
      <c r="H420" s="39"/>
    </row>
    <row r="421" spans="1:8" hidden="1" x14ac:dyDescent="0.25">
      <c r="A421" s="32"/>
      <c r="B421" s="35"/>
      <c r="C421" s="36"/>
      <c r="D421" s="36"/>
      <c r="E421" s="37" t="s">
        <v>461</v>
      </c>
      <c r="F421" s="23">
        <f t="shared" si="5"/>
        <v>0</v>
      </c>
      <c r="G421" s="39"/>
      <c r="H421" s="39"/>
    </row>
    <row r="422" spans="1:8" hidden="1" x14ac:dyDescent="0.25">
      <c r="A422" s="32">
        <v>2723</v>
      </c>
      <c r="B422" s="35" t="s">
        <v>530</v>
      </c>
      <c r="C422" s="36">
        <v>2</v>
      </c>
      <c r="D422" s="36">
        <v>3</v>
      </c>
      <c r="E422" s="37" t="s">
        <v>309</v>
      </c>
      <c r="F422" s="23">
        <f t="shared" si="5"/>
        <v>0</v>
      </c>
      <c r="G422" s="38">
        <f>SUM(G424:G425)</f>
        <v>0</v>
      </c>
      <c r="H422" s="38">
        <f>SUM(H424:H425)</f>
        <v>0</v>
      </c>
    </row>
    <row r="423" spans="1:8" ht="36" hidden="1" x14ac:dyDescent="0.25">
      <c r="A423" s="32"/>
      <c r="B423" s="35"/>
      <c r="C423" s="36"/>
      <c r="D423" s="36"/>
      <c r="E423" s="37" t="s">
        <v>460</v>
      </c>
      <c r="F423" s="23">
        <f t="shared" si="5"/>
        <v>0</v>
      </c>
      <c r="G423" s="39"/>
      <c r="H423" s="39"/>
    </row>
    <row r="424" spans="1:8" hidden="1" x14ac:dyDescent="0.25">
      <c r="A424" s="32"/>
      <c r="B424" s="35"/>
      <c r="C424" s="36"/>
      <c r="D424" s="36"/>
      <c r="E424" s="37" t="s">
        <v>461</v>
      </c>
      <c r="F424" s="23">
        <f t="shared" si="5"/>
        <v>0</v>
      </c>
      <c r="G424" s="39"/>
      <c r="H424" s="39"/>
    </row>
    <row r="425" spans="1:8" hidden="1" x14ac:dyDescent="0.25">
      <c r="A425" s="32"/>
      <c r="B425" s="35"/>
      <c r="C425" s="36"/>
      <c r="D425" s="36"/>
      <c r="E425" s="37" t="s">
        <v>461</v>
      </c>
      <c r="F425" s="23">
        <f t="shared" si="5"/>
        <v>0</v>
      </c>
      <c r="G425" s="39"/>
      <c r="H425" s="39"/>
    </row>
    <row r="426" spans="1:8" hidden="1" x14ac:dyDescent="0.25">
      <c r="A426" s="32">
        <v>2724</v>
      </c>
      <c r="B426" s="35" t="s">
        <v>530</v>
      </c>
      <c r="C426" s="36">
        <v>2</v>
      </c>
      <c r="D426" s="36">
        <v>4</v>
      </c>
      <c r="E426" s="37" t="s">
        <v>898</v>
      </c>
      <c r="F426" s="23">
        <f t="shared" si="5"/>
        <v>0</v>
      </c>
      <c r="G426" s="38">
        <f>SUM(G428:G429)</f>
        <v>0</v>
      </c>
      <c r="H426" s="38">
        <f>SUM(H428:H429)</f>
        <v>0</v>
      </c>
    </row>
    <row r="427" spans="1:8" ht="36" hidden="1" x14ac:dyDescent="0.25">
      <c r="A427" s="32"/>
      <c r="B427" s="35"/>
      <c r="C427" s="36"/>
      <c r="D427" s="36"/>
      <c r="E427" s="37" t="s">
        <v>460</v>
      </c>
      <c r="F427" s="23">
        <f t="shared" si="5"/>
        <v>0</v>
      </c>
      <c r="G427" s="39"/>
      <c r="H427" s="39"/>
    </row>
    <row r="428" spans="1:8" hidden="1" x14ac:dyDescent="0.25">
      <c r="A428" s="32"/>
      <c r="B428" s="35"/>
      <c r="C428" s="36"/>
      <c r="D428" s="36"/>
      <c r="E428" s="37" t="s">
        <v>461</v>
      </c>
      <c r="F428" s="23">
        <f t="shared" si="5"/>
        <v>0</v>
      </c>
      <c r="G428" s="39"/>
      <c r="H428" s="39"/>
    </row>
    <row r="429" spans="1:8" hidden="1" x14ac:dyDescent="0.25">
      <c r="A429" s="32"/>
      <c r="B429" s="35"/>
      <c r="C429" s="36"/>
      <c r="D429" s="36"/>
      <c r="E429" s="37" t="s">
        <v>461</v>
      </c>
      <c r="F429" s="23">
        <f t="shared" si="5"/>
        <v>0</v>
      </c>
      <c r="G429" s="39"/>
      <c r="H429" s="39"/>
    </row>
    <row r="430" spans="1:8" hidden="1" x14ac:dyDescent="0.25">
      <c r="A430" s="32">
        <v>2730</v>
      </c>
      <c r="B430" s="27" t="s">
        <v>530</v>
      </c>
      <c r="C430" s="36">
        <v>3</v>
      </c>
      <c r="D430" s="28">
        <v>0</v>
      </c>
      <c r="E430" s="33" t="s">
        <v>251</v>
      </c>
      <c r="F430" s="23">
        <f t="shared" si="5"/>
        <v>0</v>
      </c>
      <c r="G430" s="38">
        <f>SUM(G431,G435,G439,G443)</f>
        <v>0</v>
      </c>
      <c r="H430" s="38">
        <f>SUM(H431,H435,H439,H443)</f>
        <v>0</v>
      </c>
    </row>
    <row r="431" spans="1:8" ht="15" hidden="1" customHeight="1" x14ac:dyDescent="0.25">
      <c r="A431" s="32">
        <v>2731</v>
      </c>
      <c r="B431" s="35" t="s">
        <v>530</v>
      </c>
      <c r="C431" s="36">
        <v>3</v>
      </c>
      <c r="D431" s="36">
        <v>1</v>
      </c>
      <c r="E431" s="37" t="s">
        <v>0</v>
      </c>
      <c r="F431" s="23">
        <f t="shared" si="5"/>
        <v>0</v>
      </c>
      <c r="G431" s="38">
        <f>SUM(G433:G434)</f>
        <v>0</v>
      </c>
      <c r="H431" s="38">
        <f>SUM(H433:H434)</f>
        <v>0</v>
      </c>
    </row>
    <row r="432" spans="1:8" ht="36" hidden="1" x14ac:dyDescent="0.25">
      <c r="A432" s="32"/>
      <c r="B432" s="35"/>
      <c r="C432" s="36"/>
      <c r="D432" s="36"/>
      <c r="E432" s="37" t="s">
        <v>460</v>
      </c>
      <c r="F432" s="23">
        <f t="shared" si="5"/>
        <v>0</v>
      </c>
      <c r="G432" s="39"/>
      <c r="H432" s="39"/>
    </row>
    <row r="433" spans="1:8" hidden="1" x14ac:dyDescent="0.25">
      <c r="A433" s="32"/>
      <c r="B433" s="35"/>
      <c r="C433" s="36"/>
      <c r="D433" s="36"/>
      <c r="E433" s="37" t="s">
        <v>461</v>
      </c>
      <c r="F433" s="23">
        <f t="shared" si="5"/>
        <v>0</v>
      </c>
      <c r="G433" s="39"/>
      <c r="H433" s="39"/>
    </row>
    <row r="434" spans="1:8" hidden="1" x14ac:dyDescent="0.25">
      <c r="A434" s="32"/>
      <c r="B434" s="35"/>
      <c r="C434" s="36"/>
      <c r="D434" s="36"/>
      <c r="E434" s="37" t="s">
        <v>461</v>
      </c>
      <c r="F434" s="23">
        <f t="shared" si="5"/>
        <v>0</v>
      </c>
      <c r="G434" s="39"/>
      <c r="H434" s="39"/>
    </row>
    <row r="435" spans="1:8" ht="18" hidden="1" customHeight="1" x14ac:dyDescent="0.25">
      <c r="A435" s="32">
        <v>2732</v>
      </c>
      <c r="B435" s="35" t="s">
        <v>530</v>
      </c>
      <c r="C435" s="36">
        <v>3</v>
      </c>
      <c r="D435" s="36">
        <v>2</v>
      </c>
      <c r="E435" s="37" t="s">
        <v>2</v>
      </c>
      <c r="F435" s="23">
        <f t="shared" si="5"/>
        <v>0</v>
      </c>
      <c r="G435" s="38">
        <f>SUM(G437:G438)</f>
        <v>0</v>
      </c>
      <c r="H435" s="38">
        <f>SUM(H437:H438)</f>
        <v>0</v>
      </c>
    </row>
    <row r="436" spans="1:8" ht="36" hidden="1" x14ac:dyDescent="0.25">
      <c r="A436" s="32"/>
      <c r="B436" s="35"/>
      <c r="C436" s="36"/>
      <c r="D436" s="36"/>
      <c r="E436" s="37" t="s">
        <v>460</v>
      </c>
      <c r="F436" s="23">
        <f t="shared" si="5"/>
        <v>0</v>
      </c>
      <c r="G436" s="39"/>
      <c r="H436" s="39"/>
    </row>
    <row r="437" spans="1:8" hidden="1" x14ac:dyDescent="0.25">
      <c r="A437" s="32"/>
      <c r="B437" s="35"/>
      <c r="C437" s="36"/>
      <c r="D437" s="36"/>
      <c r="E437" s="37" t="s">
        <v>461</v>
      </c>
      <c r="F437" s="23">
        <f t="shared" si="5"/>
        <v>0</v>
      </c>
      <c r="G437" s="39"/>
      <c r="H437" s="39"/>
    </row>
    <row r="438" spans="1:8" hidden="1" x14ac:dyDescent="0.25">
      <c r="A438" s="32"/>
      <c r="B438" s="35"/>
      <c r="C438" s="36"/>
      <c r="D438" s="36"/>
      <c r="E438" s="37" t="s">
        <v>461</v>
      </c>
      <c r="F438" s="23">
        <f t="shared" si="5"/>
        <v>0</v>
      </c>
      <c r="G438" s="39"/>
      <c r="H438" s="39"/>
    </row>
    <row r="439" spans="1:8" ht="23.25" hidden="1" customHeight="1" x14ac:dyDescent="0.25">
      <c r="A439" s="32">
        <v>2733</v>
      </c>
      <c r="B439" s="35" t="s">
        <v>530</v>
      </c>
      <c r="C439" s="36">
        <v>3</v>
      </c>
      <c r="D439" s="36">
        <v>3</v>
      </c>
      <c r="E439" s="37" t="s">
        <v>4</v>
      </c>
      <c r="F439" s="23">
        <f t="shared" si="5"/>
        <v>0</v>
      </c>
      <c r="G439" s="38">
        <f>SUM(G441:G442)</f>
        <v>0</v>
      </c>
      <c r="H439" s="38">
        <f>SUM(H441:H442)</f>
        <v>0</v>
      </c>
    </row>
    <row r="440" spans="1:8" ht="36" hidden="1" x14ac:dyDescent="0.25">
      <c r="A440" s="32"/>
      <c r="B440" s="35"/>
      <c r="C440" s="36"/>
      <c r="D440" s="36"/>
      <c r="E440" s="37" t="s">
        <v>460</v>
      </c>
      <c r="F440" s="23">
        <f t="shared" si="5"/>
        <v>0</v>
      </c>
      <c r="G440" s="39"/>
      <c r="H440" s="39"/>
    </row>
    <row r="441" spans="1:8" hidden="1" x14ac:dyDescent="0.25">
      <c r="A441" s="32"/>
      <c r="B441" s="35"/>
      <c r="C441" s="36"/>
      <c r="D441" s="36"/>
      <c r="E441" s="37" t="s">
        <v>461</v>
      </c>
      <c r="F441" s="23">
        <f t="shared" si="5"/>
        <v>0</v>
      </c>
      <c r="G441" s="39"/>
      <c r="H441" s="39"/>
    </row>
    <row r="442" spans="1:8" hidden="1" x14ac:dyDescent="0.25">
      <c r="A442" s="32"/>
      <c r="B442" s="35"/>
      <c r="C442" s="36"/>
      <c r="D442" s="36"/>
      <c r="E442" s="37" t="s">
        <v>461</v>
      </c>
      <c r="F442" s="23">
        <f t="shared" si="5"/>
        <v>0</v>
      </c>
      <c r="G442" s="39"/>
      <c r="H442" s="39"/>
    </row>
    <row r="443" spans="1:8" ht="24" hidden="1" x14ac:dyDescent="0.25">
      <c r="A443" s="32">
        <v>2734</v>
      </c>
      <c r="B443" s="35" t="s">
        <v>530</v>
      </c>
      <c r="C443" s="36">
        <v>3</v>
      </c>
      <c r="D443" s="36">
        <v>4</v>
      </c>
      <c r="E443" s="37" t="s">
        <v>6</v>
      </c>
      <c r="F443" s="23">
        <f t="shared" si="5"/>
        <v>0</v>
      </c>
      <c r="G443" s="38">
        <f>SUM(G445:G446)</f>
        <v>0</v>
      </c>
      <c r="H443" s="38">
        <f>SUM(H445:H446)</f>
        <v>0</v>
      </c>
    </row>
    <row r="444" spans="1:8" ht="36" hidden="1" x14ac:dyDescent="0.25">
      <c r="A444" s="32"/>
      <c r="B444" s="35"/>
      <c r="C444" s="36"/>
      <c r="D444" s="36"/>
      <c r="E444" s="37" t="s">
        <v>460</v>
      </c>
      <c r="F444" s="23">
        <f t="shared" ref="F444:F502" si="9">SUM(G444:H444)</f>
        <v>0</v>
      </c>
      <c r="G444" s="39"/>
      <c r="H444" s="39"/>
    </row>
    <row r="445" spans="1:8" hidden="1" x14ac:dyDescent="0.25">
      <c r="A445" s="32"/>
      <c r="B445" s="35"/>
      <c r="C445" s="36"/>
      <c r="D445" s="36"/>
      <c r="E445" s="37" t="s">
        <v>461</v>
      </c>
      <c r="F445" s="23">
        <f t="shared" si="9"/>
        <v>0</v>
      </c>
      <c r="G445" s="39"/>
      <c r="H445" s="39"/>
    </row>
    <row r="446" spans="1:8" hidden="1" x14ac:dyDescent="0.25">
      <c r="A446" s="32"/>
      <c r="B446" s="35"/>
      <c r="C446" s="36"/>
      <c r="D446" s="36"/>
      <c r="E446" s="37" t="s">
        <v>461</v>
      </c>
      <c r="F446" s="23">
        <f t="shared" si="9"/>
        <v>0</v>
      </c>
      <c r="G446" s="39"/>
      <c r="H446" s="39"/>
    </row>
    <row r="447" spans="1:8" ht="24" hidden="1" x14ac:dyDescent="0.25">
      <c r="A447" s="32">
        <v>2740</v>
      </c>
      <c r="B447" s="27" t="s">
        <v>530</v>
      </c>
      <c r="C447" s="36">
        <v>4</v>
      </c>
      <c r="D447" s="28">
        <v>0</v>
      </c>
      <c r="E447" s="33" t="s">
        <v>252</v>
      </c>
      <c r="F447" s="23">
        <f t="shared" si="9"/>
        <v>0</v>
      </c>
      <c r="G447" s="38">
        <f>SUM(G448)</f>
        <v>0</v>
      </c>
      <c r="H447" s="38">
        <f>SUM(H448)</f>
        <v>0</v>
      </c>
    </row>
    <row r="448" spans="1:8" hidden="1" x14ac:dyDescent="0.25">
      <c r="A448" s="32">
        <v>2741</v>
      </c>
      <c r="B448" s="35" t="s">
        <v>530</v>
      </c>
      <c r="C448" s="36">
        <v>4</v>
      </c>
      <c r="D448" s="36">
        <v>1</v>
      </c>
      <c r="E448" s="37" t="s">
        <v>8</v>
      </c>
      <c r="F448" s="23">
        <f t="shared" si="9"/>
        <v>0</v>
      </c>
      <c r="G448" s="38">
        <f>SUM(G450:G451)</f>
        <v>0</v>
      </c>
      <c r="H448" s="38">
        <f>SUM(H450:H451)</f>
        <v>0</v>
      </c>
    </row>
    <row r="449" spans="1:8" ht="36" hidden="1" x14ac:dyDescent="0.25">
      <c r="A449" s="32"/>
      <c r="B449" s="35"/>
      <c r="C449" s="36"/>
      <c r="D449" s="36"/>
      <c r="E449" s="37" t="s">
        <v>460</v>
      </c>
      <c r="F449" s="23">
        <f t="shared" si="9"/>
        <v>0</v>
      </c>
      <c r="G449" s="39"/>
      <c r="H449" s="39"/>
    </row>
    <row r="450" spans="1:8" hidden="1" x14ac:dyDescent="0.25">
      <c r="A450" s="32"/>
      <c r="B450" s="35"/>
      <c r="C450" s="36"/>
      <c r="D450" s="36"/>
      <c r="E450" s="37" t="s">
        <v>461</v>
      </c>
      <c r="F450" s="23">
        <f t="shared" si="9"/>
        <v>0</v>
      </c>
      <c r="G450" s="39"/>
      <c r="H450" s="39"/>
    </row>
    <row r="451" spans="1:8" hidden="1" x14ac:dyDescent="0.25">
      <c r="A451" s="32"/>
      <c r="B451" s="35"/>
      <c r="C451" s="36"/>
      <c r="D451" s="36"/>
      <c r="E451" s="37" t="s">
        <v>461</v>
      </c>
      <c r="F451" s="23">
        <f t="shared" si="9"/>
        <v>0</v>
      </c>
      <c r="G451" s="39"/>
      <c r="H451" s="39"/>
    </row>
    <row r="452" spans="1:8" ht="24" hidden="1" x14ac:dyDescent="0.25">
      <c r="A452" s="32">
        <v>2750</v>
      </c>
      <c r="B452" s="27" t="s">
        <v>530</v>
      </c>
      <c r="C452" s="36">
        <v>5</v>
      </c>
      <c r="D452" s="28">
        <v>0</v>
      </c>
      <c r="E452" s="33" t="s">
        <v>87</v>
      </c>
      <c r="F452" s="23">
        <f t="shared" si="9"/>
        <v>0</v>
      </c>
      <c r="G452" s="38">
        <f>SUM(G453)</f>
        <v>0</v>
      </c>
      <c r="H452" s="38">
        <f>SUM(H453)</f>
        <v>0</v>
      </c>
    </row>
    <row r="453" spans="1:8" ht="24" hidden="1" x14ac:dyDescent="0.25">
      <c r="A453" s="32">
        <v>2751</v>
      </c>
      <c r="B453" s="35" t="s">
        <v>530</v>
      </c>
      <c r="C453" s="36">
        <v>5</v>
      </c>
      <c r="D453" s="36">
        <v>1</v>
      </c>
      <c r="E453" s="37" t="s">
        <v>11</v>
      </c>
      <c r="F453" s="23">
        <f t="shared" si="9"/>
        <v>0</v>
      </c>
      <c r="G453" s="38">
        <f>SUM(G455:G456)</f>
        <v>0</v>
      </c>
      <c r="H453" s="38">
        <f>SUM(H455:H456)</f>
        <v>0</v>
      </c>
    </row>
    <row r="454" spans="1:8" ht="36" hidden="1" x14ac:dyDescent="0.25">
      <c r="A454" s="32"/>
      <c r="B454" s="35"/>
      <c r="C454" s="36"/>
      <c r="D454" s="36"/>
      <c r="E454" s="37" t="s">
        <v>460</v>
      </c>
      <c r="F454" s="23">
        <f t="shared" si="9"/>
        <v>0</v>
      </c>
      <c r="G454" s="39"/>
      <c r="H454" s="39"/>
    </row>
    <row r="455" spans="1:8" hidden="1" x14ac:dyDescent="0.25">
      <c r="A455" s="32"/>
      <c r="B455" s="35"/>
      <c r="C455" s="36"/>
      <c r="D455" s="36"/>
      <c r="E455" s="37" t="s">
        <v>461</v>
      </c>
      <c r="F455" s="23">
        <f t="shared" si="9"/>
        <v>0</v>
      </c>
      <c r="G455" s="39"/>
      <c r="H455" s="39"/>
    </row>
    <row r="456" spans="1:8" hidden="1" x14ac:dyDescent="0.25">
      <c r="A456" s="32"/>
      <c r="B456" s="35"/>
      <c r="C456" s="36"/>
      <c r="D456" s="36"/>
      <c r="E456" s="37" t="s">
        <v>461</v>
      </c>
      <c r="F456" s="23">
        <f t="shared" si="9"/>
        <v>0</v>
      </c>
      <c r="G456" s="39"/>
      <c r="H456" s="39"/>
    </row>
    <row r="457" spans="1:8" ht="24" hidden="1" x14ac:dyDescent="0.25">
      <c r="A457" s="32">
        <v>2760</v>
      </c>
      <c r="B457" s="27" t="s">
        <v>530</v>
      </c>
      <c r="C457" s="36">
        <v>6</v>
      </c>
      <c r="D457" s="28">
        <v>0</v>
      </c>
      <c r="E457" s="33" t="s">
        <v>254</v>
      </c>
      <c r="F457" s="23">
        <f t="shared" si="9"/>
        <v>0</v>
      </c>
      <c r="G457" s="38">
        <f>SUM(G458+G462)</f>
        <v>0</v>
      </c>
      <c r="H457" s="38">
        <f>SUM(H458+H462)</f>
        <v>0</v>
      </c>
    </row>
    <row r="458" spans="1:8" ht="24" hidden="1" x14ac:dyDescent="0.25">
      <c r="A458" s="32">
        <v>2761</v>
      </c>
      <c r="B458" s="35" t="s">
        <v>530</v>
      </c>
      <c r="C458" s="36">
        <v>6</v>
      </c>
      <c r="D458" s="36">
        <v>1</v>
      </c>
      <c r="E458" s="37" t="s">
        <v>531</v>
      </c>
      <c r="F458" s="23">
        <f t="shared" si="9"/>
        <v>0</v>
      </c>
      <c r="G458" s="38">
        <f>SUM(G460:G461)</f>
        <v>0</v>
      </c>
      <c r="H458" s="38">
        <f>SUM(H460:H461)</f>
        <v>0</v>
      </c>
    </row>
    <row r="459" spans="1:8" ht="36" hidden="1" x14ac:dyDescent="0.25">
      <c r="A459" s="32"/>
      <c r="B459" s="35"/>
      <c r="C459" s="36"/>
      <c r="D459" s="36"/>
      <c r="E459" s="37" t="s">
        <v>460</v>
      </c>
      <c r="F459" s="23">
        <f t="shared" si="9"/>
        <v>0</v>
      </c>
      <c r="G459" s="39"/>
      <c r="H459" s="39"/>
    </row>
    <row r="460" spans="1:8" hidden="1" x14ac:dyDescent="0.25">
      <c r="A460" s="32"/>
      <c r="B460" s="35"/>
      <c r="C460" s="36"/>
      <c r="D460" s="36"/>
      <c r="E460" s="37" t="s">
        <v>461</v>
      </c>
      <c r="F460" s="23">
        <f t="shared" si="9"/>
        <v>0</v>
      </c>
      <c r="G460" s="39"/>
      <c r="H460" s="39"/>
    </row>
    <row r="461" spans="1:8" hidden="1" x14ac:dyDescent="0.25">
      <c r="A461" s="32"/>
      <c r="B461" s="35"/>
      <c r="C461" s="36"/>
      <c r="D461" s="36"/>
      <c r="E461" s="37" t="s">
        <v>461</v>
      </c>
      <c r="F461" s="23">
        <f t="shared" si="9"/>
        <v>0</v>
      </c>
      <c r="G461" s="39"/>
      <c r="H461" s="39"/>
    </row>
    <row r="462" spans="1:8" hidden="1" x14ac:dyDescent="0.25">
      <c r="A462" s="32">
        <v>2762</v>
      </c>
      <c r="B462" s="35" t="s">
        <v>530</v>
      </c>
      <c r="C462" s="36">
        <v>6</v>
      </c>
      <c r="D462" s="36">
        <v>2</v>
      </c>
      <c r="E462" s="37" t="s">
        <v>13</v>
      </c>
      <c r="F462" s="23">
        <f t="shared" si="9"/>
        <v>0</v>
      </c>
      <c r="G462" s="38">
        <f>SUM(G464:G465)</f>
        <v>0</v>
      </c>
      <c r="H462" s="38">
        <f>SUM(H464:H465)</f>
        <v>0</v>
      </c>
    </row>
    <row r="463" spans="1:8" ht="36" hidden="1" x14ac:dyDescent="0.25">
      <c r="A463" s="32"/>
      <c r="B463" s="35"/>
      <c r="C463" s="36"/>
      <c r="D463" s="36"/>
      <c r="E463" s="37" t="s">
        <v>460</v>
      </c>
      <c r="F463" s="23">
        <f t="shared" si="9"/>
        <v>0</v>
      </c>
      <c r="G463" s="39"/>
      <c r="H463" s="39"/>
    </row>
    <row r="464" spans="1:8" hidden="1" x14ac:dyDescent="0.25">
      <c r="A464" s="32"/>
      <c r="B464" s="35"/>
      <c r="C464" s="36"/>
      <c r="D464" s="36"/>
      <c r="E464" s="37" t="s">
        <v>461</v>
      </c>
      <c r="F464" s="23">
        <f t="shared" si="9"/>
        <v>0</v>
      </c>
      <c r="G464" s="39"/>
      <c r="H464" s="39"/>
    </row>
    <row r="465" spans="1:8" ht="56.25" hidden="1" customHeight="1" x14ac:dyDescent="0.25">
      <c r="A465" s="32"/>
      <c r="B465" s="35"/>
      <c r="C465" s="36"/>
      <c r="D465" s="36"/>
      <c r="E465" s="37" t="s">
        <v>461</v>
      </c>
      <c r="F465" s="23">
        <f t="shared" si="9"/>
        <v>0</v>
      </c>
      <c r="G465" s="39"/>
      <c r="H465" s="39"/>
    </row>
    <row r="466" spans="1:8" s="31" customFormat="1" ht="12" customHeight="1" x14ac:dyDescent="0.2">
      <c r="A466" s="26">
        <v>2800</v>
      </c>
      <c r="B466" s="27" t="s">
        <v>532</v>
      </c>
      <c r="C466" s="36">
        <v>0</v>
      </c>
      <c r="D466" s="28">
        <v>0</v>
      </c>
      <c r="E466" s="46" t="s">
        <v>924</v>
      </c>
      <c r="F466" s="23">
        <f t="shared" si="9"/>
        <v>20400</v>
      </c>
      <c r="G466" s="38">
        <f>SUM(G472+G507+G520)</f>
        <v>11700</v>
      </c>
      <c r="H466" s="38">
        <f>SUM(H472)</f>
        <v>8700</v>
      </c>
    </row>
    <row r="467" spans="1:8" ht="13.5" hidden="1" customHeight="1" x14ac:dyDescent="0.25">
      <c r="A467" s="32">
        <v>2810</v>
      </c>
      <c r="B467" s="35" t="s">
        <v>532</v>
      </c>
      <c r="C467" s="36">
        <v>1</v>
      </c>
      <c r="D467" s="36">
        <v>0</v>
      </c>
      <c r="E467" s="33" t="s">
        <v>255</v>
      </c>
      <c r="F467" s="23">
        <f t="shared" si="9"/>
        <v>0</v>
      </c>
      <c r="G467" s="38">
        <f>SUM(G468)</f>
        <v>0</v>
      </c>
      <c r="H467" s="38">
        <f>SUM(H468)</f>
        <v>0</v>
      </c>
    </row>
    <row r="468" spans="1:8" x14ac:dyDescent="0.25">
      <c r="A468" s="32">
        <v>2811</v>
      </c>
      <c r="B468" s="35" t="s">
        <v>532</v>
      </c>
      <c r="C468" s="36">
        <v>1</v>
      </c>
      <c r="D468" s="36">
        <v>1</v>
      </c>
      <c r="E468" s="37" t="s">
        <v>17</v>
      </c>
      <c r="F468" s="23">
        <f t="shared" si="9"/>
        <v>0</v>
      </c>
      <c r="G468" s="38">
        <v>0</v>
      </c>
      <c r="H468" s="38">
        <f>SUM(H470:H471)</f>
        <v>0</v>
      </c>
    </row>
    <row r="469" spans="1:8" ht="36" x14ac:dyDescent="0.25">
      <c r="A469" s="32"/>
      <c r="B469" s="35"/>
      <c r="C469" s="36"/>
      <c r="D469" s="36"/>
      <c r="E469" s="37" t="s">
        <v>460</v>
      </c>
      <c r="F469" s="23">
        <f t="shared" si="9"/>
        <v>0</v>
      </c>
      <c r="G469" s="39"/>
      <c r="H469" s="39"/>
    </row>
    <row r="470" spans="1:8" x14ac:dyDescent="0.25">
      <c r="A470" s="32"/>
      <c r="B470" s="35"/>
      <c r="C470" s="36"/>
      <c r="D470" s="36">
        <v>4261</v>
      </c>
      <c r="E470" s="142" t="s">
        <v>934</v>
      </c>
      <c r="F470" s="23">
        <f t="shared" si="9"/>
        <v>0</v>
      </c>
      <c r="G470" s="39">
        <v>0</v>
      </c>
      <c r="H470" s="39"/>
    </row>
    <row r="471" spans="1:8" hidden="1" x14ac:dyDescent="0.25">
      <c r="A471" s="32"/>
      <c r="B471" s="35"/>
      <c r="C471" s="36"/>
      <c r="D471" s="36"/>
      <c r="E471" s="37" t="s">
        <v>461</v>
      </c>
      <c r="F471" s="23">
        <f t="shared" si="9"/>
        <v>0</v>
      </c>
      <c r="G471" s="39"/>
      <c r="H471" s="39"/>
    </row>
    <row r="472" spans="1:8" x14ac:dyDescent="0.25">
      <c r="A472" s="32">
        <v>2820</v>
      </c>
      <c r="B472" s="27" t="s">
        <v>532</v>
      </c>
      <c r="C472" s="28">
        <v>2</v>
      </c>
      <c r="D472" s="28">
        <v>0</v>
      </c>
      <c r="E472" s="33" t="s">
        <v>256</v>
      </c>
      <c r="F472" s="23">
        <f t="shared" si="9"/>
        <v>14100</v>
      </c>
      <c r="G472" s="38">
        <f>SUM(G473,G477,G481,G489,G493,G497,G501,)</f>
        <v>5400</v>
      </c>
      <c r="H472" s="38">
        <f>SUM(H473,H477,H481,H489,H493,H497,H501)</f>
        <v>8700</v>
      </c>
    </row>
    <row r="473" spans="1:8" hidden="1" x14ac:dyDescent="0.25">
      <c r="A473" s="32">
        <v>2821</v>
      </c>
      <c r="B473" s="35" t="s">
        <v>532</v>
      </c>
      <c r="C473" s="36">
        <v>2</v>
      </c>
      <c r="D473" s="36">
        <v>1</v>
      </c>
      <c r="E473" s="37" t="s">
        <v>533</v>
      </c>
      <c r="F473" s="23">
        <f t="shared" si="9"/>
        <v>0</v>
      </c>
      <c r="G473" s="38">
        <f>SUM(G475:G476)</f>
        <v>0</v>
      </c>
      <c r="H473" s="38">
        <f>SUM(H475:H476)</f>
        <v>0</v>
      </c>
    </row>
    <row r="474" spans="1:8" ht="36" hidden="1" x14ac:dyDescent="0.25">
      <c r="A474" s="32"/>
      <c r="B474" s="35"/>
      <c r="C474" s="36"/>
      <c r="D474" s="36"/>
      <c r="E474" s="37" t="s">
        <v>460</v>
      </c>
      <c r="F474" s="23">
        <f t="shared" si="9"/>
        <v>0</v>
      </c>
      <c r="G474" s="39"/>
      <c r="H474" s="39"/>
    </row>
    <row r="475" spans="1:8" hidden="1" x14ac:dyDescent="0.25">
      <c r="A475" s="32"/>
      <c r="B475" s="35"/>
      <c r="C475" s="36"/>
      <c r="D475" s="36"/>
      <c r="E475" s="37" t="s">
        <v>461</v>
      </c>
      <c r="F475" s="23">
        <f t="shared" si="9"/>
        <v>0</v>
      </c>
      <c r="G475" s="39"/>
      <c r="H475" s="39"/>
    </row>
    <row r="476" spans="1:8" hidden="1" x14ac:dyDescent="0.25">
      <c r="A476" s="32"/>
      <c r="B476" s="35"/>
      <c r="C476" s="36"/>
      <c r="D476" s="36"/>
      <c r="E476" s="37" t="s">
        <v>461</v>
      </c>
      <c r="F476" s="23">
        <f t="shared" si="9"/>
        <v>0</v>
      </c>
      <c r="G476" s="39"/>
      <c r="H476" s="39"/>
    </row>
    <row r="477" spans="1:8" hidden="1" x14ac:dyDescent="0.25">
      <c r="A477" s="32">
        <v>2822</v>
      </c>
      <c r="B477" s="35" t="s">
        <v>532</v>
      </c>
      <c r="C477" s="36">
        <v>2</v>
      </c>
      <c r="D477" s="36">
        <v>2</v>
      </c>
      <c r="E477" s="37" t="s">
        <v>534</v>
      </c>
      <c r="F477" s="23">
        <f t="shared" si="9"/>
        <v>0</v>
      </c>
      <c r="G477" s="38">
        <f>SUM(G479:G480)</f>
        <v>0</v>
      </c>
      <c r="H477" s="38">
        <f>SUM(H479:H480)</f>
        <v>0</v>
      </c>
    </row>
    <row r="478" spans="1:8" ht="36" hidden="1" x14ac:dyDescent="0.25">
      <c r="A478" s="32"/>
      <c r="B478" s="35"/>
      <c r="C478" s="36"/>
      <c r="D478" s="36"/>
      <c r="E478" s="37" t="s">
        <v>460</v>
      </c>
      <c r="F478" s="23">
        <f t="shared" si="9"/>
        <v>0</v>
      </c>
      <c r="G478" s="39"/>
      <c r="H478" s="39"/>
    </row>
    <row r="479" spans="1:8" hidden="1" x14ac:dyDescent="0.25">
      <c r="A479" s="32"/>
      <c r="B479" s="35"/>
      <c r="C479" s="36"/>
      <c r="D479" s="36"/>
      <c r="E479" s="37" t="s">
        <v>461</v>
      </c>
      <c r="F479" s="23">
        <f t="shared" si="9"/>
        <v>0</v>
      </c>
      <c r="G479" s="39"/>
      <c r="H479" s="39"/>
    </row>
    <row r="480" spans="1:8" hidden="1" x14ac:dyDescent="0.25">
      <c r="A480" s="32"/>
      <c r="B480" s="35"/>
      <c r="C480" s="36"/>
      <c r="D480" s="36"/>
      <c r="E480" s="37" t="s">
        <v>461</v>
      </c>
      <c r="F480" s="23">
        <f t="shared" si="9"/>
        <v>0</v>
      </c>
      <c r="G480" s="39"/>
      <c r="H480" s="39"/>
    </row>
    <row r="481" spans="1:8" x14ac:dyDescent="0.25">
      <c r="A481" s="32">
        <v>2823</v>
      </c>
      <c r="B481" s="35" t="s">
        <v>532</v>
      </c>
      <c r="C481" s="36">
        <v>2</v>
      </c>
      <c r="D481" s="36">
        <v>3</v>
      </c>
      <c r="E481" s="37" t="s">
        <v>566</v>
      </c>
      <c r="F481" s="23">
        <f t="shared" si="9"/>
        <v>8600</v>
      </c>
      <c r="G481" s="38">
        <f>SUM(G483:G484,G485)</f>
        <v>1900</v>
      </c>
      <c r="H481" s="38">
        <f>SUM(H483:H489)</f>
        <v>6700</v>
      </c>
    </row>
    <row r="482" spans="1:8" ht="36" x14ac:dyDescent="0.25">
      <c r="A482" s="32"/>
      <c r="B482" s="35"/>
      <c r="C482" s="36"/>
      <c r="D482" s="36"/>
      <c r="E482" s="37" t="s">
        <v>460</v>
      </c>
      <c r="F482" s="23">
        <f t="shared" si="9"/>
        <v>0</v>
      </c>
      <c r="G482" s="39"/>
      <c r="H482" s="39"/>
    </row>
    <row r="483" spans="1:8" x14ac:dyDescent="0.25">
      <c r="A483" s="32"/>
      <c r="B483" s="35"/>
      <c r="C483" s="36"/>
      <c r="D483" s="36">
        <v>4239</v>
      </c>
      <c r="E483" s="41" t="s">
        <v>335</v>
      </c>
      <c r="F483" s="23">
        <f t="shared" si="9"/>
        <v>900</v>
      </c>
      <c r="G483" s="39">
        <v>900</v>
      </c>
      <c r="H483" s="39"/>
    </row>
    <row r="484" spans="1:8" x14ac:dyDescent="0.25">
      <c r="A484" s="32"/>
      <c r="B484" s="35"/>
      <c r="C484" s="36"/>
      <c r="D484" s="40">
        <v>4261</v>
      </c>
      <c r="E484" s="41" t="s">
        <v>344</v>
      </c>
      <c r="F484" s="23">
        <f t="shared" si="9"/>
        <v>0</v>
      </c>
      <c r="G484" s="39"/>
      <c r="H484" s="39"/>
    </row>
    <row r="485" spans="1:8" x14ac:dyDescent="0.25">
      <c r="A485" s="32"/>
      <c r="B485" s="35"/>
      <c r="C485" s="36"/>
      <c r="D485" s="40">
        <v>4269</v>
      </c>
      <c r="E485" s="44" t="s">
        <v>350</v>
      </c>
      <c r="F485" s="23">
        <f t="shared" si="9"/>
        <v>1000</v>
      </c>
      <c r="G485" s="39">
        <v>1000</v>
      </c>
      <c r="H485" s="39"/>
    </row>
    <row r="486" spans="1:8" ht="24" x14ac:dyDescent="0.25">
      <c r="A486" s="32"/>
      <c r="B486" s="35"/>
      <c r="C486" s="36"/>
      <c r="D486" s="36">
        <v>5113</v>
      </c>
      <c r="E486" s="44" t="s">
        <v>450</v>
      </c>
      <c r="F486" s="23">
        <f t="shared" si="9"/>
        <v>5700</v>
      </c>
      <c r="G486" s="39"/>
      <c r="H486" s="39">
        <v>5700</v>
      </c>
    </row>
    <row r="487" spans="1:8" x14ac:dyDescent="0.25">
      <c r="A487" s="32"/>
      <c r="B487" s="35"/>
      <c r="C487" s="36"/>
      <c r="D487" s="36">
        <v>5122</v>
      </c>
      <c r="E487" s="44" t="s">
        <v>446</v>
      </c>
      <c r="F487" s="23">
        <f t="shared" si="9"/>
        <v>0</v>
      </c>
      <c r="G487" s="39"/>
      <c r="H487" s="39">
        <v>0</v>
      </c>
    </row>
    <row r="488" spans="1:8" x14ac:dyDescent="0.25">
      <c r="A488" s="32"/>
      <c r="B488" s="35"/>
      <c r="C488" s="36"/>
      <c r="D488" s="36">
        <v>5134</v>
      </c>
      <c r="E488" s="44" t="s">
        <v>1017</v>
      </c>
      <c r="F488" s="23">
        <f t="shared" si="9"/>
        <v>1000</v>
      </c>
      <c r="G488" s="39"/>
      <c r="H488" s="39">
        <v>1000</v>
      </c>
    </row>
    <row r="489" spans="1:8" x14ac:dyDescent="0.25">
      <c r="A489" s="32">
        <v>2824</v>
      </c>
      <c r="B489" s="35" t="s">
        <v>532</v>
      </c>
      <c r="C489" s="36">
        <v>2</v>
      </c>
      <c r="D489" s="36">
        <v>4</v>
      </c>
      <c r="E489" s="37" t="s">
        <v>535</v>
      </c>
      <c r="F489" s="23">
        <f t="shared" si="9"/>
        <v>2500</v>
      </c>
      <c r="G489" s="38">
        <f>SUM(G491:G492)</f>
        <v>2500</v>
      </c>
      <c r="H489" s="38">
        <f>SUM(H491:H492)</f>
        <v>0</v>
      </c>
    </row>
    <row r="490" spans="1:8" ht="36" x14ac:dyDescent="0.25">
      <c r="A490" s="32"/>
      <c r="B490" s="35"/>
      <c r="C490" s="36"/>
      <c r="D490" s="36"/>
      <c r="E490" s="37" t="s">
        <v>460</v>
      </c>
      <c r="F490" s="23">
        <f t="shared" si="9"/>
        <v>0</v>
      </c>
      <c r="G490" s="39"/>
      <c r="H490" s="39"/>
    </row>
    <row r="491" spans="1:8" x14ac:dyDescent="0.25">
      <c r="A491" s="32"/>
      <c r="B491" s="35"/>
      <c r="C491" s="36"/>
      <c r="D491" s="40">
        <v>4239</v>
      </c>
      <c r="E491" s="41" t="s">
        <v>335</v>
      </c>
      <c r="F491" s="23">
        <f>SUM(G491:H491)</f>
        <v>2500</v>
      </c>
      <c r="G491" s="39">
        <v>2500</v>
      </c>
      <c r="H491" s="39"/>
    </row>
    <row r="492" spans="1:8" hidden="1" x14ac:dyDescent="0.25">
      <c r="A492" s="32"/>
      <c r="B492" s="35"/>
      <c r="C492" s="36"/>
      <c r="D492" s="36"/>
      <c r="E492" s="37" t="s">
        <v>461</v>
      </c>
      <c r="F492" s="23">
        <f t="shared" si="9"/>
        <v>0</v>
      </c>
      <c r="G492" s="39"/>
      <c r="H492" s="39"/>
    </row>
    <row r="493" spans="1:8" hidden="1" x14ac:dyDescent="0.25">
      <c r="A493" s="32">
        <v>2825</v>
      </c>
      <c r="B493" s="35" t="s">
        <v>532</v>
      </c>
      <c r="C493" s="36">
        <v>2</v>
      </c>
      <c r="D493" s="36">
        <v>5</v>
      </c>
      <c r="E493" s="37" t="s">
        <v>536</v>
      </c>
      <c r="F493" s="23">
        <f t="shared" si="9"/>
        <v>0</v>
      </c>
      <c r="G493" s="38">
        <f>SUM(G495:G496)</f>
        <v>0</v>
      </c>
      <c r="H493" s="38">
        <f>SUM(H495:H496)</f>
        <v>0</v>
      </c>
    </row>
    <row r="494" spans="1:8" ht="36" hidden="1" x14ac:dyDescent="0.25">
      <c r="A494" s="32"/>
      <c r="B494" s="35"/>
      <c r="C494" s="36"/>
      <c r="D494" s="36"/>
      <c r="E494" s="37" t="s">
        <v>460</v>
      </c>
      <c r="F494" s="23">
        <f t="shared" si="9"/>
        <v>0</v>
      </c>
      <c r="G494" s="39"/>
      <c r="H494" s="39"/>
    </row>
    <row r="495" spans="1:8" hidden="1" x14ac:dyDescent="0.25">
      <c r="A495" s="32"/>
      <c r="B495" s="35"/>
      <c r="C495" s="36"/>
      <c r="D495" s="36"/>
      <c r="E495" s="37" t="s">
        <v>461</v>
      </c>
      <c r="F495" s="23">
        <f t="shared" si="9"/>
        <v>0</v>
      </c>
      <c r="G495" s="39"/>
      <c r="H495" s="39"/>
    </row>
    <row r="496" spans="1:8" hidden="1" x14ac:dyDescent="0.25">
      <c r="A496" s="32"/>
      <c r="B496" s="35"/>
      <c r="C496" s="36"/>
      <c r="D496" s="36"/>
      <c r="E496" s="37" t="s">
        <v>461</v>
      </c>
      <c r="F496" s="23">
        <f t="shared" si="9"/>
        <v>0</v>
      </c>
      <c r="G496" s="39"/>
      <c r="H496" s="39"/>
    </row>
    <row r="497" spans="1:8" hidden="1" x14ac:dyDescent="0.25">
      <c r="A497" s="32">
        <v>2826</v>
      </c>
      <c r="B497" s="35" t="s">
        <v>532</v>
      </c>
      <c r="C497" s="36">
        <v>2</v>
      </c>
      <c r="D497" s="36">
        <v>6</v>
      </c>
      <c r="E497" s="37" t="s">
        <v>537</v>
      </c>
      <c r="F497" s="23">
        <f t="shared" si="9"/>
        <v>0</v>
      </c>
      <c r="G497" s="38">
        <f>SUM(G499:G500)</f>
        <v>0</v>
      </c>
      <c r="H497" s="38">
        <f>SUM(H499:H500)</f>
        <v>0</v>
      </c>
    </row>
    <row r="498" spans="1:8" ht="36" hidden="1" x14ac:dyDescent="0.25">
      <c r="A498" s="32"/>
      <c r="B498" s="35"/>
      <c r="C498" s="36"/>
      <c r="D498" s="36"/>
      <c r="E498" s="37" t="s">
        <v>460</v>
      </c>
      <c r="F498" s="23">
        <f t="shared" si="9"/>
        <v>0</v>
      </c>
      <c r="G498" s="39"/>
      <c r="H498" s="39"/>
    </row>
    <row r="499" spans="1:8" hidden="1" x14ac:dyDescent="0.25">
      <c r="A499" s="32"/>
      <c r="B499" s="35"/>
      <c r="C499" s="36"/>
      <c r="D499" s="36"/>
      <c r="E499" s="37" t="s">
        <v>461</v>
      </c>
      <c r="F499" s="23">
        <f t="shared" si="9"/>
        <v>0</v>
      </c>
      <c r="G499" s="39"/>
      <c r="H499" s="39"/>
    </row>
    <row r="500" spans="1:8" hidden="1" x14ac:dyDescent="0.25">
      <c r="A500" s="32"/>
      <c r="B500" s="35"/>
      <c r="C500" s="36"/>
      <c r="D500" s="36"/>
      <c r="E500" s="37" t="s">
        <v>461</v>
      </c>
      <c r="F500" s="23">
        <f t="shared" si="9"/>
        <v>0</v>
      </c>
      <c r="G500" s="39"/>
      <c r="H500" s="39"/>
    </row>
    <row r="501" spans="1:8" ht="24" x14ac:dyDescent="0.25">
      <c r="A501" s="32">
        <v>2827</v>
      </c>
      <c r="B501" s="35" t="s">
        <v>532</v>
      </c>
      <c r="C501" s="36">
        <v>2</v>
      </c>
      <c r="D501" s="36">
        <v>7</v>
      </c>
      <c r="E501" s="37" t="s">
        <v>538</v>
      </c>
      <c r="F501" s="23">
        <f t="shared" si="9"/>
        <v>3000</v>
      </c>
      <c r="G501" s="38">
        <f>SUM(G503:G506)</f>
        <v>1000</v>
      </c>
      <c r="H501" s="38">
        <f>SUM(H503:H509)</f>
        <v>2000</v>
      </c>
    </row>
    <row r="502" spans="1:8" ht="36" x14ac:dyDescent="0.25">
      <c r="A502" s="32"/>
      <c r="B502" s="35"/>
      <c r="C502" s="36"/>
      <c r="D502" s="36"/>
      <c r="E502" s="37" t="s">
        <v>460</v>
      </c>
      <c r="F502" s="23">
        <f t="shared" si="9"/>
        <v>0</v>
      </c>
      <c r="G502" s="39"/>
      <c r="H502" s="39"/>
    </row>
    <row r="503" spans="1:8" ht="24" x14ac:dyDescent="0.25">
      <c r="A503" s="32"/>
      <c r="B503" s="35"/>
      <c r="C503" s="36"/>
      <c r="D503" s="36">
        <v>4251</v>
      </c>
      <c r="E503" s="41" t="s">
        <v>337</v>
      </c>
      <c r="F503" s="23">
        <f>SUM(G503:H503)</f>
        <v>1000</v>
      </c>
      <c r="G503" s="39">
        <v>1000</v>
      </c>
      <c r="H503" s="39">
        <v>0</v>
      </c>
    </row>
    <row r="504" spans="1:8" x14ac:dyDescent="0.25">
      <c r="A504" s="32"/>
      <c r="B504" s="35"/>
      <c r="C504" s="36"/>
      <c r="D504" s="36">
        <v>5112</v>
      </c>
      <c r="E504" s="44" t="s">
        <v>449</v>
      </c>
      <c r="F504" s="23">
        <f t="shared" ref="F504:F516" si="10">SUM(G504:H504)</f>
        <v>1000</v>
      </c>
      <c r="G504" s="39"/>
      <c r="H504" s="39">
        <v>1000</v>
      </c>
    </row>
    <row r="505" spans="1:8" ht="24" x14ac:dyDescent="0.25">
      <c r="A505" s="32"/>
      <c r="B505" s="35"/>
      <c r="C505" s="36"/>
      <c r="D505" s="36">
        <v>5113</v>
      </c>
      <c r="E505" s="44" t="s">
        <v>450</v>
      </c>
      <c r="F505" s="23">
        <f t="shared" si="10"/>
        <v>1000</v>
      </c>
      <c r="G505" s="39">
        <v>0</v>
      </c>
      <c r="H505" s="39">
        <v>1000</v>
      </c>
    </row>
    <row r="506" spans="1:8" x14ac:dyDescent="0.25">
      <c r="A506" s="32"/>
      <c r="B506" s="35"/>
      <c r="C506" s="36"/>
      <c r="D506" s="40">
        <v>5134</v>
      </c>
      <c r="E506" s="44" t="s">
        <v>1017</v>
      </c>
      <c r="F506" s="23">
        <f t="shared" si="10"/>
        <v>0</v>
      </c>
      <c r="G506" s="39"/>
      <c r="H506" s="39">
        <v>0</v>
      </c>
    </row>
    <row r="507" spans="1:8" ht="26.25" customHeight="1" x14ac:dyDescent="0.25">
      <c r="A507" s="32">
        <v>2830</v>
      </c>
      <c r="B507" s="27" t="s">
        <v>532</v>
      </c>
      <c r="C507" s="28">
        <v>3</v>
      </c>
      <c r="D507" s="28">
        <v>0</v>
      </c>
      <c r="E507" s="33" t="s">
        <v>257</v>
      </c>
      <c r="F507" s="23">
        <f t="shared" si="10"/>
        <v>1000</v>
      </c>
      <c r="G507" s="38">
        <f>SUM(G508,G512,G516)</f>
        <v>1000</v>
      </c>
      <c r="H507" s="38">
        <f>SUM(H508,H512,H516)</f>
        <v>0</v>
      </c>
    </row>
    <row r="508" spans="1:8" hidden="1" x14ac:dyDescent="0.25">
      <c r="A508" s="32">
        <v>2831</v>
      </c>
      <c r="B508" s="35" t="s">
        <v>532</v>
      </c>
      <c r="C508" s="36">
        <v>3</v>
      </c>
      <c r="D508" s="36">
        <v>1</v>
      </c>
      <c r="E508" s="37" t="s">
        <v>567</v>
      </c>
      <c r="F508" s="23">
        <f t="shared" si="10"/>
        <v>0</v>
      </c>
      <c r="G508" s="38">
        <f>SUM(G510:G511)</f>
        <v>0</v>
      </c>
      <c r="H508" s="38">
        <f>SUM(H510:H511)</f>
        <v>0</v>
      </c>
    </row>
    <row r="509" spans="1:8" ht="36" hidden="1" x14ac:dyDescent="0.25">
      <c r="A509" s="32"/>
      <c r="B509" s="35"/>
      <c r="C509" s="36"/>
      <c r="D509" s="36"/>
      <c r="E509" s="37" t="s">
        <v>460</v>
      </c>
      <c r="F509" s="23">
        <f t="shared" si="10"/>
        <v>0</v>
      </c>
      <c r="G509" s="39"/>
      <c r="H509" s="39"/>
    </row>
    <row r="510" spans="1:8" hidden="1" x14ac:dyDescent="0.25">
      <c r="A510" s="32"/>
      <c r="B510" s="35"/>
      <c r="C510" s="36"/>
      <c r="D510" s="36"/>
      <c r="E510" s="37" t="s">
        <v>461</v>
      </c>
      <c r="F510" s="23">
        <f t="shared" si="10"/>
        <v>0</v>
      </c>
      <c r="G510" s="39"/>
      <c r="H510" s="39"/>
    </row>
    <row r="511" spans="1:8" hidden="1" x14ac:dyDescent="0.25">
      <c r="A511" s="32"/>
      <c r="B511" s="35"/>
      <c r="C511" s="36"/>
      <c r="D511" s="36"/>
      <c r="E511" s="37" t="s">
        <v>461</v>
      </c>
      <c r="F511" s="23">
        <f t="shared" si="10"/>
        <v>0</v>
      </c>
      <c r="G511" s="39"/>
      <c r="H511" s="39"/>
    </row>
    <row r="512" spans="1:8" hidden="1" x14ac:dyDescent="0.25">
      <c r="A512" s="32">
        <v>2832</v>
      </c>
      <c r="B512" s="35" t="s">
        <v>532</v>
      </c>
      <c r="C512" s="36">
        <v>3</v>
      </c>
      <c r="D512" s="36">
        <v>2</v>
      </c>
      <c r="E512" s="37" t="s">
        <v>574</v>
      </c>
      <c r="F512" s="23">
        <f t="shared" si="10"/>
        <v>0</v>
      </c>
      <c r="G512" s="38">
        <f>SUM(G514:G515)</f>
        <v>0</v>
      </c>
      <c r="H512" s="38">
        <f>SUM(H514:H515)</f>
        <v>0</v>
      </c>
    </row>
    <row r="513" spans="1:8" ht="36" hidden="1" x14ac:dyDescent="0.25">
      <c r="A513" s="32"/>
      <c r="B513" s="35"/>
      <c r="C513" s="36"/>
      <c r="D513" s="36"/>
      <c r="E513" s="37" t="s">
        <v>460</v>
      </c>
      <c r="F513" s="23">
        <f t="shared" si="10"/>
        <v>0</v>
      </c>
      <c r="G513" s="39"/>
      <c r="H513" s="39"/>
    </row>
    <row r="514" spans="1:8" hidden="1" x14ac:dyDescent="0.25">
      <c r="A514" s="32"/>
      <c r="B514" s="35"/>
      <c r="C514" s="36"/>
      <c r="D514" s="36"/>
      <c r="E514" s="37" t="s">
        <v>461</v>
      </c>
      <c r="F514" s="23">
        <f t="shared" si="10"/>
        <v>0</v>
      </c>
      <c r="G514" s="39"/>
      <c r="H514" s="39"/>
    </row>
    <row r="515" spans="1:8" hidden="1" x14ac:dyDescent="0.25">
      <c r="A515" s="32"/>
      <c r="B515" s="35"/>
      <c r="C515" s="36"/>
      <c r="D515" s="36"/>
      <c r="E515" s="37" t="s">
        <v>461</v>
      </c>
      <c r="F515" s="23">
        <f t="shared" si="10"/>
        <v>0</v>
      </c>
      <c r="G515" s="39"/>
      <c r="H515" s="39"/>
    </row>
    <row r="516" spans="1:8" x14ac:dyDescent="0.25">
      <c r="A516" s="32">
        <v>2833</v>
      </c>
      <c r="B516" s="35" t="s">
        <v>532</v>
      </c>
      <c r="C516" s="36">
        <v>3</v>
      </c>
      <c r="D516" s="36">
        <v>3</v>
      </c>
      <c r="E516" s="37" t="s">
        <v>575</v>
      </c>
      <c r="F516" s="23">
        <f t="shared" si="10"/>
        <v>1000</v>
      </c>
      <c r="G516" s="38">
        <f>SUM(G518:G519)</f>
        <v>1000</v>
      </c>
      <c r="H516" s="38">
        <f>SUM(H518:H519)</f>
        <v>0</v>
      </c>
    </row>
    <row r="517" spans="1:8" ht="36" x14ac:dyDescent="0.25">
      <c r="A517" s="32"/>
      <c r="B517" s="35"/>
      <c r="C517" s="36"/>
      <c r="D517" s="36"/>
      <c r="E517" s="37" t="s">
        <v>460</v>
      </c>
      <c r="F517" s="23">
        <f t="shared" ref="F517:F590" si="11">SUM(G517:H517)</f>
        <v>0</v>
      </c>
      <c r="G517" s="39"/>
      <c r="H517" s="39"/>
    </row>
    <row r="518" spans="1:8" x14ac:dyDescent="0.25">
      <c r="A518" s="32"/>
      <c r="B518" s="35"/>
      <c r="C518" s="36"/>
      <c r="D518" s="40">
        <v>4234</v>
      </c>
      <c r="E518" s="41" t="s">
        <v>331</v>
      </c>
      <c r="F518" s="23">
        <f t="shared" si="11"/>
        <v>1000</v>
      </c>
      <c r="G518" s="39">
        <v>1000</v>
      </c>
      <c r="H518" s="39"/>
    </row>
    <row r="519" spans="1:8" x14ac:dyDescent="0.25">
      <c r="A519" s="32"/>
      <c r="B519" s="35"/>
      <c r="C519" s="36"/>
      <c r="D519" s="36"/>
      <c r="E519" s="37" t="s">
        <v>461</v>
      </c>
      <c r="F519" s="23">
        <f t="shared" si="11"/>
        <v>0</v>
      </c>
      <c r="G519" s="39"/>
      <c r="H519" s="39"/>
    </row>
    <row r="520" spans="1:8" ht="24.75" customHeight="1" x14ac:dyDescent="0.25">
      <c r="A520" s="32">
        <v>2840</v>
      </c>
      <c r="B520" s="27" t="s">
        <v>532</v>
      </c>
      <c r="C520" s="28">
        <v>4</v>
      </c>
      <c r="D520" s="28">
        <v>0</v>
      </c>
      <c r="E520" s="33" t="s">
        <v>258</v>
      </c>
      <c r="F520" s="23">
        <f t="shared" si="11"/>
        <v>5300</v>
      </c>
      <c r="G520" s="38">
        <f>SUM(G521,G527,G531)</f>
        <v>5300</v>
      </c>
      <c r="H520" s="38">
        <f>SUM(H521,H527,H531)</f>
        <v>0</v>
      </c>
    </row>
    <row r="521" spans="1:8" ht="14.25" customHeight="1" x14ac:dyDescent="0.25">
      <c r="A521" s="32">
        <v>2841</v>
      </c>
      <c r="B521" s="35" t="s">
        <v>532</v>
      </c>
      <c r="C521" s="36">
        <v>4</v>
      </c>
      <c r="D521" s="36">
        <v>1</v>
      </c>
      <c r="E521" s="37" t="s">
        <v>577</v>
      </c>
      <c r="F521" s="23">
        <f t="shared" si="11"/>
        <v>3300</v>
      </c>
      <c r="G521" s="38">
        <f>SUM(G523:G526)</f>
        <v>3300</v>
      </c>
      <c r="H521" s="38">
        <f>SUM(H523:H526)</f>
        <v>0</v>
      </c>
    </row>
    <row r="522" spans="1:8" ht="36" x14ac:dyDescent="0.25">
      <c r="A522" s="32"/>
      <c r="B522" s="35"/>
      <c r="C522" s="36"/>
      <c r="D522" s="36"/>
      <c r="E522" s="37" t="s">
        <v>460</v>
      </c>
      <c r="F522" s="23">
        <f t="shared" si="11"/>
        <v>0</v>
      </c>
      <c r="G522" s="39"/>
      <c r="H522" s="39"/>
    </row>
    <row r="523" spans="1:8" x14ac:dyDescent="0.25">
      <c r="A523" s="32"/>
      <c r="B523" s="35"/>
      <c r="C523" s="36"/>
      <c r="D523" s="36">
        <v>4239</v>
      </c>
      <c r="E523" s="41" t="s">
        <v>335</v>
      </c>
      <c r="F523" s="23">
        <f t="shared" si="11"/>
        <v>800</v>
      </c>
      <c r="G523" s="39">
        <v>800</v>
      </c>
      <c r="H523" s="39"/>
    </row>
    <row r="524" spans="1:8" ht="24" x14ac:dyDescent="0.25">
      <c r="A524" s="32"/>
      <c r="B524" s="35"/>
      <c r="C524" s="36"/>
      <c r="D524" s="36">
        <v>4251</v>
      </c>
      <c r="E524" s="41" t="s">
        <v>337</v>
      </c>
      <c r="F524" s="23">
        <f t="shared" ref="F524:F525" si="12">SUM(G524:H524)</f>
        <v>1500</v>
      </c>
      <c r="G524" s="39">
        <v>1500</v>
      </c>
      <c r="H524" s="39"/>
    </row>
    <row r="525" spans="1:8" x14ac:dyDescent="0.25">
      <c r="A525" s="32"/>
      <c r="B525" s="35"/>
      <c r="C525" s="36"/>
      <c r="D525" s="40">
        <v>4269</v>
      </c>
      <c r="E525" s="44" t="s">
        <v>350</v>
      </c>
      <c r="F525" s="23">
        <f t="shared" si="12"/>
        <v>1000</v>
      </c>
      <c r="G525" s="39">
        <v>1000</v>
      </c>
      <c r="H525" s="39"/>
    </row>
    <row r="526" spans="1:8" x14ac:dyDescent="0.25">
      <c r="A526" s="32"/>
      <c r="B526" s="35"/>
      <c r="C526" s="36"/>
      <c r="D526" s="36"/>
      <c r="E526" s="37" t="s">
        <v>461</v>
      </c>
      <c r="F526" s="23">
        <f t="shared" si="11"/>
        <v>0</v>
      </c>
      <c r="G526" s="39"/>
      <c r="H526" s="39"/>
    </row>
    <row r="527" spans="1:8" ht="29.25" customHeight="1" x14ac:dyDescent="0.25">
      <c r="A527" s="32">
        <v>2842</v>
      </c>
      <c r="B527" s="35" t="s">
        <v>532</v>
      </c>
      <c r="C527" s="36">
        <v>4</v>
      </c>
      <c r="D527" s="36">
        <v>2</v>
      </c>
      <c r="E527" s="37" t="s">
        <v>578</v>
      </c>
      <c r="F527" s="23">
        <f t="shared" si="11"/>
        <v>2000</v>
      </c>
      <c r="G527" s="38">
        <f>SUM(G529:G532)</f>
        <v>2000</v>
      </c>
      <c r="H527" s="38">
        <f>SUM(H529:H530)</f>
        <v>0</v>
      </c>
    </row>
    <row r="528" spans="1:8" ht="36" x14ac:dyDescent="0.25">
      <c r="A528" s="32"/>
      <c r="B528" s="35"/>
      <c r="C528" s="36"/>
      <c r="D528" s="36"/>
      <c r="E528" s="37" t="s">
        <v>460</v>
      </c>
      <c r="F528" s="23">
        <f t="shared" si="11"/>
        <v>0</v>
      </c>
      <c r="G528" s="39"/>
      <c r="H528" s="39"/>
    </row>
    <row r="529" spans="1:8" ht="24" x14ac:dyDescent="0.25">
      <c r="A529" s="32"/>
      <c r="B529" s="35"/>
      <c r="C529" s="36"/>
      <c r="D529" s="36">
        <v>4819</v>
      </c>
      <c r="E529" s="44" t="s">
        <v>613</v>
      </c>
      <c r="F529" s="23">
        <f t="shared" si="11"/>
        <v>2000</v>
      </c>
      <c r="G529" s="39">
        <v>2000</v>
      </c>
      <c r="H529" s="39"/>
    </row>
    <row r="530" spans="1:8" hidden="1" x14ac:dyDescent="0.25">
      <c r="A530" s="32"/>
      <c r="B530" s="35"/>
      <c r="C530" s="36"/>
      <c r="D530" s="36"/>
      <c r="E530" s="37" t="s">
        <v>461</v>
      </c>
      <c r="F530" s="23">
        <f t="shared" si="11"/>
        <v>0</v>
      </c>
      <c r="G530" s="39"/>
      <c r="H530" s="39"/>
    </row>
    <row r="531" spans="1:8" ht="17.25" hidden="1" customHeight="1" x14ac:dyDescent="0.25">
      <c r="A531" s="32">
        <v>2843</v>
      </c>
      <c r="B531" s="35" t="s">
        <v>532</v>
      </c>
      <c r="C531" s="36">
        <v>4</v>
      </c>
      <c r="D531" s="36">
        <v>3</v>
      </c>
      <c r="E531" s="37" t="s">
        <v>576</v>
      </c>
      <c r="F531" s="23">
        <f t="shared" si="11"/>
        <v>0</v>
      </c>
      <c r="G531" s="38">
        <f>SUM(G533:G534)</f>
        <v>0</v>
      </c>
      <c r="H531" s="38">
        <f>SUM(H533:H534)</f>
        <v>0</v>
      </c>
    </row>
    <row r="532" spans="1:8" ht="36" hidden="1" x14ac:dyDescent="0.25">
      <c r="A532" s="32"/>
      <c r="B532" s="35"/>
      <c r="C532" s="36"/>
      <c r="D532" s="36"/>
      <c r="E532" s="37" t="s">
        <v>460</v>
      </c>
      <c r="F532" s="23">
        <f t="shared" si="11"/>
        <v>0</v>
      </c>
      <c r="G532" s="39"/>
      <c r="H532" s="39"/>
    </row>
    <row r="533" spans="1:8" hidden="1" x14ac:dyDescent="0.25">
      <c r="A533" s="32"/>
      <c r="B533" s="35"/>
      <c r="C533" s="36"/>
      <c r="D533" s="36"/>
      <c r="E533" s="37" t="s">
        <v>461</v>
      </c>
      <c r="F533" s="23">
        <f t="shared" si="11"/>
        <v>0</v>
      </c>
      <c r="G533" s="39"/>
      <c r="H533" s="39"/>
    </row>
    <row r="534" spans="1:8" hidden="1" x14ac:dyDescent="0.25">
      <c r="A534" s="32"/>
      <c r="B534" s="35"/>
      <c r="C534" s="36"/>
      <c r="D534" s="36"/>
      <c r="E534" s="37" t="s">
        <v>461</v>
      </c>
      <c r="F534" s="23">
        <f t="shared" si="11"/>
        <v>0</v>
      </c>
      <c r="G534" s="39"/>
      <c r="H534" s="39"/>
    </row>
    <row r="535" spans="1:8" ht="36" hidden="1" customHeight="1" x14ac:dyDescent="0.25">
      <c r="A535" s="32">
        <v>2850</v>
      </c>
      <c r="B535" s="27" t="s">
        <v>532</v>
      </c>
      <c r="C535" s="28">
        <v>5</v>
      </c>
      <c r="D535" s="28">
        <v>0</v>
      </c>
      <c r="E535" s="47" t="s">
        <v>259</v>
      </c>
      <c r="F535" s="23">
        <f t="shared" si="11"/>
        <v>0</v>
      </c>
      <c r="G535" s="38">
        <f>SUM(G536)</f>
        <v>0</v>
      </c>
      <c r="H535" s="38">
        <f>SUM(H536)</f>
        <v>0</v>
      </c>
    </row>
    <row r="536" spans="1:8" ht="24" hidden="1" customHeight="1" x14ac:dyDescent="0.25">
      <c r="A536" s="32">
        <v>2851</v>
      </c>
      <c r="B536" s="27" t="s">
        <v>532</v>
      </c>
      <c r="C536" s="28">
        <v>5</v>
      </c>
      <c r="D536" s="28">
        <v>1</v>
      </c>
      <c r="E536" s="48" t="s">
        <v>26</v>
      </c>
      <c r="F536" s="23">
        <f t="shared" si="11"/>
        <v>0</v>
      </c>
      <c r="G536" s="38">
        <f>SUM(G538:G539)</f>
        <v>0</v>
      </c>
      <c r="H536" s="38">
        <f>SUM(H538:H539)</f>
        <v>0</v>
      </c>
    </row>
    <row r="537" spans="1:8" ht="36" hidden="1" x14ac:dyDescent="0.25">
      <c r="A537" s="32"/>
      <c r="B537" s="35"/>
      <c r="C537" s="36"/>
      <c r="D537" s="36"/>
      <c r="E537" s="37" t="s">
        <v>460</v>
      </c>
      <c r="F537" s="23">
        <f t="shared" si="11"/>
        <v>0</v>
      </c>
      <c r="G537" s="39"/>
      <c r="H537" s="39"/>
    </row>
    <row r="538" spans="1:8" hidden="1" x14ac:dyDescent="0.25">
      <c r="A538" s="32"/>
      <c r="B538" s="35"/>
      <c r="C538" s="36"/>
      <c r="D538" s="36"/>
      <c r="E538" s="37" t="s">
        <v>461</v>
      </c>
      <c r="F538" s="23">
        <f t="shared" si="11"/>
        <v>0</v>
      </c>
      <c r="G538" s="39"/>
      <c r="H538" s="39"/>
    </row>
    <row r="539" spans="1:8" hidden="1" x14ac:dyDescent="0.25">
      <c r="A539" s="32"/>
      <c r="B539" s="35"/>
      <c r="C539" s="36"/>
      <c r="D539" s="36"/>
      <c r="E539" s="37" t="s">
        <v>461</v>
      </c>
      <c r="F539" s="23">
        <f t="shared" si="11"/>
        <v>0</v>
      </c>
      <c r="G539" s="39"/>
      <c r="H539" s="39"/>
    </row>
    <row r="540" spans="1:8" ht="27" hidden="1" customHeight="1" x14ac:dyDescent="0.25">
      <c r="A540" s="32">
        <v>2860</v>
      </c>
      <c r="B540" s="27" t="s">
        <v>532</v>
      </c>
      <c r="C540" s="28">
        <v>6</v>
      </c>
      <c r="D540" s="28">
        <v>0</v>
      </c>
      <c r="E540" s="47" t="s">
        <v>260</v>
      </c>
      <c r="F540" s="23">
        <f t="shared" si="11"/>
        <v>0</v>
      </c>
      <c r="G540" s="38">
        <f>SUM(G541)</f>
        <v>0</v>
      </c>
      <c r="H540" s="38">
        <f>SUM(H541)</f>
        <v>0</v>
      </c>
    </row>
    <row r="541" spans="1:8" ht="12" hidden="1" customHeight="1" x14ac:dyDescent="0.25">
      <c r="A541" s="32">
        <v>2861</v>
      </c>
      <c r="B541" s="35" t="s">
        <v>532</v>
      </c>
      <c r="C541" s="36">
        <v>6</v>
      </c>
      <c r="D541" s="36">
        <v>1</v>
      </c>
      <c r="E541" s="48" t="s">
        <v>29</v>
      </c>
      <c r="F541" s="23">
        <f t="shared" si="11"/>
        <v>0</v>
      </c>
      <c r="G541" s="38">
        <f>SUM(G543:G544)</f>
        <v>0</v>
      </c>
      <c r="H541" s="38">
        <f>SUM(H543:H544)</f>
        <v>0</v>
      </c>
    </row>
    <row r="542" spans="1:8" ht="36" hidden="1" x14ac:dyDescent="0.25">
      <c r="A542" s="32"/>
      <c r="B542" s="35"/>
      <c r="C542" s="36"/>
      <c r="D542" s="36"/>
      <c r="E542" s="37" t="s">
        <v>460</v>
      </c>
      <c r="F542" s="23">
        <f t="shared" si="11"/>
        <v>0</v>
      </c>
      <c r="G542" s="39"/>
      <c r="H542" s="39"/>
    </row>
    <row r="543" spans="1:8" hidden="1" x14ac:dyDescent="0.25">
      <c r="A543" s="32"/>
      <c r="B543" s="35"/>
      <c r="C543" s="36"/>
      <c r="D543" s="36"/>
      <c r="E543" s="37" t="s">
        <v>461</v>
      </c>
      <c r="F543" s="23">
        <f t="shared" si="11"/>
        <v>0</v>
      </c>
      <c r="G543" s="39"/>
      <c r="H543" s="39"/>
    </row>
    <row r="544" spans="1:8" hidden="1" x14ac:dyDescent="0.25">
      <c r="A544" s="32"/>
      <c r="B544" s="35"/>
      <c r="C544" s="36"/>
      <c r="D544" s="36"/>
      <c r="E544" s="37" t="s">
        <v>461</v>
      </c>
      <c r="F544" s="23">
        <f t="shared" si="11"/>
        <v>0</v>
      </c>
      <c r="G544" s="39"/>
      <c r="H544" s="39"/>
    </row>
    <row r="545" spans="1:8" s="31" customFormat="1" ht="13.5" customHeight="1" x14ac:dyDescent="0.2">
      <c r="A545" s="26">
        <v>2900</v>
      </c>
      <c r="B545" s="27" t="s">
        <v>539</v>
      </c>
      <c r="C545" s="28">
        <v>0</v>
      </c>
      <c r="D545" s="28">
        <v>0</v>
      </c>
      <c r="E545" s="46" t="s">
        <v>925</v>
      </c>
      <c r="F545" s="23">
        <f t="shared" si="11"/>
        <v>102825</v>
      </c>
      <c r="G545" s="38">
        <f>SUM(G546,G563,G573,G585,G594,G603,G608,G613)</f>
        <v>90500</v>
      </c>
      <c r="H545" s="38">
        <f>SUM(H546,H563,H573,H585,H594,H603,H608,H613)</f>
        <v>12325</v>
      </c>
    </row>
    <row r="546" spans="1:8" ht="24" x14ac:dyDescent="0.25">
      <c r="A546" s="32">
        <v>2910</v>
      </c>
      <c r="B546" s="27" t="s">
        <v>539</v>
      </c>
      <c r="C546" s="28">
        <v>1</v>
      </c>
      <c r="D546" s="28">
        <v>0</v>
      </c>
      <c r="E546" s="33" t="s">
        <v>261</v>
      </c>
      <c r="F546" s="23">
        <f t="shared" si="11"/>
        <v>99325</v>
      </c>
      <c r="G546" s="38">
        <f>SUM(G547,G562)</f>
        <v>87000</v>
      </c>
      <c r="H546" s="38">
        <f>SUM(H547,H557)</f>
        <v>12325</v>
      </c>
    </row>
    <row r="547" spans="1:8" x14ac:dyDescent="0.25">
      <c r="A547" s="32">
        <v>2911</v>
      </c>
      <c r="B547" s="35" t="s">
        <v>539</v>
      </c>
      <c r="C547" s="36">
        <v>1</v>
      </c>
      <c r="D547" s="36">
        <v>1</v>
      </c>
      <c r="E547" s="37" t="s">
        <v>156</v>
      </c>
      <c r="F547" s="23">
        <f t="shared" si="11"/>
        <v>99325</v>
      </c>
      <c r="G547" s="38">
        <f>G550+G551+G554+G553+G552+G549</f>
        <v>87000</v>
      </c>
      <c r="H547" s="38">
        <f>H555+H561+H562</f>
        <v>12325</v>
      </c>
    </row>
    <row r="548" spans="1:8" ht="36" x14ac:dyDescent="0.25">
      <c r="A548" s="32"/>
      <c r="B548" s="35"/>
      <c r="C548" s="36"/>
      <c r="D548" s="36"/>
      <c r="E548" s="37" t="s">
        <v>460</v>
      </c>
      <c r="F548" s="23">
        <f t="shared" si="11"/>
        <v>0</v>
      </c>
      <c r="G548" s="39"/>
      <c r="H548" s="39"/>
    </row>
    <row r="549" spans="1:8" x14ac:dyDescent="0.25">
      <c r="A549" s="32"/>
      <c r="B549" s="35"/>
      <c r="C549" s="36"/>
      <c r="D549" s="36">
        <v>4241</v>
      </c>
      <c r="E549" s="41" t="s">
        <v>336</v>
      </c>
      <c r="F549" s="23">
        <f t="shared" si="11"/>
        <v>1000</v>
      </c>
      <c r="G549" s="39">
        <v>1000</v>
      </c>
      <c r="H549" s="39"/>
    </row>
    <row r="550" spans="1:8" ht="24" x14ac:dyDescent="0.25">
      <c r="A550" s="32"/>
      <c r="B550" s="35"/>
      <c r="C550" s="36"/>
      <c r="D550" s="36">
        <v>4251</v>
      </c>
      <c r="E550" s="41" t="s">
        <v>337</v>
      </c>
      <c r="F550" s="23">
        <f t="shared" si="11"/>
        <v>0</v>
      </c>
      <c r="G550" s="39">
        <v>0</v>
      </c>
      <c r="H550" s="39"/>
    </row>
    <row r="551" spans="1:8" x14ac:dyDescent="0.25">
      <c r="A551" s="32"/>
      <c r="B551" s="35"/>
      <c r="C551" s="36"/>
      <c r="D551" s="40">
        <v>4267</v>
      </c>
      <c r="E551" s="44" t="s">
        <v>349</v>
      </c>
      <c r="F551" s="23">
        <f t="shared" si="11"/>
        <v>0</v>
      </c>
      <c r="G551" s="39">
        <v>0</v>
      </c>
      <c r="H551" s="39"/>
    </row>
    <row r="552" spans="1:8" x14ac:dyDescent="0.25">
      <c r="A552" s="32"/>
      <c r="B552" s="35"/>
      <c r="C552" s="36"/>
      <c r="D552" s="40">
        <v>4269</v>
      </c>
      <c r="E552" s="44" t="s">
        <v>350</v>
      </c>
      <c r="F552" s="23">
        <f t="shared" si="11"/>
        <v>2000</v>
      </c>
      <c r="G552" s="39">
        <v>2000</v>
      </c>
      <c r="H552" s="39"/>
    </row>
    <row r="553" spans="1:8" ht="36" x14ac:dyDescent="0.25">
      <c r="A553" s="32"/>
      <c r="B553" s="35"/>
      <c r="C553" s="36"/>
      <c r="D553" s="40">
        <v>4511</v>
      </c>
      <c r="E553" s="44" t="s">
        <v>364</v>
      </c>
      <c r="F553" s="23">
        <f t="shared" si="11"/>
        <v>84000</v>
      </c>
      <c r="G553" s="39">
        <v>84000</v>
      </c>
      <c r="H553" s="39"/>
    </row>
    <row r="554" spans="1:8" ht="36" x14ac:dyDescent="0.25">
      <c r="A554" s="32"/>
      <c r="B554" s="35"/>
      <c r="C554" s="36"/>
      <c r="D554" s="40">
        <v>4637</v>
      </c>
      <c r="E554" s="50" t="s">
        <v>440</v>
      </c>
      <c r="F554" s="23">
        <f t="shared" si="11"/>
        <v>0</v>
      </c>
      <c r="G554" s="39">
        <v>0</v>
      </c>
      <c r="H554" s="39"/>
    </row>
    <row r="555" spans="1:8" x14ac:dyDescent="0.25">
      <c r="A555" s="32"/>
      <c r="B555" s="35"/>
      <c r="C555" s="36"/>
      <c r="D555" s="36">
        <v>5112</v>
      </c>
      <c r="E555" s="44" t="s">
        <v>449</v>
      </c>
      <c r="F555" s="23">
        <f t="shared" si="11"/>
        <v>5000</v>
      </c>
      <c r="G555" s="39"/>
      <c r="H555" s="39">
        <v>5000</v>
      </c>
    </row>
    <row r="556" spans="1:8" hidden="1" x14ac:dyDescent="0.25">
      <c r="A556" s="32"/>
      <c r="B556" s="35"/>
      <c r="C556" s="36"/>
      <c r="D556" s="36"/>
      <c r="E556" s="37" t="s">
        <v>461</v>
      </c>
      <c r="F556" s="23">
        <f t="shared" si="11"/>
        <v>0</v>
      </c>
      <c r="G556" s="39"/>
      <c r="H556" s="39"/>
    </row>
    <row r="557" spans="1:8" hidden="1" x14ac:dyDescent="0.25">
      <c r="A557" s="32">
        <v>2912</v>
      </c>
      <c r="B557" s="35" t="s">
        <v>539</v>
      </c>
      <c r="C557" s="36">
        <v>1</v>
      </c>
      <c r="D557" s="36">
        <v>2</v>
      </c>
      <c r="E557" s="37" t="s">
        <v>540</v>
      </c>
      <c r="F557" s="23">
        <f t="shared" si="11"/>
        <v>0</v>
      </c>
      <c r="G557" s="38">
        <f>SUM(G559:G560)</f>
        <v>0</v>
      </c>
      <c r="H557" s="38">
        <f>SUM(H559:H560)</f>
        <v>0</v>
      </c>
    </row>
    <row r="558" spans="1:8" ht="36" hidden="1" x14ac:dyDescent="0.25">
      <c r="A558" s="32"/>
      <c r="B558" s="35"/>
      <c r="C558" s="36"/>
      <c r="D558" s="36"/>
      <c r="E558" s="37" t="s">
        <v>460</v>
      </c>
      <c r="F558" s="23">
        <f t="shared" si="11"/>
        <v>0</v>
      </c>
      <c r="G558" s="39"/>
      <c r="H558" s="39"/>
    </row>
    <row r="559" spans="1:8" hidden="1" x14ac:dyDescent="0.25">
      <c r="A559" s="32"/>
      <c r="B559" s="35"/>
      <c r="C559" s="36"/>
      <c r="D559" s="36"/>
      <c r="E559" s="37" t="s">
        <v>461</v>
      </c>
      <c r="F559" s="23">
        <f t="shared" si="11"/>
        <v>0</v>
      </c>
      <c r="G559" s="39"/>
      <c r="H559" s="39"/>
    </row>
    <row r="560" spans="1:8" hidden="1" x14ac:dyDescent="0.25">
      <c r="A560" s="32"/>
      <c r="B560" s="35"/>
      <c r="C560" s="36"/>
      <c r="D560" s="36"/>
      <c r="E560" s="37" t="s">
        <v>461</v>
      </c>
      <c r="F560" s="23">
        <f t="shared" si="11"/>
        <v>0</v>
      </c>
      <c r="G560" s="39"/>
      <c r="H560" s="39"/>
    </row>
    <row r="561" spans="1:8" x14ac:dyDescent="0.25">
      <c r="A561" s="32"/>
      <c r="B561" s="35"/>
      <c r="C561" s="36"/>
      <c r="D561" s="36">
        <v>5122</v>
      </c>
      <c r="E561" s="44" t="s">
        <v>446</v>
      </c>
      <c r="F561" s="23">
        <f t="shared" si="11"/>
        <v>5000</v>
      </c>
      <c r="G561" s="39"/>
      <c r="H561" s="39">
        <v>5000</v>
      </c>
    </row>
    <row r="562" spans="1:8" x14ac:dyDescent="0.25">
      <c r="A562" s="32"/>
      <c r="B562" s="35"/>
      <c r="C562" s="36"/>
      <c r="D562" s="36">
        <v>5134</v>
      </c>
      <c r="E562" s="44" t="s">
        <v>1017</v>
      </c>
      <c r="F562" s="23">
        <f t="shared" si="11"/>
        <v>2325</v>
      </c>
      <c r="G562" s="39"/>
      <c r="H562" s="39">
        <v>2325</v>
      </c>
    </row>
    <row r="563" spans="1:8" x14ac:dyDescent="0.25">
      <c r="A563" s="32">
        <v>2920</v>
      </c>
      <c r="B563" s="27" t="s">
        <v>539</v>
      </c>
      <c r="C563" s="28">
        <v>2</v>
      </c>
      <c r="D563" s="28">
        <v>0</v>
      </c>
      <c r="E563" s="33" t="s">
        <v>262</v>
      </c>
      <c r="F563" s="23">
        <f t="shared" si="11"/>
        <v>3000</v>
      </c>
      <c r="G563" s="38">
        <f>SUM(G564,G568)</f>
        <v>3000</v>
      </c>
      <c r="H563" s="38">
        <f>SUM(H564,H568,H573,H577,H581,H586,H590)</f>
        <v>0</v>
      </c>
    </row>
    <row r="564" spans="1:8" hidden="1" x14ac:dyDescent="0.25">
      <c r="A564" s="32">
        <v>2921</v>
      </c>
      <c r="B564" s="35" t="s">
        <v>539</v>
      </c>
      <c r="C564" s="36">
        <v>2</v>
      </c>
      <c r="D564" s="36">
        <v>1</v>
      </c>
      <c r="E564" s="37" t="s">
        <v>541</v>
      </c>
      <c r="F564" s="23">
        <f t="shared" si="11"/>
        <v>0</v>
      </c>
      <c r="G564" s="38">
        <f>SUM(G566:G567)</f>
        <v>0</v>
      </c>
      <c r="H564" s="38">
        <f>SUM(H566:H567)</f>
        <v>0</v>
      </c>
    </row>
    <row r="565" spans="1:8" ht="36" hidden="1" x14ac:dyDescent="0.25">
      <c r="A565" s="32"/>
      <c r="B565" s="35"/>
      <c r="C565" s="36"/>
      <c r="D565" s="36"/>
      <c r="E565" s="37" t="s">
        <v>460</v>
      </c>
      <c r="F565" s="23">
        <f t="shared" si="11"/>
        <v>0</v>
      </c>
      <c r="G565" s="39"/>
      <c r="H565" s="39"/>
    </row>
    <row r="566" spans="1:8" hidden="1" x14ac:dyDescent="0.25">
      <c r="A566" s="32"/>
      <c r="B566" s="35"/>
      <c r="C566" s="36"/>
      <c r="D566" s="36"/>
      <c r="E566" s="37" t="s">
        <v>461</v>
      </c>
      <c r="F566" s="23">
        <f t="shared" si="11"/>
        <v>0</v>
      </c>
      <c r="G566" s="39"/>
      <c r="H566" s="39"/>
    </row>
    <row r="567" spans="1:8" hidden="1" x14ac:dyDescent="0.25">
      <c r="A567" s="32"/>
      <c r="B567" s="35"/>
      <c r="C567" s="36"/>
      <c r="D567" s="36"/>
      <c r="E567" s="37" t="s">
        <v>461</v>
      </c>
      <c r="F567" s="23">
        <f t="shared" si="11"/>
        <v>0</v>
      </c>
      <c r="G567" s="39"/>
      <c r="H567" s="39"/>
    </row>
    <row r="568" spans="1:8" x14ac:dyDescent="0.25">
      <c r="A568" s="32">
        <v>2922</v>
      </c>
      <c r="B568" s="35" t="s">
        <v>539</v>
      </c>
      <c r="C568" s="36">
        <v>2</v>
      </c>
      <c r="D568" s="36">
        <v>2</v>
      </c>
      <c r="E568" s="37" t="s">
        <v>542</v>
      </c>
      <c r="F568" s="23">
        <f t="shared" si="11"/>
        <v>3000</v>
      </c>
      <c r="G568" s="38">
        <f>SUM(G570:G584)</f>
        <v>3000</v>
      </c>
      <c r="H568" s="38">
        <f>SUM(H569,H574,H578,H583,H587,H591,H595,H584)</f>
        <v>0</v>
      </c>
    </row>
    <row r="569" spans="1:8" ht="36" x14ac:dyDescent="0.25">
      <c r="A569" s="32"/>
      <c r="B569" s="35"/>
      <c r="C569" s="36"/>
      <c r="D569" s="36"/>
      <c r="E569" s="37" t="s">
        <v>460</v>
      </c>
      <c r="F569" s="23">
        <f t="shared" si="11"/>
        <v>0</v>
      </c>
      <c r="G569" s="39"/>
      <c r="H569" s="39"/>
    </row>
    <row r="570" spans="1:8" ht="24" x14ac:dyDescent="0.25">
      <c r="A570" s="32"/>
      <c r="B570" s="35"/>
      <c r="C570" s="36"/>
      <c r="D570" s="36">
        <v>4251</v>
      </c>
      <c r="E570" s="41" t="s">
        <v>337</v>
      </c>
      <c r="F570" s="23">
        <f t="shared" si="11"/>
        <v>0</v>
      </c>
      <c r="G570" s="39">
        <v>0</v>
      </c>
      <c r="H570" s="39"/>
    </row>
    <row r="571" spans="1:8" ht="36" x14ac:dyDescent="0.25">
      <c r="A571" s="32"/>
      <c r="B571" s="35"/>
      <c r="C571" s="36"/>
      <c r="D571" s="40">
        <v>4637</v>
      </c>
      <c r="E571" s="50" t="s">
        <v>440</v>
      </c>
      <c r="F571" s="23">
        <f t="shared" si="11"/>
        <v>2000</v>
      </c>
      <c r="G571" s="39">
        <v>2000</v>
      </c>
      <c r="H571" s="39"/>
    </row>
    <row r="572" spans="1:8" hidden="1" x14ac:dyDescent="0.25">
      <c r="A572" s="32"/>
      <c r="B572" s="35"/>
      <c r="C572" s="36"/>
      <c r="D572" s="36"/>
      <c r="E572" s="37" t="s">
        <v>461</v>
      </c>
      <c r="F572" s="23">
        <f t="shared" si="11"/>
        <v>0</v>
      </c>
      <c r="G572" s="39"/>
      <c r="H572" s="39"/>
    </row>
    <row r="573" spans="1:8" ht="36" hidden="1" x14ac:dyDescent="0.25">
      <c r="A573" s="32">
        <v>2930</v>
      </c>
      <c r="B573" s="27" t="s">
        <v>539</v>
      </c>
      <c r="C573" s="28">
        <v>3</v>
      </c>
      <c r="D573" s="28">
        <v>0</v>
      </c>
      <c r="E573" s="33" t="s">
        <v>263</v>
      </c>
      <c r="F573" s="23">
        <f t="shared" si="11"/>
        <v>0</v>
      </c>
      <c r="G573" s="38">
        <f>SUM(G574,G578)</f>
        <v>0</v>
      </c>
      <c r="H573" s="38">
        <f>SUM(H574,H578)</f>
        <v>0</v>
      </c>
    </row>
    <row r="574" spans="1:8" ht="24" hidden="1" x14ac:dyDescent="0.25">
      <c r="A574" s="32">
        <v>2931</v>
      </c>
      <c r="B574" s="35" t="s">
        <v>539</v>
      </c>
      <c r="C574" s="36">
        <v>3</v>
      </c>
      <c r="D574" s="36">
        <v>1</v>
      </c>
      <c r="E574" s="37" t="s">
        <v>543</v>
      </c>
      <c r="F574" s="23">
        <f t="shared" si="11"/>
        <v>0</v>
      </c>
      <c r="G574" s="38">
        <f>SUM(G576:G577)</f>
        <v>0</v>
      </c>
      <c r="H574" s="38">
        <f>SUM(H576:H577)</f>
        <v>0</v>
      </c>
    </row>
    <row r="575" spans="1:8" ht="36" hidden="1" x14ac:dyDescent="0.25">
      <c r="A575" s="32"/>
      <c r="B575" s="35"/>
      <c r="C575" s="36"/>
      <c r="D575" s="36"/>
      <c r="E575" s="37" t="s">
        <v>460</v>
      </c>
      <c r="F575" s="23">
        <f t="shared" si="11"/>
        <v>0</v>
      </c>
      <c r="G575" s="39"/>
      <c r="H575" s="39"/>
    </row>
    <row r="576" spans="1:8" hidden="1" x14ac:dyDescent="0.25">
      <c r="A576" s="32"/>
      <c r="B576" s="35"/>
      <c r="C576" s="36"/>
      <c r="D576" s="36"/>
      <c r="E576" s="37" t="s">
        <v>461</v>
      </c>
      <c r="F576" s="23">
        <f t="shared" si="11"/>
        <v>0</v>
      </c>
      <c r="G576" s="39"/>
      <c r="H576" s="39"/>
    </row>
    <row r="577" spans="1:8" hidden="1" x14ac:dyDescent="0.25">
      <c r="A577" s="32"/>
      <c r="B577" s="35"/>
      <c r="C577" s="36"/>
      <c r="D577" s="36"/>
      <c r="E577" s="37" t="s">
        <v>461</v>
      </c>
      <c r="F577" s="23">
        <f t="shared" si="11"/>
        <v>0</v>
      </c>
      <c r="G577" s="39"/>
      <c r="H577" s="39"/>
    </row>
    <row r="578" spans="1:8" hidden="1" x14ac:dyDescent="0.25">
      <c r="A578" s="32">
        <v>2932</v>
      </c>
      <c r="B578" s="35" t="s">
        <v>539</v>
      </c>
      <c r="C578" s="36">
        <v>3</v>
      </c>
      <c r="D578" s="36">
        <v>2</v>
      </c>
      <c r="E578" s="37" t="s">
        <v>544</v>
      </c>
      <c r="F578" s="23">
        <f t="shared" si="11"/>
        <v>0</v>
      </c>
      <c r="G578" s="38">
        <f>SUM(G580:G581)</f>
        <v>0</v>
      </c>
      <c r="H578" s="38">
        <f>SUM(H580:H581)</f>
        <v>0</v>
      </c>
    </row>
    <row r="579" spans="1:8" ht="36" hidden="1" x14ac:dyDescent="0.25">
      <c r="A579" s="32"/>
      <c r="B579" s="35"/>
      <c r="C579" s="36"/>
      <c r="D579" s="36"/>
      <c r="E579" s="37" t="s">
        <v>460</v>
      </c>
      <c r="F579" s="23">
        <f t="shared" si="11"/>
        <v>0</v>
      </c>
      <c r="G579" s="39"/>
      <c r="H579" s="39"/>
    </row>
    <row r="580" spans="1:8" hidden="1" x14ac:dyDescent="0.25">
      <c r="A580" s="32"/>
      <c r="B580" s="35"/>
      <c r="C580" s="36"/>
      <c r="D580" s="36"/>
      <c r="E580" s="37" t="s">
        <v>461</v>
      </c>
      <c r="F580" s="23">
        <f t="shared" si="11"/>
        <v>0</v>
      </c>
      <c r="G580" s="39"/>
      <c r="H580" s="39"/>
    </row>
    <row r="581" spans="1:8" hidden="1" x14ac:dyDescent="0.25">
      <c r="A581" s="32"/>
      <c r="B581" s="35"/>
      <c r="C581" s="36"/>
      <c r="D581" s="36"/>
      <c r="E581" s="37" t="s">
        <v>461</v>
      </c>
      <c r="F581" s="23">
        <f t="shared" si="11"/>
        <v>0</v>
      </c>
      <c r="G581" s="39"/>
      <c r="H581" s="39"/>
    </row>
    <row r="582" spans="1:8" ht="36" x14ac:dyDescent="0.25">
      <c r="A582" s="32"/>
      <c r="B582" s="35"/>
      <c r="C582" s="36"/>
      <c r="D582" s="36">
        <v>4655</v>
      </c>
      <c r="E582" s="50" t="s">
        <v>1023</v>
      </c>
      <c r="F582" s="23">
        <f t="shared" si="11"/>
        <v>1000</v>
      </c>
      <c r="G582" s="39">
        <v>1000</v>
      </c>
      <c r="H582" s="39"/>
    </row>
    <row r="583" spans="1:8" x14ac:dyDescent="0.25">
      <c r="A583" s="32"/>
      <c r="B583" s="35"/>
      <c r="C583" s="36"/>
      <c r="D583" s="36">
        <v>5112</v>
      </c>
      <c r="E583" s="44" t="s">
        <v>449</v>
      </c>
      <c r="F583" s="23">
        <f t="shared" si="11"/>
        <v>0</v>
      </c>
      <c r="G583" s="39">
        <v>0</v>
      </c>
      <c r="H583" s="39">
        <v>0</v>
      </c>
    </row>
    <row r="584" spans="1:8" x14ac:dyDescent="0.25">
      <c r="A584" s="32"/>
      <c r="B584" s="35"/>
      <c r="C584" s="36"/>
      <c r="D584" s="36">
        <v>5134</v>
      </c>
      <c r="E584" s="44" t="s">
        <v>1017</v>
      </c>
      <c r="F584" s="23">
        <f t="shared" si="11"/>
        <v>0</v>
      </c>
      <c r="G584" s="39">
        <v>0</v>
      </c>
      <c r="H584" s="39">
        <v>0</v>
      </c>
    </row>
    <row r="585" spans="1:8" x14ac:dyDescent="0.25">
      <c r="A585" s="32">
        <v>2940</v>
      </c>
      <c r="B585" s="27" t="s">
        <v>539</v>
      </c>
      <c r="C585" s="28">
        <v>4</v>
      </c>
      <c r="D585" s="28">
        <v>0</v>
      </c>
      <c r="E585" s="33" t="s">
        <v>264</v>
      </c>
      <c r="F585" s="23">
        <f t="shared" si="11"/>
        <v>500</v>
      </c>
      <c r="G585" s="38">
        <f>SUM(G586,G590)</f>
        <v>500</v>
      </c>
      <c r="H585" s="38">
        <f>SUM(H586,H590)</f>
        <v>0</v>
      </c>
    </row>
    <row r="586" spans="1:8" x14ac:dyDescent="0.25">
      <c r="A586" s="32">
        <v>2941</v>
      </c>
      <c r="B586" s="35" t="s">
        <v>539</v>
      </c>
      <c r="C586" s="36">
        <v>4</v>
      </c>
      <c r="D586" s="36">
        <v>1</v>
      </c>
      <c r="E586" s="37" t="s">
        <v>545</v>
      </c>
      <c r="F586" s="23">
        <f t="shared" si="11"/>
        <v>500</v>
      </c>
      <c r="G586" s="38">
        <v>500</v>
      </c>
      <c r="H586" s="38">
        <f>SUM(H588:H589)</f>
        <v>0</v>
      </c>
    </row>
    <row r="587" spans="1:8" ht="36" x14ac:dyDescent="0.25">
      <c r="A587" s="32"/>
      <c r="B587" s="35"/>
      <c r="C587" s="36"/>
      <c r="D587" s="36"/>
      <c r="E587" s="37" t="s">
        <v>460</v>
      </c>
      <c r="F587" s="23">
        <f t="shared" si="11"/>
        <v>0</v>
      </c>
      <c r="G587" s="39"/>
      <c r="H587" s="39"/>
    </row>
    <row r="588" spans="1:8" x14ac:dyDescent="0.25">
      <c r="A588" s="32"/>
      <c r="B588" s="35"/>
      <c r="C588" s="36"/>
      <c r="D588" s="36">
        <v>4729</v>
      </c>
      <c r="E588" s="44" t="s">
        <v>595</v>
      </c>
      <c r="F588" s="23">
        <f t="shared" si="11"/>
        <v>500</v>
      </c>
      <c r="G588" s="39">
        <v>500</v>
      </c>
      <c r="H588" s="39"/>
    </row>
    <row r="589" spans="1:8" hidden="1" x14ac:dyDescent="0.25">
      <c r="A589" s="32"/>
      <c r="B589" s="35"/>
      <c r="C589" s="36"/>
      <c r="D589" s="36"/>
      <c r="E589" s="37" t="s">
        <v>461</v>
      </c>
      <c r="F589" s="23">
        <f t="shared" si="11"/>
        <v>0</v>
      </c>
      <c r="G589" s="39"/>
      <c r="H589" s="39"/>
    </row>
    <row r="590" spans="1:8" hidden="1" x14ac:dyDescent="0.25">
      <c r="A590" s="32">
        <v>2942</v>
      </c>
      <c r="B590" s="35" t="s">
        <v>539</v>
      </c>
      <c r="C590" s="36">
        <v>4</v>
      </c>
      <c r="D590" s="36">
        <v>2</v>
      </c>
      <c r="E590" s="37" t="s">
        <v>546</v>
      </c>
      <c r="F590" s="23">
        <f t="shared" si="11"/>
        <v>0</v>
      </c>
      <c r="G590" s="38">
        <f>SUM(G592:G593)</f>
        <v>0</v>
      </c>
      <c r="H590" s="38">
        <f>SUM(H592:H593)</f>
        <v>0</v>
      </c>
    </row>
    <row r="591" spans="1:8" ht="36" hidden="1" x14ac:dyDescent="0.25">
      <c r="A591" s="32"/>
      <c r="B591" s="35"/>
      <c r="C591" s="36"/>
      <c r="D591" s="36"/>
      <c r="E591" s="37" t="s">
        <v>460</v>
      </c>
      <c r="F591" s="23">
        <f t="shared" ref="F591:F654" si="13">SUM(G591:H591)</f>
        <v>0</v>
      </c>
      <c r="G591" s="39"/>
      <c r="H591" s="39"/>
    </row>
    <row r="592" spans="1:8" hidden="1" x14ac:dyDescent="0.25">
      <c r="A592" s="32"/>
      <c r="B592" s="35"/>
      <c r="C592" s="36"/>
      <c r="D592" s="36"/>
      <c r="E592" s="37" t="s">
        <v>461</v>
      </c>
      <c r="F592" s="23">
        <f t="shared" si="13"/>
        <v>0</v>
      </c>
      <c r="G592" s="39"/>
      <c r="H592" s="39"/>
    </row>
    <row r="593" spans="1:8" hidden="1" x14ac:dyDescent="0.25">
      <c r="A593" s="32"/>
      <c r="B593" s="35"/>
      <c r="C593" s="36"/>
      <c r="D593" s="36"/>
      <c r="E593" s="37" t="s">
        <v>461</v>
      </c>
      <c r="F593" s="23">
        <f t="shared" si="13"/>
        <v>0</v>
      </c>
      <c r="G593" s="39"/>
      <c r="H593" s="39"/>
    </row>
    <row r="594" spans="1:8" ht="24" hidden="1" x14ac:dyDescent="0.25">
      <c r="A594" s="32">
        <v>2950</v>
      </c>
      <c r="B594" s="27" t="s">
        <v>539</v>
      </c>
      <c r="C594" s="28">
        <v>5</v>
      </c>
      <c r="D594" s="28">
        <v>0</v>
      </c>
      <c r="E594" s="33" t="s">
        <v>88</v>
      </c>
      <c r="F594" s="23">
        <f t="shared" si="13"/>
        <v>0</v>
      </c>
      <c r="G594" s="38">
        <f>SUM(G595,G599)</f>
        <v>0</v>
      </c>
      <c r="H594" s="38">
        <f>SUM(H595,H599)</f>
        <v>0</v>
      </c>
    </row>
    <row r="595" spans="1:8" hidden="1" x14ac:dyDescent="0.25">
      <c r="A595" s="32">
        <v>2951</v>
      </c>
      <c r="B595" s="35" t="s">
        <v>539</v>
      </c>
      <c r="C595" s="36">
        <v>5</v>
      </c>
      <c r="D595" s="36">
        <v>1</v>
      </c>
      <c r="E595" s="37" t="s">
        <v>547</v>
      </c>
      <c r="F595" s="23">
        <f t="shared" si="13"/>
        <v>0</v>
      </c>
      <c r="G595" s="38">
        <f>SUM(G597:G598)</f>
        <v>0</v>
      </c>
      <c r="H595" s="38">
        <f>SUM(H597:H598)</f>
        <v>0</v>
      </c>
    </row>
    <row r="596" spans="1:8" ht="36" hidden="1" x14ac:dyDescent="0.25">
      <c r="A596" s="32"/>
      <c r="B596" s="35"/>
      <c r="C596" s="36"/>
      <c r="D596" s="36"/>
      <c r="E596" s="37" t="s">
        <v>460</v>
      </c>
      <c r="F596" s="23">
        <f t="shared" si="13"/>
        <v>0</v>
      </c>
      <c r="G596" s="39"/>
      <c r="H596" s="39"/>
    </row>
    <row r="597" spans="1:8" hidden="1" x14ac:dyDescent="0.25">
      <c r="A597" s="32"/>
      <c r="B597" s="35"/>
      <c r="C597" s="36"/>
      <c r="D597" s="36"/>
      <c r="E597" s="37" t="s">
        <v>461</v>
      </c>
      <c r="F597" s="23">
        <f t="shared" si="13"/>
        <v>0</v>
      </c>
      <c r="G597" s="39"/>
      <c r="H597" s="39"/>
    </row>
    <row r="598" spans="1:8" hidden="1" x14ac:dyDescent="0.25">
      <c r="A598" s="32"/>
      <c r="B598" s="35"/>
      <c r="C598" s="36"/>
      <c r="D598" s="36"/>
      <c r="E598" s="37" t="s">
        <v>461</v>
      </c>
      <c r="F598" s="23">
        <f t="shared" si="13"/>
        <v>0</v>
      </c>
      <c r="G598" s="39"/>
      <c r="H598" s="39"/>
    </row>
    <row r="599" spans="1:8" hidden="1" x14ac:dyDescent="0.25">
      <c r="A599" s="32">
        <v>2952</v>
      </c>
      <c r="B599" s="35" t="s">
        <v>539</v>
      </c>
      <c r="C599" s="36">
        <v>5</v>
      </c>
      <c r="D599" s="36">
        <v>2</v>
      </c>
      <c r="E599" s="37" t="s">
        <v>548</v>
      </c>
      <c r="F599" s="23">
        <f t="shared" si="13"/>
        <v>0</v>
      </c>
      <c r="G599" s="38">
        <f>SUM(G601:G602)</f>
        <v>0</v>
      </c>
      <c r="H599" s="38">
        <f>SUM(H601:H602)</f>
        <v>0</v>
      </c>
    </row>
    <row r="600" spans="1:8" ht="36" hidden="1" x14ac:dyDescent="0.25">
      <c r="A600" s="32"/>
      <c r="B600" s="35"/>
      <c r="C600" s="36"/>
      <c r="D600" s="36"/>
      <c r="E600" s="37" t="s">
        <v>460</v>
      </c>
      <c r="F600" s="23">
        <f t="shared" si="13"/>
        <v>0</v>
      </c>
      <c r="G600" s="39"/>
      <c r="H600" s="39"/>
    </row>
    <row r="601" spans="1:8" hidden="1" x14ac:dyDescent="0.25">
      <c r="A601" s="32"/>
      <c r="B601" s="35"/>
      <c r="C601" s="36"/>
      <c r="D601" s="36"/>
      <c r="E601" s="37" t="s">
        <v>461</v>
      </c>
      <c r="F601" s="23">
        <f t="shared" si="13"/>
        <v>0</v>
      </c>
      <c r="G601" s="39"/>
      <c r="H601" s="39"/>
    </row>
    <row r="602" spans="1:8" hidden="1" x14ac:dyDescent="0.25">
      <c r="A602" s="32"/>
      <c r="B602" s="35"/>
      <c r="C602" s="36"/>
      <c r="D602" s="36"/>
      <c r="E602" s="37" t="s">
        <v>461</v>
      </c>
      <c r="F602" s="23">
        <f t="shared" si="13"/>
        <v>0</v>
      </c>
      <c r="G602" s="39"/>
      <c r="H602" s="39"/>
    </row>
    <row r="603" spans="1:8" ht="24" hidden="1" x14ac:dyDescent="0.25">
      <c r="A603" s="32">
        <v>2960</v>
      </c>
      <c r="B603" s="27" t="s">
        <v>539</v>
      </c>
      <c r="C603" s="28">
        <v>6</v>
      </c>
      <c r="D603" s="28">
        <v>0</v>
      </c>
      <c r="E603" s="33" t="s">
        <v>266</v>
      </c>
      <c r="F603" s="23">
        <f t="shared" si="13"/>
        <v>0</v>
      </c>
      <c r="G603" s="38">
        <f>SUM(G604)</f>
        <v>0</v>
      </c>
      <c r="H603" s="38">
        <f>SUM(H604)</f>
        <v>0</v>
      </c>
    </row>
    <row r="604" spans="1:8" ht="17.25" hidden="1" customHeight="1" x14ac:dyDescent="0.25">
      <c r="A604" s="32">
        <v>2961</v>
      </c>
      <c r="B604" s="35" t="s">
        <v>539</v>
      </c>
      <c r="C604" s="36">
        <v>6</v>
      </c>
      <c r="D604" s="36">
        <v>1</v>
      </c>
      <c r="E604" s="37" t="s">
        <v>169</v>
      </c>
      <c r="F604" s="23">
        <f t="shared" si="13"/>
        <v>0</v>
      </c>
      <c r="G604" s="38">
        <f>SUM(G606:G607)</f>
        <v>0</v>
      </c>
      <c r="H604" s="38">
        <f>SUM(H606:H607)</f>
        <v>0</v>
      </c>
    </row>
    <row r="605" spans="1:8" ht="36" hidden="1" x14ac:dyDescent="0.25">
      <c r="A605" s="32"/>
      <c r="B605" s="35"/>
      <c r="C605" s="36"/>
      <c r="D605" s="36"/>
      <c r="E605" s="37" t="s">
        <v>460</v>
      </c>
      <c r="F605" s="23">
        <f t="shared" si="13"/>
        <v>0</v>
      </c>
      <c r="G605" s="39"/>
      <c r="H605" s="39"/>
    </row>
    <row r="606" spans="1:8" hidden="1" x14ac:dyDescent="0.25">
      <c r="A606" s="32"/>
      <c r="B606" s="35"/>
      <c r="C606" s="36"/>
      <c r="D606" s="36"/>
      <c r="E606" s="37" t="s">
        <v>461</v>
      </c>
      <c r="F606" s="23">
        <f t="shared" si="13"/>
        <v>0</v>
      </c>
      <c r="G606" s="39"/>
      <c r="H606" s="39"/>
    </row>
    <row r="607" spans="1:8" hidden="1" x14ac:dyDescent="0.25">
      <c r="A607" s="32"/>
      <c r="B607" s="35"/>
      <c r="C607" s="36"/>
      <c r="D607" s="36"/>
      <c r="E607" s="37" t="s">
        <v>461</v>
      </c>
      <c r="F607" s="23">
        <f t="shared" si="13"/>
        <v>0</v>
      </c>
      <c r="G607" s="39"/>
      <c r="H607" s="39"/>
    </row>
    <row r="608" spans="1:8" ht="24" hidden="1" x14ac:dyDescent="0.25">
      <c r="A608" s="32">
        <v>2970</v>
      </c>
      <c r="B608" s="27" t="s">
        <v>539</v>
      </c>
      <c r="C608" s="28">
        <v>7</v>
      </c>
      <c r="D608" s="28">
        <v>0</v>
      </c>
      <c r="E608" s="33" t="s">
        <v>267</v>
      </c>
      <c r="F608" s="23">
        <f t="shared" si="13"/>
        <v>0</v>
      </c>
      <c r="G608" s="38">
        <f>SUM(G609)</f>
        <v>0</v>
      </c>
      <c r="H608" s="38">
        <f>SUM(H609)</f>
        <v>0</v>
      </c>
    </row>
    <row r="609" spans="1:8" ht="24" hidden="1" x14ac:dyDescent="0.25">
      <c r="A609" s="32">
        <v>2971</v>
      </c>
      <c r="B609" s="35" t="s">
        <v>539</v>
      </c>
      <c r="C609" s="36">
        <v>7</v>
      </c>
      <c r="D609" s="36">
        <v>1</v>
      </c>
      <c r="E609" s="37" t="s">
        <v>172</v>
      </c>
      <c r="F609" s="23">
        <f t="shared" si="13"/>
        <v>0</v>
      </c>
      <c r="G609" s="38">
        <f>SUM(G611:G612)</f>
        <v>0</v>
      </c>
      <c r="H609" s="38">
        <f>SUM(H611:H612)</f>
        <v>0</v>
      </c>
    </row>
    <row r="610" spans="1:8" ht="36" hidden="1" x14ac:dyDescent="0.25">
      <c r="A610" s="32"/>
      <c r="B610" s="35"/>
      <c r="C610" s="36"/>
      <c r="D610" s="36"/>
      <c r="E610" s="37" t="s">
        <v>460</v>
      </c>
      <c r="F610" s="23">
        <f t="shared" si="13"/>
        <v>0</v>
      </c>
      <c r="G610" s="39"/>
      <c r="H610" s="39"/>
    </row>
    <row r="611" spans="1:8" hidden="1" x14ac:dyDescent="0.25">
      <c r="A611" s="32"/>
      <c r="B611" s="35"/>
      <c r="C611" s="36"/>
      <c r="D611" s="36"/>
      <c r="E611" s="37" t="s">
        <v>461</v>
      </c>
      <c r="F611" s="23">
        <f t="shared" si="13"/>
        <v>0</v>
      </c>
      <c r="G611" s="39"/>
      <c r="H611" s="39"/>
    </row>
    <row r="612" spans="1:8" hidden="1" x14ac:dyDescent="0.25">
      <c r="A612" s="32"/>
      <c r="B612" s="35"/>
      <c r="C612" s="36"/>
      <c r="D612" s="36"/>
      <c r="E612" s="37" t="s">
        <v>461</v>
      </c>
      <c r="F612" s="23">
        <f t="shared" si="13"/>
        <v>0</v>
      </c>
      <c r="G612" s="39"/>
      <c r="H612" s="39"/>
    </row>
    <row r="613" spans="1:8" ht="15" hidden="1" customHeight="1" x14ac:dyDescent="0.25">
      <c r="A613" s="32">
        <v>2980</v>
      </c>
      <c r="B613" s="27" t="s">
        <v>539</v>
      </c>
      <c r="C613" s="28">
        <v>8</v>
      </c>
      <c r="D613" s="28">
        <v>0</v>
      </c>
      <c r="E613" s="33" t="s">
        <v>268</v>
      </c>
      <c r="F613" s="23">
        <f t="shared" si="13"/>
        <v>0</v>
      </c>
      <c r="G613" s="38">
        <f>SUM(G614)</f>
        <v>0</v>
      </c>
      <c r="H613" s="38">
        <f>SUM(H614)</f>
        <v>0</v>
      </c>
    </row>
    <row r="614" spans="1:8" hidden="1" x14ac:dyDescent="0.25">
      <c r="A614" s="32">
        <v>2981</v>
      </c>
      <c r="B614" s="35" t="s">
        <v>539</v>
      </c>
      <c r="C614" s="36">
        <v>8</v>
      </c>
      <c r="D614" s="36">
        <v>1</v>
      </c>
      <c r="E614" s="37" t="s">
        <v>174</v>
      </c>
      <c r="F614" s="23">
        <f t="shared" si="13"/>
        <v>0</v>
      </c>
      <c r="G614" s="38">
        <f>SUM(G616:G617)</f>
        <v>0</v>
      </c>
      <c r="H614" s="38">
        <f>SUM(H616:H617)</f>
        <v>0</v>
      </c>
    </row>
    <row r="615" spans="1:8" ht="36" hidden="1" x14ac:dyDescent="0.25">
      <c r="A615" s="32"/>
      <c r="B615" s="35"/>
      <c r="C615" s="36"/>
      <c r="D615" s="36"/>
      <c r="E615" s="37" t="s">
        <v>460</v>
      </c>
      <c r="F615" s="23">
        <f t="shared" si="13"/>
        <v>0</v>
      </c>
      <c r="G615" s="39"/>
      <c r="H615" s="39"/>
    </row>
    <row r="616" spans="1:8" hidden="1" x14ac:dyDescent="0.25">
      <c r="A616" s="32"/>
      <c r="B616" s="35"/>
      <c r="C616" s="36"/>
      <c r="D616" s="36"/>
      <c r="E616" s="37" t="s">
        <v>461</v>
      </c>
      <c r="F616" s="23">
        <f t="shared" si="13"/>
        <v>0</v>
      </c>
      <c r="G616" s="39"/>
      <c r="H616" s="39"/>
    </row>
    <row r="617" spans="1:8" hidden="1" x14ac:dyDescent="0.25">
      <c r="A617" s="32"/>
      <c r="B617" s="35"/>
      <c r="C617" s="36"/>
      <c r="D617" s="36"/>
      <c r="E617" s="37" t="s">
        <v>461</v>
      </c>
      <c r="F617" s="23">
        <f t="shared" si="13"/>
        <v>0</v>
      </c>
      <c r="G617" s="39"/>
      <c r="H617" s="39"/>
    </row>
    <row r="618" spans="1:8" s="31" customFormat="1" ht="14.25" customHeight="1" x14ac:dyDescent="0.2">
      <c r="A618" s="26">
        <v>3000</v>
      </c>
      <c r="B618" s="27" t="s">
        <v>549</v>
      </c>
      <c r="C618" s="28">
        <v>0</v>
      </c>
      <c r="D618" s="28">
        <v>0</v>
      </c>
      <c r="E618" s="46" t="s">
        <v>926</v>
      </c>
      <c r="F618" s="23">
        <f t="shared" si="13"/>
        <v>5500</v>
      </c>
      <c r="G618" s="38">
        <f>SUM(G619,G628,G633,G635,G640,G645,G650,G655,G657)</f>
        <v>5500</v>
      </c>
      <c r="H618" s="38">
        <f>SUM(H619,H628,H633,H635,H640,H645,H650,H655,H657)</f>
        <v>0</v>
      </c>
    </row>
    <row r="619" spans="1:8" ht="24" hidden="1" x14ac:dyDescent="0.25">
      <c r="A619" s="32">
        <v>3010</v>
      </c>
      <c r="B619" s="27" t="s">
        <v>549</v>
      </c>
      <c r="C619" s="28">
        <v>1</v>
      </c>
      <c r="D619" s="28">
        <v>0</v>
      </c>
      <c r="E619" s="33" t="s">
        <v>269</v>
      </c>
      <c r="F619" s="23">
        <f t="shared" si="13"/>
        <v>0</v>
      </c>
      <c r="G619" s="38">
        <f>SUM(G620,G624)</f>
        <v>0</v>
      </c>
      <c r="H619" s="38">
        <f>SUM(H620,H624)</f>
        <v>0</v>
      </c>
    </row>
    <row r="620" spans="1:8" hidden="1" x14ac:dyDescent="0.25">
      <c r="A620" s="32">
        <v>3011</v>
      </c>
      <c r="B620" s="35" t="s">
        <v>549</v>
      </c>
      <c r="C620" s="36">
        <v>1</v>
      </c>
      <c r="D620" s="36">
        <v>1</v>
      </c>
      <c r="E620" s="37" t="s">
        <v>179</v>
      </c>
      <c r="F620" s="23">
        <f t="shared" si="13"/>
        <v>0</v>
      </c>
      <c r="G620" s="38">
        <f>SUM(G622:G623)</f>
        <v>0</v>
      </c>
      <c r="H620" s="38">
        <f>SUM(H622:H623)</f>
        <v>0</v>
      </c>
    </row>
    <row r="621" spans="1:8" ht="36" hidden="1" x14ac:dyDescent="0.25">
      <c r="A621" s="32"/>
      <c r="B621" s="35"/>
      <c r="C621" s="36"/>
      <c r="D621" s="36"/>
      <c r="E621" s="37" t="s">
        <v>460</v>
      </c>
      <c r="F621" s="23">
        <f t="shared" si="13"/>
        <v>0</v>
      </c>
      <c r="G621" s="39"/>
      <c r="H621" s="39"/>
    </row>
    <row r="622" spans="1:8" hidden="1" x14ac:dyDescent="0.25">
      <c r="A622" s="32"/>
      <c r="B622" s="35"/>
      <c r="C622" s="36"/>
      <c r="D622" s="36"/>
      <c r="E622" s="37" t="s">
        <v>461</v>
      </c>
      <c r="F622" s="23">
        <f t="shared" si="13"/>
        <v>0</v>
      </c>
      <c r="G622" s="39"/>
      <c r="H622" s="39"/>
    </row>
    <row r="623" spans="1:8" hidden="1" x14ac:dyDescent="0.25">
      <c r="A623" s="32"/>
      <c r="B623" s="35"/>
      <c r="C623" s="36"/>
      <c r="D623" s="36"/>
      <c r="E623" s="37" t="s">
        <v>461</v>
      </c>
      <c r="F623" s="23">
        <f t="shared" si="13"/>
        <v>0</v>
      </c>
      <c r="G623" s="39"/>
      <c r="H623" s="39"/>
    </row>
    <row r="624" spans="1:8" hidden="1" x14ac:dyDescent="0.25">
      <c r="A624" s="32">
        <v>3012</v>
      </c>
      <c r="B624" s="35" t="s">
        <v>549</v>
      </c>
      <c r="C624" s="36">
        <v>1</v>
      </c>
      <c r="D624" s="36">
        <v>2</v>
      </c>
      <c r="E624" s="37" t="s">
        <v>181</v>
      </c>
      <c r="F624" s="23">
        <f t="shared" si="13"/>
        <v>0</v>
      </c>
      <c r="G624" s="38">
        <f>SUM(G626:G627)</f>
        <v>0</v>
      </c>
      <c r="H624" s="38">
        <f>SUM(H626:H627)</f>
        <v>0</v>
      </c>
    </row>
    <row r="625" spans="1:8" ht="36" hidden="1" x14ac:dyDescent="0.25">
      <c r="A625" s="32"/>
      <c r="B625" s="35"/>
      <c r="C625" s="36"/>
      <c r="D625" s="36"/>
      <c r="E625" s="37" t="s">
        <v>460</v>
      </c>
      <c r="F625" s="23">
        <f t="shared" si="13"/>
        <v>0</v>
      </c>
      <c r="G625" s="39"/>
      <c r="H625" s="39"/>
    </row>
    <row r="626" spans="1:8" hidden="1" x14ac:dyDescent="0.25">
      <c r="A626" s="32"/>
      <c r="B626" s="35"/>
      <c r="C626" s="36"/>
      <c r="D626" s="36"/>
      <c r="E626" s="37" t="s">
        <v>461</v>
      </c>
      <c r="F626" s="23">
        <f t="shared" si="13"/>
        <v>0</v>
      </c>
      <c r="G626" s="39"/>
      <c r="H626" s="39"/>
    </row>
    <row r="627" spans="1:8" hidden="1" x14ac:dyDescent="0.25">
      <c r="A627" s="32"/>
      <c r="B627" s="35"/>
      <c r="C627" s="36"/>
      <c r="D627" s="36"/>
      <c r="E627" s="37" t="s">
        <v>461</v>
      </c>
      <c r="F627" s="23">
        <f t="shared" si="13"/>
        <v>0</v>
      </c>
      <c r="G627" s="39"/>
      <c r="H627" s="39"/>
    </row>
    <row r="628" spans="1:8" hidden="1" x14ac:dyDescent="0.25">
      <c r="A628" s="32">
        <v>3020</v>
      </c>
      <c r="B628" s="27" t="s">
        <v>549</v>
      </c>
      <c r="C628" s="28">
        <v>2</v>
      </c>
      <c r="D628" s="28">
        <v>0</v>
      </c>
      <c r="E628" s="33" t="s">
        <v>270</v>
      </c>
      <c r="F628" s="23">
        <f t="shared" si="13"/>
        <v>0</v>
      </c>
      <c r="G628" s="38">
        <f>SUM(G629)</f>
        <v>0</v>
      </c>
      <c r="H628" s="38">
        <f>SUM(H629)</f>
        <v>0</v>
      </c>
    </row>
    <row r="629" spans="1:8" hidden="1" x14ac:dyDescent="0.25">
      <c r="A629" s="32">
        <v>3021</v>
      </c>
      <c r="B629" s="35" t="s">
        <v>549</v>
      </c>
      <c r="C629" s="36">
        <v>2</v>
      </c>
      <c r="D629" s="36">
        <v>1</v>
      </c>
      <c r="E629" s="37" t="s">
        <v>183</v>
      </c>
      <c r="F629" s="23">
        <f t="shared" si="13"/>
        <v>0</v>
      </c>
      <c r="G629" s="38">
        <f>SUM(G631:G632)</f>
        <v>0</v>
      </c>
      <c r="H629" s="38">
        <f>SUM(H631:H632)</f>
        <v>0</v>
      </c>
    </row>
    <row r="630" spans="1:8" ht="36" hidden="1" x14ac:dyDescent="0.25">
      <c r="A630" s="32"/>
      <c r="B630" s="35"/>
      <c r="C630" s="36"/>
      <c r="D630" s="36"/>
      <c r="E630" s="37" t="s">
        <v>460</v>
      </c>
      <c r="F630" s="23">
        <f t="shared" si="13"/>
        <v>0</v>
      </c>
      <c r="G630" s="39"/>
      <c r="H630" s="39"/>
    </row>
    <row r="631" spans="1:8" hidden="1" x14ac:dyDescent="0.25">
      <c r="A631" s="32"/>
      <c r="B631" s="35"/>
      <c r="C631" s="36"/>
      <c r="D631" s="36"/>
      <c r="E631" s="37" t="s">
        <v>461</v>
      </c>
      <c r="F631" s="23">
        <f t="shared" si="13"/>
        <v>0</v>
      </c>
      <c r="G631" s="39"/>
      <c r="H631" s="39"/>
    </row>
    <row r="632" spans="1:8" hidden="1" x14ac:dyDescent="0.25">
      <c r="A632" s="32"/>
      <c r="B632" s="35"/>
      <c r="C632" s="36"/>
      <c r="D632" s="36"/>
      <c r="E632" s="37" t="s">
        <v>461</v>
      </c>
      <c r="F632" s="23">
        <f t="shared" si="13"/>
        <v>0</v>
      </c>
      <c r="G632" s="39"/>
      <c r="H632" s="39"/>
    </row>
    <row r="633" spans="1:8" hidden="1" x14ac:dyDescent="0.25">
      <c r="A633" s="32">
        <v>3030</v>
      </c>
      <c r="B633" s="27" t="s">
        <v>549</v>
      </c>
      <c r="C633" s="28">
        <v>3</v>
      </c>
      <c r="D633" s="28">
        <v>0</v>
      </c>
      <c r="E633" s="33" t="s">
        <v>271</v>
      </c>
      <c r="F633" s="23">
        <f t="shared" si="13"/>
        <v>0</v>
      </c>
      <c r="G633" s="38">
        <f>SUM(G634)</f>
        <v>0</v>
      </c>
      <c r="H633" s="38">
        <f>SUM(H634)</f>
        <v>0</v>
      </c>
    </row>
    <row r="634" spans="1:8" s="34" customFormat="1" ht="12.75" hidden="1" customHeight="1" x14ac:dyDescent="0.25">
      <c r="A634" s="32">
        <v>3031</v>
      </c>
      <c r="B634" s="35" t="s">
        <v>549</v>
      </c>
      <c r="C634" s="36">
        <v>3</v>
      </c>
      <c r="D634" s="36">
        <v>1</v>
      </c>
      <c r="E634" s="37" t="s">
        <v>186</v>
      </c>
      <c r="F634" s="23">
        <f t="shared" si="13"/>
        <v>0</v>
      </c>
      <c r="G634" s="49"/>
      <c r="H634" s="49"/>
    </row>
    <row r="635" spans="1:8" x14ac:dyDescent="0.25">
      <c r="A635" s="32">
        <v>3040</v>
      </c>
      <c r="B635" s="27" t="s">
        <v>549</v>
      </c>
      <c r="C635" s="28">
        <v>4</v>
      </c>
      <c r="D635" s="28">
        <v>0</v>
      </c>
      <c r="E635" s="33" t="s">
        <v>272</v>
      </c>
      <c r="F635" s="23">
        <f t="shared" si="13"/>
        <v>0</v>
      </c>
      <c r="G635" s="38">
        <f>SUM(G636)</f>
        <v>0</v>
      </c>
      <c r="H635" s="38">
        <f>SUM(H636)</f>
        <v>0</v>
      </c>
    </row>
    <row r="636" spans="1:8" x14ac:dyDescent="0.25">
      <c r="A636" s="32">
        <v>3041</v>
      </c>
      <c r="B636" s="35" t="s">
        <v>549</v>
      </c>
      <c r="C636" s="36">
        <v>4</v>
      </c>
      <c r="D636" s="36">
        <v>1</v>
      </c>
      <c r="E636" s="37" t="s">
        <v>188</v>
      </c>
      <c r="F636" s="23">
        <f t="shared" si="13"/>
        <v>0</v>
      </c>
      <c r="G636" s="38">
        <f>SUM(G638:G639)</f>
        <v>0</v>
      </c>
      <c r="H636" s="38">
        <f>SUM(H638:H639)</f>
        <v>0</v>
      </c>
    </row>
    <row r="637" spans="1:8" ht="36" x14ac:dyDescent="0.25">
      <c r="A637" s="32"/>
      <c r="B637" s="35"/>
      <c r="C637" s="36"/>
      <c r="D637" s="36"/>
      <c r="E637" s="37" t="s">
        <v>460</v>
      </c>
      <c r="F637" s="23">
        <f t="shared" si="13"/>
        <v>0</v>
      </c>
      <c r="G637" s="39"/>
      <c r="H637" s="39"/>
    </row>
    <row r="638" spans="1:8" x14ac:dyDescent="0.25">
      <c r="A638" s="32"/>
      <c r="B638" s="35"/>
      <c r="C638" s="36"/>
      <c r="D638" s="36">
        <v>4639</v>
      </c>
      <c r="E638" s="50" t="s">
        <v>409</v>
      </c>
      <c r="F638" s="23">
        <f t="shared" si="13"/>
        <v>0</v>
      </c>
      <c r="G638" s="39">
        <v>0</v>
      </c>
      <c r="H638" s="39"/>
    </row>
    <row r="639" spans="1:8" x14ac:dyDescent="0.25">
      <c r="A639" s="32"/>
      <c r="B639" s="35"/>
      <c r="C639" s="36"/>
      <c r="D639" s="36"/>
      <c r="E639" s="37" t="s">
        <v>461</v>
      </c>
      <c r="F639" s="23">
        <f t="shared" si="13"/>
        <v>0</v>
      </c>
      <c r="G639" s="39"/>
      <c r="H639" s="39"/>
    </row>
    <row r="640" spans="1:8" hidden="1" x14ac:dyDescent="0.25">
      <c r="A640" s="32">
        <v>3050</v>
      </c>
      <c r="B640" s="27" t="s">
        <v>549</v>
      </c>
      <c r="C640" s="28">
        <v>5</v>
      </c>
      <c r="D640" s="28">
        <v>0</v>
      </c>
      <c r="E640" s="33" t="s">
        <v>273</v>
      </c>
      <c r="F640" s="23">
        <f t="shared" si="13"/>
        <v>0</v>
      </c>
      <c r="G640" s="38">
        <f>SUM(G641)</f>
        <v>0</v>
      </c>
      <c r="H640" s="38">
        <f>SUM(H641)</f>
        <v>0</v>
      </c>
    </row>
    <row r="641" spans="1:8" hidden="1" x14ac:dyDescent="0.25">
      <c r="A641" s="32">
        <v>3051</v>
      </c>
      <c r="B641" s="35" t="s">
        <v>549</v>
      </c>
      <c r="C641" s="36">
        <v>5</v>
      </c>
      <c r="D641" s="36">
        <v>1</v>
      </c>
      <c r="E641" s="37" t="s">
        <v>191</v>
      </c>
      <c r="F641" s="23">
        <f t="shared" si="13"/>
        <v>0</v>
      </c>
      <c r="G641" s="38">
        <f>SUM(G643:G644)</f>
        <v>0</v>
      </c>
      <c r="H641" s="38">
        <f>SUM(H643:H644)</f>
        <v>0</v>
      </c>
    </row>
    <row r="642" spans="1:8" ht="36" hidden="1" x14ac:dyDescent="0.25">
      <c r="A642" s="32"/>
      <c r="B642" s="35"/>
      <c r="C642" s="36"/>
      <c r="D642" s="36"/>
      <c r="E642" s="37" t="s">
        <v>460</v>
      </c>
      <c r="F642" s="23">
        <f t="shared" si="13"/>
        <v>0</v>
      </c>
      <c r="G642" s="39"/>
      <c r="H642" s="39"/>
    </row>
    <row r="643" spans="1:8" hidden="1" x14ac:dyDescent="0.25">
      <c r="A643" s="32"/>
      <c r="B643" s="35"/>
      <c r="C643" s="36"/>
      <c r="D643" s="40"/>
      <c r="E643" s="44"/>
      <c r="F643" s="23">
        <f t="shared" si="13"/>
        <v>0</v>
      </c>
      <c r="G643" s="39"/>
      <c r="H643" s="39"/>
    </row>
    <row r="644" spans="1:8" hidden="1" x14ac:dyDescent="0.25">
      <c r="A644" s="32"/>
      <c r="B644" s="35"/>
      <c r="C644" s="36"/>
      <c r="D644" s="36"/>
      <c r="E644" s="37" t="s">
        <v>461</v>
      </c>
      <c r="F644" s="23">
        <f t="shared" si="13"/>
        <v>0</v>
      </c>
      <c r="G644" s="39"/>
      <c r="H644" s="39"/>
    </row>
    <row r="645" spans="1:8" hidden="1" x14ac:dyDescent="0.25">
      <c r="A645" s="32">
        <v>3060</v>
      </c>
      <c r="B645" s="27" t="s">
        <v>549</v>
      </c>
      <c r="C645" s="28">
        <v>6</v>
      </c>
      <c r="D645" s="28">
        <v>0</v>
      </c>
      <c r="E645" s="33" t="s">
        <v>274</v>
      </c>
      <c r="F645" s="23">
        <f t="shared" si="13"/>
        <v>0</v>
      </c>
      <c r="G645" s="38">
        <f>SUM(G646)</f>
        <v>0</v>
      </c>
      <c r="H645" s="38">
        <f>SUM(H646)</f>
        <v>0</v>
      </c>
    </row>
    <row r="646" spans="1:8" hidden="1" x14ac:dyDescent="0.25">
      <c r="A646" s="32">
        <v>3061</v>
      </c>
      <c r="B646" s="35" t="s">
        <v>549</v>
      </c>
      <c r="C646" s="36">
        <v>6</v>
      </c>
      <c r="D646" s="36">
        <v>1</v>
      </c>
      <c r="E646" s="37" t="s">
        <v>193</v>
      </c>
      <c r="F646" s="23">
        <f t="shared" si="13"/>
        <v>0</v>
      </c>
      <c r="G646" s="38">
        <f>SUM(G648:G649)</f>
        <v>0</v>
      </c>
      <c r="H646" s="38">
        <f>SUM(H648:H649)</f>
        <v>0</v>
      </c>
    </row>
    <row r="647" spans="1:8" ht="36" hidden="1" x14ac:dyDescent="0.25">
      <c r="A647" s="32"/>
      <c r="B647" s="35"/>
      <c r="C647" s="36"/>
      <c r="D647" s="36"/>
      <c r="E647" s="37" t="s">
        <v>460</v>
      </c>
      <c r="F647" s="23">
        <f t="shared" si="13"/>
        <v>0</v>
      </c>
      <c r="G647" s="39"/>
      <c r="H647" s="39"/>
    </row>
    <row r="648" spans="1:8" hidden="1" x14ac:dyDescent="0.25">
      <c r="A648" s="32"/>
      <c r="B648" s="35"/>
      <c r="C648" s="36"/>
      <c r="D648" s="36"/>
      <c r="E648" s="37" t="s">
        <v>461</v>
      </c>
      <c r="F648" s="23">
        <f t="shared" si="13"/>
        <v>0</v>
      </c>
      <c r="G648" s="39"/>
      <c r="H648" s="39"/>
    </row>
    <row r="649" spans="1:8" hidden="1" x14ac:dyDescent="0.25">
      <c r="A649" s="32"/>
      <c r="B649" s="35"/>
      <c r="C649" s="36"/>
      <c r="D649" s="36"/>
      <c r="E649" s="37" t="s">
        <v>461</v>
      </c>
      <c r="F649" s="23">
        <f t="shared" si="13"/>
        <v>0</v>
      </c>
      <c r="G649" s="39"/>
      <c r="H649" s="39"/>
    </row>
    <row r="650" spans="1:8" ht="24" customHeight="1" x14ac:dyDescent="0.25">
      <c r="A650" s="32">
        <v>3070</v>
      </c>
      <c r="B650" s="27" t="s">
        <v>549</v>
      </c>
      <c r="C650" s="28">
        <v>7</v>
      </c>
      <c r="D650" s="28">
        <v>0</v>
      </c>
      <c r="E650" s="33" t="s">
        <v>275</v>
      </c>
      <c r="F650" s="23">
        <f t="shared" si="13"/>
        <v>5500</v>
      </c>
      <c r="G650" s="38">
        <f>SUM(G651)</f>
        <v>5500</v>
      </c>
      <c r="H650" s="38">
        <f>SUM(H651)</f>
        <v>0</v>
      </c>
    </row>
    <row r="651" spans="1:8" ht="24" x14ac:dyDescent="0.25">
      <c r="A651" s="32">
        <v>3071</v>
      </c>
      <c r="B651" s="35" t="s">
        <v>549</v>
      </c>
      <c r="C651" s="36">
        <v>7</v>
      </c>
      <c r="D651" s="36">
        <v>1</v>
      </c>
      <c r="E651" s="37" t="s">
        <v>195</v>
      </c>
      <c r="F651" s="23">
        <f t="shared" si="13"/>
        <v>5500</v>
      </c>
      <c r="G651" s="38">
        <v>5500</v>
      </c>
      <c r="H651" s="38">
        <f>SUM(H654:H654)</f>
        <v>0</v>
      </c>
    </row>
    <row r="652" spans="1:8" ht="36" x14ac:dyDescent="0.25">
      <c r="A652" s="32"/>
      <c r="B652" s="35"/>
      <c r="C652" s="36"/>
      <c r="D652" s="36"/>
      <c r="E652" s="37" t="s">
        <v>460</v>
      </c>
      <c r="F652" s="23">
        <f t="shared" si="13"/>
        <v>0</v>
      </c>
      <c r="G652" s="39">
        <v>0</v>
      </c>
      <c r="H652" s="39"/>
    </row>
    <row r="653" spans="1:8" x14ac:dyDescent="0.25">
      <c r="A653" s="32"/>
      <c r="B653" s="35"/>
      <c r="C653" s="36"/>
      <c r="D653" s="36">
        <v>4729</v>
      </c>
      <c r="E653" s="44" t="s">
        <v>595</v>
      </c>
      <c r="F653" s="23">
        <f t="shared" si="13"/>
        <v>5500</v>
      </c>
      <c r="G653" s="39">
        <v>5500</v>
      </c>
      <c r="H653" s="39"/>
    </row>
    <row r="654" spans="1:8" hidden="1" x14ac:dyDescent="0.25">
      <c r="A654" s="32"/>
      <c r="B654" s="35"/>
      <c r="C654" s="36"/>
      <c r="D654" s="36"/>
      <c r="E654" s="37" t="s">
        <v>461</v>
      </c>
      <c r="F654" s="23">
        <f t="shared" si="13"/>
        <v>0</v>
      </c>
      <c r="G654" s="39"/>
      <c r="H654" s="39"/>
    </row>
    <row r="655" spans="1:8" ht="36" hidden="1" x14ac:dyDescent="0.25">
      <c r="A655" s="32">
        <v>3080</v>
      </c>
      <c r="B655" s="27" t="s">
        <v>549</v>
      </c>
      <c r="C655" s="28">
        <v>8</v>
      </c>
      <c r="D655" s="28">
        <v>0</v>
      </c>
      <c r="E655" s="33" t="s">
        <v>277</v>
      </c>
      <c r="F655" s="23">
        <f t="shared" ref="F655:F671" si="14">SUM(G655:H655)</f>
        <v>0</v>
      </c>
      <c r="G655" s="38">
        <f>SUM(G656)</f>
        <v>0</v>
      </c>
      <c r="H655" s="38">
        <f>SUM(H656)</f>
        <v>0</v>
      </c>
    </row>
    <row r="656" spans="1:8" ht="26.25" hidden="1" customHeight="1" x14ac:dyDescent="0.25">
      <c r="A656" s="32">
        <v>3081</v>
      </c>
      <c r="B656" s="35" t="s">
        <v>549</v>
      </c>
      <c r="C656" s="36">
        <v>8</v>
      </c>
      <c r="D656" s="36">
        <v>1</v>
      </c>
      <c r="E656" s="37" t="s">
        <v>277</v>
      </c>
      <c r="F656" s="23">
        <f t="shared" si="14"/>
        <v>0</v>
      </c>
      <c r="G656" s="38">
        <f>SUM(G657)</f>
        <v>0</v>
      </c>
      <c r="H656" s="38">
        <f>SUM(H657)</f>
        <v>0</v>
      </c>
    </row>
    <row r="657" spans="1:8" ht="24" hidden="1" customHeight="1" x14ac:dyDescent="0.25">
      <c r="A657" s="32">
        <v>3090</v>
      </c>
      <c r="B657" s="27" t="s">
        <v>549</v>
      </c>
      <c r="C657" s="51">
        <v>9</v>
      </c>
      <c r="D657" s="28">
        <v>0</v>
      </c>
      <c r="E657" s="33" t="s">
        <v>278</v>
      </c>
      <c r="F657" s="23">
        <f t="shared" si="14"/>
        <v>0</v>
      </c>
      <c r="G657" s="38">
        <f>SUM(G658+G662)</f>
        <v>0</v>
      </c>
      <c r="H657" s="38">
        <f>SUM(H658+H662)</f>
        <v>0</v>
      </c>
    </row>
    <row r="658" spans="1:8" ht="23.25" hidden="1" customHeight="1" x14ac:dyDescent="0.25">
      <c r="A658" s="32">
        <v>3091</v>
      </c>
      <c r="B658" s="35" t="s">
        <v>549</v>
      </c>
      <c r="C658" s="26">
        <v>9</v>
      </c>
      <c r="D658" s="36">
        <v>1</v>
      </c>
      <c r="E658" s="37" t="s">
        <v>201</v>
      </c>
      <c r="F658" s="23">
        <f t="shared" si="14"/>
        <v>0</v>
      </c>
      <c r="G658" s="38">
        <f>SUM(G660:G661)</f>
        <v>0</v>
      </c>
      <c r="H658" s="38">
        <f>SUM(H660:H661)</f>
        <v>0</v>
      </c>
    </row>
    <row r="659" spans="1:8" ht="36" hidden="1" x14ac:dyDescent="0.25">
      <c r="A659" s="32"/>
      <c r="B659" s="35"/>
      <c r="C659" s="36"/>
      <c r="D659" s="36"/>
      <c r="E659" s="37" t="s">
        <v>460</v>
      </c>
      <c r="F659" s="23">
        <f t="shared" si="14"/>
        <v>0</v>
      </c>
      <c r="G659" s="39"/>
      <c r="H659" s="39"/>
    </row>
    <row r="660" spans="1:8" hidden="1" x14ac:dyDescent="0.25">
      <c r="A660" s="32"/>
      <c r="B660" s="35"/>
      <c r="C660" s="36"/>
      <c r="D660" s="36"/>
      <c r="E660" s="37" t="s">
        <v>461</v>
      </c>
      <c r="F660" s="23">
        <f t="shared" si="14"/>
        <v>0</v>
      </c>
      <c r="G660" s="39"/>
      <c r="H660" s="39"/>
    </row>
    <row r="661" spans="1:8" hidden="1" x14ac:dyDescent="0.25">
      <c r="A661" s="32"/>
      <c r="B661" s="35"/>
      <c r="C661" s="36"/>
      <c r="D661" s="36"/>
      <c r="E661" s="37" t="s">
        <v>461</v>
      </c>
      <c r="F661" s="23">
        <f t="shared" si="14"/>
        <v>0</v>
      </c>
      <c r="G661" s="39"/>
      <c r="H661" s="39"/>
    </row>
    <row r="662" spans="1:8" ht="30" hidden="1" customHeight="1" x14ac:dyDescent="0.25">
      <c r="A662" s="32">
        <v>3092</v>
      </c>
      <c r="B662" s="35" t="s">
        <v>549</v>
      </c>
      <c r="C662" s="26">
        <v>9</v>
      </c>
      <c r="D662" s="36">
        <v>2</v>
      </c>
      <c r="E662" s="37" t="s">
        <v>568</v>
      </c>
      <c r="F662" s="23">
        <f t="shared" si="14"/>
        <v>0</v>
      </c>
      <c r="G662" s="38">
        <f>SUM(G664:G665)</f>
        <v>0</v>
      </c>
      <c r="H662" s="38">
        <f>SUM(H664:H665)</f>
        <v>0</v>
      </c>
    </row>
    <row r="663" spans="1:8" ht="36" hidden="1" x14ac:dyDescent="0.25">
      <c r="A663" s="32"/>
      <c r="B663" s="35"/>
      <c r="C663" s="36"/>
      <c r="D663" s="36"/>
      <c r="E663" s="37" t="s">
        <v>460</v>
      </c>
      <c r="F663" s="23">
        <f t="shared" si="14"/>
        <v>0</v>
      </c>
      <c r="G663" s="39"/>
      <c r="H663" s="39"/>
    </row>
    <row r="664" spans="1:8" hidden="1" x14ac:dyDescent="0.25">
      <c r="A664" s="32"/>
      <c r="B664" s="35"/>
      <c r="C664" s="36"/>
      <c r="D664" s="36"/>
      <c r="E664" s="37" t="s">
        <v>461</v>
      </c>
      <c r="F664" s="23">
        <f t="shared" si="14"/>
        <v>0</v>
      </c>
      <c r="G664" s="39"/>
      <c r="H664" s="39"/>
    </row>
    <row r="665" spans="1:8" hidden="1" x14ac:dyDescent="0.25">
      <c r="A665" s="32"/>
      <c r="B665" s="35"/>
      <c r="C665" s="36"/>
      <c r="D665" s="36"/>
      <c r="E665" s="37" t="s">
        <v>461</v>
      </c>
      <c r="F665" s="23">
        <f t="shared" si="14"/>
        <v>0</v>
      </c>
      <c r="G665" s="39"/>
      <c r="H665" s="39"/>
    </row>
    <row r="666" spans="1:8" s="31" customFormat="1" ht="24.75" customHeight="1" x14ac:dyDescent="0.2">
      <c r="A666" s="26">
        <v>3100</v>
      </c>
      <c r="B666" s="27" t="s">
        <v>550</v>
      </c>
      <c r="C666" s="27">
        <v>0</v>
      </c>
      <c r="D666" s="27">
        <v>0</v>
      </c>
      <c r="E666" s="52" t="s">
        <v>927</v>
      </c>
      <c r="F666" s="23">
        <f t="shared" si="14"/>
        <v>33140.5</v>
      </c>
      <c r="G666" s="30">
        <f>SUM(G667)</f>
        <v>33140.5</v>
      </c>
      <c r="H666" s="30">
        <f>SUM(H667)</f>
        <v>0</v>
      </c>
    </row>
    <row r="667" spans="1:8" ht="24" x14ac:dyDescent="0.25">
      <c r="A667" s="32">
        <v>3110</v>
      </c>
      <c r="B667" s="53" t="s">
        <v>550</v>
      </c>
      <c r="C667" s="53">
        <v>1</v>
      </c>
      <c r="D667" s="53">
        <v>0</v>
      </c>
      <c r="E667" s="47" t="s">
        <v>279</v>
      </c>
      <c r="F667" s="23">
        <f t="shared" si="14"/>
        <v>33140.5</v>
      </c>
      <c r="G667" s="38">
        <f>SUM(G668)</f>
        <v>33140.5</v>
      </c>
      <c r="H667" s="38">
        <f>SUM(H668)</f>
        <v>0</v>
      </c>
    </row>
    <row r="668" spans="1:8" x14ac:dyDescent="0.25">
      <c r="A668" s="32">
        <v>3112</v>
      </c>
      <c r="B668" s="53" t="s">
        <v>550</v>
      </c>
      <c r="C668" s="53">
        <v>1</v>
      </c>
      <c r="D668" s="53">
        <v>2</v>
      </c>
      <c r="E668" s="48" t="s">
        <v>310</v>
      </c>
      <c r="F668" s="23">
        <f t="shared" si="14"/>
        <v>33140.5</v>
      </c>
      <c r="G668" s="38">
        <v>33140.5</v>
      </c>
      <c r="H668" s="38">
        <f>SUM(H670:H671)</f>
        <v>0</v>
      </c>
    </row>
    <row r="669" spans="1:8" ht="36" x14ac:dyDescent="0.25">
      <c r="A669" s="32"/>
      <c r="B669" s="35"/>
      <c r="C669" s="36"/>
      <c r="D669" s="36"/>
      <c r="E669" s="37" t="s">
        <v>460</v>
      </c>
      <c r="F669" s="23">
        <f t="shared" si="14"/>
        <v>0</v>
      </c>
      <c r="G669" s="39"/>
      <c r="H669" s="39"/>
    </row>
    <row r="670" spans="1:8" x14ac:dyDescent="0.25">
      <c r="A670" s="32"/>
      <c r="B670" s="35"/>
      <c r="C670" s="36"/>
      <c r="D670" s="36">
        <v>4891</v>
      </c>
      <c r="E670" s="44" t="s">
        <v>830</v>
      </c>
      <c r="F670" s="23">
        <f t="shared" si="14"/>
        <v>33140.5</v>
      </c>
      <c r="G670" s="39">
        <v>33140.5</v>
      </c>
      <c r="H670" s="39"/>
    </row>
    <row r="671" spans="1:8" x14ac:dyDescent="0.25">
      <c r="A671" s="32"/>
      <c r="B671" s="35"/>
      <c r="C671" s="36"/>
      <c r="D671" s="36"/>
      <c r="E671" s="37" t="s">
        <v>461</v>
      </c>
      <c r="F671" s="23">
        <f t="shared" si="14"/>
        <v>0</v>
      </c>
      <c r="G671" s="39">
        <v>0</v>
      </c>
      <c r="H671" s="39"/>
    </row>
    <row r="672" spans="1:8" x14ac:dyDescent="0.25">
      <c r="B672" s="54"/>
      <c r="C672" s="55"/>
      <c r="D672" s="56"/>
    </row>
    <row r="673" spans="2:5" x14ac:dyDescent="0.25">
      <c r="B673" s="58"/>
      <c r="C673" s="55"/>
      <c r="D673" s="56"/>
    </row>
    <row r="674" spans="2:5" x14ac:dyDescent="0.25">
      <c r="B674" s="58"/>
      <c r="C674" s="55"/>
      <c r="D674" s="56"/>
      <c r="E674" s="1"/>
    </row>
    <row r="675" spans="2:5" x14ac:dyDescent="0.25">
      <c r="B675" s="58"/>
      <c r="C675" s="59"/>
      <c r="D675" s="60"/>
    </row>
  </sheetData>
  <mergeCells count="10">
    <mergeCell ref="D5:D6"/>
    <mergeCell ref="G5:H5"/>
    <mergeCell ref="A1:H1"/>
    <mergeCell ref="A2:H2"/>
    <mergeCell ref="G4:H4"/>
    <mergeCell ref="A5:A6"/>
    <mergeCell ref="E5:E6"/>
    <mergeCell ref="F5:F6"/>
    <mergeCell ref="B5:B6"/>
    <mergeCell ref="C5:C6"/>
  </mergeCells>
  <phoneticPr fontId="1" type="noConversion"/>
  <pageMargins left="0.78740157480314998" right="0.27559055118110198" top="0.39370078740157499" bottom="0.59055118110236204" header="0.15748031496063" footer="0.23622047244094499"/>
  <pageSetup paperSize="9" scale="95" firstPageNumber="20" orientation="portrait" useFirstPageNumber="1" r:id="rId1"/>
  <headerFooter differentOddEven="1" alignWithMargins="0">
    <oddFooter xml:space="preserve">&amp;RԲյուջե 2025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tb1l6KaGLlB/kKs1A5mzze6G/ZwKvpSGXJlWi+MSCPE=</DigestValue>
    </Reference>
    <Reference Type="http://www.w3.org/2000/09/xmldsig#Object" URI="#idOfficeObject">
      <DigestMethod Algorithm="http://www.w3.org/2001/04/xmlenc#sha256"/>
      <DigestValue>ytao/e6ZxySZDlVX57fv84QnwwKaqY0GiC1t8TbijoE=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7CDyTj6OGiRif21+rcXvx08kTLROmxAD7gY0FuRRq18=</DigestValue>
    </Reference>
    <Reference Type="http://www.w3.org/2000/09/xmldsig#Object" URI="#idValidSigLnImg">
      <DigestMethod Algorithm="http://www.w3.org/2001/04/xmlenc#sha256"/>
      <DigestValue>w6cP80tAYhP3ERTrKfnbtMmZqpECGy7I4Id+DLTkDaU=</DigestValue>
    </Reference>
    <Reference Type="http://www.w3.org/2000/09/xmldsig#Object" URI="#idInvalidSigLnImg">
      <DigestMethod Algorithm="http://www.w3.org/2001/04/xmlenc#sha256"/>
      <DigestValue>VML8SWut5dtBtHzpbapYZ1LXy2c8UQ8Ul98K1UHdRtM=</DigestValue>
    </Reference>
  </SignedInfo>
  <SignatureValue>j29E6C/Q72ihBdohcd/M5nCoDYhc5EaiWi1zzNMHFHQKKdghurX7F9cBsDvUTPaLsAKyxBYAlCtJ
IzOzYsaMsKuyQa3Az8lEXvRY3bN8FexilhY5dTxCobhD/c692+n/1NBWJv+xr1ZRjJtMBJ0TI6Hi
2YzKBCc3geP1is2v/2LFDBbwve7m+ZoXug8+5hd2mi0sZzXA/l0CB1tTy31JPjq0WxxHNiixtJQI
E8ldZ65ImdddOAV9gF2epo3Kft1Fmlam9SK+tonGFno/6xxcIN57eV45jBy3iV2nC3x1Z3bnhMNE
mZw2RMp266F5gg0AZdBwkCE7zFWghw1LzbtRYw==</SignatureValue>
  <KeyInfo>
    <X509Data>
      <X509Certificate>MIIFQjCCAyqgAwIBAgIIeWDQO7EFFiUwDQYJKoZIhvcNAQELBQAwQjELMAkGA1UEBhMCQU0xEzARBgNVBAoMCkVLRU5HIENKU0MxCjAIBgNVBAUTATExEjAQBgNVBAMMCUNBIG9mIFJvQTAeFw0xOTA0MDIxMDI0MjZaFw0yNzEwMjcwOTE4MjJaMHsxCzAJBgNVBAYTAkFNMRswGQYDVQQEDBLVjNWI1ZLUstS11YbVhdSx1YYxFTATBgNVBCoMDNWA1YjVktWG1LHVhjEUMBIGA1UEBRMLYWVhODJjMjU3ZTAxIjAgBgNVBAMMGVJVQkVOWUFOIEhVTkFOIDE1MDE2MTAwMTUwggEiMA0GCSqGSIb3DQEBAQUAA4IBDwAwggEKAoIBAQCQxYmaxsbTLuwCBNObGYFafWOKu5spVY1KIuycu5FiutnGoOla63sdF+VRqx2FrFpbwIwRtOi40/xM1qyyBrFVycdeLe4Gr8eOpEv0uY9Q5uctnICxS+ncHix3r3tqzsGajhsE99uEIF4xZpUP3B3IqN426qHVvpZ9rba8abfrFMD0RvuuKoCfHo57YCjahh6S3/WFCy0Ymj5GUz3NtnLs0sPau416XKTMwnbsU1oP595qMioCrpdWY5jcSrHlHbwGYvLaHwcp8QsYL+jeswGC9lP8rxf16CvVLvoWIE1qvVprHe9Nh0GTZyCk9oPRzMlWNnarxH6+RzA6s1mfCOqxAgMBAAGjggEBMIH+MDMGCCsGAQUFBwEBBCcwJTAjBggrBgEFBQcwAYYXaHR0cDovL29jc3AucGtpLmFtL29jc3AwHQYDVR0OBBYEFAMEM0wduYazwF1BENK0Bf0CtWxZMAwGA1UdEwEB/wQCMAAwHwYDVR0jBBgwFoAU6erx7iQiLg3/bdjMhMY0jN9dsnkwMgYDVR0gBCswKTAnBgRVHSAAMB8wHQYIKwYBBQUHAgEWEXd3dy5wa2kuYW0vcG9saWN5MDUGA1UdHwQuMCwwKqAooCaGJGh0dHA6Ly9jcmwucGtpLmFtL2NpdGl6ZW5jYV8yMDEzLmNybDAOBgNVHQ8BAf8EBAMCBkAwDQYJKoZIhvcNAQELBQADggIBAH3QCnTIc9brNVFpGmdZq218KrxqTL1vZGFhY+a3LH4QpOrUmz7qbZ16AiggEyc73igDQIRu76rFofKq4PMczN4r/N0OTkXZNW5NBOqCiyKe3mLvtOWatXK90fyizdB0YzMRAQcmWC6w3/8kw7ObJUqpv5ecsFiOLKf3mPVdhsSt1DoBHyJo9GkXQkHErgRunsDbbZ261v+3IDpoZEJ9g8eRZ9/Qj1oKe+65M8xfE2uxrIBIpUolV2Li0KYEwiRdulB1sy6mOpWerfJCodc3RsMZnBWAgItFh8S0YYwCS1jLZFDOZTtXGvj/qFAWYLgJ7296CZpPXqWJiY4tzt53RQXqayNBNwGztQ456+y3Ez5Nna79IihV7l4SnVl4RGj+CQrDMDnN24hDmeWjW48xtAd/yG9u6Jj7DWSrlFt3tahMViJlXMIIkAYPdgOcuYa+HQCPYhajIkEHH3Nwa0xFZPfwlUvXO1tBKIVPvHDAKTF05ZxlfJst84YYYMAcWJjuJTFRGDru0/35AhIgO5idZikWaB2z8Ur3du5scWvE3aGCKwbDzL3lpsv4T1iIGd5UqpkCG2jidB8ZrrGZN2rV2npxP42NkA3Rx2EWZcSKq3AAeNpeTWbQa58GanHjz752ANbbcfK3GV3rLl4EO3+mP+onUJGDmoCVfVmb7bJS0Na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9hkTQ75JAfW23smmIrr+KrL38a95DOPJIMJM2bZ4cJo=</DigestValue>
      </Reference>
      <Reference URI="/xl/calcChain.xml?ContentType=application/vnd.openxmlformats-officedocument.spreadsheetml.calcChain+xml">
        <DigestMethod Algorithm="http://www.w3.org/2001/04/xmlenc#sha256"/>
        <DigestValue>Tepr4yZHgOwygxh46AO1WLgDsulpMPc15Q55CoQY2+w=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VIrxeyHP9MtbHddvwXy0PW5NP13QzWWmZpZcuk4yp6o=</DigestValue>
      </Reference>
      <Reference URI="/xl/media/image1.emf?ContentType=image/x-emf">
        <DigestMethod Algorithm="http://www.w3.org/2001/04/xmlenc#sha256"/>
        <DigestValue>zQUfg9qiUL2TP7PFjuPRN9PybTYN1nmmmN8vMVC8tCA=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kzv5k5FItUgwqIVu1KQIfUpzcbop6kkHEGv2I+XJlI8=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mg5JyGsLzmEKLRpeAnValo4Ar0jd+kh9HyVk1u97msc=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jR+trexXPfyCIrywEVe0iW5vthkSJWqRJx9osfFO458=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kzv5k5FItUgwqIVu1KQIfUpzcbop6kkHEGv2I+XJlI8=</DigestValue>
      </Reference>
      <Reference URI="/xl/sharedStrings.xml?ContentType=application/vnd.openxmlformats-officedocument.spreadsheetml.sharedStrings+xml">
        <DigestMethod Algorithm="http://www.w3.org/2001/04/xmlenc#sha256"/>
        <DigestValue>AKodE3qDZGeeHN6zfcL9rIpewoIeKXosjBGkuyVNKLY=</DigestValue>
      </Reference>
      <Reference URI="/xl/styles.xml?ContentType=application/vnd.openxmlformats-officedocument.spreadsheetml.styles+xml">
        <DigestMethod Algorithm="http://www.w3.org/2001/04/xmlenc#sha256"/>
        <DigestValue>52t+OsAWfgYj9r9gezR2V6FeMwiG8BaNqKzII1TstHE=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9j8So46RW/itDZn7GlAVgsb1VijNgSvjSZjhHLyz55A=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sheet1.xml?ContentType=application/vnd.openxmlformats-officedocument.spreadsheetml.worksheet+xml">
        <DigestMethod Algorithm="http://www.w3.org/2001/04/xmlenc#sha256"/>
        <DigestValue>rLci1NVqIhJawvkoLQslCdI5Ar1Y3Z6PsljNgwWLpuc=</DigestValue>
      </Reference>
      <Reference URI="/xl/worksheets/sheet2.xml?ContentType=application/vnd.openxmlformats-officedocument.spreadsheetml.worksheet+xml">
        <DigestMethod Algorithm="http://www.w3.org/2001/04/xmlenc#sha256"/>
        <DigestValue>OO5LVH0FJo9QSrIjfvBnEqCitkatHjSPqCLA4zqLN7Q=</DigestValue>
      </Reference>
      <Reference URI="/xl/worksheets/sheet3.xml?ContentType=application/vnd.openxmlformats-officedocument.spreadsheetml.worksheet+xml">
        <DigestMethod Algorithm="http://www.w3.org/2001/04/xmlenc#sha256"/>
        <DigestValue>MuPlD44ajyjuZ7SpTK7gCUesDFKx07DiqcVn1RGF2IE=</DigestValue>
      </Reference>
      <Reference URI="/xl/worksheets/sheet4.xml?ContentType=application/vnd.openxmlformats-officedocument.spreadsheetml.worksheet+xml">
        <DigestMethod Algorithm="http://www.w3.org/2001/04/xmlenc#sha256"/>
        <DigestValue>vBEhoyXqvQWjVReppD7FHrGpa7AZ3oW457UypZ1/O/g=</DigestValue>
      </Reference>
      <Reference URI="/xl/worksheets/sheet5.xml?ContentType=application/vnd.openxmlformats-officedocument.spreadsheetml.worksheet+xml">
        <DigestMethod Algorithm="http://www.w3.org/2001/04/xmlenc#sha256"/>
        <DigestValue>5BNFiUKohhVVXBVwWqBmx3e2/aNeXuTJ3cszrmaVaRc=</DigestValue>
      </Reference>
      <Reference URI="/xl/worksheets/sheet6.xml?ContentType=application/vnd.openxmlformats-officedocument.spreadsheetml.worksheet+xml">
        <DigestMethod Algorithm="http://www.w3.org/2001/04/xmlenc#sha256"/>
        <DigestValue>Jra3PP5YrhZq1PCSKmmFNWJgvkknfVzufTz3m3Fr/KA=</DigestValue>
      </Reference>
      <Reference URI="/xl/worksheets/sheet7.xml?ContentType=application/vnd.openxmlformats-officedocument.spreadsheetml.worksheet+xml">
        <DigestMethod Algorithm="http://www.w3.org/2001/04/xmlenc#sha256"/>
        <DigestValue>jIkncR2UbJo7pZ+bRNDcyh5T+sEc0pi0YfgqA279qaE=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2025-01-17T13:48:48Z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{B711A9C4-3EC7-41E2-AF7D-376E299044FA}</SetupID>
          <SignatureText/>
          <SignatureImage>AQAAAGwAAAAAAAAAAAAAAE4AAAA8AAAAAAAAAAAAAACmBwAA6QUAACBFTUYAAAEAnL4AAAwAAAABAAAAAAAAAAAAAAAAAAAAgAcAADgEAADcAQAADAEAAAAAAAAAAAAAAAAAAGBDBwDgFgQARgAAACwAAAAgAAAARU1GKwFAAQAcAAAAEAAAAAIQwNsBAAAAYAAAAGAAAABGAAAAwBgAALQYAABFTUYrIkAEAAwAAAAAAAAAHkAJAAwAAAAAAAAAJEABAAwAAAAAAAAAMEACABAAAAAEAAAAAACAPyFABwAMAAAAAAAAAAhAAAUMGAAAABgAAAIQwNsBAAAAAAAAAAAAAAAAAAAAAAAAAAEAAAD/2P/gABBKRklGAAEBAQDIAMgAAP/bAEMACgcHCQcGCgkICQsLCgwPGRAPDg4PHhYXEhkkICYlIyAjIigtOTAoKjYrIiMyRDI2Oz1AQEAmMEZLRT5KOT9APf/bAEMBCwsLDw0PHRAQHT0pIyk9PT09PT09PT09PT09PT09PT09PT09PT09PT09PT09PT09PT09PT09PT09PT09PT09Pf/AABEIAIAAp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aKKSgBaSjNZmpa3FZSLbxRvc3b/dhj6/UnsPenGLk7ITaSuzTJA6msu78Q2VtIY0L3Eoz+7gXefp6VlTRXV/IRf3DzY5a2tjsjj9Q7/5NPiEVtpc81tNGIIeWisQAe2cseT6544rZUorfUydRvYtHWNSkUtFo7IvZp51T9KhGraoeGbSIzz8rXBJpLtrPTbi0mlt1aGdW3NKDI+7GVG4k9eeKbrl7dwCzWwt3jMql2KRbtvTAPyn15/nVpJtJR/r7yXJ9yWPVtVYkRw6bdEdVhusH9RUn/CRy24X7fpV7B/eZF81F59V/wqPVGZbq2WKwt7jMLyyLJH8xxjAHB55NaI0yExq0DTWzHBxG5AH/AAE5X9KluFldf1/XkUua9kySy1Sz1BS1pcRy46hW5H1HUVb/ABrnL6yjlnaOULJOg3CW2PlzoPXH8X+eKS21S+sAGuWW9sQcG4RdskX++n86l0k/hKVS3xHSUtQ291DdwrNbyLJGwyGU5BqXNYtWNAoozRQAUUUtACUtIaKAFooooAQ0UGqGq3jwRxwwDdcXDeWnt6sfYCnFczshN2VypqWpySyvZadIqSKMzXDDKwL3/wCBe1R2NkChjjkdd43O7nE0/ue6rn8fpUejacjI0Qj/ANDhkJD7ubmQHl29gc4HOafdaTfyarHJHOggWTzFlJ/eRccoPVScdelb+6vdTsY6v3mh2n3E88zWUumtb2vlFGOMAPzkA9wR0NFtDb2l6LOYyzT3EIjkJXCOFHXnqcHHFRXV/HrcMlpbofPhky0Eh2iUAnIyOOf8KnjeArZRXrLHcRTYVI2z5Zwdqk/7v50NPtby/UB+m6vHdXTWPkFDEWUcgj5Tj6+lL4hnvLaziexSR3EoLBBn5QCT+eAPxpdZLafptxLptun2yZlVdigFmYgZJ/XmqEj63d2VqNjQXIEizAdDgfLg+/r2NKMU2pq1vMbbScWOS91SLTrAH5r6WR1ZHTgjJ5PoB8pq0dfSPUfsTqWbekW8A7S5GSPQYGO/eobm9vkulihhuE3W6iMlN4DlsHcfUD196Z/aNs+tSWptdrBiIpVABJIPmN+G3Garl5tbE3t1LQtY4tTutRgbzCIioiBPLj73XjnAHFVdOeXUkMok2PGvz3IG35+pQqRyoHHNVo4bfStOm1DTZXu8qIlmzuMSjO5j6889PT3NWLu+ivNDH2mRLVrj94iOTmRAR97H94fzp8r6a9P6QXXUgRZdPuTc2ICMR5k1rH80dwg/ii9+Rx/k9BYX8Go2qz277lPUHgqfQjsayIVjFnGbi5la4uG3QqiY8o9BsXqAB1zwfxrIv9ZbRb15rNFaZztu4l+4WI4dT745FP2bquy3BT5Neh3FFQWTyvaRNcbRKVBYL0zU5rlas7G6d1cKOKz7rVY4ZfIgRp5z/AnP5+lU5LzUoLy2WYwATPzEuSVUdWJ9v8mrVJsh1Ejbznmsu+1cRXC2lsPOumHCDoB6k1RuNUuNXnNppO4Jn95cY+Vf8a1NM0i301CYwWlb78rcs341fIqavPft/mTzOekfvLcO8Qp520SYG7b0zRUlFYGyEdgilmIAAySa5mDzNRu/tRZke7JWEd4oF+8fYk/zFaXiKRzpv2WJtst24hU+x6/pmqkjyWdo09r8sUbiEMsZkKRrkZA7/NnPtW9NWjfqzGb1Hafqs322K1kt4442RmVR8rQqpx8wP4cj3o1ASX91BLYXRYKANkbcxknh8dx2IPbpU13cweXCwgjnkuYym98R7lxyMnnn0rPtrZbDT21Czln2TbeWUO0CE/Mf9r9fxqklfmtZibe1yWeb7GQY7nyjJIftc0MZcLIFGBtOcA+vt71BNZ208kF3ewtJfTRqTBCNrlgeGzngfXjp3p9pdmXN4EDXsztDDsDKsqjozL3A55/xq+Lc6eVC72dxunuQu52Pf6D29OlO/L6k2uSLbaldENNcrax9o4VDN+LNnn6ClOjwAbpbm8cgdTcOP0BFZ7eIGg1Eor/aIM8kLggZxx6n+dSa1ftKjQQ7RjDBmYAE/eXHOe1TyzTS2K5o2HpDFHarPb3N9DCRuVg/mDH+6dxphklVTLdxRzJtdBd2g+eMHrlef0z9Ki03UrWxilWZUiLgOnzHDA9uehGcHtn8at3N+YdK+0288TOWzgc7z0AHenZ3sCatcz7Tw9p1jaz3MNy8cD/daGTIKYHHOc96pLosUt5LqF3LcTvBh/sgYPKQPu5A4GfTFSWnll21jYqQeZ+/tlP+qPQSeme/0PrVPZ/ZV7I4uW+zTMcKnMt36AHk49W710Rc7tc2v9aGTUdNNCa9vf7Ykcyl7Uxfu3FtJuMqnpGD0Jz1xwKl017aVlkjhbzooyfK2/J5XG5QDyThgdxHNWbTTtQh1iEp5CxeWGIWHCQrnlV9z/8Arq6wtdGuGg06yTzpR5jszhVVc45JOcdeAKzlNJcsRqLb5mO0GU20k2nSSGQR/vIHZsl4m5HPfHSk1O9lm1SHT4DJtYZkaLqB7nt/nFc9qGrRQ3sBtbpIktpTCZgQSYn5wB1O3pn+da8WpxWqLHpFpJKjjfJcuMBvqe5/yKHSknzW3Hzprluas0lloVg8pCxoOvq57e5Nc5AbzxLqD4JhgwFldeu3+4Kti2vNauGMzAKDyQPlh9Qvq3qe316b8UFtZW6xLsijXHfFSpKku8n+BVnPyQ+zsobG3WG3QIijoKnxVdb61cgLcQknsHFWAc1yu97s3VtkFFLRSGYmoy/8TuDO0pa28lwwI5z0GPyP51Wm/tGyit4bRp3kVACGhDRuT1JYcj8aW9wdX1BnBBNvDGpHUqXOf51N9vu11ZbaN1mVpTuR7Z0KJ3If7pxx9c10LRL0/r8zB6tmlJZR3lqkV9HHNjBbK8bvUCsi4iuhf406aAw5EOyNwDDgY+70OMk4+npUtpa6nDq7NO5e2Z2xiYnAySDtI9wMdsUR6O2n3U1606Sqsbbd8YDp1PDZ9znipjaPUb16CNIkTXWrO5BwYYi2cIink478gn8qyLDWLq7nk2W6TEDduUZlH6nvkY4FaVxbSf2fYojbjFBk7ujErwT+IFXLVfs1rP8AYowzD7gZdufQfh0rRSjFbXJabe5ysjJDPBayDaJSG2ADIOQT8o4PQ9vxqK31q3SxUxsroJAjl4z8hwMcd14b8+MU/U54dP16a6lYRyxoxjCpnL/w5Oenze2cVj2NncX/ANsWNESIgO8sw+Vj1GDwo613QhFx5pbaGDbTsjobh5LVYr4G1u7VxwAMMGOSOv4fXrVez083SMbhhvizlRGFihAH3mIwCTj6Vj2+/T/IuJb62jVlIMaJvAIODgLxnGOcjrWykP2jT3EBluo/9ZM2Ds6+gAzjPTr/AFTjyLR/P+v6YXu9SYag9tF/Z1pbqyyMf3nQT5/9l/SqsCTWzzpE9xLfJ8iPAAUWMgcBsZ9u33eta1tFC9tJBdwDfvBWR13E+2fbqP8A9dNudTSe8WCIIvnWfly7lI5H8IA5z8x9vyrNT1tFeo7aasxJr7VJdJWZ7hoo0JRFlkwWU9WPPzfU8fWrdtpyDRUvtReW+CHYkaMFEQPuffHSr+iwiSxuo7eCzgjIIkkWQTSceox7U6FNI060uZGNxcrbBZCs4KqSSQMK2B29Kcqtrxira9P60BRvqzHlt9Hk02V0gIaSGQKNxkxIuNpDAd+a2tOuL7XrKAQQrBAirhmPBwOwHf8Al9arW80/iG4tnkjjgsRMUWONgTyjHt9K3vCjM3h62DLtK7lx9GI/pUV58sfe1frexVOPM9NiaDS5ViWOS6cIowI4R5aj6Y5/WpBo1jnc1urt/ekyx/Wr3QUVw88u51ckexU/sqx5/wBDt+mP9WKsQwpBGscQ2ovQelSUlS23uxqKQUUtFIZzV7ERrmoSY4+zQsOPRyf6V0WBwe9ZGqoF1CAtIES5je3fPQkj5f1NRySalcPZT2cayIIvnEkpRQ/Q5AGTjB/OtpLmSZknZsIYY4deM39oiZ33R+S4yyd8DB4x9KSLWF1K/n0yTyo2CMjAPuLHpxjsBnOefao9TfT7C+luJod12qLKvmzEK/J+VQc8jGcY6ketTyz3sOpN5fkxWIQTSySREbfVQQeTxnPb3qt9fInbQgmb/iVWFwcsqoscoA69Af6/jSXl1JHB9n8zBMYZyOAmDy2704/UetW9OjWCW606RmZHYzRZGPkY5IB9mJ+mRWcYPs2otFcy/MGVg3TzFLDn69j7Y9KcbNg7pGbqccM1jE6KLR45j5kZw7OM5JXv61z2poy7FE+8+Y6xK3zMADxu5yDzXSYuLRWgkRZHyQokQNknZ/PcB+FY81vJ9oIgdo4HUlWUghVYZOAR3B5AP4cV3UZWZzzVyra6e13buJZFRYJfLY9Szn6dvU+gr0W3sksraC2tCkBKf6xQPnI7c9c8muRfT4LbT0udN2y3ciq6kN8q7VwzAY6kjp710mjmcaDEtwyrcCHzAGPKZzg8+x5rHFTc0mnpfYukuVlhmlmdbO4bYZOCwTG4AcgHtVf+zrS21QQRQkIlm5bby3zED65+U1ewt3dWsy7HMQYl+oAIxwfU/wAs1ntPblZrm9LLHqEggiYHACAHaSc8ZOT+Irli3sjZpbkdhDAHnuNLaT7TDarAIpIDHkgnDMCBk8dqVLO4vJml14RiG3OU2rtEnJA3DJ54H/fVWtM06/j0+WK6vZlkZhsYOHKAAd2HOTnt0qvqFzNptoYdRiXUhNIzYbYgCKM8g8EjGcVV3zWixW01JbG8t70W7W1uIFW6YYC4yBGSG6DsR1qbwrz4dtX5O/c4z6FiR/Oqc88FvYNLa2ptkhtJJREUC4ZuFyBxng1r6Ra/YdJtbfvHEqn645qJ/D8yoblyiijFYmoUZoooAWikooAy/ENi19pbiLieIiWI+jDpWehmv7Jk0y4CbnaVPmK5ByGUkDOQ+T09K6QgEYrmQiaPqDQKMSPK0tsoH+sBHzp6Z4z9RW9N3jbsYzWty0EvLTSUhV7a4v4OdmM8dsZIPpyarQQT6jpn2HUrny7mJhLIkTCRiOuG4x1PT2HWn22nW9hIdVlvS0XLBiOWyMfMTknjAxxyKprbWdjbSa1bzl1PMce4oplPBL5PXP0Aq1b+l17E+pbs0F3ZounTzzNaENDdzY2uccp0yVxweP5VYuoY9dsnURiO8jVkKSHBTd1Bx2OOtQPENQtbaa1t5fKVi8turGDexHXsCM++KYzx2jWVtqE7R33lZW4VstncBs6fN94deuM1PW63K9QntJdOaMyuJ0DjYW+/j5j+JyQcAfwiqzv55SCcQom3twqABSTnrgkf/rrWmNym0X9l9rCHKTW/DD/gJOR+BNVZP7Ge3mhmW5jaRQHaSKQOB2G4j26CnGXV/gJxM03ju6LaWUkkaSGMuvO5TjJUDGRxWvaxvNhIVnh2fMY5WdSAegz04PbmlgvbCKONLCyuJvK4Ty7ZlAJ/2mAH45pbyS8khMl9Mun2mVDeWS0hycYLdFHPbP1pylfS1gUbEUcZ8ySwglaRnctdzk8ID/Avvzj2HPU1HJapqtykGoWd1bxMhWHZIdhTB4YD7pwe/wBM1JqJiszDp72vmWNymyNIB+8Vwc569O+7sRz1p4LLG+iteubnytwnmUZdCSMcEEkAYJGOxqbvdf15jt0Ft9XMWtLp4jc2+0JG5RgwYA5Bz1GB1qO61m3n1J9PvLMSQmURKT83JHUg9OvGMnGTTYW1XSdEXzy11Msm0vs3GNO7EA5bp255FTLdNe2cQm+z+dLkpNEeBH/E4zyvBxj1pNK9/wBfxC7tYq3zfb7m3tUGftk4dge0ER/q2MfWulHSsbQovtM0+pMoEcmIrZR/DEvT8zz+VbVRUf2excF1ClopKzLDvRRS0AFFFFACZrO1nSU1W3Rd5jlicSROOqsK0qSnGTi7oTSaszknv4VjkkutsEUU22QMu420xHEgH90knr9e9XZdQj0gW1laR/at37xiWJZs5bI4+Yn5j2HHuKk17w9HqDC7gihN2g6SrlJV/usP5HtVXTbuBZUjW02y2wINq4BlgH+we64x09ePSuj3ZRuvuMbNOxduYprW5udRuW8+O2hZrdFOCvXdkY56Dn9PWvayW1zdSXV5BaiS3lTE0HIZ2GACcckZHPuOlPskuZ9TlnQj7NI+95QQd6gYWMDquOc5HWiE22tQS2ipJaqjMfLA2iRckBunTIzxU7bj3LmrPcT6O0umOWlBSSMxkfOAQSPQ5Gazb241fTtOtn8wzXDljMfLyq5HA+UEjB6evetx7ZfsTW8RMa+WUUrxt4wMVjQ/2xaaIHmDS3sj4YEBvKXGBgAjPQfn3xSg1bpuVK5amj1HUPDsH2af7NeyRxszMvQ8Fh/OrElg91o6Wl1LvcookfGdxGCfTripbdZn0yJZXZJzEAzYGQ2OT6ZzUWj2c9hYJBdXRuZV6yEfp1qW9NOjHYyI7tWsLq10mCSOS1PzQuW37Wznb3BBzwPQY6irFusIazOtvbf2jGuwAsCGO4bW5HByOPcmp7+O4tLjzdNtomlkV3kkdSxOAMJnIxnHX26VWure0vyswSQNdxYlttmHkH8JOcbSp/iP09Ku6f8AWpFrE8kstrrEkvlypbsu1ssCJWwNuwZyD1B7cVTl8zVLuTT1Iy2DeyJ0jTtED6nv+P4JJcXN5eG2091kuh8ss/3orVe4H95/88Vuafp8Om2qwQA4ByzMcsx7knuTQ3yK/UaXM/IsRRrEioihUUYAHQCnZpaTNYGodqKWkoAWkoxRQAYooxRQAtFFFABWfqejW2qJ+9UpKBhJkOHX8f6VoUU03F3Qmk1ZnISJqWkT5uIpZk/5/LUZY+m9P4v5+hq7peqRzSyXEaR3MzhVkaFtr4AyMox46noTXQkZqheaHp98wae2QyDo6/Kw/Ec1t7SMviRnyNbFfVLuO502aKGZYJzjb5+Y+Qc/xD2ptzNdTaXDJZyxvdoysyqykMOjDqAeD6jpSnRbuFNtnq91GM9Jgs34ZYZ/WoH0fVGbLXWnSj/ppZc/o1JcvcHzdjVF9BHbq1zPDG+0FgzgYOOe5/nWZZFbe+u7mCa6vRcNlY1Q7V+jHC/r2FOTSdR7X1tAR0MFoB/MmpW8PpcgC+vLq6GOUaTah/4CuKFyx6j959Cpda9ibyWlWOTOBBbjzpm/LhfxzSQ6bfX3D50+0f76K26eb/fft+H51tWlha2Mey1gjiX0RcVYpc6XwoORvcgs7OCwtkgtYljiToq1PS0lZN3NNhaKKKACkoxRQACloooAKKTmigD/2QhAAQgkAAAAGAAAAAIQwNsBAAAAAwAAAAAAAAAAAAAAAAAAABtAAABAAAAANAAAAAEAAAACAAAAAAAAvwAAAL8AACRDAAAAQwMAAAAAAACAAAAAgP7/nUIAAACAAAAAgP7/c0IhAAAACAAAAGIAAAAMAAAAAQAAABUAAAAMAAAABAAAABUAAAAMAAAABAAAAFEAAAB4pAAAAAAAAAAAAABOAAAAPAAAAAAAAAAAAAAAAAAAAAAAAACkAAAAgAAAAFAAAAAoAAAAeAAAAACkAAAAAAAAIADMAE8AAAA9AAAAKAAAAKQAAACAAAAAAQAQAAAAAAAAAAAAAAAAAAAAAAAAAAAAAAAAAP9//3//f/9//3//f/9//3//f/9//3//f/9//3//f/9//3//f/9//3//f/9//3//f/9//3//f/9//3//f/9//3//f/9//3//f/9//3//f/9//3//f99//3/ff/9//3//f/9//n/ef/9//3/+f95//3//f/9//3//f/9//3//f/9/33//f/9//3//f/9//3//f95//3//f/5/3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v/f/9//3//f/9//3/fe993/3v/e/9//3//f/97/3//e/9733f/e/9//3//f/9//3//f/9/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d/97/3v/e993/3v/e/97/3f/e993v299Z31nXGNcY1xjn2+ea59rv2//d/93/3v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e/9//3v/f/9//3//e/9333Pfb1xj2E5UPlQ+8THxMbAprymPJa8lsCnRLbAp0S3yMTQ6VUKXRpdKl0oaW35n33P/e/93/3ffc993/3f/e/97/3v/e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v/f/97/3v/e/9733Pfc55rGluWRjQ6EjbxMbAp8jFUOtlO2U4bVzxbfl+fY79rv2u/a59nf2M8W/pSdkJVPhM2EzY0OnZCdkK4Tjxb33P/e/97/3v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v/f/97/3v/e/97/3f/e/9333NdY9lONT4TOo4l8jG3Sp5n/3f/d/9z/3f/c/93/3P/c/9z/3P/b/9v/3P/d/9z/3Pfb99v32//c99vn2f6UnZCEzYTNhM6ND47X31jnmvfc/97/3v/e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/e79vfmf6VjU+0jHSMVZCuU7/d/93/3f/c/93/3f/d99zv2t+Y11fG1f6UtlO2U64StlS+VI7WzxffWOeZ99z/3f/c/93/3v/e/9zXWO4ShM2sC3yNZdKG1u/b/93/3v/e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/3//f993/3//d/93/3vfdz1jn2sUOndGsS02PhxXX2Pfc/9z/3vfc55rXGMaW3VGt06WSrdK2FI7X59rfWO/a99zv2+ea51rO187X/lW2FK3TjQ+dUb5Vn5n/3f/d/97/3f/e59r2lITNrEt0TF2Rjxf/3v/d/9//3v/e/97/3//f/9//3v/f/9//3//f/9//3//f/9//3//f/9//3//f/9//3//f/9//3//f/9//3//f/9//3//f/9//3//f/9//3//f/9//3//f/9//3//f/9//3//f/9//3//f/9//3//f/9//3//f/9//3//f/9//3//f/9//3//f/9//3//f/9//3//f/9//3//f/9//3//f/9//3//f/9//3//f/9//3//f/9//3//f/9//3//f/9//3//f/9//3//f/5//3//f/9//3//f/9//3//f993/3/fcxxbuE5WRm8lNT65TrlOn2v/e99z33NeY5ZOdEr4Vhpfv3O/c/9//3v/e/97/3f/d99z/3v/d/97/3v/f/9//3v/e/93/3/fc55vGlu4UjNClk7YUr9v/3v/d/93/3d+Y5hK0jHyNTQ+XWN+a/93/3v/f99z/3f/f/9//3//f/9//3//f/9//3//f/9//3//f/9//3//f/9//3//f/9//3//f/9//3//f/9//3//f/9//3//f/9//3//f/9//3//f/9//3//f/9//3//f/9//3//f/9//3//f/9//3//f/9//3//f/9//3//f/9//3//f/9//3//f/9//3//f/9//3//f/9//3//f/9//3//f/9//3//f/9//3//f/9//3//f/9//3//f/9//3//f/5//3/+f/9//3//f/9//3v/e/9//3v/ez1fVkLzNbIt8zX7VrpOv2+/b/97/Fp3QndGuVLfd993/3v/f/9//3++c1tn+Fq/c99z/3//e/978TnwNZROvXPfe/9//3//f/9//3v/e/9//3//f/97XGd1ShI+2VL7Vl1j/3f/e79v2VJVQpApl0pdY79v33P/e/97/3f/e/9//3//f/9//3//f/9//3//f/9//3//f/9//3//f/9//3//f/9//3//f/9//3//f/9//3//f/9//3//f/9//3//f/9//3//f/9//3//f/9//3//f/9//3//f/9//3//f/9//3//f/9//3//f/9//3//f/9//3//f/9//3//f/9//3//f/9//3//f/9//3//f/9//3//f/9//3//f/9//3//f/9//3//f/9//3//f/9//3//f/9//3/ff997/3//f/97/3v/e99zmUoVOhQ28zV4Rr9v/3v/d15jVkK5Thxbn2//d993/3//f/9/33v/f71ztlYRPpVOvnP/f/9/33dbY1NGfGucb/9//3/ee/9/33v/f/9//3//e31v/3u/d/9/33v/e35ruFJVRrhOv2//e/9733NdYzQ+sS12Qn5n32//d/97/3//f/9//3//f/9//3//f/9//3//f/9//3//f/9//3//f/9//3//f/9//3//f/9//3//f/9//3//f/9//3//f/9//3//f/9//3//f/9//3//f/9//3//f/9//3//f/9//3//f/9//3//f/9//3//f/9//3//f/9//3//f/9//3//f/9//3//f/9//3//f/9//3//f/9//3//f/9//3//f/9//3//f/9//3//f/9//3//f/9//3//f/9//3//f993/3f/e/9zXl8VNhU2V0K6Th1b/3v/c3dG0S24Tjxf/3v/d/97/3f/f997/3//f/9//3//f9dWU0oZX3xr33f/d/9/GV+uLTJClVK9d957/3//f/9//3//f/9/W2eWTvlaXWv/e/97/3vfc/97/3dcY3VGVEIaW/97/3v/extb8jGPJZdGfmf/d/97/3//f/9//3//f/9//3//f/9//3//f/9//3//f/9//3//f/9//3//f/9//3//f/9//3//f/9//3//f/9//3//f/9//3//f/9//3//f/9//3//f/9//3//f/9//3//f/9//3//f/9//3//f/9//3//f/9//3//f/9//3//f/9//3//f/9//3//f/9//3//f/9//3//f/9//3//f/9//3//f/9//3//f/9//3//f/9//3//f/9//3//f/9//3//f/97v2v6ThMyNTZ4Qh1X32//d7lOVUI8X79v/3v/e99z/3//f/97/3//f/9//3//f/9/33eVTlNGGV+db/9/33f/e3VK2Fbfd/9//3//f957/3//e/9//3/fe1RG8TnQNZ5v33f/f/97/3//e/97/3f/e51vOl+3Tlxj32//e/9zuEqPJRM2G1u/c997/3//f/9//3//f/9//3//f/9//3//f/9//3//f/9//3//f/9//3//f/9//3//f/9//3//f/9//3//f/9//3//f/9//3//f/9//3//f/9//3//f/9//3//f/9//3//f/9//3//f/9//3//f/9//3//f/9//3//f/9//3//f/9//3//f/9//3//f/9//3//f/9//3//f/9//3//f/9//3//f/9//3//f/9//3//f/9//3//f/9//3//f/97/3ddY7hGFDL0MblKf2P/c15fNTr6Ur9vv2//c99zGV9zRt1z/3/+e/9733f/e/97/3v/f/9/11Y6Y/97/3//e/9733f5Wp5v/3u9c/9/3nv/f/9//3//f/97/3u3UhI+M0J+a993/3vfd993/3//f/9//3v/d75vvm91Rhpbnmv/c/9zv2uXRrAtlk4aY75z/3//f/9//3//f/9//3//f/9//3//f/9//3//f/9//3//f/9//3//f/9//3//f/9//3//f/9//3//f/9//3//f/9//3//f/9//3//f/9//3//f/9//3//f/9//3//f/9//3//f/9//3//f/9//3//f/9//3//f/9//3//f/9//3//f/9//3//f/9//3//f/9//3//f/9//3//f/9//3//f/9//3//f/9//3//f/9//3//f/9//3/fc7dKEzY1OttOHVf/c15fd0KYRt9v/3ffc/97/3v/ezlj7zW9c/97/3//f/9//3//f/97/3//f/haXGf/e/9/33P/e/97nWv/f99z/3//f/9//3//f953/3//e/9/n2/ZWp9vv3P/f/97/3//f/9//3//e/9//3//f/97/3s5W5VK+VL/c/97328bW24pM0JcZ997/3//f/9//3//f/9//3//f/9//3//f/9//3//f/9//3//f/9//3//f/9//3//f/9//3//f/9//3//f/9//3//f/9//3//f/9//3//f/9//3//f/9//3//f/9//3//f/9//3//f/9//3//f/9//3//f/9//3//f/9//3//f/9//3//f/9//3//f/9//3//f/9//3//f/9//3//f/9//3//f/9//3//f/9//3v/f/97/3f/d99zMz7yNfI1f2vfd/93PV9WQp9n/3P/d/97/3f/dxlXOl/fc3RK91r/d/9//3v+e/9//n/9f/1//n/ed/9//3v/f/973Xf+e/97vm//f/9733v/f/9//X/+f997/3v/e993v3f/f/9//3/fe/9//3//f/9//3v/f953/3/dc5xv3XP/e/hWVELfc99z/3d+YxM2sC36Vr9v/3//f/9//3//f99//3//f/9/3nv/f/9//3//f/9//3//f/9//3//f/9//3//f/9//3//f/9//3//f/9//3//f/9//3//f/9//3//f/9//3//f/9//3//f/9//3//f/9//3//f/9//3//f/9//3//f/9//3//f/9//3//f/9//3//f/9//3//f/9//3//f/9//3//f/9//3//f/9//3//f/9//3//f/9//3v/d/93vmtUPtAxG1ufa59z33uYTpdK33P/e/93/3vfb/9333M7X88xlUpTRp1v/3//e/97/3/ee/1//H/9f/9//3//e993v3P/e/9//nvdczpf2VZ/b/97/3/8e/x7/X//f/9//3//f/9//3//f/9//3//f/97/3//f993GFtaZ/9/emeMKfda/3ffc99zVEJ+Z/97/3vfb7lK0S2XSr9z/3/fe/9//3//f/9//3//f/9/3nv/f/9//3//f/9//3//f/9//3//f/9//3//f/9//3//f/9//3//f/9//3//f/9//3//f/9//3//f/9//3//f/9//3//f/9//3//f/9//3//f/9//3//f/9//3//f/9//3//f/9//3//f/9//3//f/9//3//f/9//3//f/9//3//f/9//3//f/9//3/+f/9//3+/c/97/3sbV7Ap8zFeY35n/3s7Y1VKXGf/d/97VULQMbhO/3f/e/93fWfQNddSfGf/f/9733f/f/9//3//f/9/3Xv/f/9/33cVQrhSv3O9b/93U0I1QplSVkq/d/9//n/9f/5//3+/d793/3//f9973Xf/f/9//3v/f/9//3//e1NCGl+eazRCl07/e99z/3//e/97tUqVSp5n/3f/c9lOjylVQp9v/3/fe997/3//f957/3//f/5//3//f/9//3//f/9//3//f/9//3//f/9//3//f/9//3//f/9//3//f/9//3//f/9//3//f/9//3//f/9//3//f/9//3//f/9//3//f/9//3//f/9//3//f/9//3//f/9//3//f/9//3//f/9//3//f/9//3//f/9//3//f/9//3//f/9//3//f/9//3//f/97/3/fc/tW0y14Qh1b/3u/bzxft1L/e75z33PZUtlS+VZ2Rp5n/3ffc/93tk46X75z/3//e/97fWv/f/9//3//f997/3v/f59v1DmyMf97/3v/e1VCX2f9WplS/3//f/5//n/9e/9//38cZ39v/3//f/9//3//f/9/vHP/f/9/nW8zQl1n33fyNX9rv3P/f79v/3f/e/97vGu3Tp5r/3f/d11jsC3RMd9z/3//e/9//3//f917/n//f/9//3//f/9//3//f/9//3//f/9//3//f/9//3//f/9//3//f/9//3//f/9//3//f/9//3//f/9//3//f/9//3//f/9//3//f/9//3//f/9//3//f/9//3//f/9//3//f/9//3//f/9//3//f/9//3//f/9//3//f/9//3//f/9//3//f/9//3/9e/9/3nf/f/97mU5xJVk+/3dfY/93+1a3Tv93/nf/f/93lkoaW/97VEIzPn1n/3v/e99333f/f993nWv/f31r33f/f/9//3/fe/9//38eY/U5eEp3Sv93/3c8XxU69TlWRv9//3v+e/5//nvfe11rkDEUQvle3nf+e/173Xf/e/9/3Xe9b/9/+VqwMfM5mU7/e/97/3f/f9dSEDb/e/93vm+3UvpW/3v/e9pS8jXRMb9z/3//e993/3//f7x7/3//f/9//3//f/9//3//f/9//3//f/9//3//f/9//3//f/9//3//f/9//3//f/9//3//f/9//3//f/9//3//f/9//3//f/9//3//f/9//3//f/9//3//f/9//3//f/9//3//f/9//3//f/9//3//f/9//3//f/9//3//f/9//3//f/9//3//f/9//3/+d/9//3vaUvU13U6/a59rn2vbTn9j/3v/d/53/3v/fxlbEjq/b99zlkpcY99z/3f/e/9//387X1RCO1/YVt93/3//e/97/3//f997WEpXRvQ5Ezrfc/93/3v/ex1bNULfe/9//nv/f/9/v3d3Tm8t8j0ZX/57/3//f/9//3//e/93/3f/f/9/v3Pfd/9//3vfd79zn28SOjpf/3v4Vt9zv3P5WrhS/3f/exxXNTo1Pp9r/3//e/9//3/ef/9//3//f/9//3//f/9//3//f/9//3//f/9//3//f/9//3//f/9//3//f/9//3//f/9//3//f/9//3//f/9//3//f/9//3//f/9//3//f/9//3//f/9//3//f/9//3//f/9//3//f/9//3//f/9//3//f/9//3//f/9//3//f/9//3//f/9//3//f/9/33ffc/pWcCU3Pn9nX1/+UppGX1//e79r/3v/e/5z/3v/dzI++FL/e51rv3P/d/97v3O/b/97v287Y7dOVEI6Y/9//Xf+e/57/3u/c5hOXWPfcxlbe2f/e/9z/3O/c39r/3//f/573nf/f/9/n280QrhSWmf+d/57/n//e/9/v3N+a7hSnm/fc/9//3v/d/93/3f/exI6uFL/ezxf8jWdb993v3MaW7hO33P/d39jsCmXRn5n/3//f/9/3n//f/9//3//f/9//3//f/9//3//f/9//3//f/9//3//f/9//3//f/9//3//f/9//3//f/9//3//f/9//3//f/9//3//f/9//3//f/9//3//f/9//3//f/9//3//f/9//3//f/9//3//f/9//3//f/9//3//f/9//3//f/9//3//f/9//3//f/9//3//e/972VKQKRU6Vz7TLZIlcSGfZ/97XV9VQlQ+vm//e/93/3s6X1NC33P/e/97v2/YVrdOv2/fd/97/3e4TnVKU0bdd/5//X/+f/53/39+a79v/3u9b/97/XP/d/97/3f/f79z/3//f/9//3v/e/9/fmu/d/9//nv+e/5//3//f/9/v29WRthSdUr/d/9//3v/f95zEToSPt93v3MVPhQ+/3v/f/9/vm88X11f32v/b11bEzaWRt9z/3/ff/9//3//f/9//3//f/9//3//f/9//3//f/9//3//f/9//3//f/9//3//f/9//3//f/9//3//f/9//3//f/9//3//f/9//3//f/9//3//f/9//3//f/9//3//f/9//3//f/9//3//f/9//3//f/97/3//f/9//3//f/9//3//f/5//n//f95//3//f/9/33dfY5EpeEbfb39jsSmQJZhG/3d+Z3ZCuE4SNr9r33P/e99z/3v/d51r/3//e1NCt063UtAx33P/d/93EzqeaxE+nG/9d/5//nvdd/97/3v/d/9333P+c/97/3M7W35nPWP/e/9//3//f993/3//f993/3/+d/9//n/9d/9//3//e/xWFD4TOhpb/3v/c/97/3vec99zVEJ2SrhOkS2fb/9/33v/f/97v2/6UhtT32//c9lO8jFUQv9//3/ff/9/3n//f/9//3//f/9//3//f/9//3//f/9//3//f/9//3//f/9//3//f/9//3//f/9//3//f/9//3//f/9//3//f/9//3//f/9//3//f/9//3//f/9//3//f/9//3//f/9//3//f/9//3//f/9//3//f/9//3//f/9//3//f/9//3//f/9//3//e39r9TW6Tn9n/3uXRq8p2E7/c75rv29UPn5n8jU9X3ZG/3u9b/9/33P/f/93v3PPMf9733OWSpdO/3+fa5dKv2/fd/9//nv9e/9//3/fd/ta33P/e/9//3cYV1I+ND4TOlZGv3P/e/97/3v/e/9//3//e/97/3v+f/5//nv/f/972VLSMblOjy3/f/93/3vwNf93/3P/e99zG19dY79z/3//f/9/Ome+c/9/v2sbV11b32//d5dKEjqVSv9//3//f/9//3//f/9//3//f/9//3//f/9//3//f/9//3//f/9//3//f/9//3//f/9//3//f/9//3//f/9//3//f/9//3//f/9//3//f/9//3//f/9//3//f/9//3//f/9//3//f/9//3//f/9//3v/f/9//3//f/9//n//f95//3//f/9//3//f/9733f8Vlg+Nj7/e59nt0oaV/93/3f/e99vv2s0Pn5nuU5VQv97/3/fd99z/3v/e1tjdEaea99zPF92Rv93/3f/d99z33f/f/97/3/fd/9/mU6zMdxaf2v/d/93t052Rl9jHVuQMf97/3v/e/97/3+fb79333f/f/9//n/8d/97/3+/c5VKnmszPvlW/3v/e1VC2VJeZzxfn2//f/93/3f/e/93vnf/f885ET5UQt9zv2vZTjxb/3f/c1VC8jkaX/9//3v/f/9//3//f/9//3//f/9//3//f/9//3//f/9//3//f/9//3//f/9//3//f/9//3//f/9//3//f/9//3//f/9//3//f/9//3//f/9//3//f/9//3//f/9//3//f/9//3//f/9//3//f/9//3//f/9//3//f/9//3//f/9//3/fe/9//3/fc15jV0K/axxX3292QthS/3v/d71r/3f/e/97Mz7yNTQ+n2vfc75znW+uLZ1r/3f/f1RGEjr5VnVGVEL/d/9733P/d/9//3//e/9//3v/ezZCN0IXQt9733ffc59rFDqzMfQ5sTX/f/9//3//f993d0q5UphSvnP/e/57/n//f/9//3vfc71rtkr/e/93HFsVOnhG0zWyMV1jv2//f/973nPec/9/v3cZX75zdEZcY/9733P5Uhtb/3f/dzRCVUJ+a/97/3//f/9//3//f/9//3//f/9//3//f/9//3//f/9//3//f/9//3//f/9//3//f/9//3//f/9//3//f/9//3//f/9//3//f/9//3//f/9//3//f/9//3//f/9//3//f/9//3//f/9//3//f/9//3//f/9//3//f/9//3//f/97/3v/e79v+1KYSvtS/3f/c5dGlka/b99ztkr/d99z33Pfb/97XGOea99z/3s6X/E5lk7fd/9//3f/d31nt063Tv9733P/d/97/3v/f/9/vnf/f/9//3uRMZtSkzFYSl5n/38bWzQ+u1JYRhI+/3v/d/9733c8Y04lsTE0Qv97/3/+e/173nO4Uj1j/3v/d/93/3u/b5dKHFu6TpEpuU7/e/9/nm//f/97/3/fd993/3//ezJC11bfd/97nWeWSp9r33O/b9ExuU7fd/9//3//f/9//3//f/9//3//f/9//3//f/9//3//f/9//3//f/9//3//f/9//3//f/9//3//f/9//3//f/9//3//f/9//3//f/9//3//f/9//3//f/9//3//f/9//3//f/9//3//f/9//3//f/9//3//f/9//3//f/9//3//f/97/3f7VjY6NTr/d99v+VK3St9z/3vfc3VGEz6ea/9//3v/d/97/3//e75vW2M7Y/E5+Vqda/9/vm//d/93/3v/d/93Glv/c/97v3f/f/9//3//f1xrby27Vv1ekTH6Wv9/dUZ2Sv9/21b5Wv93/3v/e/97XGeyMfM50jW+b/57/Xv/f/97uVI9Y99v32//e/9z/3d9Y79vPF80Pr9v/3f/e1NC33P/f75z/3v/e993U0Z1St93/3//e/97v2+3Tv93/3s9X9ItG1v/f/9//3//f/9//3//f/9//3//f/9//3//f/9//3//f/9//3//f/9//3//f/9//3//f/9//3//f/9//3//f/9//3//f/9//3//f/9//3//f/9//3//f/9//3//f/9//3//f/9//3//f/9//3//f/9//3//f/9//3//f/9//3v/e59nVjrTKdpK32t7Y9ZO/3ffc/pWfmffc3dKNEK/c/97/3vdc9xz/3/fd/9/33d9axI++Vrfc/9//3v/e/9733M6W5VG33P/e/9//3/+f/1//Xt6a5ZS/3u/d79znW//e/9//3+/c993vnP/e/97/3//f/9721odYxtf/3v+e/5//nv/f3dKmU77VrApPF/fb/93/3P/dzE+WmP/e95zvW9TQt9z33P/f/97v3N1SpVOvnP/f75z33f/e/97O188X/93/3N4QhQ2fGvee/9//3/ee/9//3//f/9//3//f/9//3//f/9//3//f/9//3//f/9//3//f/9//3//f/9//3//f/9//3//f/9//3//f/9//3//f/9//3//f/9//3//f/9//3//f/9//3//f/9//3//f/9//3//f/9//3//f/9//3//f/97/3c9X9IpFDLfa/9zUj7/c/93/3fyNXhKv2+/c/Q533ffc/9//3e9b99z/3/fd/9//3t1SthW/3f/d/9/fWfxNVRC2FLwMbdO/3v/f917/n/9f/9//3/fe/9//3//e/9//3f/e/97/3//e/9//3v/f993/3v/f99733v/f/97/3v/f913/3+4UhQ+FD64Tv97/3e/a99z/3f/d/97/3f/f5ZKlkp1SrAx/3f/d/97Gl+eb/97/3v/f/97/3v/d99z+VZeY/9332/RLbhSfW//f/9//3//f/9//n//f/9//3//f/9//3//f/9//3//f/9//3//f/9//3//f/9//3//f/9//3//f/9//3//f/9//3//f/9//3//f/9//3//f/9//3//f/9//3//f/9//3//f/9//3//f/9//3/+f/9//3//f/9/n2//e59rNj5vJX1f/3fbUhxf/3v/e/93v29YQjlCe0r1NVxj/3v+c3tj8zHTMblSfmv/e79333f/f/9333P/d/97nWtcY9AtND7yMb9r/3v/f/5//3/+e/97/3v/f/9733d9axpffWv5WrhO2la6Uh1jXme/c/9//3+/d/9733f/f/9//3v/e/93EjpURt5z33f/e99zNT52Rt9v/3f/e/9333dWRpExuVbfe75z/3v/e993/3+/c/9/3nN6Zw8691b/e31nNEK/b95zOV/RMTxfv3P/f/57/3/9e/9//3//f/9//3//f/9//3//f/9//3//f/9//3//f/9//3//f/9//3//f/9//3//f/9//3//f/9//3//f/9//3//f/9//3//f/9//3//f/9//3//f/9//3//f/9//3//f/5//3/+f/9//3//f/97n2/bUlZCdkLfbztbuk7/e/97/3v/e75vf2uaShY62k7/c/97/3tbX3hCf2d3ShM+dUp9a/9/33P/d/97/3++b/9/XGOPKX5nmEpcY/97/3v/e/97/3uebztjl040QlVGND6PLXZK2Vb6WnZKeE70OXEtsTEUQjRC2Fa/c/9/33ffd/97/3t9a3VGfGf/e/9//3vfd993biXxNZ1r/3u/b79zkS1fZ/9/33f/f/9/vW//f99z/399Z9dSjCmUSt9z/3v/expbOl//f99zmEp4Rt9z/3v/f/17/3/+f/9//3//f/9//3//f/9//3//f/9//3//f/9//3//f/9//3//f/9//3//f/9//3//f/9//3//f/9//3//f/9//3//f/9//3//f/9//3//f/9//3//f/9//3//f/9//3//f/5//3//f/9/v3P/fz5f21I9X/9zXGN1Rt9z/3t7Z/97/3v/d/97v2s7W/97/3feb/5z/3P5UtExVUJdZ79z/3//eztjtk7xORpb/3vfcztbVUL/e79v33Pfd/9/v3M7Y1VKEz40QrhSG1+/c/97/3v/d95z/3f/e/97/3//e993fWv5WjNCEToSPltj/3v/d993/39+a/9//3u+c993/3sSOjQ+lkqXSt9z/3tdY48tXWe/c/9//389Y7lSn2//d79zbyUTOp9r/3e/b9lS33efa7lSXWf/ez5fFTocW/97/3/+e/5//n//f/9//3//f/9//3//f/9//3//f/9//3//f/9//3//f/9//3//f/9//3//f/9//3//f/9//3//f/9//3//f/9//3//f/9//3//f/9//3//f/9//3//f/9//3//f/9//3//f/9//3//e/9/f2e6UrpO33P/exlXW1//f7xr/3f/c/93/3Peb/93/3P/d99v/3P/e/93fGcROlxj/3v/e79z+VpURjtjGl/QMZ5r/3c7X/lWn2v/d/97/388Y1VGNUYbX79z/3vfd/9733P/e/97/3//e/97/3v/d/9//3++c993/3//e51rW2N0SvE5M0Keb/9/33f/f/97/3//f5VOzzH/e/9333P/d/97/3v/d99333f/f79zulK6Ul1j/3v/d7lSeEp/Z/xWFDqYTr9v/39+a7lO/3vfc1dCEzq+b/9//3//f/9//3//f/9//3//f/9//3//f/9//3//f/9//3//f/9//3//f/9//3//f/9//3//f/9//3//f/9//3//f/9//3//f/9//3//f/9//3//f/9//3//f/9//3//f/9//3//f/9//3//f/97/3//e/tWNkI9X/93PF/5Uv9zvGt0RtlONTo+X/97/3v/c1pjvms1PjdCv2//e79v11I7X/97/3v/dxpb+Vb/d/93t051Rv97/3v/d/9/nm99Z7AxVUYcX993/3v/e/97/3//e/9733f/c99z/3v/e/93/3ffd/93/3//e/97/3v/e51r/3ueb1RC0TV3Sjxj/3vfd993fGvuNTlj33Pfc/9733PzOXxn/3/ed/93Ej7zObIxFDrxNXxn33P/c3dGNj4UOpdK/3vec/93/3u5Tp9r/3s9X48pGVv/e/9//3//f/9//3//f/9//3//f/9//3//f/9//3//f/9//3//f/9//3//f/9//3//f/9//3//f/9//3//f/9//3//f/9//3//f/9//3//f/9//3//f/9//3//f/9//3//f/9//3//f/9//3//f/97fmf6VlZC33P/e5dGv2vfbxhX2E4+W5tKWUIVOr9v/3f4Vv93f2cZPvc5/Vb/f99zvm//e/97nmuXSpdK33P/e3ZGNEK/c99z/387Y9dSdEq/c75z/3v/f/9//3v/e/97fWefb99z/3v/f99zXGP4Vt9z3nP/e/933nPec/9//3v/f993/3//f99zVUY0PrlS/3v/e/97vW//f/93/3/aUm8lsDH/e/53/nebaxtfPWOxLRM611L+c/97/3e/b/9333P/d/9//XP/e/93fWe5Tv9733NVQjNC/3ved/9//3//f/9//3//f/9//3//f/9//3//f/9//3//f/9//3//f/9//3//f/9//3//f/9//3//f/9//3//f/9//3//f/9//3//f/9//3//f/9//3//f/9//3//f/9//3//f/9//3//f/9//3f/d11juEpWQr9v+1bZUv93/3tzPpZGFjY/Y/9Wekb/d/97W18TOtY1XEq2Mfc5Xmffc/97nWeea/972VKPKdExuVLzOd9z/3u/c1tjU0L4Wt533nf+d/53/3//d51rOl8bX7hOuU53Rl5j/3ffd3hG0jHXTpxn/3v/e71r33P/e/93/3f/d99z33f/e79v+lo1QndK/3f/d/9733P/f9lS8zU0Pr9v3nP+d/97/3vfc/E1Ezo7W/9z/3fdb/97/3vfc/97/3e8a/97/3v+c99zt0peY/97XGMSOjpj/3v/e/9//3//f/9//3//f/9//3//f/9//3//f/9//3//f/9//3//f/9//3//f/9//3//f/9//3//f/9//3//f/9//3//f/9//3//f/9//3//f/9//3//f/9//3//f/9//3//f/9//3//e/97/3f6Vo8p2U7fc5dKv2v/d/9z/3eeZ9Qxm0pZQh1X/3vfb51n8jXUNd5WP2PdVl5n/3s6W1RCGlv/d/97n2tdY/ta/3ffd9932FYzQnxr/3v/f/9//n//f91zGFuUShlb33NdZ99z+1Y3QrtOf2fdUjc+ND51Rl1jv2s7W/lSv2v/e/97/3v/f79z/3//e/9/n292SjRC/3vfc/9733cSOthS33P/e75z/3vec/97/38aW99z32//c/9733P/d/97/3v/e/9z/3/ebxhXtkr/d55n2E7/d/93Mz50Rv9/vnP/f/9//3//f/9//3//f/9//3//f/9//3//f/9//3//f/9//3//f/9//3//f/9//3//f/9//3//f/9//3//f/9//3//f/9//3//f/9//3//f/9//3//f/9//3/+f/9//3//e/97/3/fc79vuEqwKZ9nfmMaV/9z/3f/e/9z/3c7W9lO+lL/c99z/3P/d51rVUJWQvta/3/fd/938DEyOjtf/3v/d79v/3vfd/97fmu3UnVKv3P/f/9//3v+d/9//nf/d5tnlEb4Vp5r+lZ/Zx1b21KaSj9fH1t5Rjc+mUo9W39jPV9eY79v/3v/e99zv299Z79z/3+/c/97/3caWxM6fmd+a/97vm//d99z/3//d/93nWu+b/93/3P/d59nPV/8WtpSVUL/d/9733Pfc/I1uU49X/Ixt0r/c/lWXWP/expbbil+a55v/3//e/9//3//f/9//3//f/9//3//f/9//3//f/9//3//f/9//3//f/9//3//f/9//3//f/9//3//f/9//3//f/9//3//f/9//3//f/9//3//f/9//3//f/9//n//f/9//3v/f/9733NdX1VCdkL/expXn2v/d/93v2//d/9z/3P/e/97/3e+b75v/3P/e/93O187X99z/3s7X5ZK2FISOlxf/3v/e99z33NdZ7hSGl+fb/9/v3P/e/9//3f/e/97nWv/d75vW2N1Qn5nG1scW39nukrcUt9zf2N/Y1g+FjrcUl9j21J4RphKmEobW9lSVEI7Y/97/3//e/9733M8XxQ6Xmf/e993/3u0Tv9733e/b3ZK8TX/c/97fWN3Qjc+WEKaTtM1fWf/e/972Fa5TrpON0L8VnZCnmt9Z7ZK/3+/b7AxuE7/f/97/3//e/9//3//f/9//3//f/9//3//f/9//3//f/9//3//f/9//3//f/9//3//f/9//3//f/9//3//f/9//3//f/9//3//f/9//3//f/9//3//f/9//3//f/1//3//f/97/3v/e39nuEo9W/9v32/YTr9r/3v/d/93/3f/d/9z/3f/d75v2VLyNfI1fWNcY/93/3v/e79vv2//e/97dULyNTtfv2//e/93NEK3Tp5v/3v/e/97/3u/c/93/3v/d59rPF/5VtlSfWM8X35nuE5dX7hOuEqfZ/93v297RrQteka7SvY1sy26ShQ6XWN+Z79v/3f/d75v/3f/d/9733O6UhU+f2u+b/9/tE7WUpZK8zlWQr9v/3v/d/93328+XzdCWEaYTp1v/3//exlfdko9XzY+8zV1Qv9733OVSr9v/3t3StE1v2/fd/97/3//e/9//3//f/9//3//f/9//3//f/9//3//f/9//3//f/9//3//f/9//3//f/9//3//f/9//3//f/9//3//f/9//3//f/9//3//f/9//3//f/9//3/+f/5//3//f/9//3c9X/M1PFvfb9hOv2v/dztbdULRMTU+uU7/e/97/3t9ZzxfV0KyLdIxEzrfc99v/3f/e/9733P/e/9/PGPfc99znmvxNRlbvm//f/9333f/d35rNUL/e19j/Fp/Z59ruErZTn1jlkb5UvhSv2vYTvhSnmcbV19f/lbcTt1SekYWNnlGv2u/a39nPF+ea99zOl9bYzlbW2P/e59r/3u6TvI1/3f+d/978Dk0QrlS33P/e99v/3v/e/97n2uxLVZKfm//f/5//3/ed68xEz6/c1xj/3veb/97Ol9cY/93v3OQKblO/3v/e/97/3//f/9//3//f/9//3//f/9//3//f/9//3//f/9//3//f/9//3//f/9//3//f/9//3//f/9//3//f/9//3//f/9//3//f/9//3//f/9//3//f/9//n/+f/9//3//e79vuU7SLf93/3MzOv9zv2t1QvpWuE70NTY+fmf/e79vl0pXQlhCNz4eW/tWn2v/d19j/Vp/a39rn2/fd/9/33P/f9dStU7/d/97/3f/e/97v3PaVndGn28dW3lGNj5fY7hKv2+fa1VC/3OWRthOW1t9Y/hOXV+fZ99vv2vfb/1Su0qZRh1b33Pfc79v33PYUtdS33PfcxlX+lbfc/97/3t2SpZO/3ffc79zn2/fc/97v2//d/9z/3feb/hWU0JaY/9//Xv+f9t3/n/ddzlj/3fec/93/3v/d99zt06/b/97FDrzNf97/3f/e/97/3//f/9//3//f/9//3//f/9//3//f/9//3//f/9//3//f/9//3//f/9//3//f/9//3//f/9//3//f/9//3//f/9//3//f/9//3//f/9//3//f/5//n//f/9//389X1dCNTq/ZxpTGVP/d99vEjZdY3dG21baUn5n33P/e99z/3e/b1hCNj7/c/9333PyMTY+Nj7TNfM5+lrfd/97tk7vNZxr/3fec/93/3vfc39rHFvbUhY+V0K/b7lO/3uXRv93fWPfb/93GldcXxpXfmM8W11fPFc8V15b329eX39jf2OfZ/93HFteY/93n2t9Z/93XGOeZ68pfmeea/97/3t1Shtf/3+/c79zXWN+Z7hOXl89X79v/3fec71z/3//f/5//3//f9x7/3//f/57/3v/d/93/3vec/hWn2v/e9tSFTqfa/97/3v/f/9//3//f/9//3//f/9//3//f/9//3//f/9//3//f/9//3//f/9//3//f/9//3//f/9//3//f/9//3//f/9//3//f/9//3//f/9//3//f/9//3/9f/9//3v/f993mU71NftSv2vYSv9v/3ffb9hOG1t2RlRCfWv/e/9733P/d99z/3tcXxpX/3f/c/93t0ozOl1fFDq6Vp9v33ffd1JCF1v/f/97/3v/e/93l0ocW/1WFTraUpZKnmf5Ut9v+VJcX99vO1v/c59n/3N/Y79rVz7aTn1ffV99X99ruEY8WzxbPFv6UphKG1t+Z/pat07YUn1nf2e4SjI6/3Pfb993/3tWRn9r33f/e1RC8TU1PldCkil4Rt93/3v/f/973nv/f/9/v3v/f713/3+9c/97/3sbW/93/3dbYxxf33e/b/Q1+1b/d/97/3v/f/5//3//f/9//3//f/9//3//f/9//3//f/9//3//f/9//3//f/9//3//f/9//3//f/9//3//f/9//3//f/9//3//f/9//3//f/9//3//f/9//n//f/9//3vfczY+9DGfZ99vMzr/c/9z/3P/e99z/3c6X95z/3f/e51rW2NbY/93/3u+a/93/3f/c/9zdEJUQvpa/3/fe/97tlK1Uv9/3XP/f71v/3/fc/M121J/Z/Mxn2dcX/9zXF/YTn1jt0bfb/pOPFu/a99veUJfX7xKmkbZShlTfF++Z5dGnmO/axxXG1efZ/93nmv/d/97v3P/d99zPF9cXzpf/3/fd/97+1raVv97/3+ea55ruEpfY5IpP1//e/93/3v/f/97/3/ff/9//3//f/97/3+WTldGFDq/b/9733OWSv97/3uyMZhK/3v/e/9//3//f/9//3//f/9//3//f/9//3//f/9//3//f/9//3//f/9//3//f/9//3//f/9//3//f/9//3//f/9//3//f/9//3//f/9//3//f/9//3//f/1//3//e/9/XV+XRjU6329+Y/lS/3f/f/93/3f/e/93/3v/f75zO18TOjM+8TWURt9v/3f/d/9z/3ffc75vMj6+c993/39cZxFC/3v/e/9733f/f99z+lZWQhxX2k5eX79r/3PaTp9jd0J+XzU632/zLT5bu0oeU7xKWTr/TptC0ylVPn1fPFuXQjxXX1sdV/tS/3e+azlbOVv/c/93G1u3SnxjnGeda/9733f/e993M0Keb99z/3u/b1ZC0y3aTt9z/3//d/97/3/ed/97/3//f99333f/f9hSEzp/ZxQ6fmffc/9ztkrfc/93+1YVOr9z/3v/d/9//n/+f/9//3//f/9//3//f/9//3//f/9//3//f/9//3//f/9//3//f/9//3//f/9//3//f/9//3//f/9//3//f/9//3//f/9//3//f/9//3//f/9//3v/e1xfuUo8W/97uE76Wv9/v3P/f/93/3f/d71z/3//f9I5v29+Z99vEDb/b99vfmN3Rl9j/3ffcxlbvnP/f3xrET47Y997/3v/f/97/3t9Z3ZG+lbfc9lO32+fZ79rmEK/Z3c+PVeYQh1XVzrfa3k+WTpZOj9X/1J6PnlCHFf/czxb2k4cU39fODoVNr9r/296Y/93/3v/d99z33O+b/93fGc6Y/9//3//f/la+Vr/f993n2vyMfpS/3f/e55v/3v/f/9//3//f/9//3v/e/9/v2/6VvtW/3O5SldCXGP/d7VKWl//c15n9DWfa/97/3//f/9//n//f/9//3//f/9//3//f/9//3//f/9//3//f/9//3//f/9//3//f/9//3//f/9//3//f/9//3//f/9//3//f/9//3//f/9//3//f/9//3//f/93/3v6UvpS32//d7lO/3f/e9hW+Fb4Vltf/3f/e/9/n2+wMZ9v/3edZ5RCOlv/e99z8zV3Rv93/3f/f/93/3v5WpVO33f/e/9//3v/f99z+lZ2Rp9r328cV/9v/FI9WxQ2n2dWOj1b20qZQvxOHlOaQrxGej73LTk2/1JfW59j/2+/Z39feT69Shg2tCk+V/9z3m//d/97fWeea/93vm//e993+Fr/e/97/3udbzNCXGffc59rdkJdX/9zn2teZ55r/399a/93/3v/f99333P/e59vuU7SMbIt0zHSMflW33NaXxhX/3ufa9Ix/Fr/f/97/nv+f/9//3//f/9//3//f/9//3//f/9//3//f/9//3//f/9//3//f/9//3//f/9//3//f/9//3//f/9//3//f/9//3//f/9//3//f/9//3//f/9//3//f/93uE7ZTv97fmeXTv97/3+VThE68TnwMRE6/3fed/9/n2/fc99zEjpzQv93/3f/e9pO0jGXSr5v3m//f79zlk6+b/97/3v/f/93/3saX3ZGXWOfaz1bf2Pfa/xS+1J4Ql5fuUo+W/xOeD5fW3g+eTq0JdUl9y3/Tv5Ou0ZeWz1bv2ffb9Yttym3KdYtFjbfb/9vvGv/d/93Ol+eb51v/3v/f75z11b/f/97/3+3UpZO/3v/f99z/3vfb9IxmEpWQv97/3//d/9/33f/fxpfO2Pfd59rNT5XQh1b/3ffc/97vW/3Uv93/3cUOplO/3v/f/53/3//f/9//3//f/9//3//f/9//3//f/9//3//f/9//3//f/9//3//f/9//3//f/9//3//f/9//3//f/9//3//f/9//3//f/9//3//f/9//3/ee/9//3u/b3VC2U7/dxtX+lb/f/97nW+WTnxnOl/4Vt5z3nP/f/9//3v/e/9z/3u+a/93VUIUOrlO8jXwNd9zv287X/A1v3P/d/97v3P/fxpbuFJ2Rr9v2U5/Y/tS/3O5RrlKukraTtpKHVeZQplCP1eaQlk6/k6cQr1G+C05NvUt/3MdV59j/3M/Vxs2uS35MRc2v2veb7xr/3v/d/hWnW//e993/3udb7ZS33f/f993fGvxOZ5v33P/d/97v2/7Ul9jsS1eY/97/3vfc31r11YyQjM+33f/e993/3v/d/97/3f/d/93tUrfc/97V0IUOt93/3/+e/5//3//f/9//3//f/9//3//f/9//3//f/9//3//f/9//3//f/9//3//f/9//3//f/9//3//f/9//3//f/9//3//f/9//3//f/9//3//f/9//3//f/9/O192RhtX/3vZUlxj/3u+c3xrMkJbY/9//3v/f/97fmvfd/97fmf/f95v/3vfcxtbv2+/b59r/3f/e99zEjZ1Rt9z/3//e/97v2/YUrdOv2u4SvtSn2OYRv9vVz5WPvtS2ko+W39fPldfW/1O/k55OnIZ1ikYLrYllSH2Lb9nFjI3Nj9XP1t+Qhs2Wz7cTt9vnGf/e/97vnP5Wt93/3//f993W2edb993/3//f/9/tlL4Vv9//3f/ezxfNTp4RjU6+1bfd59rEjrwNXVKU0aVSt93/3vfd/9/v2+/b99z/3v/e9ZOvmv/f7pO0zV/a/9//nv/f/9//3//f/9//3//f/9//3//f/9//3//f/9//3//f/9//3//f/9//3//f/9//3//f/9//3//f/9//3//f/9//3//f/9//3//f/9//3//f/9//3/fd/lW2U6/a/932E6ea/9//3/fd7ZS1lJ9a/933nM6Y9ExNT5WQtlSfGP/e/93/3ffc/9733P/e/93vm+ea44pnmf/e/97/3v/d/lWPF/6Vp9rdkI9W11buUqfY7lGuUr8Up9nX1vfa79nv2ceU/UtFy44Mh9PfDq/Rlo2WzreSnId9i16PpxCnkY/Wzg6HFO+a7xr/3vdc993v3O/c/9//3v/e9hWfGv/e/97/3v/e/laEj7fd993O2NUQvQ1eEb7Ul5j/3f/e1xj33f/e993nWv/f/9733eea/97v2//c/93/3fWTltf/3t/Z7IxPWP/d/9//n//f/9//3//f/9//3//f/9//3//f/9//3//f/9//3//f/9//3//f/9//3//f/9//3//f/9//3//f/9//3//f/9//3//f/9//3//f/9//3//f/97/3fYTl1f/3f/c3ZG/3v/f/9//3v/f51v/3//e/9/vm+/bxQ6mEr6VnRCvW//d1tjXWPfc/93/3u+b/97O18zOv97v2v/e/97fWd9Z99zXF92Qp9r2lJeX39ff2M9W/tS207/b7pG/E4dU1g6NzbVKR9TP1O2IXw632f5Lfot2Cm1JVk6WTr1Kd1Kf18dV1xb/3v/e/53F1v/f793/3//f/9/33u2UvA5/3/fd/9//3u+bxI+vm//f3xn2FLfc/93/3f/d/97/3f/e/93/3//f/9333P/f/938TXQMdEx8jX4Vv93nWs7X99zX2eyMRtb/3v/f/5//3//f/9//3//f/9//3//f/9//3//f/9//3//f/9//3//f/9//3//f/9//3//f/9//3//f/9//3//f/9//3//f/9//3//f/9//3//f/9/33v/f79zVD5+Y/9zn2caV/93/3//f/9//3v/e/97/3v/e/hWVULaUndGl0rfc/97/3MROvI18znSMZdK/3v/d/lS2VL/d/93/3O/b7dOG1tdY79vfmc8W3ZC/3NeXxQ2f2McVz1X/FKZQjY620qaQj9TNzL3LXs6lSHXJfkpfj6fQrkllR3dRn9bmT7bRrlGfl//c/93/Xe7b/ZWn2//f/9/33ffe/97+Vr4Wt93/3v/e/93/3czQhlb/3f/e/933289WxtXl0a/b/93/3f/e/97/3f/d/97/3f/e7ZSGlt2RjxfUz7/d5xn+Vb/e79vcCkbX/97/3/+f/9//3//f/9//3//f/9//3//f/9//3//f/9//3//f/9//3//f/9//3//f/9//3//f/9//3//f/9//3//f/9//3//f/9//3//f/9//3//f/97/3+/bxI6fmP/c35n+Vb/e/97/3//f/9//3//f/97/3ffb99z/3ufaxtbvm/eb/93nWv6WhQ+uU5+Z99z/3PYTl1jv2//e99zO1/YUthS/3tcY/9zdkIcW7hKv2teX15fukocV79r/28+V7pG9S2aQps+f1t/WxkutyH5KRsuH1PbKbcl3kb/a/tK0ik8V/9z3Wv+e/tvu2//d/9//3/fd55vfWs7Y9dW+Vr/e/9733P/e/9/tk4aW/9733P5VvIxjyUTNjM6/3P/e/97e2fec3tn/397Z/9//3e9b1tjEzpUQjI6/3ecZ3VG/3v/e5Et2VL/e/9//n//f/9//3//f/9//3//f/9//3//f/9//3//f/9//3//f/9//3//f/9//3//f/9//3//f/9//3//f/9//3//f/9//3//f/9//3//f/9//3//e/9/fWfyNV1f/3NcXxpb/3f/f/9//3//f/9//3v/e99v/3vfc/9333O/b/93/3/ec5VKsDGXSr9z/3t8Z/97lkbfb99v/3ueaztbt04aX55rfWf/dzxffmOYSvtWf2O5SjY6Vz6fZ99rX1uaRtxG3UpZNr1CH0/4Jfkp+ikbLj4y2yWXHXs6X1O/X5g+fl//c/5v/XfabxZb/3//f59zv3O+czpjOmNbY75v/3v/e/93/3v/e7dOdUb/d/93fWd9Y59n/3f/c/9333NbY/hWWmNzRjlfUj7/d/93/3vfb35nlkpTQv97/3vYUt9z33PTNZdO33f/f/57/3//f/9//3//f/9//3//f/9//3//f/9//3//f/9//3//f/9//3//f/9//3//f/9//3//f/9//3//f/9//3//f/9//3//f/9//3//f/9//3//f35n0TFdX/93PF86W/97/3//f/9//3//f/9//3v/e/97/3v/d99zv3P/d/531lIZW31nl0o1Pv97/3uda5ZK32//e/93XGN9Z5ZOv3PYVr9z/3e/b11ffmO4TvtWmUq6Sl9f/3N/Y7tKeD5fW99rFy45Mt9Gvj59OjwyuSHbJT4u+ik5Mjgy3EZfV3c6nmP/b/97/HNYY/97/3+/d1xnnW98Z31r33Oea99z/3f/d/97/3c8X5ZK33f/f/93/3vfb/93vmv/e/97fGd0Rt9zMj6VSlM+/3ffc/97329+Z3ZGGVv/e/93lkr/d/97V0ZVRv97/3//f/9//3//f/9//3//f/9//3//f/9//3//f/9//3//f/9//3//f/9//3//f/9//3//f/9//3//f/9//3//f/9//3//f/9//3//f/9//3//f/9//3s8X9ExG1f/d/pWW1//e/9//3//f/9//3//f/9//3dbW9pSeEbzNbhOvnP/e953fGv/e/93mEqfa99znGdUPt9z/3vfc/lWO2O3Uv972Fbfc59v+VYaW79vG1v7Vn9n32//d/93ukb1LZIh/Uo/V9Ul9yVbNvkptyGXGXYV2iEbKjsyezb3KdYlnD4XMvxO/3P+b/97vHOdbzxnPGe3VnxnfGedb31n+VZcX/93/3P/e/9zv2t1Qt9z/3vfc55n33O/a9hOfWP/e31nEjoSOo4p0TGWShpXn2f/c/97/3vfc/97/3vfc7ZK33P/d3hKND7fd/9//n//f/9//3//f/9//3//f/9//3//f/9//3//f/9//3//f/9//3//f/9//3//f/9//3//f/9//3//f/9//3//f/9//3//f/9//3//f/9//3//f/97PWPRMTxb/3f5Unxn/3v/f/9//n//f/9//3//e51rVD53QphGuU6/b/9//nf/f/97/3v/e993/3v/dxlbdUb/e/9333MaW9hWXGeeb1xnv3Oebztfnmu/c/pauU7fc59n329fX5lCFjLUKXo+mz4YLp0+OzL5JdklPC4bKrgduCG+PloufDb4JbglXDq+Sv93/3f/e/97GV/ZWvpefGu9b71v33P/d1xfPFtcW55j/3P/c59nNDrfc/97XV8SNt9z/3sSOhM6n2//e31nPF+/b79vn2t3RtpOX1//d/9733P/d/9z/3f5Vv97v3N4SvI533f/f/9//3//f/9//3//f/9//3//f/9//3//f/9//3//f/9//3//f/9//3//f/9//3//f/9//3//f/9//3//f/9//3//f/9//3//f/9//3//f/9//3//fzxj0TEbV/97t06da/97/3/+f/5/3nv+f/9//3//dxpXmEY2PndG33P/e95z3XP/f/97/3v/e79zvm/3UrdO/3vfc79vO18aW51rO2NbZ79znm//f/93/3u4UtlSHFeZRl9ff2MeV9xOWDqaPrQhFy6+Qnw2WzIbLvol+iX6JRoqvTp8NjwyHC54HdwtHDY/W79v33P/e713vnf/f/97/3/ec/97/3f/e31fuEpVPhtTXl+fZzU+v2/fc5hKl0b/e79v8jVVQv93/3v/e79z/3v/d59neEJYPrpGf2O/b/97/3v/e/93tkqfa/97eEoTPt93/nv+f/9//3//f/9//3//f/9//3//f/9//3//f/9//3//f/9//3//f/9//3//f/9//3//f/9//3//f/9//3//f/9//3//f/9//3//f/9//3//f/9/33s9Y7EtG1f/c7dKnWf/f/97/3/fe/9//nv/f/97/3f/d/932VK4Tp5r/3f/f/9//3//e993/3//d/9/dEYaW99z/3t8Z1tjnWt8Z/lanm+eb99333f/e/93fmufazxbNTodV9xOmkY4Olk6nEL/St9GP1N8Ols2tiHYJVsyezb3Jfgl30YbLrklPja6Jfwx+jH+VvpS3m//e/9/33ffc/97/3e/b/9v/3PfbxtTl0J3PrpG/FL0LT5b32/7UhU6/FaYStEx+lb/d99z/3v/f/93v29/Y39jWD43Ong+ukr6TrZGvWf/d9dOv2//e7lSNUL/f953/3//f/9//3//f/9//3//f/9//3//f/9//3//f/9//3//f/9//3//f/9//3//f/9//3//f/9//3//f/9//3//f/9//3//f/9//3//f/9//3/ed/9/f2t3Qjxb/3PaTn5n/nf+d31rn3OWTt5z/3v/d/9733P/e/97vm//e/97/3//f/97/3//f9933nf/f7VO+Fb/e/93fGe+a99zfWd8Y79rXGO/b99z33P/e79z/3u/a79reUY4Ohg2OTaUHdclmCGfPjs2H0+fY79n3EpXOvQp1CVZNv9OlR35KbchtyH6Lfktez6fY55j/3e+ZztXXl9/YzxXfV+9Y/dOW1t9Xz1X3EqbQns+9i1YOh1Pf197QrQpFDa3Spxj/3P/dz5fX2NfYz9fNjq/a39j9TGzJdMhNi6XOnxX/3NzPt9v/3u4UhM+/3v/e/9//3//f/9//3//f/9//3//f/9//3//f/9//3//f/9//3//f/9//3//f/9//3//f/9//3//f/9//3//f/9//3//f/9//n//f/9//3//f/9//nv/e19nVz5+Y/9z2k5cX/97tE4TPtM5jy2VSv93/3u+b/9//3v/e/97/3vfd/97/3v/f/9//3v/f/9//385Yxlb/3v/e3xnvmt8Y79rnWc7X1xfXF99Z/97/3vfd75v/3tdX9xO3k6VJRguOTL5KT4yPjZVGZQddzp+W99v329fW9xKf18fUxgu1iW2JdclGjK9Qt1GFi7ZRt9nXFcTLn9fHlPaSjtX10p7W1pbfV+YQv1Om0L/ThcuH0/9StxGX1v/Tr9n/3P/d/9z/3P7Vjc+FTpXQvIx/2//d/xOODZ7Nr06Hke/X/9zlj7fb99zd0rSOd9733v/f/9//3//f/9//3//f/9//3//f/9//3//f/9//3//f/9//3//f/9//3//f/9//3//f/9//3//f/9//3//f/9//3//f/9//3//f/9//3//f/57/3v8WhU6n2f/d7lKfV/dc91z33ffd/9/2Fb4Uv93/3u+bxpb328aW/hW33P/f/93/3/fc99z33f/e75vW2MZW/97/3eea55rGlu+axpbnWf/d1tfnWv/e/97nGv3Vr5vPFs4Pr1KOTZfW71C2CUcLhwuVRnWJXk+X1s+V5tC1y0ZMn9fH09fV39f/06dPl9Xn1/9Sj9TvEb9TjU2PFf8TplC+1KWQp1j3mudY59nl0b/c59jNzaSIZ9j/29fV3s+ej7cSl5bn2Pfa/9332//d99zvWfWTt5r32+6SvYt2CX7Jfsp30Z/X1s+v2v/dxU60jW/c/97/3//f/5//3//f/9//3//f/9//3//f/9//3//f/9//3//f/9//3//f/9//3//f/9//3//f/9//3//f/9//3//f/9//3//f/9//3//f/9//3//f/93HFv0Nd9v/3f7Up5n/3v/e993X2e/c/E5U0L/e/9z8TUSNnVGMz4zPv9z/3v/f/9z/3v/e55r/3f/eztf+lr/e/97v29+a9lSv291Rv9//3edb75z/3/dd3prc0pbY35jH1u9SpxC32e/Y3w6PTL7KbghlSH2LZo+vEY6Npch+i0/V/Yp9yk6Mt9Gn1+7QvxKv2P9Sh9TWjqaQvxO2kocU9lK+lL/c/93W1u/bzxb/3P/d9tONjqZRj5X/U45NtUp1CnzLXc+HFe/a79r/3f/c/973Gv/e/9332sfV30+HDLaKRwyv0b6Mb9r/3cVOhM633P/e/9//3//f/5//3//f/9//3//f/9//3//f/9//3//f/9//3//f/9//3//f/9//3//f/9//3//f/9//3//f/9//3//f/9//3//f/9//3//f/9//n//ez1jFDqfa/93G1eeY/97lEoUPlZG8jkzPltj/3eeZ5dKO1tUPjxfnmf/d/9733PYUlVCEjbxMTtb/3e/b1ZGv3f/f79z+1q4Tp9rdkbfdxpbfGfed71z/nubbxhf33O5SnpG1i21JR9T32e2IX46fzp+OhkqlB20IbYluCWYIXcd2i23Jdcp9ylyGRYumT4dT39bv2e9Sj9bnEY4OvxSPVe5Sp9n32+fZzxbXWP5Vv93v2+fZ1Y++1KaStxOf19/W19XfVtbV31fG1e5Sl5ff2ffb75r/m//c/9z/3Pfaz9XnEJ8Pl062S1/X99rFTaVQt5z/3v+e/9//3//f/9//3//f/9//3//f/9//3//f/9//3//f/9//3//f/9//3//f/9//3//f/9//3//f/9//3//f/9//3//f/9//3//f/9//3//f/5//3u/bxQ6f2f/czxbGVf/d/dWG1vfd79z/3v/e/9z329VQl1jMzoaV11fv2/fb/lSlkaXSlU+fmf/d/93fmfzPZ9z/3+/d7lSl0qfaxtbv2/YUp1v/3fed/9//3/ec/93HVt/Y1o+ODYXLp9fP1PYJbgdPDJcNv9K3kZcOvot2ikcNhwylx10HVk2u0IdT1g2URmaPrxGP1d7Qh9XH1f8TlY+Plv/d/97Plvfc/tWfWf/e/97t0r6Uv9z/3f+Ut9KP1e/Y/9v/2//axpTdz4WNjY62k5cW99v32//c/9z/3ffa39fHlOdQvgpH1M/U1Y210r/c/97/3v/f/9//3//f/9//3//f/9//3//f/9//3//f/9//3//f/9//3//f/9//3//f/9//3//f/9//3//f/9//3//f/9//3//f/9//3//f/9//3/+e/9/v3PzNRxX/3ddX9dO/3f/f79z/3v/e/9732//e99zND75UthO2VJcX99z/3sbW/pSPF+XRn5n32//c99vNUKfb/93/3u5UtpWPV9eYzxbXF99Y79v/3f/e/97/3ufaz5bvEr3MbtGVzb8St9jH0sbLpcdtx3eRv9KPTIcMn4+/048Mtkp+CkeT39X/EoeT5xCu0LcTrpGmkY5OntCmUK5RttK/3d/Y59nHlf7Vt9z/3f/d5VG33Ofa59rOTr4LXs+uEK8X/9v/3Pfa19fekI4OrQpFTZ3QtlOXmP/e/93/3P/c/9v/U43MtxCmj41LhpP/2//e/93/3//f/9//3//f/9//3//f/9//3//f/9//3//f/9//3//f/9//3//f/9//3//f/9//3//f/9//3//f/9//3//f/9//3//f/9//3//f/9//3//f993kCnaTv9332/3Uv9733P/e/9733ffc/97/3P/e/97/3vfd/9//3vfc/97v2/YTp9rND40OnZG/3v/d9pWn2/fc/97XV9dX/tSHFdWQl5f+lI8W/93/3P/d/93v2v8UntCtSn2LRYyX1f/a50+2CXYJfglH0udOpkhuSGVHdcpGjLfRt1GWTYeTz9TH097PtxG/U7/dz5bNzrULT5XXlceT1k6H1ecRtUtmkY8W/9z/29TOn5j/3f/czk6WjYXLtEhczZaU/9rXVeaQlo6nEbdUp9nn2eZRjY6eEYaW1tf/3P/c19XeTr9Spo+Fi78Sv9v/3f/e/9//3//f/9//3//f/9//3//f/9//3//f/9//3//f/9//3//f/9//3//f/9//3//f/9//3//f/9//3//f/9//3//f/9//3//f/9//3//f/5//3//e1ZGeEbfb/9z1k7fc/97/3vfd/93/3v/c/93/3v/f/97/3//f/9//3v/f993lko0Qn1nfWc8Y99z/3tdY9hS/3f/e59nf2NeW/QxeEL0LXg+9C3bSv9z32//d15fX18fVzk61CmyJftKf1u2JdgptyEZLh9POzbaKfsttSE/V/xKn1/fZ3s+GTKcPh5P3EqaQrtG32v/d79rNDY1Ml5Tf1vdRjoyfD7/Tn9j2krYSrdGVDo8V59jn2OfZxguH0+fWz1PmT6aQhgydB05NptCHVf/b/9zv2tZPnpGkynVMZpGHle8Rps+nD6cPtYhOTJfW/9z32//d/9//3//f/9//3//f/9//3//f/9//3//f/9//3//f/9//3//f/9//3/+f/9//3//f/9//3//f/9//3//f/9//3//f/9//3//f/9//3//f953/393RrtO/3P/e7VG3m//e/93G1t4SjU+2E6+a/9//3v/e/9//3//f/97/3v/f99333f/f/97/3u/c/97nmtTPt9v/2//d59jXltXOng+mUL9TtxKHlMeUx9X3E4+Wx5XP1v+TrtGNTJ3PttGFy4yEZUdvUI/U9cl2ikaLrtG+kr/c/9vn2P/Tp5CfD5/X5o+eT6aQrxK+07/c99rn1+6OlkyvT6+QhkufD6/Z99rf180NlU2NjZYNns+30p8PrYlnD7/a99r3kaePr9GnULcSl5b32v/c59jmkqcSv9aWkLeTv9SFzJYNpw+tSF1Hf9KnUIfV/9333P/f953/3/+f/9//n//f/9//3//f95/3Xv/f/9//3//f/9//3//f/9//3//f/9//3//f/9//3//f/9//3//f/9//3//f/9//3//f/9//n/+e/9/2VKZSr9r/3f3Ur5rv2/5VpdO+1b7VtdKGVv/e/9//nv/f/9//3//f/9//3v/e/9/33d9a9hSdUa/c/9z1k6eZ/9z/3e/Z15bn2P0LbtG9i1ZOptC/lIfUxc2NjY+Wx9Xm0I2NrlC2kZeV3s+nEKcQl9XH1MYMjs2X1d/X/93/3OfY19bWjpbOvgtOTabPl9bn2O6RrhGv2d9W99nHks3LhcqOjacPns+mz6fY99n0iWZPjcy/Up7OhkueB26KbgpfT5fW/9K+i0cNjs2H1Pfa/9zvmNUOvItNjabRhc6Hlf/b5hCn1/fYxcutiHYKVw6Ojq8Tt9z33P/e/9//3//f/9//3//f/9//3//f/9//3//f/9//3//f/9//3//f/57/3v/e/9//n//f/5//3//f/9//n//f/5//3//f/9//3//f/9//3//fzxfFTodW/97e2M6W/9z/3//d/9/n2eWRjE6Wmf+e/9//3//e997/3//f/9/33c7Y9hSVEYSOlVG33P/e3tjGVf/c/9z/289W59jHVMdUzc2vEZ5Pjc2/lJfX/tOPlf+Th9TukKZQphC32ubQn9jP1tfW3g+mkK9Rh9TO1e+ZztXNTaZQvUt3kp7Ojo21ym9Rv9v/2sbT11bXVufXx9P3EJ6Ops+nEKbPhcyODJYNlg2/3P/a91GWTKePl8+vC09Ot9KnUL4Lfkp+i0bMnw+H1PfZ/93W1dbV9lGdz54Pn9f/2+XPt9n32ezIXo6nEJ8Pr1KmkZXQl1fOlu+c953/3//e/9/33v/f/9//3//f/9//3v/f/9//3//f/9//3//f/97/3//f/9//3v/f/9//3//f/9//n//f/9//3//f/9//3/df/9//3ufb7Mt/FL/c/5vdELfb/97XWO6TnhGVDpzQpROvHP/f/9//nv/f/97/3vfd/97VEL5VjQ+XWMbW7dO/3vec1NCfWf/c/97fmP7UtpKmUb0LVc6mUZ/Y39jX1v6Sp9f3Ep6Pjc6f1/aSj5Xej69SptCv2sUNl5b/lI3OhpTEjbbTtQt0ym6Rn9fP1d8Pjo2tSWaQl5XPVe6Rnk+u0IeT39bn1/9TtxK3Eq8Rno+FzJaNh9T32u/Y/5KWjZ/Rj8+tykXNrtGNjJzGfkp2iW4Jdcp3EbfZ/9n/3P/b99n/3P/b79jtj7/c99nFDKZQt9rP1s/W19bd0JWPvlSVELXUjtjnW++c/9333ffd/97/3//f/9//3v/e/97/3f/d/97/3f/d/93/3v/e/97/3//f/9//3/+f/9//3//f/9//3//f/9//n//f993/3dYQh1X/3P/d1RCG1tcY5ZKN0K6Tn1fvWd6Z913/3//e/9//3v/f/93/3v/d/lW2E5dXxtXv2tUPv97/3vXUpVKnmv/e/97XWMbV39j/3e/a59r/3efZ11buEZ3PrtGf19fWz5XNTb7Tlk+P1s4On9jv2u/a5lGv2tdX7hKP1+aRttOPlvfa59j1SXeSjk2tCFYNj9XX1e9RptC/Er/a/9zv2c9V19bP1u8SnQh+C05Mr5GODJYNno+XDp9Qh5TuUIUMrlC/kq3IfopuSX5KRkymj7bRn9bPlMcS39bHE+6QttK/2teV/MtHVffa/93XVt+X35f2Uo8V59rXF/ZUnVGt0obW59rv2+/b99v/3f/e/97/3v/e/93/3v/e/9//3v/e/97/3//e/93/3f/f/9//3//f/9//3//f/9//3//f/5//3/fe/9/3FbbUt1r/3d1Rl1j/3v/e59rv2//c/93/3v/f/93/3v/d71rOl98Y/93/3e/a5dGn2e4Rv9z32+/c/9/XGvxOVVGn2//d/97v2/ZUhtb/3P/e99vXGP/c31fPVceU91KWDr7TphCX1+9TntGu07/cztbO1t/Y59r/VZ/Z/xWHFd/Yz5bf1+/Z19b32cfU95KGTL5LTs2/07+Ulc6+07/d/93fV8cV19fWT6+Sn1GfUKdQn9ff1tXOtIpG1P/b51fVDYULns630ZdNl02nT6cOjgynUJ9Ojsy+SVcMhsuPTa/Rv9SGTZzIT5b/3ffb/9vfF8ZT55f+k5+Y99v/3Pfb59jXVvZSnZC2Ur6TvpSPFtdX59nv2ffb99v/3Pfc99v32//d99z33M6Y51v33f/f/9//3//e/9//3//f/9//3//f/5//3//dx1bFTqcY/93fWM8X99v/3v/d/93/3vfb/9733f/e/9733OVSvE1MzoSNt9v/29dX/9v/3f/b/9z/3v/f/9/dUpURv9/33P/e/97/3O+a9dSGVs6X99z32+XQvQt3Ep/X19fPlc1OphCNzo/Wz1buUq/azpX+lLbTn9nm0peX/tSmEa6SplCHFM0NlY6mUI/V51COzZbOjo6ez43OrlKPFvfb/9733M2Pjc+f2e9SpxGkyE/V/9z/2v/c5xj/3f/d79n32ffa7xGez4/V/9vX1vVKfct+S09Nlw2+ynbKdwpHjKaJZchtimaQt9r/3f/b/93fV/aSp9jVz49V/93/3f/d/9z/3f/d79rXV8aV7dGl0J2QrhGuEqYSrhKuE52RpdKt063TnVG11JbY/97/3//f/97/3//f/9//3//f/9//n//f/9//39/ZxQ6+VL/d51nlUb/d/93/3f/d79r+1LaUp9v/3v/d/pWdkL5Up5jMzpcW/9z/3P/c/93fWO4TjU+2lLfc79vdUbXTv9z/3v/d/97vm//d/9333f/d35n20q7Rt1Km0K7Rv1SmEJeXzxX/3M7V/hOXFuWQtpKHE8dU9tOv2f6UjQ62U41PnZCdUbYTn5jv2t/Y/1SeT5fW5xCvEY1Oltb/3f/f/lW8zlWQn9j/289V/MpsyV6Pl9f32//c/9z32/fb/97/3f/d/93/3f/d3dGmEqfZ19f/VJZOjkyGS4bLhsq2iWXHfgl9inbRl5Xn1/fZ99nX1s/W59nVz49W/9733P/e/9/33f/e/9//3ffc79vn2s8Xzxf2FLZVthW+VbYVhlbO198a/93/3v/e/9//3//f/9//3//f/9//3//f/9//3//f/9/v293RtpS33P/d9ZK32+9Z/97nmf0NfQ1mEpfZ/97v28cW11f/3v/b9hOGlffb/9z/3vfb9lSEzq6TrIt+1a/a99vMzr4Vr5v/3u+b/9/33P5WlxnfWf6Vp9nu0b9TppCeT4eV/xSdkK/a/9zfF87V/9vfVu/Z15Xdzr/a7lKG1P6Ujtf+VZ9a1xjXGf/d/97/3vfa9pKeT6cQps+PVe/a/97nWvYVrhS33P7UjxX32ufY1g61ikXMn9j/3ffb5ZGGVf/d/97/3v/e993/3/4Vhpb/3f/d99vn2P9Shcu/0q/Y506GSo6Mt1Cuj77Rpg+Njb9Ur9r/lI/W99vd0L6Uv93/3v/e/9//3//f/9//3v/f/97/3f/d993/3f/e/93/3f/d/97/3v/e/97/3//f/9//3//f/9//3//f/9//3/+f/9//3v/f79z+1p3Rp9n/3c7W3xf/3P/dztXd0Z/Z993/3vfd79vuFK3Tjxf+lISNr9n/3f/d/93uE4TOt9zn2uZSphK/3v/cxtbt06dZ/93/3v/czpffGd9Z9hW/3f/d79nf1+6SphG206YRhtX/3ffb/hOtkbZTvpOXlvaSpg+/3f7UlU+33Pfc993Gl//d99z/3f/d/93/3c9W5lCODZyHf9z/3f/d11j8TV+Y/9zXltXOppCn1/fa95KODZ/X79r/3cbV/I1XGP/e/93/3//e993+VbQMRI6dUbfa99r/3f1LRcuX1s6Nhgu32dfV/9vPVM0MhU2eEJ5Rh5X2ko9V79rVz78Vr9vn3P/f/97/3/+f/5//3//f/9//3//e/9//3//f/97/3v/e/9//3v/f/97/3//f/9//3//f/9//3//f/9//3/+f/97/3//e19nNT77Uv9zfWPXTv93v2tUPr9r/3f/e/9//3//f99z+VbYUrdOv2u/a/93/3f/dzxf+1r/e15fmEZWQt9vv2v/dxpblkbfb/9733N9Z1xjW2P/e/97/3v/b59j+lLaUpdG2E7/e/97/3f/c79rPFscVx1XVzo9V5hCl0JdX/9z/3u/b51rXGd9a/97/3vfc59rPFt3PrpGej4eU79rX181Pl1f/3P/c39f3UoYMlo6f1+/a7pGuUZeW59j2U6WRnZG+Vb/e/97/3f/f/9733NcY3VGdkL/c39f3E4eV5xGtCWbQr9n/3f/c/9zv2fZTndCuk66Tpc++ko9U79reUK7Sp9r33f/e/9//n/9e/9//3//f/9//3//e/9//3//f/97/3v/e/9//3//f/9//3//f/9//3//f/9//3//f/1//n//e/9//3u/bxU+VkLfc99vlkbfb55ndUIaV3VGGF/+e/57/3v/e/9333P/d99z/3f6VrlS/3ufazVCPF/ZThI2uE7/c/93/3u/b5ZGdkb/e/9733M6Wzpb3m+da/9z+FLYUjpb2FI7X79v/3/fc95v/3v/dzxfPVvbTlc+n2N2Pl1f/3vfc/97v3P/fztjfWvfd/9/nmsbW/tW2k5/X99rekK9Tjg+mkr/d/9zv2M2Mlo2vkZ0Hdctv2v/d3g+mUIVMvMxl0I1OhM2v2//e/9733P/d79v/3uea31j/3fZTj1b/3P9UrMpsikdV/9z32//d/97v29dYz1fPF9bV7dCdzrdSp9nWz6cSj5f33P/e/57/X/+f/9/33//f/9//3//f/9//3//f/9//3//f/9//3//f/9//3//f/9//3//f/9//3/+f/5//3//f/9/33e6TvQ1n2v/d35jG1f/e99vGlcYV5tv/3/+e913/3//e/97/3teYzU+8zVWQn9r/3s9YzQ+v2t9Y/9z3288W35n/3vfbzU+G1v/d/93/3u+b9dSnWu9b1pjWl9aX51r/3f/f/97/3//e/9/33efa59rHFscV79rfmP/d31n/3//e/9/33f/e75zv3P/d79vPF+fa79r/3e/ax5X9jX2Nb9r/2+/ZxtPmT6cPr5CWzq1KVhCf2f/cx1PVzoVMrpKPVteX59n/3e/b99z/3v/e/93/3f/e/97Ezrfc/979DX0NdpOd0aXSr9r/3v/d/9//3efa/93/3edX7hCWTr/Ur9rWz6bRr9r/3P/f/5//3/+f99/33//f/9//3//f/9//3//f/9//3//f/9//3//f/9//3//f/9//3//f/9//X/+f/9//3//f/97X2MVOnhGv2vfc7hO33P/e75r/3vdc/9//3f/e/97/3vfcxtb8zVWQrlOuU4cW99z33P/e/9z/3ueZ7dK0jEcW79v/3t/ZxQ62VL/d/93/3veb75vvW//e/93vW//f/9/33f/f/97/3v/e/9//3vfd3dGG1v6VvpWVUJ9Z/97/3vfd/97vnO/c31r/3//e/9333Pfc/9zn2sVOhY6eEbbUr9r32ewIbk+WTZ7Op9nn2u5TtlSn2f/bz9XeT4+V/9vv2f/dz1bdkJUOlxf/3v/d99z/3u3Tjxf/3t/ZxQ6G1ufazxflkq3Tn1n/3u/b/93/3v/c/93/3eeY/xO3krfTn9fWTr8Tn9j32//e/973nudd757/3//f/9//3//f/9//3//f/9//3//f/9//3//f/9//3//f/9//3//f/5//n//f/97/3//e/97Nj5XQp9n/3v6Up5nvmv/e/93/3//e51rlkpUQr9v/3s1Ph1bd0baUtlO2U7fb/97/3P/d99v+VLxMb9r/3P/e79v/3ufZ3dGl0ZcX99v/3v/d/9//3f/e/9//3//e/9//3//f/9//3//e/9/33OWSr9v2VKWSlxjO1//e993/3++c/97/3t9a79z/3/fd/97/3tcZzM+8jn6Vt9zl0bZTv9v32c2MtMlWDo+W/93/38cX/QteT6/Z19XVzb8Tv9v32tWOjU6VDozOlxf33P/e79v2E6fa/9z2VIzOjtf/3//d31nlkozPvhS/3v/e/93/3f/f71r/3v/d/1Sej6bQh9TWDrcSn9j32//e/9733v/e/9//3//f/9//3//f/9//n//f/9//3//f/9//3//f/9//3//f/9//3/9f/5//3//f/97/3u/b15jeEYdV99zv28zOt9v/3v/c/93fWOfa3ZG0jGfa/93Xl+YSjxb2k6XRn1f/3f/c/933286XzM6fWf/c35j2k65Tl9j/3vfc7hKNDqeZ51n/3v/e/97/3v/f/9/33vfe/9//3//f/57/nv+d/9733e/c3VGfWP/d/9333Pfd55vW2cZX9hWXGf/f/97/3u/cztf8TkaX79z/3//d51rPF+5Rt9r32d3PhMyXWP/f79333u6SvQtWDodT/xKmkKZPp9fVzqfY1U6+lLxMd9v/3tcY5dG/3e/a1VCdka/b/93/3vfc99z+VZ2RvlSv2v/c/93/3v/f/97/3u/a7lK9TE4Npw+WjpZOj9X32//d/93/3//f/9//3//f/9//3//f/9//n//f/9//3//f/9//3//f/9//3//f/9//n/+f/9//3//f/97/3u/bzU+eEb/e99v2U74Uv97/3fZTnhGf2N/Z3dCf2f/c/93Xl9+Y/9332//b99rW1v/b/97Wl9bX/93fmfSMXZCmEbbUp9n/3f/d55nEjb5Vr5r/3f/e/9//3//f/9//3/fe957/nv/f/9//3//f/97vm/YUp5r/3//e/93fWv5WlNG/3e/d/9//3+/c31r2VbRNb9z/3v/e/9//3//e59r2k4dV99r/3ffb/9z33f6XrE133N/X/Qt0yW/Z59fWDa7RjUyFDJWOn5flkLfb75vt0q/a/93+lI0Olxf/3f/f/93/3/fc79v+lLyMXY+v2ffb/97/3//f/9//3/fb9pO9S18Pnw+XDqcQn9f/3P/d/9z/3//f/9//3//f/9//3/+f/9//3//f/9//3//f/9//3//f/9//3//f/5//3//f/9//3v/f/97/3uYSjU+X2ffc59nlkrfb/97Vj7cTv9zf2PSMZhGfmP/e99z/3vfb/9v/3caUzM2/3P/c/9732//e1U++lLfb/9zmEbaTv9332/fb79rVT4zOvlWnm//e/97v3Pfd/9//3//f/9//3/+f/57/3//d/93Ol9cY1tjO19cY79v/3f/f79vv3Pfd79zlk4SPthW/3v/e/9/m2v/f/13/3/fc59rmUZ3Plxb/3f/d/93PGPSNfMxHFe6Rjc2/U7/a19XNjL8Rj1T2kpWOnZC/3saW/pS32/fazQ2l0b/c/93/3v/e993/3u/a9lOd0J2PthG/2//f/9/3n/9e/13/3u+a/tSWjqeRl06GjKcPp9f/2v/c/97/3//f/9//3//f/9//3//f/9//3//f/9//3//f/9//3//f/9//3//f/9//3/+f/9//3v/f/93v2+YShU633P/e9lSOlv/e19feUYdVzU6mEobV/97/3P/e/9z/3f/d9hOVDqeY35jGVf/e/93/3MTOn1j/3v/c3ZCfmP/d/93/3P/d99rXV+3TpZK+VZ/a/9//3//e993/3//f/9//nv/f/9//3//e/9//3v/d99z/3f/d/97/3ffcztjlk4SPpZOnm//f99z/3O/azpb/3v/d/97/3f/d79reELZSr5j32//c/97PmOYStItVj5eW9tK/U7/b39b9SkdT/9vv2f/d99zt05+Y/9z/E41Ojtb/3v/c/97/3v/f99zv29dX9pK2UqeX99r/3/fe/9//n/+f/53/3efZ5tKvkqeQhoyOTa7Qp9b/3P/d/9//3//f/9//3//f/9//3//f/9//3//f/9//3//f/9//3//f/9/33//f/9//3/+e/97/3v/e/93XmOxLT5f33M9X5ZKv2/fc5lKmEq4Tt9z33P/e/97/3f/e/97GlszOl1fv2t2QhI2O1v/c99zXF91QjtbGlcSNn5jn2c8W7hK32v/d/93v2v4VjM+Ez52Rvtaf2//f79z/3v/e/9//3v/e99zv2+/b79v/3P/e/97/3e/b55rVELxOXVGfmvfd/97/3//e79nPld2Pt9v/3P/e79v/3f/b39fukZWNlY2HVPfb/97/3c8X9pSv2s9UzYy/ErfZ59beDr8Sv9z/3PZTtlS/3v/czY6d0K/a/93/3//f/9//3//e993n2vZStlKfVvfb/9733f/f/9//nv/e/9733M+Y/5WnUq+Rlo6Fy6ZOr9j33P/e/9//3//e/9//3//f/5//3//f/9//3//f/9//3//f/9//3//f/9//3//f/9//3/+f/9//3v/e99zVkI1Pp9rn2/6VtlS/3ffd993/3v/e/97/nv/f/9//3//exE6uFKfazY+mUrfc/9zv2vfb/9zdUJ0QpVCnmPfa/97Vj77Uv9zf2NeX/97/3v/f31nl040QjRCMz64UvlWO2NcZ55rv2//d/9z/3u/b31nGlvYUnVGVUJUQlxjnmv/f/97/3v/e79zNDq/Yz9PeT4dU/xSukp4QnhCFjZ5Pjk2Fy56Olk2u0KfY99z/3v/f79r2kqyJdMlNzL/a19T20b8Tl9f+lKfa79vukqRJT1f/3v/e/9//3//f997/3//f79vn2f6TrdCO1e/a993/3//e953/3v/f/9//3tfY/1W/1b+Ujk6FzKZQp9n33P/e/97/3//f/9//3//f/9//3//f/9//3//f/9//3//f/9//3//f/9//3//f/5//n/+e/97/3v/dz1fFDrbUt9zf2e4Tl1n/3/fe/9/3Xf/f/1//H/+f7tz/399a3ZKV0p5Sr9z33N+Z/IxXF+/a/9732//d/9z/3P5TrhGHFf0MRY2ukq9Z/5z/3P/d/93/3vfc59ruFK4UnZGND7zNRQ6FTYVOhM6Mz51QrhO+lZcX59r/3f/e99v/3f/dztfnmvfdxxXsx0XJrYhGTJaOt1O/FL7Tj9X/krXJZYZ+SXXIRgqv2P/e993nmsbW3dCeD42MvQlNzLfZ59fNjb0MRxX/3f/c9MxNjq/b/9/3nf+f/5//3//f797/3//f79rn2dcW5ZCuEpdX79v/3f/e/9//3v/e/9//3teY/tW/VYfV3tCFza5Sjtfnmv/d/97/3//f/9//3//f/9//3//f/9//3//f/9//3//f/9//3//f/9//n/+f/1//n//e/97/3f/e7lSFT5eY/93n2uXTp5v/3//f/9/u3f8f/1/3H/+f/5//3+fb/ta33f/d/93HVs2Pn9n/3v/d/93/3f/e75rdkKwKTU6mUYVNl1f/3v+d/97/3v/e99z33P/e/93/3f/d99vv2+/b99vv29dY55n/3P/d/93/3f/d/93/3Ofa/9zHFs0Ojxb/3t/Y7MhFyr3Kfct/U6/a99v+06/Z99nH087Mlw2GioZKrxCv2//f/9/l0q4Sv9zv2d3Olc6eTpfW/1ONzb9Tr9rmkbcUp9n/3ffd/9//3//f95//3//f/9/33f/f/97/2/faxtXuEqXRjtb/3//e/93/3/fd/9733OYSttSv2t/Y3o+9S2ZQl5f32//e/9//3//f/9//3//f/9//3//f/9//3//f/9//3//f/9//3//f/5//n/+f/5//3//f/9//3vfd7hOmErfc/9z+1Z2St93/3//f/9/3X/+f/5//X/de/9/vnP/f/9z/3dfY3pKOUJaRppKXmO/b/97/3feczQ++1K/bzY62U7fd917/n+8d/97/3ufa7lO/3f/d99z/3v/e95v/3f/d/93/3e/b/9332vfb99rv2v/d/9vmEafY7lGFDZ3Pv93f2P0LRUyG1P/b/9z/3e/azU2Njb/d/9vXlc3NptCOzZ7PhxT32vfb55nVELYUn5n/3teYz1bWD44Nt5KWzYaLjoyn2P/c/93/3f/e/9//n//f/9//3//f/9//3//f/97/3vfc31j2E6XSthOfWPfc/97/3f/c/93n2dWOh1T/3N/W1s2WzJ6Oh1Tv2v/e/9//3/ee/9//3//f/9//3//f/9//3//f/9//3//f/9//3/+f/9//n//f/9//3/ff/9//39dYzU++1b/e/93NDpcY/9/v3f/f/9/vHf+f/9//3//f/9//3v/c/97n28XPllC9zn+Wn9n/3//d/973m+/b99zXmNWQp9r/3v9f/1//3//f993PV81Op9rn2teY/pWvm++bzlb/3P/bzpb/3P/d7dKEzaYRphG32v/d9pKmUZ4PhxTNTafZ/9vPl+5Tv93/3v/c51nd0IVNhY2HVf/e/9z+k4dVz9b3UqZQtlK/3v/e/9zVEK2Tn1r/3ufa3hC9i3fSjsyGyYZKp9j/3P/e/97/3//f/9//3//f/9//3//f/9//3//f/97/3f/d99zPF/YTpdKG1d+Y/93/2//d/9zHFN3Pj1X/29fU74+WTZYNtpKfV//c/97/3//f/9//3//f/9//3//f/9//3//f/9//3//f/5//3/+f/9//n//f/9//3//e/9/33eXShQ632//d9lOND5cY99z33e9c/9//3//f75znW86X1xj/3f/c/tWFDraUj1f/3v/d59rlkq4Tlxj/3v/e59rXGO/b/9//n/cf/57/3v/e99vcCX0MVhCFjrcVv93mU66Tv9zuEq3St9vXGPwMTQ+n2d2Ql1f32+fZ/Mx0i1eX3dCPFffb/9332//d75r/3fzNXlG3lI6PvY1v2v/d99v/3f/d39jPFf/c99vfWP/d/97+Vqea99zPV/bTj9X/062IZYZ9yX7Tr9v/3v/e/97/3//f/9//3//f/9//3//f/9//3//f/97/3v/d79vPF/6VrhO2E76Ur9r/3P/c39juUraSv9z32ufX/xKeD4WMnlCXlv/d/93/3v/e/9//3//f/9//3//f/9//3//f/9//3//f/9//3/+f/9//3//f/9//3/fd/9/fmd3RvpS/3PfZ9ApETL/d/97vm//d993/3+/b3ZK0TETNv9zv2v/c3xnvm//e/97fWd3RhU6V0J3Rv93/3f/e/97/3f/e/9//n//f/97/3v/c/Q1kimzLXIp33f/ezg+ekZfYxY6XGO+b993Mj59Z/97+lYbW/93/3uYShM2/3OfZ79r/3f/d/9z/3P/d/93f2cXOt5SX2c4Pj1f/3P/d/93XF/YTvpSfmP/e/97/3P/e79v/3vaUtpO/3P/d7tGcx05Mhcud0JcY/97/3v/f/9//3//f/9//3//f/9//3//f/9//3v/f/97/3f/d/9733N9Z/pW+VKWRpdGXV9+YzQ6dj7/d/93/3Pfbz5bm0I5OtxKX1v/b/9z/3v/e/9//3//f/9//3//f/9//3//f/9//3//f/9//3//f/9//3//f/9/33ffd/97PF+3RrdC/2/faztXlULfc/97/3vfc/93VULzNftSNjqZRn5j/3v/e/13/nv9cxlXV0Kfa59rV0K/b/973W/ec/97/3ved/9/33f/d/9z/3PbThU2Fj6aTt9333ebShc6OT68Tv97/3v/e3RK+Vrfc/lWVUb/d/93XWMbW/97/3u/b/93n2v/ezU+G1v/d99vf2d5Rt9vf2dcY/9z/3feczI6+laWRtAtv2//e79v32//dxpXl0bfb/93X1vULVg6P1vcTpdGfWf/d/97/3v/f/9//3//f/9//3//f/9//3//f/9//3v/f/9//3//e/9333PfcztbO1/YTnVCVULZTlxfnmv/e/5733O/b19b3kpaOjgyf1ffZ/9z/3v/e95733//f/9//3//f/9//3//f/9//3//f/9//3//f/9/3nv/f/9//3v/e99zGldVOvlK/3f/c9hKO1v/d99z/3v6UtIxHVv/e5lGFjb7Ut5v/HP+f/tz/3vWTrlO/3ffdz5f/3f/e/5zF1d8Z/93/3//f99z/3v/e/93n2dVQhtb33Pfc79zHVs3Pt1SeUa/b/97/3sZW7ZS/3uea5dO/3vfc/9/33e/b/9733M9X/Y1ekYdWzU+/3v/d99zdkZ+Z/97/3f/e/97nWszPp5r33OWShM6l0rfb/93v2tVPp9n/3deWzU6mEZ/Y99vv29+Z/93/3//e/9//3//f/9//3//f/9//3//f/9//3//f/9//3//f/9//3v/d/97/3//f79vnmuea1xjXF/fc/97/n/9f/97/3e/bz9XvUZZNnk63EqfY/9z/3//f/9//n//f/9//3//f/9//3//f/9//3//f/9//3//f/9//3//f/97/3v/e55rMzYzMn1b/3O/Z5dGl0b/d79v2lI9X/97HVs2PrpO32//e/97/nvbb/1z1k53RttW21b/d99z/3f+c3NG11L/d/93/3ffb/97/3P/d/9vvWuca/9//3v/e1pfXGP/c7dK2FL/e/97/3caX993/3v/e/9733P/d/97Glu/b/97PV+SKZxKeEY1PrhOv2//e99zvWv/e95z/3/fc1xnVEaXTt93v3MTOn1j/3ddX5dCn2P/c59jEzaYRn5j/3vfc/97/3f/f/97/3v/f/9//3//f/9//3//f/9//3//f/9//3//f/9/33f/e/9//3//f/97vnP/f/97/3ffc/97/3f/d/5//n//f/9//3O/Z19bP1c4Nlo6u0ZfX99v/3//e/57/3//f/9//3//f/9//3//f/9//3//f/9//3//f957/3v/f/97/3/fcxtXsSlWOjxX/3ufZ5dGPV//d/93/3ddXzQ+2VK/b/97/3u9a/97/3v/d75v+VYTOtlS/3v/d/93e2cxOp1r/3v/e5hKFDrZTn5j/3f/d/93/nv+f/5//Hf+e/93/2//d/97/3v/d99z/3/fc/9//3f/d9hSt07/c7dKdUb/c99z/FaZSj1fEzZ1Rt9z/3f/e/9/nWuca/93/3//e31r8jn5Wr9z/3v/d59ndkLfa/9v/29VPvIxXF+ea/9//3/fd/9//3v/e/9//3//f/9//3//f/9//3//f/9//3//f/9//3//f/9//3//f/9//3//e/9//3/fd/97/3//e99z/3//f/573Xv/e/9//3v/c59nX1+cRhg6NzocV99r/3v/e/9//3//f/9//3//f/9//3//f/9//3//f/9//3//f/9//3//f/9//3//d9pOFDq5Sn9j/3efa7hOn2ffc993GlvYUv93/3v/e99z/3u/b99z/3u/b/9z/3v/c/9733Oea1M+t07fb/9733NWPndC2U5UPr1n/3P/e/x3/X/8f/5//nf+c99vnmf/c99v/3P/e5dKG1f/c/9333NcX7Atn2sbWzM6t0rfc99v91KdZ/93v2v/d99zv28bX1VCdkrfd/9//3v/f1tnVEbfd/97v280On5j32v/a5dCNDp1Qp5r/3v/f957/3//f/9//3//f/9//3//f/9//3//f/9//3//f/9//3//f/9//3//f/9//3//f/9//3//f/9//3//f/97/3//e/9//3f/e/57/3/+e/9//3v/f59vn2/+Vjg+Njo8U/9n/3P/e/9//3v/f/9//3//f/9//3//f/9//3//f/9//3//f/9//3//f/9/33Pfd15jFDpWQp9r/3tdY1VCO1//e/93/3//e953/3//d1dCOELdVj1fPF//f/57/3vdb9dOt0pVQjtf/3/fc99zVj65SvpS2Eq+a/93/nv/f/5//n/+f95zlUY7V1U6G1PZTv9z/3f6UlU++lL/d/97328zOjM6dkKwKdlO/3v/e1hfWmO/b99z/3v/fxxbNT5WRndKf2//f79z/3//e/9/33ddY7hKG1f/d99r8i3xLdhK33P/e/9//3//f/9//3//f/9//3//f/9//3//f/9//3//f/9//3//f/9//3//f/9//3//f/9//3//f/9//3//f/9//3//f/9//3//f/97/3f/f/9//3//f/9//3//f997f2u6Tlc+mD5+V/9r/3v/f/9//3//f/9//3//f/9//3//f/9//3//f/9//3//f/9//3//f997/3/fd9lWNUK4Tn9n/3v/c9dStk7/d/9/3Xf+e/97uU4WOntKGD71NTxf/3v8c/13/3u9a35nmEq5Tr9v/3eea1Q+dkKWRpZGfGf/d/9//3//f/9//3+/c7Mtm0bULZhCVTr/b/9zv2uWQlQ6nmO/a/93GlNUPr9r+lL5Ur9v/nf/e/97/3v/e99z/3dUQvlW/3fbVplOX2ffd/97/3v/ezxfVUJ+Z79r/3fZTvIxt0q/b/97/3/ee/9//3//f/9//3//f/9//3//f/9//3//f/9//3//f/9//3//f/9//3//f/9//3//f/9//3//f/9//3//f/9//3//f/9//3//d/93/3v/f/9//3/ff/9//3//f993v288V7lCuj4dT51r/3//f/9//3//f/9//3//f/9//3//f/9//3//f/9//3//f/9//3//f99/33v/e11nEz5VQr9v/3f/exlbtU69b/9//397axQ+P2O/b9Y1WEKfa/97/Xe6a/1z/3v/e/93v2//c/97nWe3SlxfXF+/a993/3//e/9/33//f/9//3/2NXxGWz54PjQ2/3ffb/93uEp2QnU+/3P/d31jMzq/a55nnmf/e/97/3u/b/lW33P/e/9/1lJSQt9zv282PplKv3P/e79v2VJ3Qr9v/3f/exM6l0ZcX/97/3v/f/97/3//f/9/3n//f/9//3//f/9//3//f/9//3//f/9//3//f/9//3//f/9//3//f/9//3//f/9//3//f/9//3//f/9//3//f/9//3v/d/97/3//f/9//3//f/5/3X//f/97/3N+W/xGmUL5Wpxz/3//f/9//3//f/9//3//f/9//3//f/9//3//f/9//3//f/9//3//f/9//3/fd/lW8jUTOtlS32//d75rlUoYW/9/vnM8X/93v294Rl5j/3vfc/97lEY5W99vv2v/d/97/3P/e99znWv/d/93/3v/f/9/33/ff/9//3/fe/97ekr3MR9T1DEUOv9z329dY1Q++VZ1RhlXvm//e79v/3f/d55r/3f/d/97fmcUOjxf/3v+d/xzLz7WUv9zf2d/a/97XmMcV7lKv2v/d79vNT7RMZZK/3f/d/97/3//f/9//3/ff/9//3//f/9//3//f/9//3//f/9//3//f/9//3//f/9//3//f/9//3//f/9//3//f/9//3//f/9//3//f/9//3//f/57/3//e/9//3//f/9//3/+f/1/3Xf+d/9z329/Yz1b+Fa8c/9//3//f/9//3//f/9//3//f/9//3//f/9//3//f/9//3//f/9//3//f993/3//dztbEzY0OvpOn2f/d99ztkrXUt9z/3//c/97nmv/d/97/3ufazM+XGP/d7ZOOlv/d/93/3f/d/93/3vfc/9333f/f/9//3//f/9/v3ffdxxbNjZ/Y5lKd0bfc/97fWO2Sv93nWvfc/93/3//f/93/3v/f/9//3f/e79vNkLaUt9zvG/+e5lnckK/a/93v2s+X3ZC2U7/d99vn2PSLXZCdUa/c/9733v/e/9//3//f/9//3//f/9//3//f/9//3//f/9//3//f/9//3//f/9//3//f/9//3//f/9//3//f/9//3//f/9//3//f/9//3//f/9//3//f/9//3//f/9//3//f/9//n//f/9/3nffd/93/3ffc71z/3//f/9//3//f/9//3//f/9//3//f/9//3//f/9//3//f/9//3/+f/5//Xv/e/97/3v/c35fl0JWPvtSv2v/c/93PF91RltjvGv/e/97/3f/e/972lKZSr9v+VYROntj/3v/e1tjOl//d/97/3//f/9/3Xv+f91//n/cf/5//ne9azlX/2+/b11j33P/f79v/3f/e/9//3//f71z/3v/e/9//3//e/97nWs1QvU5Nj6/c/97/3v/c51n33P/cxxX2E5ZW/93/28+V/QtNTobV/93/3f/f/9//3/fe95733//f/9//3//f/9//3//f/9//3//f/9//3//f/9//3//f/9//3//f/9//3//f/9//3//f/9//3//f/9//3//f/9//3/+f/9//3//f/9//3/+f/9//3v/e95z/3//e/9//3v/f/9//nv/f/9//3//f/9//3//f/9//3//f/9//3//f/9//3//f/9//3//f/9//n/9f/9//3/+d/93/3v/d/93+1KXRndCn2f/d99vv2u1ShdXu2v9c/97/3P/e7pOP1//d5ZKdEb/f/9z33NUQhpb/3f/d/97/3v/d71z3nv+f/5//n//f/973m//d/9z/3vfd/9//3vfc/9733P/e/93/3//f/9//3//f/9//3v/e3xnuE4+Y3hGf2f/e99v/3f/ez1fukpdW99v/3e9Z5dCNj5WQvpW/3//f/97/3//f/9//3//f/9/33//f/9//3//f/9//3//f/9//3//f/9//3//f/9//3//f/9//3//f/9//3//f/9//3//f/9//3//f/9//3//f/9//3//f/9//3//f/9//n/+f/9//3v/f/9//3//e/9//3//f/1//3//e/9//3v/f/9//3//f/9//3//f/9//3//f/9//3//f/9//3//f/9//3//f/9//3//f/9//3/fd/93PF80OvMx+1K/a/9z/3P4UpRCWlv/b/933289XzU+mEoTNl1jv2//e99zND47W/93/3P/c79v8TESOvhSnWv/e/93/3sbU79rv2e/a99z/3//d55nlkqeZ/93/3P+c/97/3v/e/9//3//f/9//3//eztjdkqXSp9r/3f/c55nuErZSr9n/2//c11bVDqvLZdOfWv/e/97/3//f/9//3//f/9//3//f/9//3//f/9//3//f/9//3//f/9//3//f/9//3//f/9//3//f/9//3//f/9//3//f/9//3//f/9//3//f/9//3//f/9//3//f/9//3//f/9//3//f/9//3//f/9//3//f/9//3//f/9//3//f/9//3//f/9//3//f/9//3//f/9//3//f/9//3//f/9//3//f/9//3//f/9//3//f/9//3/fd79zXWOYRtItVz5/X99r/3Pfa/lOlkI7V/9z/3O/bxtXn2v/d/97/3vZUnZCfWP/d/97n2fZSjQ2+lKWQhpX/3ffa11bFTb1MdUpekZdZ/93/3tcY1VCfme/a5VCvWv/c/97/nv/f/9//3//f99733e/c31n33P/e79vuEp2Ql1f/3P/d/9z+05XOndCO2N9c/9//3//f/9//3//f/9//3//f/9//3//f/9//3//f/9//3//f/9//3//f/9//3//f/9//3//f/9//3//f/9//3//f/9//3//f/9//3//f/9//3//f/9//3//f/9//3//f/9//3//f/9//3//f/9//3//f/9//3//f/9//3//f/9//3//f/9//3//f/9//3//f/9//3//f/9//3//f/9//3//f/9//3//f/9//3//f/9//3//f/9//3//e/97fmeYRvQxNTYbU79r/3f/c11buEq4Sl1f/3ffb/93/3Pfc/97VD4TOhpXnmf/d/93d0K4Sr9rGle2Rv97/3ddX/QxmkacStxSO2P/f/97nm8zPn9nf2d2Qnxj/3f/e/9//3//f/5//3//f/9733f/e55r+Va4Thtbn2f/d99vPFt3QhMyVj6fZ/97/3//f/9/33//f/9//3//f/9//3//f/9//3/+f/9//3//f/9//3//f/9//3//f/9//3//f/9//3//f/9//3//f/9//3//f/9//3//f/9//3//f/9//3//f/9//3//f/9//3//f/9//3//f/9//3//f/9//3//f/9//3//f/9//3//f/9//3//f/9//3//f/9//3//f/9//3//f/9//3//f/9//3//f/9//3//f/9//3//f/9//3//f/9//3//e/9//3c9X1Y+9DHaTl9fn2f/d/9zXV+5SnZCfmO/a/9z/3P/c75rfWP/d/9z/3v/e3VG+VL/e75rvmt7Y99z33M0OvMxWEJWQv97/3//f55vjy0TOpdKND7/c/97/3//f/9//3/ff/9/33f/d79v+Va3ThpXv2//d/97XV+XRvI10S13Rr9r/3v/f/9//3//f/9//3//f/9//3//f/9//3//f/9//3//f/9//3//f/9//3//f/9//3//f/9//3//f/9//3//f/9//3//f/9//3//f/9//3//f/9//3//f/9//3//f/9//3//f/9//3//f/9//3//f/9//3//f/9//3//f/9//3//f/9//3//f/9//3//f/9//3//f/9//3//f/9//3//f/9//3//f/9//3//f/9//3//f/9//3//f/9//3//f/9//3//e/9//3f/d5lKeEL0MTU6HFe/b99z/3tdXzxb0S34Tp5nv2v/b99v/nP/f95zWl8QOjlb/3v/d/53/nf/e/93lUr4UhpbVEKeb79z33f/ezNCt058Y/9z3nP/d/53/3v/f/9/33//f15nuEp2Rj1f/3f/d99v33N2RtEx8TWXShtb33P/e99z/3//f/9//3//f/9//3//f/9//3//f/9//3//f/9//3//f/9//3//f/9//3//f/9//3//f/9//3//f/9//3//f/9//3//f/9//3//f/9//3//f/9//3//f/9//3//f/9//3//f/9//3//f/9//3//f/9//3//f/9//3//f/9//3//f/9//3//f/9//3//f/9//3//f/9//3//f/9//3//f/9//3//f/9//3//f/9//3//f/9//3//f/9//3//f/9//3//e/9//3//ex1beEZXQldCFDq5Tt9v/3P/c59nXF/XSpZG10pbX/9z/3v/f/93vm/fc/97/3v/e/53/nP+d3tjUz7xNXZK33ffe/9//39dY55r/3f/d/93/3v/f/97/3s8Y3dOFEIcW39n33Pfc/9333MbW9Ex0TWXShtfnm//f/9/33f/e/9//3//f/9//3//f/9//3//f/9//3//f/9//3//f/9//3//f/9//3//f/9//3//f/9//3//f/9//3//f/9//3//f/9//3//f/9//3//f/9//3//f/9//3//f/9//3//f/9//3//f/9//3//f/9//3//f/9//3//f/9//3//f/9//3//f/9//3//f/9//3//f/9//3//f/9//3//f/9//3//f/9//3//f/9//3//f/9//3//f/9//3/ef/9//3//f/9//3//e79z/3v/f/97X2eYSlZGNT4TNrhKXV//c/93v2v/bxpT2Eo0PjQ+uE5eZ99zv3O/b/97v2//e/97/3f/d/9zv2v/e953/3v/e/9333f/d/93/3e/b39juEpUQlRC11I7Y/93v2//c/93/3MbVzQ+8jU0Qjxj/3v/f/97/3/fe793/3//f/9//3//f/9//3//f/9//3//f/9//3//f/9//3//f/9//3//f/9//3//f/9//3//f/9//3//f/9//3//f/9//3//f/9//3//f/9//3//f/9//3//f/9//3//f/9//3//f/9//3//f/9//3//f/9//3//f/9//3//f/9//3//f/9//3//f/9//3//f/9//3//f/9//3//f/9//3//f/9//3//f/9//3//f/9//3//f/9//3//f/9//3//f/9//3//f/9//3//f/9/33f/e/97/3d+axtbdkYTOvIxVj5/Y99v/3f/d/9z/3d/Zx1fNj54RplKHFfZTp9nXF+eZ79rv2ufZ99zv2/fc3xnXGPZUvxWVz55QnlCmUb7Un9j32//e/9z33P/c/9zf2P7UlZCNT52Rjxfv3P/e793/3//f99//3//f99//3//f/9//3//f/9//3//f/9//3//f/9//3//f/9//3//f/9//3//f/9//3//f/9//3//f/9//3//f/9//3//f/9//3//f/9//3//f/9//3//f/9//3//f/9//3//f/9//3//f/9//3//f/9//3//f/9//3//f/9//3//f/9//3//f/9//3//f/9//3//f/9//3//f/9//3//f/9//3//f/9//3//f/9//3//f/9//3//f/9//3//f/5//3//f/9//3//f/9//3//f/9//3v/f/97/3v/d/93O1+YSlU+VkJ3QtpOXl+/a99v/3f/d/9333O/a35jfWM6VxhT10rWSnVCl0bZStlOmEp3RldCmUr8Un9jv2v/b/9z/2//c/9z/3Pfbx9b/VIUNtItsS1VQjxb/3f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/9/v29dY7lOV0I2PldCFTbZTvpSXl+/a/9z/3f/d/93/3P/b/93/3f/c/9z/3f/c/9332//c/9z/3f/d/93/3P/b55jXVuXRjU21C2TKbMpd0b6Ur9v/3v/e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97/3//e/97/3vfd39nPV+ZSvQ19TX1NdUxFzo4OnpCekaaRh1XPVt/X79rv2vfb79rv2v/b/9vv2ufZz9b/VJ6Rlk+9TH0MRQ28jHRLXY+2U6fZ99z/3f/e/97/3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e/9//3v/e/97/3u/b19jHVu7TllCWUI4Pjc+Fjr0NdMtFDYVNhY6NjpYPjY6EjYRMhI28zH0MdQx9THUMdQxV0JeY79r33Pfc99v/3f/f/9733ff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e/9/33v/e/9//3//e/97/3v/e99333Ofa35n+lbYUthS2FKWRpdKuE64SrdK2E7ZUhtbPFt/Z59v33f/e/97/3v/e99z/3vfd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957/3//f/9//nv/e957/3v/e/9//3//f/9//3//e/9//3v/f/9//3v/d/97/3f/d/93/3v/d/97/3v/f/9//3ved/9//3//f/9//3//f/9//3//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n/ce/5//n/+f/5//3//f99733v/f/97/3/fe997/3v/f/97/3//f/9//3v/f/97/3//f/9//3//f/9//3//f9173Xv/f99//3//f/5/3n//f/9//3/+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1//X/9f/5/23v+f/5//3//f/9//3//f/9//3//f/9//3//f/9//3/fe/9//3v/f/97/3//f/9//3//f/9//3/+f/9//n/+f/9//3/+f/5//n//f/5//3//f/9//3//f/9//3//f/9//3//f/9//3//f/9//3//f/9//3//f/9//3//f/9//3//f/9//3//f/9//3//f/9//3//f/9//3//f/9//3//f/9//3//f/9//3//f/9//3//f/9//3//f/9//3//f/9//3//f/9//3//f/9//3//f/9//3//f/9//3//f/9//3//f/9//3//f/9/TAAAAGQAAAAAAAAAAAAAAE4AAAA8AAAAAAAAAAAAAABPAAAAPQ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16.0.14332/22</OfficeVersion>
          <ApplicationVersion>16.0.14332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2025-01-17T13:48:48Z</xd:SigningTime>
          <xd:SigningCertificate>
            <xd:Cert>
              <xd:CertDigest>
                <DigestMethod Algorithm="http://www.w3.org/2001/04/xmlenc#sha256"/>
                <DigestValue>xc13dpVYTUoyNmNhXUGlRT2966jpqmCmXOQjZH/P2S0=</DigestValue>
              </xd:CertDigest>
              <xd:IssuerSerial>
                <X509IssuerName>CN=CA of RoA, SERIALNUMBER=1, O=EKENG CJSC, C=AM</X509IssuerName>
                <X509SerialNumber>8746219431145051685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LGAAAaQwAACBFTUYAAAEAoLsAAK4AAAAE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AAAAAAAAAAAlAAAADAAAAAEAAABMAAAAZAAAAAAAAAAAAAAA//////////8AAAAAFgAAAAAAAAA1AAAAIQDwAAAAAAAAAAAAAACAPwAAAAAAAAAAAACAPwAAAAAAAAAAAAAAAAAAAAAAAAAAAAAAAAAAAAAAAAAAJQAAAAwAAAAAAACAKAAAAAwAAAABAAAAJwAAABgAAAABAAAAAAAAAAAAAAAAAAAAJQAAAAwAAAABAAAATAAAAGQAAAAAAAAAAAAAAP//////////AAAAABYAAAAAAQAAAAAAACEA8AAAAAAAAAAAAAAAgD8AAAAAAAAAAAAAgD8AAAAAAAAAAAAAAAAAAAAAAAAAAAAAAAAAAAAAAAAAACUAAAAMAAAAAAAAgCgAAAAMAAAAAQAAACcAAAAYAAAAAQAAAAAAAAAAAAAAAAAAACUAAAAMAAAAAQAAAEwAAABkAAAAAAAAAAAAAAD//////////wABAAAWAAAAAAAAADUAAAAhAPAAAAAAAAAAAAAAAIA/AAAAAAAAAAAAAIA/AAAAAAAAAAAAAAAAAAAAAAAAAAAAAAAAAAAAAAAAAAAlAAAADAAAAAAAAIAoAAAADAAAAAEAAAAnAAAAGAAAAAEAAAAAAAAAAAAAAAAAAAAlAAAADAAAAAEAAABMAAAAZAAAAAAAAABLAAAA/wAAAEwAAAAAAAAASwAAAAABAAACAAAAIQDwAAAAAAAAAAAAAACAPwAAAAAAAAAAAACAPwAAAAAAAAAAAAAAAAAAAAAAAAAAAAAAAAAAAAAAAAAAJQAAAAwAAAAAAACAKAAAAAwAAAABAAAAJwAAABgAAAABAAAAAAAAAP///wAAAAAAJQAAAAwAAAABAAAATAAAAGQAAAAAAAAAFgAAAP8AAABKAAAAAAAAABYAAAAAAQAANQAAACEA8AAAAAAAAAAAAAAAgD8AAAAAAAAAAAAAgD8AAAAAAAAAAAAAAAAAAAAAAAAAAAAAAAAAAAAAAAAAACUAAAAMAAAAAAAAgCgAAAAMAAAAAQAAACcAAAAYAAAAAQAAAAAAAAD///8AAAAAACUAAAAMAAAAAQAAAEwAAABkAAAACQAAACcAAAAfAAAASgAAAAkAAAAnAAAAFwAAACQAAAAhAPAAAAAAAAAAAAAAAIA/AAAAAAAAAAAAAIA/AAAAAAAAAAAAAAAAAAAAAAAAAAAAAAAAAAAAAAAAAAAlAAAADAAAAAAAAIAoAAAADAAAAAEAAABSAAAAcAEAAAE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BIAAAAMAAAAAQAAABYAAAAMAAAACAAAAFQAAABUAAAACgAAACcAAAAeAAAASgAAAAEAAABVVcZBvoTGQQoAAABLAAAAAQAAAEwAAAAEAAAACQAAACcAAAAgAAAASwAAAFAAAABYAJZRFQAAABYAAAAMAAAAA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///wAAAAAAJQAAAAwAAAADAAAATAAAAGQAAAApAAAAGQAAAPYAAABKAAAAKQAAABkAAADOAAAAMgAAACEA8AAAAAAAAAAAAAAAgD8AAAAAAAAAAAAAgD8AAAAAAAAAAAAAAAAAAAAAAAAAAAAAAAAAAAAAAAAAACUAAAAMAAAAAAAAgCgAAAAMAAAAAwAAACcAAAAYAAAAAwAAAAAAAAD///8AAAAAACUAAAAMAAAAAwAAAEwAAABkAAAAKQAAABkAAAD2AAAARwAAACkAAAAZAAAAzgAAAC8AAAAhAPAAAAAAAAAAAAAAAIA/AAAAAAAAAAAAAIA/AAAAAAAAAAAAAAAAAAAAAAAAAAAAAAAAAAAAAAAAAAAlAAAADAAAAAAAAIAoAAAADAAAAAMAAAAnAAAAGAAAAAMAAAAAAAAA////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AkPj8/AAAAAAAAAACSI0E/AAAkQgAAyEEkAAAAJAAAACQ+Pz8AAAAAAAAAAJIjQT8AACRCAADIQQQAAABzAAAADAAAAAAAAAANAAAAEAAAACkAAAAZAAAAUgAAAHABAAADAAAAEAAAAAcAAAAAAAAAAAAAALwCAAAAAAAABw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BGAAAAKAAAABwAAABHRElDAgAAAAAAAAAAAAAATwAAAD0AAAAAAAAAIQAAAAgAAABiAAAADAAAAAEAAAAVAAAADAAAAAQAAAAVAAAADAAAAAQAAABRAAAAMKMAACkAAAAZAAAAYgAAAEUAAAAAAAAAAAAAAAAAAAAAAAAAowAAAH8AAABQAAAAKAAAAHgAAAC4ogAAAAAAACAAzABOAAAAPAAAACgAAACjAAAAfwAAAAEAEAAAAAAAAAAAAAAAAAAAAAAAAAAAAAAAAAD/f/9//3//f/9//3//f/9//3//f/9//3//f/9//3//f/9//3//f/9//3//f/9//3//f/9//3//f/9//3//f/9//3//f/9//3//f/9//3//f/9//3//f/9//3//f/9//3//f/9//3//f/9//3//f/9//3//f/9//3//f/9//3v/e/9//3//f/9/33//f/9//3//f/9//3//f/9//3//f/9/3n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fe/97/3v/f/9//3//f/9//3//f/97/3v/e/9//3//f/9//3//f/9/33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33vfd993/3v/d/9333f/e/93/3v/d/93vm+da1xjXGNcY1xjnmuea35rv2/fc/97/3f/d993/3//f/9//3v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v/f/9//3//f/9//3v/f/9333O/b31j2E51QjQ+EjbRMdAtjymvKY8lsCmwKdEt0S3yNRM6dkaXRrdKl0o7W35n/3f/d/97/3f/d99z/3v/e/97/3v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97/3//e/9//3v/e/9333e/b59r+laWRhM6EzbRLbAp0S1VPtlO+k76UjxbXVufY59nv2u/Z59nfmM8W9lOl0Y0OhM28jU0OlU+dka4Sjxfv2//e/93/3v/e/9//3v/f/97/3//e/9//3//f/9//3/+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v/f/97/3f/e/9733NdY7hOVUITOo8p8THYTp5n/3f/d/93/3P/d/93/3f/c/9z/3P/c/9v/3P/c/93/3P/c99v/3P/c99zn2cbV3ZCEzoTNjQ+ND5cX1xjv2/fc/97/3v/f/97/3//f/9//3//f/9//3//f/9//3//f/9//3//f/9//3//f/9//3//f/9//3//f/9//3//f/9//3//f/9//3//f/9//3//f/9//3//f/9//3//f/9//3//f/9//3//f/9//3//f/9//3//f/9//3//f/9//3//f/9//3//f/9//3//f/9//3//f/9//3//f/9//3//f/9/AAD/f/9//3//f/9//3//f/9//3//f/9//3//f/9//3//f/9//3//f/9//3//f/9//3//f/9//n//f/9//3//f/9//3//f/97/3//e/97/3f/e59vfmfZUjU+sS3SMVY+2U7fc/93/3f/c99z/3f/c/9zn2eeYzxbG1fZTtlOuEq4SthO+lYaVzxfXV+fZ99v/3ffc/93/3f/e99zfmOXShM2jykSNnZGO1+ea/93/3f/e/97/3//e/9//3//f/97/3//f/9//3//f/9//3//f/9//3//f/9//3//f/9//3//f/9//3//f/9//3//f/9//3//f/9//3//f/9//3//f/9//3//f/9//3//f/9//3//f/9//3//f/9//3//f/9//3//f/9//3//f/9//3//f/9//3//f/9//3//f/9//3//f/9//3//fwAA/3//f/9//3//f/9//3//f/9//3//f/9//3//f/9//3//f/9//3//f/9//3//f/9//3/+f/9//3//f/9//3//f/97/3//e/93/3/fc11jfmc1PndGsS01Ph1bX2P/d99z/3/fc55vO187X3VGt052RrhO2FJcX55nnme/a/9zv2u+a51rXGM7Xxpb2FLYUjM+lkr5Vp9r/3f/e/93/3v/e79r2lIUOrEt8jV2Rl1j/3f/e/97/3//e/97/3v/f/97/3//f/9//3//f/9//3//f/9//3//f/9//3//f/9//3//f/9//3//f/9//3//f/9//3//f/9//3//f/9//3//f/9//3//f/9//3//f/9//3//f/9//3//f/9//3//f/9//3//f/9//3//f/9//3//f/9//3//f/9//3//f/9//3//f/9//38AAP9//3//f/9//3//f/9//3//f/9//3//f/9//3//f/9//3//f/9//3//f/9//3//f91//3//f/9/3nv/f/9//3//e/93/3vfd/tauU5WQm8lFDq6TplKn2v/d99zv29/Z3ZKdUrXVjpfnm+/c/97/3v/d/9733f/d79v/3v/d/97/3f/f/9//3v/e/97/3vfd55vGl+3TjRCdkrYUp5r/3vfc/9333N/Z3dG0jHRMTU+XGN+a993/3//e99z33f/f/9//3//f/9//3//f/9//3//f/9//3//f/9//3//f/9//3//f/9//3//f/9//3//f/9//3//f/9//3//f/9//3//f/9//3//f/9//3//f/9//3//f/9//3//f/9//3//f/9//3//f/9//3//f/9//3//f/9//3//f/9//3//f/9//3//f/9/AAD/f/9//3//f/9//3//f/9//3//f/9//3//f/9//3//f/9//3//f/9//3//f/9//3//f/9//3//f/9//3v/f/97/3v/e15jVkLzNbEtFDrbUttSv2/fc/97HVtXQphKuU7fe953/3//e/9//3/fd1tnGV++c/93/3//f/97Ej7QNbVSnXP/f/9//3//f/9//3v/f/97/3//f/9/XGeWTvI5+lb6Vl5n/3f/e79v+lZVQrAtl0p+Z59v33P/e/9//3f/f/9//3//f/9//3//f/9//3//f/9//3//f/9//3//f/9//3//f/9//3//f/9//3//f/9//3//f/9//3//f/9//3//f/9//3//f/9//3//f/9//3//f/9//3//f/9//3//f/9//3//f/9//3//f/9//3//f/9//3//f/9//3//f/9//3//fwAA/3//f/9//3//f/9//3//f/9//3//f/9//3//f/9//3//f/9//3//f/9//3/+f/9//3//f753/3//f/97/3f/e79vmUoUNhQ60zGYSp9r/3v/d39nNT65UvtWv2/fc/93/3v/f/9/33v/e75ztlIRPnRKvnP/f/9/33NbZzJCfGt7b/9//3/fe/9/33vfe/9//3//e1xr/3u/c/9/v3f/e15n2VJVQrlSn2v/e/9333M8XzU+sC12Rl1j33Pfc/97/3v/f/9//3//f/9//3//f/9//3//f/9//3//f/9//3//f/9//3//f/9//3//f/9//3//f/9//3//f/9//3//f/9//3//f/9//3//f/9//3//f/9//3//f/9//3//f/9//3//f/9//3//f/9//3//f/9//3//f/9//3//f/9//3//f/9//38AAP9//3//f/9//3//f/9//3//f/9//3//f/9//3//f/9//3//f/9//3//f/9//3//f/9//3//f993/3v/e/93XV81OhQ2eEK5Sj5f/3v/d3dG0jG4Tlxj/3v/e/93/3v/e/9//3//f/9//3//f9daU0Y6Y3xr/3vfd/9/GV+uMTJCtVa9d/9//3//f/9//3//e/9/W2eWUthWfWv/e/97/3vfd/97/3s7Y3ZKVEI7X/97/3//ezxb0TGwKXdGn2ffc/9//3//f/9//3//f/9//3//f/9//3//f/9//3//f/9//3//f/9//3//f/9//3//f/9//3//f/9//3//f/9//3//f/9//3//f/9//3//f/9//3//f/9//3//f/9//3//f/9//3//f/9//3//f/9//3//f/9//3//f/9//3//f/9//3//f/9/AAD/f/9//3//f/9//3//f/9//3//f/9//3//f/9//3//f/9//3//f/9//3//f/9//3/ee/9//3//f/93v2vZThQyFDZ4QvxS33P/c9lOVT5cX55r/3v/d99z/3v/f/93/3//f/9//3//f/9733d0SlNG+V6db/9/33f/d3VKt1L/d/9//3//f/57/3//f/9//3+/d1RK0DXQNX5r33f/f/97/3//e993/3ffd75vGlu3Tjtf32//d/93l0aPJfM1O1u+b/97/3//f/9//3//f/9//3//f/9//3//f/9//3//f/9//3//f/9//3//f/9//3//f/9//3//f/9//3//f/9//3//f/9//3//f/9//3//f/9//3//f/9//3//f/9//3//f/9//3//f/9//3//f/9//3//f/9//3//f/9//3//f/9//3//fwAA/3//f/9//3//f/9//3//f/9//3//f/9//3//f/9//3//f/9//3//f/9//3//f/9//3//e/97/3d+Y5hGNTb0MdpKf2P/d15fVT7ZTt9zv2//d99zOl9zRt53/3//f/97/3vfe/9//3v/f/9/+Fo6Y/97/3//f/97/3f5Vr9z/3ved/57/3//f/9//3//f/97/3+3UhM+Ez5+a99z/3/fd/97/3//f/9//3/ed99zvm+VShpbv2v/c/93n2e4SrAtlk4ZY993/3//f/9//3//f/9//3//f/9//3//f/9//3//f/9//3//f/9//3//f/9//3//f/9//3//f/9//3//f/9//3//f/9//3//f/9//3//f/9//3//f/9//3//f/9//3//f/9//3//f/9//3//f/9//3//f/9//3//f/9//3//f/9//38AAP9//3//f/9//3//f/9//3//f/9//3//f/9//3//f/9//3//f/9//3//f/9//3//f/9//3+/b7dO8jVVPrpKHVf/c39jVj6YRr9r/3ffb/97/3v/ezlf7zm8b/9//nv/f/9//3//e/97/3v/f9dWfGvfd/9/vnP/f/93nW//e993/3//f957/3//f957/3//f/9/n2/YVp9vnm//f993/3//f/9//3v/e/97/3//e/97/3c6X3VG+VLfc/97v288W20lM0I7Y/97/3//f/9//3//f/9//3//f/9//3//f/9//3//f/9//3//f/9//3//f/9//3//f/9//3//f/9//3//f/9//3//f/9//3//f/9//3//f/9//3//f/9//3//f/9//3//f/9//3//f/9//3//f/9//3//f/9//3//f/9//3//f/9/AAD/f/9//3//f/9//3//f/9//3//f/9//3//f/9//3//f/9//3//f/9//3//f/9//3f/d99zMz7yNRM6f2v/e993XmNWQp9r33P/e/97/3v/dxpbOl//d3NGGF//d/9/3nv/f/5//n/9f/5//n/fe/9//3//f/9/3XP/f/973nP/e/9/33f/f/5//n/+f/9733v/f79333f/e/9//3//f/9//3//e/9//3v/f953/3/cc7xvvW//e/hWdUbfc99z/3efZxM20S35Vt9z/3//f/9//3//f/9//3//f/9//n//f/9//3//f/9//3//f/9//3//f/9//3//f/9//3//f/9//3//f/9//3//f/9//3//f/9//3//f/9//3//f/9//3//f/9//3//f/9//3//f/9//3//f/9//3//f/9//3//f/9//3//fwAA/3//f/9//3//f/9//3//f/9//3//f/9//3//f/9//3/ef/9//3//f/9//3v/c/93nmtUPrAtG1t+a79zv3eYTnZG33P/d/93/3vfc99z/3caW88xdEZTRnxr/3//e/97/3/+f/x7/H/9f/9//3//f79zv3P/d/9//nfdcxlb2VZea/9//3/9e9t3/n//f/9//3//f/9//3//e/9//3//f997/3//f99391p6Z/9/emdrKRhb/3ffc79vdUZdY/97/3ffb5hG0TF2Rr9z/3/fe/9//3//f/9/3n//f/9//nv/f/9//3//f/9//3//f/9//3//f/9//3//f/9//3//f/9//3//f/9//3//f/9//3//f/9//3//f/9//3//f/9//3//f/9//3//f/9//3//f/9//3//f/9//3//f/9//3//f/9//38AAP9//3//f/9//3//f/9//3//f/9//3//f/9//3//f/9//3/+f/9//3/fd/97/3sbV7Et0jF/Z35n/3sbX3ZOPGf/d/97dkbQMdhS33P/f/93nWvPMfhWfGf/f/97/3v/f/9//3//f/5//nv/f/9/v3c1QphS33e9b/97U0JWRplSV0q/d/9//n/+f/17/3+/d997/3//f9973nv+e/9//3v/f/9//3//e1NGGl+fbzRCt07/e/93/3v/e/931k6VSr9r/3f/d7hOsC00Qr9z/3//f997/3//f/9//3//f/5//3//f/9//3//f/9//3//f/9//3//f/9//3//f/9//3//f/9//3//f/9//3//f/9//3//f/9//3//f/9//3//f/9//3//f/9//3//f/9//3//f/9//3//f/9//3//f/9//3//f/9/AAD/f/9//3//f/9//3//f/9//3//f/9//3//f/9//3//f/5//3//e/97/3vfc9tS0y1XPh1b/3e/bxtf11Lfd75z33PZUthS+lZ1Qp5r/3ffc993tk4aX99z/3//e/97nW//f/9//3//f753/3//f59z1DWyNd93/3//d1VCPmP9WnhO/3//e/9//n/9e/9//38cY59z/3v/f/9//3//f/9/m2//f/9/nW8SPn1rv3PzOX9rv3P/e79z/3f/e/93vWuWSp9r/3P/dzxfsC2wLd93/3v/e/9//3//f9573Xv/f/9//3//f/9//3//f/9//3//f/9//3//f/9//3//f/9//3//f/9//3//f/9//3//f/9//3//f/9//3//f/9//3//f/9//3//f/9//3//f/9//3//f/9//3//f/9//3//f/9//3//fwAA/3//f/9//3//f/9//3//f/9//3//f/9//3//f/9//3/+f/9//nf/f/9/mUpyJTk+/3tfY/9321K4Uv93/3v/e/97lko7X/93dUYzPn1n/3v/f993/3f/e/97nWv/f31r/3v/f/9//3//e/9//38eX/Y9eEqXTv93/3s8XzY+9TlXSv9//3/+e/9//nv/f11rsDEUQhlfvXf/f/173nvee/9/3XO9c/9/Gl+wMfM5mE7/f/93/3v/e/hW8DX/f/9333O3Uhpb/3v/f9lSEzrRMd9z/3//e993/3//f917/3//f/9//3//f/9//3//f/9//3//f/9//3//f/9//3//f/9//3//f/9//3//f/9//3//f/9//3//f/9//3//f/9//3//f/9//3//f/9//3//f/9//3//f/9//3//f/9//3//f/9//38AAP9//3//f/9//3//f/9//3//f/9//3//f/9//3//f/9//3/+d/9//3u5ThU2vE6/b59nn2u7Tn9n/3f/d95z/3//expbETa/b79vlko7X99z33P/f/97/38aW1RCGl/5Vr93/3/ed/9//3v/f993eEo3QvQ58jX/c/9z/3v/dx1bFULfe/9//nv+f/9/nnOXTm4p8j34Xv9//n//f/9//3/fd/9733f/f/97v3Pfc/9//3v/d59vv2/xNTpf/3f4Vr5zv3PYVthS33P/e/tWNT40Op9r/3v/e/9//3/de/9//3//f/9//3//f/9//3//f/9//3//f/9//3//f/9//3//f/9//3//f/9//3//f/9//3//f/9//3//f/9//3//f/9//3//f/9//3//f/9//3//f/9//3//f/9//3//f/9//3//f/9/AAD/f/9//3//f/9//3//f/9//3//f/9//3//f/9//3//f/9/33P/d/lWkCk3Pp9rX18fV3pGf2P/e79v/3v/f95z/3//d1M+2FL/f31n33P/d/9/v2/fc/9733M7X9hSVEJbZ/9//nv+e/9//3vfd5hOXme/bzpfe2f/e99z/3e/b39r/3//f/57/nv/f/9/n281RrdSe2v9d/5//nv/f/9/33d+a9lWnm/fd/97/3v/d/9333f/fxI62VL/e11j8TWec79333f6WtlS32//e39jsSl2Rp9r/3//f/9//3//f/9//3//f/9//3//f/9//3//f/9//3//f/9//3//f/9//3//f/9//3//f/9//3//f/9//3//f/9//3//f/9//3//f/9//3//f/9//3//f/9//3//f/9//3//f/9//3//f/9//3//fwAA/3//f/9//3//f/9//3//f/5//3//f/9//3//f/9//3/fd/97uE6QKRQ2Vz6zKZIlcCGfZ/93XmM0PlRCnWv/e99z/3sZW1NC32//e/93v2/YUrdOnmv/d/93/3eXTnVKUkLed/17/n/9e/57/3t+a59v/3uca/973W//e/93/3f/e793/3v/f/9//3vfd/9/Xmffd/97/nv9e/9//3//f/97v3M1QtlSdUb/e/97/3v/e/938TkSPr9zv3P0ORRC33v/f/97v287X11fv2v/bzxXEzZ2Rt9z/3v/f/9//3//f/9//3//f/9//3//f/9//3//f/9//3//f/9//3//f/9//3//f/9//3//f/9//3//f/9//3//f/9//3//f/9//3//f/9//3//f/9//3//f/9//3//f/9//3//f/9//3//f/9//38AAP9//3//f/9//3//f/9//n//f/5//3//f/9//3//f/9//3tfY7Itd0L/c39j0i1vIblK/3efZ3ZC2VISNr9v33P/f99z/3//d75v/3v/fzM+t1K3UvE133P/e/93ND5+azJCnG/9e/5//3/dd/9//3f/e/93/3f+c/97/3NbX11jXmf/e/9//3//f993/3//e/97/3//e/5//3/9d/9//3v/f/tWNUITOjtf/3v/d/97/3/ec99zM0KXSrhOsjGfb/9/33v/f99333PZUhxX32v/d9lK8jUzQv9//3//f99//3//f/9//3//f/9//3/ee/9//3//f/9//3//f/9//3//f/9//3//f/9//3//f/9//3//f/9//3//f/9//3//f/9//3//f/9//3//f/9//3//f/9//3//f/9//3//f/9//3//f/9/AAD/e/9//3//f/9//3//f/9//n//f/9//3//f/9//3//e39n9TWaSp9n/3eXRo8l2E7fb79rvmtUQl1jEzYcW3ZG/3e9b/9733f/e/97vm/PMf9333N2RrdO/3ufb3ZGv3O+c/9//Xf+e/57/3+/c/tav3P/e/97/3v3UlM+MzoTOlVCv3f/e/97/3v/f/9//3/fd/9//nf/f/17/nv/f/97uVLSMZhOsC3/e/93/3fwNf93/3f/d993GltdZ59v/3//f/9/GWO/c/97v2sbU11f32v/d5dGEjp1Sv9/33v/f/9//3//f/9//3//f/9//3//f/9//3//f/9//3//f/9//3//f/9//3//f/9//3//f/9//3//f/9//3//f/9//3//f/9//3//f/9//3//f/9//3//f/9//3//f/9//3//f/9//3//fwAA/3//f/9//3//f/9//3//f/9//3//f/9//3//f/9/33f9Vjc+Vz7/e79rl0o6W/93/3v/e99zvmtUQn5n2lJVQv9//3v/e99z/3v/d1xnVEa/b79vXGN1Rv97/3f/e99z33v/f/9//3//e/9/ulKzMf1af2f/e/93t052Rn9n/FqxMd97/3//e/9//3+fc793/3v/f/9//n/9e/57/3+/c5ZKnWtUQvlW/3v/e3ZG2VJ/Zxtbv2//e/97/3f/f/9333f/f/A9ET51Rt9v32/ZTjxb/3f/d1VCEj4aX/9//3v/f/9//3//f/9//3//f/9//3//f/9//3//f/9//3//f/9//3//f/9//3//f/9//3//f/9//3//f/9//3//f/9//3//f/9//3//f/9//3//f/9//3//f/9//3//f/9//3//f/9//38AAP9//3//f/9//3//f/9//3//f/9//3//e/9//3+/b35nNj6/b/xW33NVPvhS/3f/e5xn/3f/d/97EjryNRQ+n2u/c79zfWuuLX1r/3f/e3RG8TX5VlRCVELfc/97v2//d/9//3/fe/9/33f/exVCOEb2Pf9733Pfc35nFDqSLfU5sDH/f/9//3//e993Vka5UpdOv3P+e/5//nv/f/9//3/eb75vlUr/e99zHF/0OXhK0jHSMTxfv2//e/9/vW/ed/9/33f4Wr5zVEZ8Z/9733PYTjtb/3P/dzQ+VUZ+Z/9//3v/f/9//3//f/9//3//f/9//3//f/9//3//f/9//3//f/9//3//f/9//3//f/9//3//f/9//3//f/9//3//f/9//3//f/9//3//f/9//3//f/9//3//f/9//3//f/9//3//f/9/AAD/f/9//3//f/9//3//f/9//3//f/9/33v/f79vG1eYRhxX/3P/d5dGt0q/a/93lUr/e99z/3e+b/9/XGO/b79z/386XxI+lk7/e/9//3vfd55rtk7YUv93/3f/d/97/3v/f/9/v3f/e/9/33uyNZpStDVYSn9r/3s7XxQ+3FZXRjNC/3v/e/97/3c8Y08pkTFVRv97/3/9e/573nPZVjxj/3v/c/97/3ffb5dKHV+5TrEtuU7/f/97vnP/e/97/3v/e79z/3//e1NC11b/d/97vmuWSr9v33Pfb9Et2lLfc/9//3//f/9//3//f/9//3//f/9//3//f/9//3//f/9//3//f/9//3//f/9//3//f/9//3//f/9//3//f/9//3//f/9//3//f/9//3//f/9//3//f/9//3//f/9//3//f/9//3//fwAA/3//f/9//3//f/9//3//f/9//3//e/9733P7VhU2NTr/c99v2FK3Sr9v/3u/b3VGEjqea/97/3vfc/97/3v/e51vXGcaXxI++Faea/97vm/fc/97/3f/e99zOlvfb/97n3P/f/9//3//f1xrTim7VtxasTHZVv9/VEaWSv9721bYVv97/nf/e/93XWeRMfQ50TW+c/13/Xv+e/9/uFJdY79v/3P/d/9z33N+Z59rPF8TOr9v33f/fzI+33P/e95z/3v/f79zVEZ0Rt93/3//e/93v3OXSv93/3c9X7IpHFv/e/9//3//f/9//3//f/9//3//f/9//3//f/9//3//f/9//3//f/9//3//f/9//3//f/9//3//f/9//3//f/9//3//f/9//3//f/9//3//f/9//3//f/9//3//f/9//3//f/9//38AAP9//3//f/9//3//f/9//3//f/9//3//e59rNjr0LdpK3297Y9dO/3f/c/pWf2vfc5hKFD7fd/97/3/dc/13/3//e/9//3t9axM++Vb/d/97/3v/e/9/33M7X5VG/3f/e/9//3//f/1//X9aa7dW33vfe79zvW//d/9//3vfd993v3P/e/9//3v/f993/F4dXxxj/3v/f/5//3v/e5hOmEobV7ApXWPfb/9733P/ezE6W2P/e/93nW90Rr9z/3f/f/97v2+WSpVK33f/f9533nf/e/97XGM8X/97/3OZRhQ2fWvee/9//3//f/9//3//f/9//3//f/9//3//f/9//3//f/9//3//f/9//3//f/9//3//f/9//3//f/9//3//f/9//3//f/9//3//f/9//3//f/9//3//f/9//3//f/9//3//f/9/AAD/f/9//3//f/9//3//f/9//3//f/93/3cdW9It8y3fa99vUj7eb/9333MSOndGv3Ofb/Q533Pfc/97/3eca/93/3vfe/97/3tURthW33P/e/97fWfwMXRCt07xMZdK/3v/f917/X/9f/5//3/fd/9//3//e/97/3ved/9//3v/f/9//3v/e993/3v/f993/3v/e/9//nf/f91z/3+YTjU+Ezq4Tv93/3eea/9z/3P/e/93/3f/e5ZOdUZ2So8t/3vfc/97Glueb993/3v/f/97/nf/d75v+lZdX/97v2vRMbdSnW//f/9//3//f/9//3//f/9//3//f/9//3//f/9//3//f/9//3//f/9//3//f/9//3//f/9//3//f/9//3//f/9//3//f/9//3//f/9//3//f/9//3//f/9//3//f/9//3//fwAA/3//f/9//n//f/5//3//f/9/n2//f39rVkJvJX5j/3P8Vhxf/3v/d/97v294Rjg+nE71NX1n/3f/d3tjFDbTMdlWfmv/f79z/3f/f/9733P/e/97nms7X9ExND7zNZ5r/3//f/9//3//e/97/3//e/9/33d+axpbnm/5VrhS2lbaVh1jX2u/c/9//3/fd/97/3v/f/9//3v/f/93Ez40Qt9333f/f79zVUJ2Rt9z/3P/e/93/3c2QrI1uVb/e75z/3//e/93/3vfd/9//3d5YzA+91b/e11nVUK/b/9zOVvyNRxf33f/f/9//3/+f/9//3//f/9//3//f/9//3//f/9//3//f/9//3//f/9//3//f/9//3//f/9//3//f/9//3//f/9//3//f/9//3//f/9//3//f/9//3//f/9//3//f/9//38AAP9//3//f/9//n//f/9//3//e/9/n2vbUjU+dkK/azxfmUr/e/97/3v+d75vf2ebSvU121Lfb/97/3d8X1c+f2dWRhM+VUZ9a/9733ffc/9//3u+b/97XGNuJX9nmEpdY/97/3v/e/9//3u+cxpft1ITPlVGEz6PLVVG2VbZVnZKV0r0PXApsTEUPjRCt1Lfc/9733e/c/97/3eda1RGfGv/e/9/33v/e99zbynQMZ1r/3e/b79vsTE+Z/9/v3P/f/97vm//e993/3t9Z9ZOjClzRv9z/3v/f/paOl//e99zd0Z5St9z/3//f/57/n/+f/9//3//f/9//3//f/9//3//f/9//3//f/9//3//f/9//3//f/9//3//f/9//3//f/9//3//f/9//3//f/9//3//f/9//3//f/9//3//f/9//3//f/9/AAD/f/9//3//f/9//3//f/9/33f/ez5j21I+X99zfWN1Qv93/3uca/97/3v/d/9/v2s8X/93/3veb/9z/3MaV9ExVUZcY993/3//ezpf11LwOTpf/3v/dxtbdUb/e99z33P/e/9733c7Y3ZKEz5VRrhSPGO/b/9//3v/d95z/3v/e/97/3//f79znm/5WlRG8TkyPjtj/3//d/97/3ueb/9//3u+c/97/3sTPjM+l06XSv9z/3tdZ48tfWu/c/9//39dZ7hOv3P/d99zbyU0Pp9r/3u/b9pW33O/b7hOfmv/ez5j9DU8X/97/3/+e/9//n//f/9//3//f/9//3//f/9//3//f/9//3//f/9//3//f/9//3//f/9//3//f/9//3//f/9//3//f/9//3//f/9//3//f/9//3//f/9//3//f/9//3//fwAA/3//f/9//3//f/9//3v/f/97f2u5TrpOv2//e/lSW1//e71r/3f/c99z/3O9a/973nP/d75r/3P/e/93W2MyOjtf/3/fd79z+VZ1RhpfO1+vLb5v33M7X9lSv2/fc/9//388YzVCNUb7Wr9z33f/d/9733f/e/9//3v/e/97/3vfd/9//3vfc99z/3//d51vOmOVStA1VEJ+a/9/v3P/f997/3//e7VOri3/f99z33Pfc/97/3f/e99z33f/e793mU7aUj1f/3vfc9lSV0Z/a9tWFT6XSr9v/3ufa5hK/3u/b1dCEjq/c/97/3//f/9//3//f/9//3//f/9//3//f/9//3//f/9//3//f/9//3//f/9//3//f/9//3//f/9//3//f/9//3//f/9//3//f/9//3//f/9//3//f/9//3//f/9//38AAP9//3//f/9//3//f/9//3v/f/tWVkIdW/97PF8aV/9z3W90QtpSFTpfY/97/3v+c3tjvmtWQjc+33P/e99v1k5cY/97/3vfcztf+Vb/e9932FJ1Rv9//3f/e/97v29cZ9E1VUY8Y993/3//e/9//3v/f/97/3ffc/93/3v/f95z/3vfc/97/3v/f/97/3v/e75v/3u+bzRC8jl2Sl1j/3v/e993fGvONVpj33P/d/97/3fyNZ1r/3v+d/93Ez7zOdM1EzoSOnxn/3f/c5dKNT41PpdK/3veb/97/3vZUn9r/3s9X7At+Vr/f/9//3//f/9//3//f/9//3//f/9//3//f/9//3//f/9//3//f/9//3//f/9//3//f/9//3//f/9//3//f/9//3//f/9//3//f/9//3//f/9//3//f/9//3//f/9/AAD/f/9//3//f/9//3//e/97fWf6VjU+33P/d5dKnmv/c/dS+FIdV5tKOT4WOp5r/3f3Uv93X2M5QtY1/Vr/e/9znmv/e/93nmuWSpdK33P/e1VGVEK/b993/3s7Y7ZSdEq+b79z33f/f/97/3vfd/97XWe/b99z/3v/e/93O1/5Vt5v/3P/e/973nP/d/97/3v/e/93/3v/f79zVUYTPtlW33f/e/933XP/e/93/3vaUk4h0TH/d/573XOcaxpfXWeQKRM6tk7+c/93/3efa/9333P/e/97/nP/d/97fWPZTv93/3c0QlNC/3v/d/9//3//f/9//3//f/9//3//f/9//3//f/9//3//f/9//3//f/9//3//f/9//3//f/9//3//f/9//3//f/9//3//f/9//3//f/9//3//f/9//3//f/9//3//fwAA/3//f/9//3//f/97/3v/d11jmEp3Rr9vG1vZTv97/3uUQpZCNzo/X/9Wekb/e/97XGPzNfc5XEq3Nfc5f2u/b/97fWe/b/97+laPKfI1uU4TPr9z/3+/c1xnMkIZX95z/nfdc/97/3//e3xrW2MaX7hSuE6YSl5j/3vfc5lK0jHYUnxn/3//e75v33P/f/9z/3vfd/9333f/f59vG180QphO33f/e/97/3f/e/pW8zVVQr9v/3f+d/9//3v/d/E1ND47W/93/3f9c/97/3/fc/9//3Pdb/97/3veb/9zt0p+Z/97XWcSOltj/3f/f/9//3//f/9//3//f/9//3//f/9//3//f/9//3//f/9//3//f/9//3//f/9//3//f/9//3//f/9//3//f/9//3//f/9//3//f/9//3//f/9//3//f/9//38AAP5//3//f/9//3v/e/93/3fZUrApuE7/c5dGv2/fc/9z/3OeZ9MtnEo4Ph5b/3ffb3xn8zW0Md5WH1/9Wj1j/38aW3RC+Vb/d/93n2s8Xxtb33ffd79z2FYSPpxr3nf/f/57/3//e91z91aVSvla33NdY99z21JXQppKf2u8Ujc+Ezp2Rlxfv28aV/lWnmv/e/97/3v/e99z/3v/e/97v29VRlRC33ffc/93/3fxNdhSv2//e71v/3+9b/97/3saW99v32/fc/97vm//d/93/3v/d/93/3vec/dS1k7/c55nuE7/d99zMz5UQv9/vm//f/9//3//f/9//3//f/9//3//f/9//3//f/9//3//f/9//3//f/9//3//f/9//3//f/9//3//f/9//3//f/9//3//f/9//3//f/9//3//f/9//3//f/9/AAD/f/9//3//e/9//3/fd59r2U6wKZ9rfmMbW99z/3f/e/93/3dcW7lKG1f/c/9z/3P/e51rVkJWQhxb/3v/d993ETYSOlxj/3f/e79v/3/fc/9/fmu4UnVK33f/f/9//3f/e/97/3v+d7xrlEYZW55rG1t/Zz1f21KbTj9fP19ZQlhCmUo+X19jXmNeY99z/3f/f99z33N9Z993/3vfc/97/3saWzM+XWOfa/9733Pfc/93/3v/e/93vm++b/9733P/e59nXl/8VvtWVUL/e/93/3ffcxM6uE5eY9IxuEr/cxpXXGP/f/pajil+a79z/3//f/9//3//f/9//3//f/9//3//f/9//3//f/9//3//f/9//3//f/9//3//f/9//3//f/9//3//f/9//3//f/9//3//f/9//3//f/9//3//f/9//3//fwAA/n//f/9//3v/e/9/v29dX1U+dkL/dxtXnmf/d/9332//c/9z32//e/93/3e9a95v33P/e99zO18aW99z/3tbY3VG2FLxNVxj/3f/e79z33NdY7hS+lq/c/9733P/d/9/3nP/e/97vWv/d75vO191Rl1jHFv7Vn9nmUr8Vr9vf2dfY1g+9TXcUj9f21J3QplKl0obW7hOVEI6X/9//3v/e/9733MbWxQ+PWP/e99z/3uUSv9733O/b3ZG8TXec/97XWN3QjY6WUaaSvQ5XGP/e/972VaYTrpONj78VlU+n2tcY7dO/3u/b7AtuFL/e/97/3v/f/9//3//f/9//3//f/9//3//f/9//3//f/9//3//f/9//3//f/9//3//f/9//3//f/9//3//f/9//3//f/9//3//f/9//3//f/9//3//f/9//38AAP5//3//f/97/3v/e59ruEpdX99v/3PYTr9v/3f/e/93/3v/d/93/3P/e75r+lbyNfM1XWN9Z/93/3v/e99zv2//e/97dkbyNTxfv2//f/93VEKWTr9v/3v/f/93/3+/b/97/3f/e59rXWPZUvpWXWNcY31j2VJdX9lOuEq/a/933296QtUxeka8TvU11DG6ShU6PV+fa79v/3vfc99z/3f/e/97/3e6UjU+fmvfc/9/tE62UpdO8zl3Rp9r/3//d/93v29fYzdCeEqYTr5z/3//fxhbd04dXzdC0zGWRv97/3N1Rt9z/3uXStExv3Pfd/9//3v/f/9//3//f/9//3//f/9//3//f/9//3//f/9//3//f/9//3//f/9//3//f/9//3//f/9//3//f/9//3//f/9//3//f/9//3//f/9//3//f/9/AAD+f/5//3//f/97/3c9WxQ2HFffb7dK32v/dztbVULSMRQ6uU7/d/97/3d9ZxxbV0KRKfM1Ejb/c79v/3f/e/97v2//e/97XGPfc/93fWcROvhWv2//e/9333P/d11nVUL/d19n+1afa59nuE64Tn5ndUL5VthOv2u3TvlSnWMbVz5bHle8Sv1SeUIWOlhCv2+fa59rG1uea75vW2NaYzlfOl//e59r/3uZTvI133P/d/53EDoTPrpSv3P/e75r/3v/d/97fmexMVVGnm//f/9//n/ed44tEz6/b11j/3feb/93Wl87X/93v2+QKZhO/3v/e/97/3v/f/9//3//f/9//3//f/9//3//f/9//3//f/9//3//f/9//3//f/9//3//f/9//3//f/9//3//f/9//3//f/9//3//f/9//3//f/9//3//fwAA/3/+f/9//3//f79v2k7SLf97/3NTOv9z3291QhpXmEoVOjU+f2f/d99zl0p4RjhCOEIdWxxbn2f/e15jHlt/Z59vn2//e/97/3f/e/dWlUr/d/97/3v/e/9/v3P7VndGv2/9WplKNj5/Z5hK33OeZ3VG/3O2StdOfF99Y/lSXF+/Z99rv2u/ax1XukqaSh1b/3ffc99zv2/5VtdS/3e+bzpb+lb/d/97/392SrdS33ffd79zv2/fc/9/v2//e99z/3feb/hWMkJbZ/9//n/9f/x7/n/eezlj/3vec/97/3v/e99z2FK/b/9/9DkUOv93/3v/e/9//3//f/9//3//f/9//3//f/9//3//f/9//3//f/9//3//f/9//3//f/9//3//f/9//3//f/9//3//f/9//3//f/9//3//f/9//3//f/9//38AAP1//n//e/9//3s+X1c+NTqfZxpT+E7/d79rEjo8X3dG2lLaUl1j/3f/e/9333O/c1dCNj7fc/93v2/yMRU6Nj6yMRM62lb/d/97tlLOMZxr/3f/c99z/3vfc59r/FbbUhU6V0Kfa7lO/3eXRv9zfWO/a/93+VJcX/pSnmcbV31fG1M9Vz1X/28+W59nX2O/a99zHFtdY/93nmt9Z99zXGN+Y7ApfWOfa/97/3tVRjtf/3vfc59vXWNdY7lOPV89X55r/3e+b95z/3//f917/3/+f917/3//f953/3//d/93/3vfc9hSn2v/e9tW9Dmfa/93/3v/e/9//n//f/9//3//f/9//3//f/9//3//f/9//3//f/9//3//f/9//3//f/9//3//f/9//3//f/9//3//f/9//3//f/9//3//f/9//3//f/9/AAD+f/5//3//f993mUoWOvtS32vXSv9z/3f/c9hOPF92RlRGfWf/f/97/3f/c/93/3tdY/lW/3f/c/97tkZUOjxfFT66Up9z33f/ezE+OF//e/9//3v/f/93uE78Vh1b9Tn7VnZGv2vZUt9z+VJ9Y99vXF//c79r/3N/Y59nWELaTn5jfF+eX99ruEo8V11fPFv7VpdGPFt+Zxtbt075Vn1nn2eYSlM+/3Pfc99z/39WRn9v33f/f1RCEjY0OnhGkimZSt9z/3//f/9/3nf/f/9/33//f957/3vdc/97/38aW/93/3dcYxxb/3efaxU6+1b/e/97/3//f/9//3//f/9//3//f/9//3//f/9//3//f/9//3//f/9//3//f/9//3//f/9//3//f/9//3//f/9//3//f/9//3//f/9//3//f/9//3//fwAA/X//f/97/3+/bzY+0zGfZ79rVDrfb/9z33P/e99v/3sZW95z33P/e3xnW2M6X/97/3e+a/93/3v/c/9zcz50QtpW/3/fd/97lU61Uv973XP/e71v/3v/c/I121JfY/Q1fmNcX99vXF+3Sn1jlkbfb9lOPVufZ99veUJfX5tGu0a4RhpTXFu/Z5ZCn2OfZxxX+1Kfa/93v2vfc/97v2//d79vXV87Xzpf/3v/d/97+1q5Uv97/3uea31nuEo/X5MpHl//f993/3//f/9//3//f/9//3//f/97/3+3TlZCFDq+b/97v2+XSv93/3uyLZhK/3f/e/97/3/+f/9//3//f/9//3//f/9//3//f/9//3//f/9//3//f/9//3//f/9//3//f/9//3//f/9//3//f/9//3//f/9//3//f/9//3//f/9//38AAP5//3//e/97fmOXRlY+v29/Z9lS/3v/e/93/3f/e/93/3//f79zG180PjM+ETp0Qv9z/3f/d/9z/3vfc99zMj7fd993/39bZzJC/3v/e/97/3v/f99z+VZ2RhxX2k5eX99v/3P7Un9jmEZeX1Y632sUMj5b3E4eU91OWTr/UnpC9C1VPn5jO1e4RhxXX18dUxxX/3ffbzlbWl/fc/93+lbYTnxjnWuca/9/33f/f993VEaeb/93/3vfc1ZC8zG6Tv93/3//e/97/3/ed/9//3v/f993/3v/e/lWEzqfa/Q1n2vfc/93tUr/d/93HFsUOt93/3v/e/9//3/+f/9//3//f/9//3//f/9//3//f/9//3//f/9//3//f/9//3//f/9//3//f/9//3//f/9//3//f/9//3//f/9//3//f/9//3//f/9/AAD/f/9//3f/eztb2U4bV/97uE4aW/9/33P/e/93/3f/d5xv/3//f/I5n29+Z79vETbeb/9vXl94Rl5j/3ffcxlfnW//f1tnET46Y/9733f/f993/39dZ5ZK2VL/c7lK32+fY79reEK/Z1Y6Plt4Ph1XNjbfa1g6WTo4Nj9X/056Png+HFf/c1xb2UodV19fODr1Md9r3mt7Y/93/3vfd99zv2/eb99zfGs5X/9//3v/f9hW+Vr/e/93n2fzMdpO/3f/d55v/3f/f/97/3//e/9//3f/f/97v2/aUvtW32+5SlZCXWP/c7VKOVv/d15j9Dl/a/9//3v/f/5//n//f/9//3//f/9//3//f/9//3//f/9//3//f/9//3//f/9//3//f/9//3//f/9//3//f/9//3//f/9//3//f/9//3//f/9//3//fwAA/3//f/97/3saV9pO/3P/d9lS33f/f9hW+VrYVnxj/3f/f/9/v3OwMb9v/3eea3RCW1//d/9z8zWYSv93/3v/e/97/3sZX5VO/3v/e/9//3v/f79zG1t2Rr9rv2s8W99vHFc9VzU2n2dXPj1X+06ZQv1OHVO7RrxGez73KVo6/1JfX39j/3O/Z39jWD7eThg2tS0dV/933m//e/93nmuea/97vm//f993GV//e/9//3uebzJCfWffc79vVUJ+Y/9zv29dZ59v/3+eb993/3v/f/97vnP/e59r2VLSMdMx0zHzNflS/3c6Xxlb/3u/b7IxHV//e/9//nv/f/9//3//f/9//3//f/9//3//f/9//3//f/9//3//f/9//3//f/9//3//f/9//3//f/9//3//f/9//3//f/9//3//f/9//3//f/9//38AAN57/3//e/97t0rZTv93n2eXSv9//3uWTvA5ETrPMRE63nffd/97n2+/b/93ETZ0Qv93/3f/d9pSsS2YSp1r3nP/e99zlUq/c993/3//e/97/3s7X3ZGXWN/Zz1ffl/fb/tO/FJXPl9fmUZeW9tOeD4/V3k+WDq0JbQlGC7fSv5OmkJfXxxXv2e/a/Yttim3KbYpFja/a/9znGv/d99zOl+da75v/3f/f51v11b/e/97/3+3UnVK/3//e/9z/3ffc7EtmEo1Qv9//3v/e/9733f/fzpfGl//d35nVkI2Pj1f33Pfc/973m/WTv9333MVOnhK/3v/e/57/n//f/9//3//f/9//3//f/9//3//f/9//3//f/9//3//f/9//3//f/9//3//f/9//3//f/9//3//f/9//3//f/9//3//f/9//3//f/9/AAD/f/9//3+/b3ZGuEr/e/pWG1v/f/97nW+2UnxnO1/XUv933nP/f/97/3//e/93/3vfb/93dkLzNbpS8jXwNd5z33M7X/E5v2//e/9733f/eztfuE6XSr9r+lJ/YxxX/3O6SrlG2k66SttOHVeZRng+X1uaQno+/kq9Rr1GGTIYMhYy/3M+V39f/3c/Vzw6uCkaNhc2v2u+a91v/3v/e9dWvm//e/93/3u+c5VS33f/e/97XGcROp5v/3f/d/97v2/8Vl9j0jFeY/9//3vfd3xr+FoyPlRC33P/f993/3vfc/9//3f/e/931k7fc/97VkIVPt9z/3/+d/9//3//f/9//3//f/9//3//f/9//3//f/9//3//f/9//3//f/9//3//f/9//3//f/9//3//f/9//3//f/9//3//f/9//3//f/9//3//fwAA/3//f/97O191QhtX/3f6Ujtf/3udb3xrMT5bY/97/3v/e/97fWffd/93fmf/e95v/3vfc/pWv2+/b59r/3f/e79vEjpUQt9z/3v/e/93v2+3TrhOn2u5TvpSn2d3Qv9vVjpWPttO2k4dV39jHVNfW9xKHlNZNnIZtSUYLrUhtSHVKb9nFTI3Nh9TP1tdPhs2OjrdTr9rnGf/e/97vW8ZW75z/3//e993OmOdb75z/3//e/9/lk74Vv97/3f/dzxfFTp5RhU6+1bfc59v8TXwOXRGVEZ1Rt93/3f/d/97v2+/b99z/3v/e7VKv2v/e7pS0jF/a/97/3v+f/9//3//f/9//3//f/9//3//f/9//3//f/9//3//f/9//3//f/9//3//f/9//3//f/9//3//f/9//3//f/9//3//f/9//3//f/9//38AAP9//3//e/lS+VKfZ/97uE6/b/9//3/fd7ZWtlKdb/93/3c6X/I1NT53RrhOnWf/e/93/3f/d/9733f/e/97vm+/b44lv2v/e/97/3v/d/lWXGP5Vr9vdkI9Xz1b2k6fY7pKmUYdV59nf1/fa99rv2ceU9UpODI4Mh9TezrfSjo2ez7eSpMh9i2bQptCv0o/W1k6/FLfb7xr/3/db/97v3Pfd/97/3//e/haXGf/f/97/3v/expfEj7/d99zXGdUQhQ2eEL8Vl5f/3f/e31n33f/f993vm//f/9733O/b/9733Pfc/97/3fXUjtf/39/Z7IxPGP/e/9//3//f/9//3//f/9//3//f/9//3//f/9//3//f/9//3//f/9//3//f/9//3//f/9//3//f/9//3//f/9//3//f/9//3//f/9//3//f/9/AAD/f/9733PYUjxb/3ffc5ZG/3f/f/97/3//f51v/3v/e/97vm+faxQ+eEr6VlNCvW/ec1tjPF/fc99z/3uda/97Ols0Pv97v2//e/97XGN9Z79vXWNVQr9r2k5eX15ff2McV/xSukr/c5lC/E78Tng+NzL1Kf9OP1e1IXw6v2P5Lfkt2Cm0IVk6WDb2LbxGf18dU1xb/3f/e/1zF1v/e993/3//f/97/3uVTvA5/3/fd/9//3udbzI+nWv/f1tj2FK/b/93/3P/e/97/3f/e/93/3v/f99z33f/e/970DXQMbAt8jXXUv93nGc7X79vf2eRLRtf33f/f/57/3//f/9//3//f/9//3//f/9//3//f/9//3//f/9//3//f/9//3//f/9//3//f/9//3//f/9//3//f/9//3//f/9//3//f/9//3//fwAA/3//f993ND6fZ/9zv2v6Vv97/3v/f/9//3//e/9//3v/f/hWdkbaUnhKl0rfc/97/3cROvI18zXSNZZK/3v/dxpX2U7/d/93/3e/b7hSGlt+Z79vn2scW5dG/3N+XxQ2f2P8Uj5b/FK6RjY63E6aQj9XNzIXLns6tiHXJRkufjq/RrkltiG8Qp9fmT7bSrlCnmP/c/97/Xfcc/ZWv3P/f/9/33f/e997Gl/4Wv97/3f/f/93/3syPjpf/3f/f99z/3M9WxxXl0bfc/9z/3v/e/9//3f/d/93/3v/e9dSGVuWSjxfU0L/d71r+Vb/e59vkS0bW/9//3//f/9//3//f/9//3//f/9//3//f/9//3//f/9//3//f/9//3//f/9//3//f/9//3//f/9//3//f/9//3//f/9//3//f/9//3//f/9//38AAN97/3+eaxM6XV//c31j+Vb/d/9//3//f/9//3//e/9733Pfc79v/3ufaxxbnWvec95znWv6VjU+mE5+Z99v/3e3Sn1jv2v/e99zO1+3TthS/3tcY99zdkIbV7lKn2deXz5bukr8Ur9r32s+V5lC9S16Pps+X1efW/gp1yHYJTwyH0/bKbch/krfZ/xK0iU8V/9v/m/9d/tzumv/e/9//3+/d55zXGtbZ7dSGVv/e/9/v3P/e/97tk75Wv97v3P5VtEtjyXyMTM632//e/93e2e9b3tr/3t7Z/97/3uda1tj8jVVQhE6/3d8Z3VG/3f/e5Et2Vb/d/9//nv/f/9//3//f/9//3//f/9//3//f/9//3//f/9//3//f/9//3//f/9//3//f/9//3//f/9//3//f/9//3//f/9//3//f/9//3//f/9/AAD/f/9/nmvyNV1j/3N9YxlX/3v/e/9//3//f/9//3//e99z/3f/d/93/3e/b/97/3v+d5VK0TV3St9z/3edZ/97t0rfb/9z/3u/bxpb2FIaW79vXWP/ezxffmeXRhxXf2O6TjU6eEKfY99vX1u7RtxG/k5ZNt5GH0/4KfglGi4bKj8y2yW3IXs6X1efX7hCflv/d/1v/nvabzZb/3v/f59zv3edb1tnOmN8Z55v/3//d/93/3v/f5ZKdUbfc/97fWeeZ55n/3v/c/97v298Z/hWW2dTQlpjUj7/d/9z/3vfb59rdkZ0Rv97/3vXTv9333P0OXdK/3v/f/5//3//f/9//3//f/9//3//f/9//3//f/9//3//f/9//3//f/9//3//f/9//3//f/9//3//f/9//3//f/9//3//f/9//3//f/9//3//fwAA/3//f11n8jU8X/93O1s6X/97/3//f/9//3//f/97/3v/e/97/3f/d79v33P/d/93tU4ZX11jmEoUPv97/3u9a5VG32//d/93O199Z5ZKv3O3Ut9z33O/bzxffmeYShxXmEa6Tj5b/3N/X9tKWDp/W79nFy4YLv9GnT6dOjsuuSG6IT4y+SVaMjcu/EZfU3c6fV//b/53/Xc3X/9/33u/dztnnW9bZ51rv2+/b99v/3f/c/9733NcX3ZG/3f/e/93/3f/b/9zv2v/e/97fGN0Rr5vMj50RlNC33P/c/93329dY5ZG+Fb/e/9zlkrfc/97V0ZWRt93/3/+f/9//3//f/9//3//f/9//3//f/9//3//f/9//3//f/9//3//f/9//3//f/9//3//f/9//3//f/9//3//f/9//3//f/9//3//f/9//38AAP9//3s9Y7EtPFv/dxpXO1//f/9//3//f/9//3//f/97/3s7W/pSeEYUOrhO33P/e/93fGv/f993uU6fa/93fGd1Qt9z/3vfcxpbO2PYUv93+Vrfc79z+VY7X59rG1v7Vp9n32//e/9z20r0LbMl3EpfW9Ul9ylbNhoqtyG3HVYV+yX7KVwyWzIYKtUhvEIWLh1T/3P/c/533XedbzxnHGPYVntnfGuda51r+VZdY/93/3f/e/93v2t2Rt9z/3vfc79r32+/b7dOfWf/e55rEjozPo4p8TV2Rjtbn2f/d/93/3vfc/97/3v/d7ZK33Pfd5lOFD7/d/9//3//f/9//3//f/9//3//f/9//3//f/9//3//f/9//3//f/9//3//f/9//3//f/9//3//f/9//3//f/9//3//f/9//3//f/9//3//f/9/AAD/f/97PF/RMRtX/3fYTnxn/3v/f/9//3/+f/9//3//f5xndD5WPphKmEq/b/97/3f/e/9733f/e99z/3v/dzlbVEL/e99z33P5WthWW2Oebztjv3Oeaztjfmvfc/pW2VK/b59nv2t/Y3hCNjbTKZo+ejoYLnw6WzLYIfklOy48LpgZ2CGeOloyfDb4KbchXDqdRv93/3P/e/97OWPYVvpeW2e+b51r/3P/c1xjG1ddX35j/3Pfb59nEzrfc/97XWPyNd9z/3cSOhI6v2//d35nHF+/b59rn2t3QvpOXl//d/9333P/c/9z/3MZV/9333NXRvM53nP/f/5//3//f/9//3//f/9//3//f/9//3//f/9//3//f/9//3//f/9//3//f/9//3//f/9//3//f/9//3//f/9//3//f/9//3//f/9//3//fwAA/3//e11j0TE8W/932E6da/9//3//f/5//n/+f/9//3//dxpXuUo2PphK33P/f91z3nf/f/9//3v/f79v33PXUthO/3v/d79vO2MZW75vO2NcZ79zv3P/f/97/3vZVtlSHVt4Rn9jf2M+W9xKeT6aPtUl9ynfRnw2XDYaKhsq+iUaKhoqvj58Nlwy+ymZIdwpHDofW99z33P/f71z33v/f/97/3v/d/97/3v/d55juEp2PvtSf2OfZ1Y+v2//d5hKl0r/e99z8jVVQt93/3//e99z/3v/e59nmUZYPttKf2Pfb/97/3v/e/93lkq/b/97eEoTOv97/nf/f/9//3//f/9//3//f/9//3//f/9//3//f/9//3//f/9//3//f/9//3//f/9//3//f/9//3//f/9//3//f/9//3//f/9//3//f/9//38AAP97/3scX9Ex+1b/d5dGnWv/e/9//3v/f957/3v/e/9/33P/e/9z2lKYSp5r3nP/f/97/3/fd/97/3//d/97lEYZV99z/3t9ZztfnWtcZ/lanWueb79z/3f/e/93fWefbxxbNTr8UtxOekJYOjg2vELfSt9KH098Oloy1iHXIVs2Wzb3Jdch/0b6KbklHTK7Jfsx+jX9UvpWvmv/f/97/3e/b/97/3Pfb99r/3PfaxtXdz54QplCHVPTLT5b32/8UhQ2HFeXRtEx+Vb/e79v/3v/e/93n2t/Y19jeD4WNng+ukb6UpZCvWf/d9dOn2v/e5hONUL/e997/3//f957/3//f/9//3//f/9//3//f/9//3//f/9//3//f/9//3//f/9//3//f/9//3//f/9//3//f/9//3//f/9//3//f/9//3//f/9/AAD/e/9/n2tXQl1f/2/7Un1j/3v+d35vn2+3Ur5z/3//d/9/33P/f/97v3P/e/9//3//f/53/3//f/973nf/f7ROGFv/e/97fGPfb99vnmdcY99vXGPfc99z/3f/e99z/3vfb79rmkYYNjk6OTaUIdcluSWfPlw2H0+/Z79n/E43NhUu1CVaOv9KliH4KdgllyEbMvktm0KfY79n/3ffaxtXf2N/Y11bfF++Z/dOW1t9X15b3Eq8Rno+FzJYNh5Tf1ucRrQpNTa2Rr1n/3P/ez1ff2dfYz9fFjq/b39jFjazJfQlNi6XOnxX/3NzPv9z/3vZVhM+/3/fe/9//3//f/9//3//f/9//3//f/9//3//f/9//3//f/9//3//f/9//3//f/9//3//f/9//3//f/9//3//f/9//3//f/9//3//f/9//3//fwAA/Xf/e15jV0J+X/9zuUpdX/53tE7zOdM5ji2VSt9z/3udb/9/33f/e/97/3vec/9733f/f/97/3//f/9//3taY/ha/3v/d51nnWd9Z55rnmcbW1xjO199Z/93/3vfc79v/3ddX7tK3k6UIRgyGS76LR0yPjY1FZQhVzZ+X99r329fW/1KX1s/U/gt1yW2IdclGS6+Qr1GFjK5Qt9nO1MTLl9bHle5RlxXtkZ7WzpXfV94Qv1Oej7/TvYpH0/cRv1GP1f/Tp9j/3P/d/9z32/7VhY6FTpWPvIx32//d9tOODZ6Nr0+/Ua/X/9vlj6/a99zVkbyOb93/3v/f/9//3//f/9//3//f/9//3//f/9//3//f/9//3//f/9//3//f/9//3//f/9//3//f/9//3//f/9//3//f/9//3//f/9//3//f/9//38AAP5//3ccXxU6v2v/d9pOXV/+c9xv/3vfd/9/11IYV/93/3++bzpfv286X/hW/3f/e/97/3v/d99z/3f/d99zOmM6X/97/3uea55rGlu/bxpbnmv/d1xjnWv/f/93nW/XVt9vPFtYPr1KWjpfV75G2CUdMvwtdh3WJZk+Xls/W5tC+C0ZMp9jH09fW39bH1N9Pn9bn18dTz9TvUb9TlY6PFccU5lCHFOWQp5nvme+Z55nmEb/b79nNzazJZ9j/3NfV5xCWTr8Tl1Xn2O/a/97v2//e99vvmvVSv9v32vbTvYt2SXaJRsuv0afY1o632//dxY+0jXfd/97/3//f/9//n//f/9//3//f/9//3//f/9//3//f/9//3//f/9//3//f/9//3//f/9//3//f/9//3//f/9//3//f/9//3//f/9//3//f/9/AAD+f/97+1b0Nb9r/3f6Ur9n/3f/e993X2ufbxE6Mz7/e99v8TXxNXVGMjpTPt9z/3v/e/93/3v/e51n/3f/eztf2Vb/e/97v3N9Z9lWnmt1Rv97/3uda95z/3ved1lnc0o7X39j/la9SntC32ufX3w6HC78LZcdtSH1KZpCnEI6OnYd+i0fU/Yp1yU6Mr5Cn1+6PhxPn1/9Sv9OWj55PvxOukYdU7lG+lLfb/97O1vfbxtX/3f/c9tOFTaaRh1T/U44MtUp0yUULnY+HFefa79r/3P/c/933G//d/93v2s/V3w6HDK6JR0yn0b7MZ9n/3f1NRQ6vm//e/9//3/+f/9//3//f/9//3//f/9//3//f/9//3//f/9//3//f/9//3//f/9//3//f/9//3//f/9//3//f/9//3//f/9//3//f/9//3//fwAA/3//e11j9DW/a/93HFd9Y/97lEo0QjZGEz4zPnxj/3e/a5dKPF9UPlxfnmf/e/97/3fYUnVCEjbyNTtb/3ufa3ZKv3f/f79zHF+4Tp9vdUb/dxlbnGvec953/nu8cxhf/3eYSptG1i3VKR9T/2u1IZ8+fzp+OvkptSG0IdcptyW5JXcd+i23Jfgt9ymTHRYuukIdT59fn2PdTj9bnUY4Oh1XPVfaTp9n/3OfZzxfXV8aV/93329+Y3dC+1K6StxKn2N/W39bXVt8W31fPFe5Sn9jf2f/c71r/3P/c/93/2//bz9XnUZcOn0+2S1/X79rNjp1Qv9z/3v/f/9//3//f/9//3//f/9//3//f/9//3//f/9//3//f/9//3//f/9//3//f/9//3//f/9//3//f/9//3//f/9//3//f/9//3//f/9//38AAP57/3+fbxU6f2P/dxtXGlfecxdb+lrfd79v/3v/e/9zv291QjxfMzr5Ul1jv2vfb9lOl0aWRlVCfWP/d/9zfmfzOZ9z/3/fd5hOmE5/aztfn2vYUp1r/3fec/9//nvfd99zPVtfY1o+FzIXMn9bP1O4IbghGy58Nt5G3kY8NvstuSU9NvstlyFzGVk2uj4+Tzc2cRl5PtxKHlebRv9SH1vbTnY+PVf/d/93Pl/fb/tWXGP/e/93t0rZUv9z/3P+Ur5GX1efX/9v/2//a/pSd0IVNjY+uUpdX79r32/fb/9z/3ffa19fH1N8QvgtH08/VzU22Er/c/97/nf/f/9//3//f/9//3//f/9//3//f/9//3//f/9//3//f/9//3//f/9//3//f/9//3//f/9//3//f/9//3//f/9//3//f/9//3//f/9/AAD+f/9/33fTMRxX/3N+Y9dO/3v/e993/3v/f/97/3P/e/93Mz76VrhO+VY8X/93/3s8X/lSXWOXRp9nv2//d79vVUKfb/97/3vaUtpSXWNdY11fPF+eZ79v/3v/e/97/3u/bz5b3U73LbxGNzYdT99jH08aKrghth3/Rt9GXTYcMp9C/049Ntkp+C0eT59b/EofU5tCvEbcSttKmUY6PnpCuka4QvxO/3efZ39nPlv7Uv9z/3P/e5RC/3OfZ79vOToZMno62Ua8X/9z/3P/b19fmkYYOtUt9TWYRrlKf2P/e/93/3P/d99vHlM3Mt1Gmj5VMvpK/3P/e/97/3//f/9//3//f/9//3//f/9//3//f/9//3//f/9//3//f/9//3//f/9//3//f/9//3//f/9//3//f/9//3//f/9//3//f/9//3//fwAA/n//f79zkS25Sv93v2v4Uv9333P/e/9/33Pfc/93/3P/d/97/3f/d/97/3u/b/97nmvYUn5nND4TOnZG/3f/d9lSn2+/b/97PVteX9pOHFdWPl5f2k48W/93/3f/c/97n2f9Ulo+tSn1LTYyXlP/a5062SXYJfgp/0qdPpgduSV0Hfcp+S3fRr1CWTYdSz9T/k6bPrtG/U7/cz9bFjb1LT1TX1f9Tlk6/1KdRrQpmkobV/9z329TOl1f/3ffb1k6OTI3MrAddDY5T/9rPFOaQjk6nEbdTp9nf2OZShU2mEb5Vltf32//cz5XeTr9Rrs+FSocS99r/3f/d/9//3//f/9//3//f/9//3//f/9//3//f/9//3//f/9//3//f/9//3//f/9//3//f/9//3//f/9//3//f/9//3//f/9//3//f/9//38AAP9//3//e1ZCmUrfb/93tkr/c/97/3vfc/97/3v/d/93/3v/f/9//3v/f/97/3v/e/97lkpUQn1nnms8X/93/3t+Z9hO/3v/d79rf2NeX/MtmULzLXhC0y3bTv9z/3P/d39jX18/Wzk29S2yIftKf1fXJdgl1yUZLj9TOzL7Kfop1iU/V/xOn1/fa3s+OjZ8Ph9T3Eq6QrtG/2//d99rEzJWNj5Pn1u9Qls2fD4fU39f+07YStdKVDpdW59jv2efYzkyH0+fXx1PukKaQjk2cx06OptCPlffb/93v2tZQnpGtC3UMZtK/lLdSps+vT6cOtclOTJfW/9z33P/d/9//3//f/9//3//f/9//3//f/9//3//f/9//3//f/9//3//f/9//3//f/9//3//f/9//3//f/9//3//f/9//3//f/9//3//f/9/AAD+f957/3t3SrpO/3P/d7VKvmv/e99zG1t3RlU+t0q+b/97/3/fe/9//3//f993/3v/f993v3P/f993/3u/b/97fWdUPr9r/2//d59jXVt3Olc6mkLcStxK/U4fV/5S3E4dVz5XH1f/UppCNTJ3OttG9ykyFXQdvUIfT/cp2SUbMppC+07/b/9zn18fT30+fT5fW5o+WDqaQrtG/E7/b/9rn1u6OjguvUKdPhkyez6/Z79nn18TMlU6NTJYOno630pcOrclez7/a99n30p9Pr9GfELdSj1X32v/b59nmkacSt9WW0K9Sh9TFi5ZNns6tiF0Gf9KfD4fV/9z33P/e993/3//f95//n//f/9//3//f7173n/ef/9//3//f/9//3//f/9//n//f/9//3//f/9//n//f/9//3//f/9//3//f/9//3//fwAA/3/ee/9/2VKaSr9r/3v3Ur9vnmsaW5dK/Fr7VthOGVv/f/9//3//f/9//3//f/9//3v/e/9/33eeb7dSdkq/c/93tkq/a/9z/3e/Z39fn2MVMppCFzJZOrxG/k4/Vxc2Njo+Vz9Xm0I3NrlC+0o+V5xCfD69Rl9XP1MXLlw6P1efX/9z/3efY19bWTpcOvgtWjp6Pn9ff1+6RphG32t9W/9nHUdYMhcqWzZ8PpxCmz6/Z99n8ymZPlc23UacPvkteCG6JdkpfT5/X99KGzIcMlw6H1P/b/9zv2dUOhMyFTabShc2P1v/b7lCn1//Zxcu1yXYKX0+OjrdTt9z/3f/e/9//3//f/9//3//f/9//3//f/9//3//f/9//3//f/9//3//e/9//3v/f/9//3//f/9//3//f/9//3/+f/9//3//f/9//38AAP5//3//fzxf9TU9W/93e2MZV/93/3v/d/97n2eVQjE6WWP+f/9//3/ed/97/3//f/9//3s6X9hWM0ISOlRC33P/d3tj+FL/d99v/288V59j/E4eUzY2vEZZOjg23U5fX9pKPlfdTh9TmUK5Qnc+/2t6Pn9jP1dfW1g6ukKcQh9TG1O+ZxtTNTZ4PvUtvUZ7Pjk29ym8Rv9z32sbUzxXXlt/Wz9Puz6bOns6vEJ6OhcyFzJYNjcy/3PfZ91GODKeQj8+vC0cNt9KfD74Ldgp+i36LXw+/k7fZ/9zW1c7U9lKVzp5Pn9f/292Pv9n32ezJVo6nUJbPr5KekJ4QjxbOl+db953/3v/f997/3v/f/9//3//f997/3v/f/9//3//f/97/3//e/97/3v/f/9//3//f/9//3//f/5//n/+f/9//3//f/9/AAD+f/9//3+fa9Qx21L/c91vlUa/b/9/XGPbUnhGVD5zQrVSvHP/f/9//3v/f/9//3f/e/97VEbYUlVCXGM8X7dK/3vec1NCfWf/d/97n2f6TvtOmUb0MVc6ukp/Y39jPlv7Tn9f3Up6Plg6f1/aSj5Xm0K9SptGv2c1Nl5bHlc3OhtXEjb8UtQt0y26Rp9jP1OcQhoy1iWaPn9bPVfbSlk6vEYdT59fn18eU9xK/U67RptCFzJaOh9T/2u/Yx9POjafRj8+tykXMtxGNjKUHfkp+im4JfgpvEL/a99n/3f/a/9r/3P/b79jt0L/b99rFC66Rt9rX1s/V39fd0J2PtlSdUbXUltjnWvfd993/3vfc/9//3//f/97/3//e/97/3f/e/97/3v/d/97/3v/f/93/3//f/9//3//f/9//3//f/9//3//fwAA/n//f753/3s4Qh1b/2//dzM+G1s7Y5ZKNj66TlxfvWtZY/53/3//e/97/3//e/93/3f/d9hS2VI8XxtXn2dUQv97/3u2UpVKfWf/e/93fmP7Up9j/3O/a59n/3d/Z11fl0KYPppCf18/Vz5bNDb8Tlk+P18XOn9jv2e/a3lGv2s9X7lOHlubSrpKXlu/Z59jtCXeSjgytCU3Nl9XP1e+Sno+/U7fa/93n2M9Vz5XX1ucRnQh1yk6Nr1CODI3Mno+Ozp9Rv5SuUYTLrpC3kbXJdol2iXYJTkyeTrbRl9XXlf7Sp9b/EraRtpG/28+V/QtHFPfa/9zXlteX35fuEY8W55nXF/YTnZGlko7W55nv2+/a99z/3P/e/97/3v/d/93/3f/e/97/3v/e/9//3v/e953/3v/e/9//3//f/9//3//f/9//38AAP9//3//f/9//VbbTt5v/3eWSl1j/3//e79vv2//d/93/3//f/97/3v/e5xrW2N8Y/93/3ffb5ZGv2uYRv93v2/fd/9/fW/xOXVKnm//e/9732/YTjtf/3P/e79vfWf/c55fPVM/V91KWD77TrlGX1/dTnpC3E7/czxbGlefZ59rHltfZx1bHFefZz5Xn2O/Z39bv2c/V95KOjL5LVw6/04fUzc6HFP/d/93XV89W19bWj6dSp5GfUKdRn9fn19XOvMt+lL/c51fVToULpw+v0ZdNl02vj58OjkynD5+Pjsy+Sk7MjwyPTa/St9OOjpzIT9f/3f/b/9vnWP5Tp9j+k6fY99r/3Pfb59nPFv6TnZC+k76ThtXPFd+X59j32vfa99z/3P/d99v33P/d/93v3NbY51r/3v/f/9//3v/f/9//3//f/9/AAD+f/5//3//d/xWNTp7Y/93XGNcX75v/3vfc/93/3ffb/93/3f/d/9732+WSvAxUz4RMv9v329dX99v/3ffb/9z33f/f/9/dkozQv9/v2//e/97/3eda9hS+FY6X75v3292PhQuu0Z/Y19bPls1NphGFjo/Wx1X2U6+Zztb2U7bTl9jm0o9W/tSd0LaSnhCHFcUMnY6eD4/V3w+Ozo6Nlo6Wj5YOrhGXF/fb/97329WPhc6f2edRpxGcx0/V/9z/2//b5xj/3P/d55j32u/Z71GWjo/V/9vX1u0Jfgt2S1dOjwyGy7aJfwp/S26JXYhtyl5Qt9r/3P/c/9zfl+5Rr9jVjo9V/9z/3f/c/9z/3P/d55nXV/6UrhKdkKXQpdCuEp3RrhOl0p2RnZGt06WSnVKt1JbZ993/3//f/9//3//f/9//3//fwAA/3//f/9//3ufaxQ6+lb/d55rlUb/e/93/3v/d99v2lL7Vp9v/3v/dxtbdUIaU31jVDpcW/93/2//d/93fmO4SlZCulLfc79vlkrXTv93/3v/e/9733P/c/9733f/e35j/E67Rv5Oe0LcSv1SmUZeXz1b/3M7W9hOfV+WPvpO+04+V9tOv2v6TjU62U5VQlVClkrYTp9nn2efZ/1SmkI/V71CvEZWOjtb/3v/e/la8jV3Rn9j/3McU/QtsyWbQl9b/2//b/93v2v/c/97/3v/d/97/3f/d3ZCuU6fZ39j/U56PjkyGi4aLhwu2SW4IdclFy7bRn9Xn1//a79nf18/V79rVz5eX/93/3f/e/9/3nf/f/9//3vfc99znmddXzxb2VbYVvlW2Fb5VhlbW2N8Z/97/3v/f/9//3//f/9//3//f/9//38AAP5//3//f/9/n293RrlO/3P/c9dKvmu9Z/93n2fzMRQ2eEp/Z/93v3MbV11f/3f/b9hKOle/a/9z/3ffc7hOFDq5StIt21K/b79vMz74Ur5v/3veb/97/3P4VlxnXWf6Vp9ju0bdSptGWD4eV/tSl0K/Z/93W1tbW99rfl+/Y15XVjr/a7hGG1f5Tjxf2FJ9aztfXWf/d/97/3ffb7pKmUKbPps+HVO/a/93nWvYUrhS32/7UhtT/2ufX1g6tSkXMl5f/3e/b5ZG+Vb/d993/3vfd/97/3v5VvlW/3f/d/9vf1/9Shcu/0qfX546+SVaMrw+uz7bRpg+FTIdU59n/lIeV99vVz76Vt93/3/fe/9//n//f/9//3v/e/9733P/d993/3v/d/9333f/d/97/3//e/97/3v/f/9//3//f/9//3//f/9/AAD/f/9//3//f993+1Z4Sp9n/3s7W5xj/3P/extXmEp/Z/9733f/e79v2FK3Slxf+VITNp5n/3v/d/93uE4zPt9zv2uYSrlK/3v/dxpX2FKdZ/97/3v/dzpffWd9Z/la/3f/d79nf2O6SplG2k65ShtX/3e/axlTtkb5TvpOf1/aSphC/3McU1U6/3Pfc/97Glv/e99z/3v/d/93/3deX5lCWTZyGf93/3f/d11jEjp9Y/9zPlt4Ppo+v2O/Z/9OODafY79n/3saVxI6O1//f993/3//e/93+FbxNRI6lkq/a99v/3MWMvctf1s6Mjky32d/V/9rXlcUMjU2Vz6aSh1X20o9V99rVz4dV59vv3P/f/9//3//f/5//3//f/9//3//f/9//3//f/9//3v/f/9//3//e/9//3//f/9//3//f/9//3//fwAA/n//f997/3//e39nFTr7Ut9vfWO3Sv93nmdUPp9n/3f/e/9//3//f75v+VbYUrhOn2u/a99z/3v/dz1j+lb/ez1fmEpVPt9zn2v/d/lWlkq/b/97v2+daztfW2P/e/97/3f/b35j+lLZTpdKuE7/e/97/3ffc79rPFscV/1WVz4cU7hGdj5dX99z/3uea55rO2N9a/97/3vfb59rHFd4PppCmkL9Ur9vPl81Pjxb/3P/b59f3EY4Mjk2f1+fZ7pGmEJeW39j2U52QnZG2FL/e/93/3f/e/97v29cY1RClkb/c39f20ofV5tCtSWaQt9r/3P/d/9zv2e5SndGmUraTnY++kodU79rWT68Tn9n33f/d/9//Xv9e/5//3/fe/9/33v/f/9//3//e/97/3v/e/97/3//f/9//3//f/9//3//f/9//38AAP5//n//f/9//3+/bzY+Nj7/d99vt0rfa79rdUIaV3RCOV/+e/97/3f/f99333ffc/93/3f7VrlO/3+fa1VGHF/6UvI12U7fc/97/3vfb3ZGl0r/e/9733M7Xxpb33OdZ/93+FL4Uhpb+VY7X99z/3v/d75v/3v/d11jPVvcUlc+v2d2Pn1f/3f/d/9733P/f1xnfGf/e/97n2sbWxtX2k6fY99rm0a8TllCmUb/d/9z32c1Lns6vkKVIdctv2v/d5lCmUI1NvMtuEY1OjQ6v2//f/97/3P/c99z/3u+a1xj/3u5Tl5f328dV7Mpsy0dV/9332//e/9733NdY11jPFt8W7ZCdzrcRr9nWz69Sj5b/3f/e/5//X//f/5//3//f/9//3//f/9//3//f/9//3//f/9//3//f/9//3//f/9//3//f/9/AAD9f/5//3//f/9733eZSvQ1f2f/d11fO1f/d99v+VIZV3pr/3/+d953/3v/e/93/3s9YzVC0jFWQl5n/3scX1RCnmd9Y99v33MbV59n/3ffcxQ6G1vfc/93/3u/b9ZOnWu8a3pjOV9bY3xr/3v/f/97/3v/e/97/3d+Z59r/FYdW59nnmP/c35n/3v/e/9/33ffd75znm//e79vXGN+Z79v/3Pfb/5W9zXVMb9v32u/Z/pKuT57Or5COja1KVc+n2f/bx1TNzYVMrlGXls9W79r/3Pfb99v/3v/e/9333P/e/93Ezq/b/970zH0NblOl0aXRr9v/3f/e/97/3d+a/93/3OdX5hCWTr/Tt9rOjqbRp9n/3f/e/9//n/+f75//3//f/9//3//f/9//3//f/9//3//f/9//3//f/9//3//f/9//3//fwAA/n/+f/9//3//f/97f2cVOphGn2v/d7hK/3P/e99v/3v+d/97/3v/e/97/3v/dxtbFDpWQtpSuU48X79v/3f/e/9z/3e+a7dK8jUbW99z/3ufaxQ6+lL/d/93/3f/c71v3W//e/97vW//f/9//3v/f/9//nf/f/9//3vfc5hK+1obV/pSdkZ9Z/97/3v/e/97v3e+c55v/3//f993/3ffc/93n2s2PhY6eUrbTt9v32fRIZk+ejp6Op9nn2vaUrlSv2f/a19beT5fW99r32v/d11fdT51Plxf/3v/d/93/3fYUjxf/3t/ZzU++1a/bzxft06WSp5r/3vfc/93/3/fc/93/3e/Z/xO/k7fSp9jOTodU35j33P/d/9/3nu+e757/3//f/9//3//f/9//3//f/9//3//f/9//3//f/9//3//f/9//38AAP1//n//f/97/3//f/93Nj42Pp9r/3f6Vn1jvmv/d/93/3v/e51rtk40Pr9v/3s2PhxbmEbaTtpOuE7fb/93/3P/c99v+FLxMZ9r/3f/d99v/3efZ1ZCl0Y7W99v/3v/d/97/3f/d/9//3v/e/9//3//f/9//3//e/9733d1Sr9v2E63SjtfO1//d993/3++c997/3tcZ793/3/fd/93/388YzM+8jX7Wr9vl0a4Sv9vv2NWNrIheD4eV/93/3scX9MpeT6/Y19XNjYdT/9r/2s1NlU6MzYzOjtb/3P/e99vt0q/a99z2VITOjxf/3v/d1xjtk4SOvlW/3f/e/9z/3v/e71v/3f/d/xOekJ7Ph9TODbcSl5f32//d/97vnf/f/9//3/ef/9//3//f/5//3//f/9//3//f/9//3//f/9//3//f/9/AAD+f/5//3//f/9//3u/c15jmUr8Vv9zv29UPt9v/3vfc/97XWO/a3ZC8zWfa/97Pl+5Thxb+1KXRn5j/3f/c/93/3M6W1M+fWP/d35j21K5Sn9n/3v/c7hKVD6eZ51r/3v/f/97/3v/f/9/33v/f/9//3//f/9//nv/e/9733e+b5ZKXGP/e/93/3ffd79zO2M6Y9hWXGv/e/9//3vfcxtfEj4aX993/3//e51rXV+YRt9rv2eXPhMyfmP/e79333fbTtQpeT79Th1PmkKaQp9fdz6fX1U6+lISNt9v/3tbX7hK/3ffb1U+l0q/a/97/3f/d99zGld1QvpWv2v/c/93/3//f/97/3ffb7lKFjI4Nr1CWjpaPh5X/3P/d/93/3v/f/9//3//f/9//3//f/5//3//f/9//3//f/9//3//f/9//3//fwAA/n//f/9//3//e/9//3e/bxU6eEb/d99zuEr5Uv97/3e4SphGX2OfZ1Y+n2ffb/97PVt/Y/9332/fa99rOlf/b/93W186W/93XWPyMVY+mEbaTp9n/3P/d31jMzb4Ur9v33P/f/9//3//f/9//3/fe713/nv+f/9//3//f/93vnO3Tp5r/3v/e993nWvYVlRG33ffd/97/3+/b31r2FLRNZ9v/3ved/9//3//e55n2k78Ut9r/3P/b99v33f5WtE1v29/X9Qp1CmfY79jNzbbRhUuFTI1Nn5jdULfb55rt06fZ/932k5UOjtf/3f/e/93/3vfc79r+lLRLXY+n2P/b993/3/+e/9//3vfb9lK9S17Pn0+OzadQl9b/3P/c/93/3v/f/9//3//f/9//3/+f/5//3//f/9//3//f/9//3//f/9//38AAP9//3//f/9//3//f/9//3e5ThU6f2ffc59rlkb/c/93V0LbTv93f2PzMXdGf2f/e/9z/3f/c/9v/3caU1Q6/3P/d/97/3P/e3VC2VL/c/9zmEa5Tv9732//c79ndkISOvlWnmv/f/97v3ffd/9//3//f/9//3/+e/9//3v/e/93O19cY1xjO199Z79v/3v/e99zv2//e79zt1LyOfla/3v/e/97vG//e/57/3v/d59rmkZXPn1f/3f/e/93XWfSNfQ1/FLbSjY2HlPfZ39bNjL8Sh1P+0pVOpdG/3c7X/pS/2/fa1U6l0b/c/93/3//e/93/3vfb7lKl0J2OvlK/2//f/9//3/de/57/3vfb/tSWj6eQl0+Gi6cQp9f/2//c/97/3//f/9//3//f/9//n//f/9//3//f/9//3//f/9//3//f/9/AAD/f/9//3//f/57/3//e/97n2uYShQ633P/d/lSGlv/ez5fmUb8VjY+d0YbW/93/3f/d/9z/3f/d9dKVDp9X55j+VL/e/9z/3fyNX5j/3f/c1U+f2P/c/9332//d79rXV+3TpZO2FKfb/9//3/fe993/3v/f/97/3v/e/9//3v/e/97/3vfc99z33P/d993/3u/b1xjdUoSPnVKnm//e99z33O/bxlb/3v+d/9/33P/d59nmUK4Rr9n32v/c/93XmN3RtItNTpfW9tGHU//a39b9CUdT/9rv2f/c/9zl0p+Z99v/FIUNjtb/3f/d/93/3v/e993n2tdX7lK+kp+W99r/3vff/9//3/9e/5333Ofa5tGv0p9QhsyGTK7Qn9b/3P/d/9//3//f/9//3//f/9//n//f/9//3//f/9//3//f/9//3//fwAA/3//f/9//3//f/57/3v/d/97XmPSMT1f/3c8X7dKv2//d5hKmU6YTt9333P/f/97/3v/e/9/GVs0Pl1f329WPjM6O1v/d99vfWN1QjtbGlczOn5jv2ccV9lKv2v/d/9332/4VlNCEzp3Svpan2//f993/3v/f/97/3//e/93v2/fc79v/3f/e/9//3e/b55rdUbxOXZKfWv/e/97/3//e99rPleXQt9v/3f/e99z/3P/c39f20pWNnc6HFP/c/93/3s8X/pSv2s+VzYy/UrfY59feDr8Tv9z/3fZTvpS/3v/czY2l0a+a/97/3//f/9//3//e/93n2f6TtlGflvfa/9/33f/f/9//3//e/9/33NfY/5WvkqdRns+Fi6aPr9j/3P/e/9//3//f/9//3//f/9//3//f/9//3//f/9//3//f/9//38AAN9//3//f/9//n/+f/97/3v/e99zNj42Pn9rv2/ZUtlS33ffd79z/3vfd/973Xf/f/9//3/edxI+uE6fbxU6mUrfb/93nmffb99vdUZTPpVCfWPfa/93dj7aTv9zf19+X/93/3v/e31nl0o0QhQ+ND63UvlaOl9cZ35n33Pfc/93/3e/b1xjG1u3TnVGVEJVQjxfnmv/e/9//3f/f79zNT6fXz9TWDodU9tOuk5XQnhCFTJ5PjgyFy5ZNlk2mz6/Z99z/3//e79vuUrSJbMhVzL/Z19Xu0L8Tl5b+1J/Z99vmkqRJRxb/3ved/9//3//f753/3//f79vn2f6TpY+O1efa/93/3v/e71z/3v/f/9//3tfZ91SH1feTlk6Fi6ZQn5j33P/e/9//3v/f/9//3/+f/9//3//f/9//3//f/9//3//f/9/AAD/f/9//3//f/5//n//f/97/3//dz5fFDr7Vr9vn2u4Tn5r/3//f/9/3Xv+f/5//H/+f5tz/399a3dOV0aaTr9z33N+ZxM2XF/fb/97/3P/d/93/3MaU7hGPVf0MTc6uUq+a/5z/3f/d/97/3v/d59ruVK4TpdKND4UOvQ1FjoVOhM6Mz52RrdOGldcX79v/3f/e79v/3v/d1xjnmv/dxxX0yH2IdclGTJ6PrxOHVfbTl9b/kr4JZYZ+iW3HTkuv2P/e79zv28bW5hCdz5XNvQlWDLfY79jNjYVMhxT/3v/c/QxFTrfc/9//nv+f/9//3//f793/3//f79vn2N9X5ZC2EpdX99z/3f/f/9//3v/e/9//3t+Z9tWHlcfV5xGFza5Shtbv2//d/9//3//f/9//3//f/9//3//f/9//3//f/9//3//fwAA/3//f/9//n/9f/5//Xv/f/97/3v/e9pSFDpeY99zn2t3Tp5v/3v/f/5/vHvbe/1/23v/f957/39+b/tev3P/e993HVs1Pp9n/3v/d/9z/3f/d99rdUKwKRQ2ukr0MV1f/3v+e/93/3v/d99zv3P/e993/3v/d99zv2u/b79r3288X55r32//d/93/3f/d/9333O/a99vPFsTOjxf/3t/Y5IdFyr2JRcu3Uq/a99r+06fY99r/0o7MjwyGi74KbxCn2v/f/97t0qXRv9zv2N4Pjc2eT5fVx1PFjL9Ur9nmkbbTp9r33P/d/57/3/+f/5//3//f/9/33f/e/9732/faxpTuEp2Rjxf/3v/f99z/3/fc/9/v2+YSttOv2t/X3o+1C2ZQj1b32//d/9//3//f/9//3//f/9//3//f/9//3//f/9//38AAP9//3//f/5//3/+f/5//n//f/9//3/fd7lSmEr/c99zG1t2Sv97/3//f/9//n/+f/9/3X/+f/9/3nf/f/9333N/Z3pKOUJZQrtOXmPfc/97/3vec1Q+2lLfbzY62lLfc/5//n/dd993/3+fa9pO/3f/e99z/3v/d99z/3f/e/93/3u/a/97v2v/c79r32//d/9zmEafZ5lGNTZWPv93f18VMhUyPFf/b/93/3ffbxU2Vzr/d/9vPldYOptCWzpbPj1X32v/c35jdUbYUp5r/3t/Zx1beUIXMv9OWzY6Ljkyv2f/c/97/3f/f/9//3//f/9//3//f/9//3//e/9//3v/d31j2VKWRvlSfWP/c/97/3v/b/97n2N3Ph1T/3N/W3w6WzJ6OhxT32//e/9//3v/f/9//3//f/9//3//f/9//3//f/9/AAD/f/9//n/+f/5//n/+f/9//3//f/97/388Y1U+21L/e/9zND48X/9/vnP/f/9/vXvdf/9//n//f/97/3veb/97n2s3PjlCFzrdVn9r/3v/d/9333Ofa99zPV93Rp9r/3vcf/1//n//f99zPV8VNp9rf2deY/lSv2+dazlb/m//bxlX/3f/c7hK8jG4SndC32//c9pKmEJ4QvtONTafY/9vPlvZTv9z/3v/c51nVj4VNvY1Hlf/d/9z2U4dVz9X3k54PtlK/3f/e99zVEaWTn1r/3ufb1g+9i2+Rlsy+iUZLn9f/3f/e/97/3v/f/9//3//f/9//3//f/9//3//f/9/33P/d79vXF+4SrdK+lJ+Y/9z/2//d/9z+06XPj1T/28/U75COTJYNtpKfWPfc/9//3//f/9//3//f/9//3//f/9//3//fwAA/3//f/9//n//f/5//3//f/9//3//f/9//3d3RjU+32//d7hKVUJbX99333fed/9//3//f993nW87Y1xj/3vfcxtbEzr6Vjxf/3v/d79vlkbYUlxf/3//e79vXF/fc/9//3/cf/9/33v/f79vkSXUMVhCFjr9Wv93uk6ZSv93uEq3Tr5vfWfQMVRCfmeXRj1f/3OfZxQ20i1/Y3dCPVvfb/9732//e75r/3vyMZpG3lJaQvYx32//d/9v/3f/e39jPVv/c/9zfWP/d/93Gl+ea993PVv8Uj9XH0+2Ibcd1yUcU79r/3//e/9//3//f/9//3//f/9//3//f/9//3//f/9//3v/e79vXGP5VtlSuE4bV79r/3f/c59juUb7Tv9z32t/X/1OWD43Nng+f1//d/97/3f/e/9//3//f/9//3//f/9//38AAP9//3//f/9//n//f/5//3//f/9//3/fe/97nmt2QvpS/2/fa68pEjbfc/97nWv/e79z/3+ea5ZKsC0TNv9z32/fc3xnvWv/e/93nmd2RhU+NkJ3Rt9z/3f/e/9733P/f/5//n//f/9//3v/d/QxkimSKZIp33P/exc6ekY/Xzc6O1++b99zMz5cY/972VIbW/9z/3uXShM232+fZ59n/3f/c/9z32//d/93f2f2Nf9WX2NYPjxb/3P/c/97O1vYTvlOnmP/d/9733P/e59r/3vZTtpO32//d5tCkx0YLhcyVj58Y/93/3v/f/9//3//f/9//3//f/9//3//f/9//3//f/9733P/d/9333NcYxpX2E6XRnZCXV9eX1U6VT7/d/9z/3e/az5bekJZOrxGX1vfa/9z/3v/f/9//3//f/9//3//f/9/AAD/f/9//3//f/9//3//f/9//3//f/9/33f/e/97XGOXRrhG/2//bxpTtkbfb/97/3f/d/93dkbzNfxWNTqaSl5f/3v/e/57/Xf+dxlXd0Z/a79vV0Lfc/973nPec/97/3v/e/9//3f/d/93/3P7UvQ1Nj6aTt9333e8Tvc5Wj67Tv9//3v/e3RGGlvfc/paVUL/e/93XWcbW/9//3vfc/93v2//e1ZCG1f/e99vf2d4Rt9zf2d8Z95z/3vebzM++VaXStAt33P/e99v32//e/pSuErfb/93Plv1MVg6X1vbSrhKfWf/e/97/3//f/9//3//f/9//3//f/9//3//f/9//3//f/9//3v/f/9333O/bzxfO1/ZUlVCdkLZTl1fnmv/f/5733e/a39f3kp7Ojgyn1vfZ/9z/3v/e957/3//f/9//3//fwAA/3//f/9//3//f/9//3//f/5//3//f/9/33f/f79vGlc0NvpK/3P/c7dGPFv/d99z/3f6UtItHVv/d5lGFTb7Vr1r/XP9e/tz/nvWUplO/3ffcz5f33P/e91vF1dbY/93/3v/f79z/3v/d/93fmN2QvpW33e/c99z/FZXQtxOmUaea/9733cZW5ZO/3t9a7dO/3ffc/97/3eea/9733M9Y/U1m0r8VjU+/3f/d99vdkZ9Y/97/3P/e/97nWsSOp9rv2+WSvI1l0q/a/93n2dVPp9j/3c9VzU6d0J/Y79rv299Y/93/3v/e/97/3//f/9//3//f/9//3//f/9//3//f/97/3//f/9//3v/e/97/3//e79vfWeea1xfXGO/b/9//n/9f/53/3e/az9bvEJaNlk2/EqfX/93/3v/f/9//3//f/9//38AAP9//3//f/9//3//f/9//3//f/9//3//f/9//3v/f55rNDYTLn5f/3O/Z5ZCl0b/d99v2k5eX/97PVs1OttOv2//e/53/3/bb/53tk6XSttS/Fb/d/93/3f/d3JC+FL/d/97/3ffc/97/3f/c/9znWe9b/97/3//e1tjW1//c7dK+Fb/d/9//3c7Y99z/3//e/9/33P/e/97Gluea/9/PV+TKZtKmUo1OthOvmv/f99zvm//e/93/3v/d1tjVUaXTt93v28zPn1j/3tdX5hGn2P/d35fNDqXRp9n/3f/d/97/3v/e/9//3v/f/9//3//f/9//3//f/9//3//f/9//3//f/97/3v/e/9//3//f/9733P/e/9/33f/d/97/3v/d/9//n//f/9//3efZ39fP1dZNlk63EpfW99z/3v/f/57/3//f/9/AAD/f/9//3//f/9//3//f/9//3//f953/3v/f/9//3vfcxpT0Sk1OjxX/3efZ3ZCPV/fc/9333NdYxM62VKfa/97/3e9a/93/3v/d95v2FITOrhO/3v/d/93e2MxPpxn/3v/d5hKEzbaTn1f/3f/d/93/nv+f/1//Hf+d/973m//d/93/3v/d99z/3vfc/97/3f/d/lWlkr/d5ZKdkbfc99z21KZSh1bEzZVQt9z33P/e/97nW98Z/97/3//e11n8jnYVr9z33f/d35jl0K/Z/9v32t2PtEtXF99Z/9//3/fd/97/3v/e/9//3//f957/3//f/9//3//f/9//3//f/9//3//f/9//3//f/9//3v/e/9//3++c/97/3//e75z/3//f/573Xf/e/97/3vfb59nP1u8Svc1ODr7Ut9v/3f/e/97/3//fwAA/3//f/9//3//f/9//3//f/9//3//f/9//3//f/9//3v/e9pONTqYSp9n/3e/a7hKv2vfc/93+Vb5Vv93/3//e/93/3u/b99z/3+/b/93/3f/d/97/3eda1RCt07fc/97/3c2PndG2U51Qp1n/3f/e/17/X/9f/5//3v+c/9vnWP/d99v/3f/d7hOG1f/d/9z/3dcX9Atnmc8XzM62E7fb/9z91Kea/9zv2/fc99zv288XzVCd07fd/9//3v/fzpjdUrfd/97n2s0On5j/2/fa7hGNDqWRp1n/3//f997/3//f/9//3//f/9//3//f/9//3//f/9//3//f/9//3//f/9//3//f/9//3//f/9//3//f/9//3//f/9//3//f/97/3v/e/9//3v/f/9//3//e79zn2/+Wjc6Vzo8U/9r/3P/f/9//38AAP9//3//f/9//3//f/9//3//f/9//3//f/9//3//f/9/v3P/dz1fND41Pp9r/3t+YzQ+XGP/d/97/3v/e91z/3/fc1dCNz7dVh1bPF//e/97/nfdc7ZOt05UQjtf/3v/c79vVkK4SvpSt0q+a/93/3v+f/5//n//f71vlkoaU1U++lLZTv9v/3fZTlU++U7/e/93328SNjM6VUKwLbhO/3v/d1hfWl+/b99z/3v/exxbFDpWRlZGn2//e99z/3//e/97/3c8Y7hK+lL/d79n8i3QKdhOv2//f/97/3//f/9//3//f/9//3//f/9//3//f/9//3//f/9//3//f/9//3//f/9//3//f/9//3//f/9//3//f/9//3//f/9//3//f/93/3v/e/9//3//f/9//3//f997f2e6TlY6uEJdU/9r/3f/f/9/AAD/f/9//3//f/9//3//f/9//3//f/9//3//f/9//3//f997/3/fe9lWVUKYTp9r/3v/d7dO11L/d/9/3XP/f/97ulL2OZxOGD72OTxf/3/8c/17/3u+b35nuU64Tt9z/3e/azQ+l0Z2RrZKfGP/e/9//3/fe/9//3/fd7ItvErUKZlGNTr/c/9z3292QlU+nmPfa/93OldUPr9r+VIaV79v/3f/e/9//3v/e99z/3tUQhpb33f8WplOf2vfd/9//3v/fxxfdkZ+Y99v/3f6UvEtuE6+a/9//3//e/9//3/ef/9//3//f/9//3//f/9//3//f/9//3//f/9//3//f/9//3//f/9//3//f/9//3//f/9//3//f/9//3//f/9//3//e/93/3v/f/9//3//f/9//3//f/97v288V7lC20IdT75r/3//fwAA/3//f/9//3//f/9//3//f/9//3//f/9//3//f/9//3//f/9/33f/e11nND40Pr9v/3P/exlbtk6ca/9//nt8axQ6X2Ofb/Y1Nz6/b/97/XeZZ/1z/3f/e/93v2/fc/97fGO3SjtbXF+ea/93/3//f/9/33//f/9//3v2NVtCe0JXOjU6/3P/b/9zuEp1PnVC32//e1xfMzqeZ55rfWf/e/93/3uea/lWv2//e/971lIxPt9zn2s2PnlKv3Pfd79vuU53Qp9r/3f/dzQ6dkZcX/93/3v/e/97/3//f/9//n//f/9//3//f/9//3//f/9//3//f/9//3//f/9//3//f/9//3//f/9//3//f/9//3//f/9//3//f/9//3//f/9//nf/e/97/3//f/9/33//f91/3X/+e/9//3N/W9xGukL4Vpxz/38AAP9//3//f/9//3//f/9//3//f/9//3//f/9//3//f/9//3//f/9//3//e9hSEjoTNvpS32//e75rtk4YW/9/nm9dY/93v3N3Rn9n/3v/d/97tUo5W99znmv/e/97/3f/e/93nWv/e/93/3//f/9/33v/f/9//3+/e/9/ekr4Nf9S9TEUNv93329+Y1Q+Gld0Qjpbvm//e75v/3v/d75v33P/e/97f2sUOl1j/3v/d9xvUD7VUv93f2efa/97f2f7VtpOv2v/e79rVkLRLZdK/3f/e/97/3//f/9//3//f/9//3//f/9//3//f/9//3//f/9//3//f/9//3//f/9//3//f/9//3//f/9//3//f/9//3//f/9//3//f/9//3//f/9//3v/f/9//3//f/9//3//f/1//Xv+d/9332+fYz1b+Vqcc/9/AAD/f/9//3//f/9//3//f/9//3//f/9//3//f/9//3//f95//3//f/97/3v/dxpXMzYTNvpSfmP/d99vt062Tt93/3v/d/93nmv/d/97/3e/axI6fWPfc7dOGVv/d99z/3f/d/93/3ffc99z33f/f/9/33//f99/v3u/dx1bFTJ/Y5hGl0bfb/97XF+2Tv9zvWveb/93/3v/f99z/3//e/9/33P/e59rV0K5Tt9zvGv/e3ljk0aeZ/93n2s+X1U+2U7/d99vf2PSLVU+dka/b/9733f/f/9//3//f/9//3//f/9//3//f/9//3//f/9//3//f/9//3//f/9//3//f/9//3//f/9//3//f/9//3//f/9//3//f/9//3//f/9//3//f/9//3//f/9//3//f/9/3nv/f/9//nffc/93/3ffc51v/3//fwAA/3//f/9//3//f/9//3//f/9//3//f/9//3//f/9//3/+f/1//n//e/9//3v/d31fuEZWOhxTv2v/d/9zXWN1RnxjnGv/f/97/3f/d/9/ulKZTp9rGlsROptn/3v/f1tjW2P/d/9//3//f/9//n/+f/1//X/9f/5//nu8a1pb/2/fb11j/3f/e99z33P/f/9//3//f953/3v/e/9//3//e/9/fWdWRvU5N0K/b/97/3v/d51n/3f/cz1buEp6X/93/3MdVxUyNTobW99z/3v/f/9//3//f957/3//f/9/33//f/9//3//f/9//3//f/9//3//f/9//3//f/9//3//f/9//3//f/9//3//f/9//3//f/9//3//f/9//3//f/9//3//f/9//3//f/57/3//e/93/3v/f/9//3v/f/9/3nv/f/9//38AAP9//3//f/9//3//f/9//3//f/9//3//f/9//3//f/9//X/9f/5//3/ec/93/3v/d/9zG1N3QphGf2P/e79rv2uURhdXumf9c/93/3P/d7pOHl//d3ZGdEb/e/93v29UQhlb/3f/d/9733f/e5xz/nv+f/5//Xv/f/93/m//c/9z/3f/d/97/3u+b/9/vm//e953/3//e/9//3//f/9//3//e3xrl04+Y1dGf2f/e99z/3P/ez1b2k48V/9v/3O9Z3ZCVj41PvtW/3v/f997/3//f/9//3//f/9//3/ff/9//3//f/9//3//f/9//3//f/9//3//f/9//3//f/9//3//f/9//3//f/9//3//f/9//3//f/9//3//f/9//3//f/9//3//f/9//n/+f/57/3v/e/9//3v/f/9//3/+f/5/3nv/f957AAD/f/9//3//f/9//3//f/9//3//f/9//3//f/9//3//f/9//3//f/9//3//f/9//3//e/93PGMUOhQ2+1Lfa/9v/3f4TrVGWlv/c/93/3M9W1ZCmEoTOlxj33P/d99zFDpcX/93/3P/c99v8TEzOthSvm//e/97/3c8V79r32ufZ/93/3v/e31nt06eZ/97/3P/d/97/3//e/9//3//f/9//3//e1xjdUa4Tp9r/3v/c59ruEraTp9n/3P/c35bVDrQMZZOfm/fe/9//3//f/9//3//f/9//3//f/9//3//f/9//3//f/9//3//f/9//3//f/9//3//f/9//3//f/9//3//f/9//3//f/9//3//f/9//3//f/9//3//f/9//3//f/9//3//f/9//3//f/9//3//f/9//3//f/9//3//f/9//3//fwAA/3//f/9//3//f/9//3//f/9//3//f/9//3//f/9//3//f/9//3//f/9//3//f/9//3/fe55vXWN3RtItVzp/X99r/3Pfa/lOdUI7W99v/3O/axtbfmf/e/93/3u4TnZGXF//d/93v2u4SjQ62U6WRhpT/3e/a11bFTL2MbUpmkZcY/97/3dcYzQ+nmeeZ5VCnGf/d/97/3v/e/9/33//f793/3eeb31nv2//e59ruEpVPl1f32//d/9v/E42NpdGGl+dc99//3/ff/9//3//f/9//3//f/9//3//f/9//3//f/9//3//f/9//3//f/9//3//f/9//3//f/9//3//f/9//3//f/9//3//f/9//3//f/9//3//f/9//3//f/9//3//f/9//3//f/9//3//f/9//3//f/9//3//f/9//3//f/9//38AAP9//3//f/9//3//f/9//3//f/9//3//f/9//3//f/9//3//f/9//3//f/9//3//f/9//3v/f/97f2d3RhU2NTY8V79n/3v/c11fuEbZTl1f/3u/b/97/3P/c/97dUISOhtbfmf/e/93d0aYSt9vGle3Sv93/3tdXxU2mka9TtxSW2P/e/9/nm80Pn5nn2t2Qn1n33P/f/9//3//f/9//3//f/93/3f/e79v2VLZUhtbn2f/d/9zPFuXQvMtd0KfZ/9//3//f/9//3//f/9//3//f/9//3//f/9//3//f/9//3//f/9//3//f/9//3//f/9//3//f/9//3//f/9//3//f/9//3//f/9//3//f/9//3//f/9//3//f/9//3//f/9//3//f/9//3//f/9//3//f/9//3//f/9//3//f/9//3//f/9/AAD/f/9//3//f/9//3//f/9//3//f/9//3//f/9//3//f/9//3//f/9//3//f/9//3/ee/9//3//e/97/3c9W1Y+8zHaTl5fn2f/c/9zPVvZTlU+fmOeZ/9z32//d55nfWf/c/93/3v/e1VC+Vb/d75rvWt8Y99v/3MTNvQ1Vz5WQt93/3//f79zbikUPnZGVD7fc/97/3v/f/9//3++e/9/v3P/d59r+VaXShtbn2v/d/93XV92QhM2sCl3Rr9r/3v/e/9//3//f/9//3//f/9//3//f/9//3//f/9//3//f/9//3//f/9//3//f/9//3//f/9//3//f/9//3//f/9//3//f/9//3//f/9//3//f/9//3//f/9//3//f/9//3//f/9//3//f/9//3//f/9//3//f/9//3//f/9//3//f/9//3//fwAA/3//f/9//3//f/9//3//f/9//3//f/9//3//f/9//3//f/9//3//f/9//3//f/9//3//f/9//3//f/97/3vfc7pOeEL0NRU6PVu/b/9z/3d+Yzxb8THYTr5rvmv/c99v/3f/e/53OV8xOhhb/3//d/57/nf/e/93tU74UjtbNEKfc59z/3vfe1RCt058Z99z/3f/d/97/3v/f/9//3//f39ruEp3Rjxf/3f/d99z33OXStEx8jWWSjtf33P/f79z/3//f/9//3//f/9//3//f/9//3//f/9//3//f/9//3//f/9//3//f/9//3//f/9//3//f/9//3//f/9//3//f/9//3//f/9//3//f/9//3//f/9//3//f/9//3//f/9//3//f/9//3//f/9//3//f/9//3//f/9//3//f/9//3//f/9//38AAP9//3//f/9//3//f/9//3//f/9//3//f/9//3//f/9//3//f/9//3//f/9//3//f/9//3//f/9//3v/e/97/3//dx5fV0JXQjY+FDq5St9v32//c55jXV+3RpZGtkZbX95z/3v/e/93nWvfc/93/3v/e/533XP/d1pfUz7wMZZKv3f/e/9//388Y55r/3P/d/93/3v/e/9//3c8Z1ZKFEL7Vp9n32/fc/9z/3f6VtEx0TGXTvpanm//e/9/v3f/f/9//3//f/9//3//f/9//3//f/9//3//f/9//3//f/9//3//f/9//3//f/9//3//f/9//3//f/9//3//f/9//3//f/9//3//f/9//3//f/9//3//f/9//3//f/9//3//f/9//3//f/9//3//f/9//3//f/9//3//f/9//3//f/9//3//f/9/AAD/f/9//3//f/9//3//f/9//3//f/9//3//f/9//3//f/9//3//f/9//3//f/9//3//f/9//3//f/9//3//f79z/3//e/9/X2e5TlZCVkLzNdlOPFv/d/9332v/bztX2EpVQjQ+2VJeY/93v2/fc/9732//e/97/3f/e99z32//e/93/nf/f993/3f/d/97/3ffc15juE5UPnVGt1JcZ/9332//c/97/3McWzQ+8zU0Plxj33v/f/97/3/fe997/3//f/9//3//f/9//3//f/9//3//f/9//3//f/9//3//f/9//3//f/9//3//f/9//3//f/9//3//f/9//3//f/9//3//f/9//3//f/9//3//f/9//3//f/9//3//f/9//3//f/9//3//f/9//3//f/9//3//f/9//3//f/9//3//f/9//3//fwAA/3//f/9//3//f/9//3//f/9//3//f/9//3//f/9//3//f/9//3//f/9//3//f/9//3//f/5//3//f/9//3//f/9/33f/e/9/33efa/pWdkbzNfIxVT6fY79r/3f/c/9z/3d/Zx1bV0JXQrpO+1baUn5jXF99Y79rn2efa99vv2++b3xrXGPZUttSWEJYPnlCeUb8Ul5f32//d/93v2//d99vf2PaTnZCFDp2Rhtbv3P/e793/3//f997/3//f99//3//f/9//3//f/9//3//f/9//3//f/9//3//f/9//3//f/9//3//f/9//3//f/9//3//f/9//3//f/9//3//f/9//3//f/9//3//f/9//3//f/9//3//f/9//3//f/9//3//f/9//3//f/9//3//f/9//3//f/9//3//f/9//3//f/9//38AAP9//3//f/9//3//f/9//3//f/9//3//f/9//3//f/9//3//f/9//3//f/9//3//f/9//3//f/9//3//f/9//3//f/9//3//e/97/3f/e/93PF+YSlZCVj54RtpOX1+/a/9z/3P/e/93/3O/a59nXV9bW/hS9062RpZCl0bZTrlKuU53RndGmUYdV39j32//b/93/2//c/9z/3ffbz9f3FI1OtIt0i1VPj1f33P/f/97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e/97/3v/e/97v289X9pOVj5WPjY+NTq4SvpSPV+/a99z/3f/d/93/3P/b/9z/3f/b/9z/3P/c/9z/3Pfb/9z/3P/d/9z/3Pfa55jPFe4RhQy1C2SJbMpV0L7Vp9r/3v/e/9733f/e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n//f/9//3//f/9//3//e/97/3/fc39nHVu5TvQ1FTr1NfY1FzY5PlpCm0qaRh5bHVd/Y79rv2u/a99vv2v/c99v32+fZ19f/VKbRlk+9TH0MTU68i3yMVU++lKfZ/9z/3f/e/97/3v/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+f/5//n//f/9//3//f/9//3v/e/97/3v/d/97/3u/c15jHVuaSllCOD44PhY6FjrUMdMx9DEVOhU2Njo3OjY68TERNvIx8zHUMdUx1C3VMbMtV0JdX79v32//c79v/3f/e/9733ffd/9//3//f997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+f/9//n//f/9//3//f/9//3//f/9//3//e/9//3//f/97/3v/e/9733Ofa11jGlvYUvhS1063SpdKuU6XSthO2E76VvtWPV9/Z79v33P/f/97/3//e/93/3v/e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+f/9//3//f/9//3//f/57/3//f/9//3vee/57/nv/e/97/3//f/9//3v/e/97/3v/e/9//3f/e/97/3f/d/93/3f/e993/3v/e/9/33ffe/9//3//f/9//3//f/9//3//f/9/3nv/f/9//3/+f/9//3//f/5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+f/5//n/9f/5//3/+f/9//3//f99733/fe/9//3//e953/3//f/9//3//f/97/3//e/9//3//f/9//3//f/9//3//f9173n//f/9//3//f/5//3//f/9//3//f917/3//f/9//3//f/9//3//f/9//3//f/9//3//f/9//3//f/9//3//f/9//3//f/9//3//f/9//3//f/9//3//f/9//3//f/9//3//f/9//3//f/9//3//f/9//3//f/9//3//f/9//3//f/9//3//f/9//3//f/9//3//f/9//3//f/9//3//f/9//3//f/9//3//f/9/AAD/f/9//3//f/9//3//f/9//3//f/9//3//f/9//3//f/9//3//f/9//3//f/9//3//f/9//3v/f/9//3//f/9//3//f/9//3//f/9//3//f91//n/+f/5//H/+f/1/3Hv9f/9//3//f/9//3//f/9//3//f/9//3//e/9//3//e/97/3v/e/9//3//f99//3/ff/9//3//f/5//3/df/9//n/+f/5//n/+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MAAAAiAAAADAAAAP////8iAAAADAAAAP7///8nAAAAGAAAAAMAAAAAAAAA////AAAAAAAlAAAADAAAAAMAAABMAAAAZAAAAAAAAABQAAAA/wAAAHwAAAAAAAAAUAAAAAABAAAtAAAAIQDwAAAAAAAAAAAAAACAPwAAAAAAAAAAAACAPwAAAAAAAAAAAAAAAAAAAAAAAAAAAAAAAAAAAAAAAAAAJQAAAAwAAAAAAACAKAAAAAwAAAADAAAAJwAAABgAAAADAAAAAAAAAP///wAAAAAAJQAAAAwAAAADAAAATAAAAGQAAAAJAAAAUAAAAPYAAABcAAAACQAAAFAAAADuAAAADQAAACEA8AAAAAAAAAAAAAAAgD8AAAAAAAAAAAAAgD8AAAAAAAAAAAAAAAAAAAAAAAAAAAAAAAAAAAAAAAAAACUAAAAMAAAAAAAAgCgAAAAMAAAAAwAAACcAAAAYAAAAAwAAAAAAAAD///8AAAAAACUAAAAMAAAAAwAAAEwAAABkAAAACQAAAGAAAAD2AAAAbAAAAAkAAABgAAAA7gAAAA0AAAAhAPAAAAAAAAAAAAAAAIA/AAAAAAAAAAAAAIA/AAAAAAAAAAAAAAAAAAAAAAAAAAAAAAAAAAAAAAAAAAAlAAAADAAAAAAAAIAoAAAADAAAAAMAAAAnAAAAGAAAAAMAAAAAAAAA////AAAAAAAlAAAADAAAAAMAAABMAAAAZAAAAAkAAABwAAAA4wAAAHwAAAAJAAAAcAAAANsAAAANAAAAIQDwAAAAAAAAAAAAAACAPwAAAAAAAAAAAACAPwAAAAAAAAAAAAAAAAAAAAAAAAAAAAAAAAAAAAAAAAAAJQAAAAwAAAAAAACAKAAAAAwAAAADAAAAUgAAAHABAAAD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AAAABUAAAAJAEAAAoAAABwAAAA4gAAAHwAAAABAAAAVVXGQb6ExkEKAAAAcAAAACQAAABMAAAABAAAAAkAAABwAAAA5AAAAH0AAACUAAAAUwBpAGcAbgBlAGQAIABiAHkAOgAgAFIAVQBCAEUATgBZAEEATgAgAEgAVQBOAEEATgAgADEANQAwADEANgAxADAAMAAxADUABgAAAAMAAAAHAAAABwAAAAYAAAAHAAAAAwAAAAcAAAAFAAAAAwAAAAMAAAAHAAAACAAAAAYAAAAGAAAACAAAAAUAAAAHAAAACAAAAAMAAAAIAAAACAAAAAgAAAAHAAAACAAAAAMAAAAGAAAABgAAAAYAAAAGAAAABgAAAAYAAAAGAAAABgAAAAYAAAAGAAAAFgAAAAwAAAAAAAAAJQAAAAwAAAACAAAADgAAABQAAAAAAAAAEAAAABQAAAA=</Object>
  <Object Id="idInvalidSigLnImg">AQAAAGwAAAAAAAAAAAAAAP8AAAB/AAAAAAAAAAAAAADLGAAAaQwAACBFTUYAAAEA5MEAAMIAAAAF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LADAAAKAAAAAwAAABcAAAAQAAAACgAAAAMAAAAOAAAADgAAAAAA/wEAAAAAAAAAAAAAgD8AAAAAAAAAAAAAgD8AAAAAAAAAAP///wAAAAAAbAAAADQAAACgAAAAEAMAAA4AAAAOAAAAKAAAAA4AAAAOAAAAAQAgAAMAAAAQAwAAAAAAAAAAAAAAAAAAAAAAAAAA/wAA/wAA/wAAAAAAAAAAAAAAAAAAAB4fH4oYGRluAAAAAAAAAAAODzk9NTfW5gAAAAAAAAAAAAAAAAAAAAA7Pe3/AAAAAAAAAAAAAAAAOjs7pjg6Ov84Ojr/CwsLMQAAAAAODzk9NTfW5gAAAAAAAAAAOz3t/wAAAAAAAAAAAAAAAAAAAAA6Ozumpqen//r6+v9OUFD/kZKS/wAAAAAODzk9NTfW5js97f8AAAAAAAAAAAAAAAAAAAAAAAAAADo7O6amp6f/+vr6//r6+v/6+vr/rKysrwAAAAA7Pe3/NTfW5gAAAAAAAAAAAAAAAAAAAAAAAAAAOjs7pqanp//6+vr/+vr6/zw8PD0AAAAAOz3t/wAAAAAODzk9NTfW5gAAAAAAAAAAAAAAAAAAAAA6Ozumpqen//r6+v88PDw9AAAAADs97f8AAAAAAAAAAAAAAAAODzk9NTfW5gAAAAAAAAAAAAAAADo7O6aRkpL/ODo6/zg6Ov8SEhJRAAAAAAAAAAAAAAAAAAAAAAAAAAAAAAAAAAAAAAAAAAAAAAAAOjs7pk5QUP/6+vr/+vr6/6+vr/E7Ozt7SUtLzAAAAAAAAAAAAAAAAAAAAAAAAAAAAAAAAAAAAABFR0f2+vr6//r6+v/6+vr/+vr6//r6+v9ISkr4CwsLMQAAAAAAAAAAAAAAAAAAAAAAAAAAGBkZboiJifb6+vr/+vr6//r6+v/6+vr/+vr6/6anp/8eHx+KAAAAAAAAAAAAAAAAAAAAAAAAAAAYGRluiImJ9vr6+v/6+vr/+vr6//r6+v/6+vr/pqen/x4fH4oAAAAAAAAAAAAAAAAAAAAAAAAAAAsLCzFISkr4+vr6//r6+v/6+vr/+vr6//r6+v9dXl72EhISUQAAAAAAAAAAAAAAAAAAAAAAAAAAAAAAAB4fH4pmZ2f/+vr6//r6+v/6+vr/e319/zk7O7sAAAAAAAAAAAAAAAAAAAAAAAAAAAAAAAAAAAAAAAAAABgZGW44Ojr/ODo6/zg6Ov8eHx+K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VVXGQb6Exk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cZBvoTGQQoAAABLAAAAAQAAAEwAAAAEAAAACQAAACcAAAAgAAAASwAAAFAAAABYAFl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JD4/PwAAAAAAAAAAkiNBPwAAJEIAAMhBJAAAACQAAAAkPj8/AAAAAAAAAACSI0E/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E8AAAA9AAAAAAAAACEAAAAIAAAAYgAAAAwAAAABAAAAFQAAAAwAAAAEAAAAFQAAAAwAAAAEAAAAUQAAADCjAAApAAAAGQAAAGIAAABFAAAAAAAAAAAAAAAAAAAAAAAAAKMAAAB/AAAAUAAAACgAAAB4AAAAuKIAAAAAAAAgAMwATgAAADwAAAAoAAAAowAAAH8AAAABABAAAAAAAAAAAAAAAAAAAAAAAAAAAAAAAAAA/3//f/9//3//f/9//3//f/9//3//f/9//3//f/9//3//f/9//3//f/9//3//f/9//3//f/9//3//f/9//3//f/9//3//f/9//3//f/9//3//f/9//3//f/9//3//f/9//3//f/9//3//f/9//3//f/9//3//f/9//3//f/97/3v/f/9//3//f99//3//f/9//3//f/9//3//f/9//3//f95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33v/e/97/3//f/9//3//f/9//3//e/97/3v/f/9//3//f/9//3//f997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99733ffd/97/3f/d993/3v/d/97/3f/d75vnWtcY1xjXGNcY55rnmt+a79v33P/e/93/3ffd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97/3//f/9//3//f/97/3//d99zv299Y9hOdUI0PhI20THQLY8prymPJbApsCnRLdEt8jUTOnZGl0a3SpdKO1t+Z/93/3f/e/93/3ffc/97/3v/e/97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e/9//3v/f/97/3v/d993v2+fa/pWlkYTOhM20S2wKdEtVT7ZTvpO+lI8W11bn2OfZ79rv2efZ35jPFvZTpdGNDoTNvI1NDpVPnZGuEo8X79v/3v/d/97/3v/f/97/3//e/9//3v/f/9//3//f/9//n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97/3//e/93/3v/e99zXWO4TlVCEzqPKfEx2E6eZ/93/3f/d/9z/3f/d/93/3P/c/9z/3P/b/9z/3P/d/9z/3Pfb/9z/3Pfc59nG1d2QhM6EzY0PjQ+XF9cY79v33P/e/97/3//e/9//3//f/9//3//f/9//3//f/9//3//f/9//3//f/9//3//f/9//3//f/9//3//f/9//3//f/9//3//f/9//3//f/9//3//f/9//3//f/9//3//f/9//3//f/9//3//f/9//3//f/9//3//f/9//3//f/9//3//f/9//3//f/9//3//f/9//3//f/9//3//f/9//3//fwAA/3//f/9//3//f/9//3//f/9//3//f/9//3//f/9//3//f/9//3//f/9//3//f/9//3//f/5//3//f/9//3//f/9//3//e/9//3v/e/93/3ufb35n2VI1PrEt0jFWPtlO33P/d/93/3Pfc/93/3P/c59nnmM8WxtX2U7ZTrhKuErYTvpWGlc8X11fn2ffb/9333P/d/93/3vfc35jl0oTNo8pEjZ2Rjtfnmv/d/93/3v/e/9//3v/f/9//3//e/9//3//f/9//3//f/9//3//f/9//3//f/9//3//f/9//3//f/9//3//f/9//3//f/9//3//f/9//3//f/9//3//f/9//3//f/9//3//f/9//3//f/9//3//f/9//3//f/9//3//f/9//3//f/9//3//f/9//3//f/9//3//f/9//3//f/9//38AAP9//3//f/9//3//f/9//3//f/9//3//f/9//3//f/9//3//f/9//3//f/9//3//f/9//n//f/9//3//f/9//3//e/9//3v/d/9/33NdY35nNT53RrEtNT4dW19j/3ffc/9/33OebztfO191RrdOdka4TthSXF+eZ55nv2v/c79rvmuda1xjO18aW9hS2FIzPpZK+Vafa/93/3v/d/97/3u/a9pSFDqxLfI1dkZdY/93/3v/e/9//3v/e/97/3//e/9//3//f/9//3//f/9//3//f/9//3//f/9//3//f/9//3//f/9//3//f/9//3//f/9//3//f/9//3//f/9//3//f/9//3//f/9//3//f/9//3//f/9//3//f/9//3//f/9//3//f/9//3//f/9//3//f/9//3//f/9//3//f/9//3//f/9/AAD/f/9//3//f/9//3//f/9//3//f/9//3//f/9//3//f/9//3//f/9//3//f/9//3/df/9//3//f957/3//f/9//3v/d/9733f7WrlOVkJvJRQ6uk6ZSp9r/3ffc79vf2d2SnVK11Y6X55vv3P/e/97/3f/e993/3e/b/97/3f/e/93/3//f/97/3v/e/9733eebxpft040QnZK2FKea/9733P/d99zf2d3RtIx0TE1Plxjfmvfd/9//3vfc993/3//f/9//3//f/9//3//f/9//3//f/9//3//f/9//3//f/9//3//f/9//3//f/9//3//f/9//3//f/9//3//f/9//3//f/9//3//f/9//3//f/9//3//f/9//3//f/9//3//f/9//3//f/9//3//f/9//3//f/9//3//f/9//3//f/9//3//fwAA/3//f/9//3//f/9//3//f/9//3//f/9//3//f/9//3//f/9//3//f/9//3//f/9//3//f/9//3//f/97/3//e/97/3teY1ZC8zWxLRQ621LbUr9v33P/ex1bV0KYSrlO33ved/9//3v/f/9/33dbZxlfvnP/d/9//3//exI+0DW1Up1z/3//f/9//3//f/97/3//e/9//3//f1xnlk7yOfpW+lZeZ/93/3u/b/pWVUKwLZdKfmefb99z/3v/f/93/3//f/9//3//f/9//3//f/9//3//f/9//3//f/9//3//f/9//3//f/9//3//f/9//3//f/9//3//f/9//3//f/9//3//f/9//3//f/9//3//f/9//3//f/9//3//f/9//3//f/9//3//f/9//3//f/9//3//f/9//3//f/9//3//f/9//38AAP9//3//f/9//3//f/9//3//f/9//3//f/9//3//f/9//3//f/9//3//f/9//n//f/9//3++d/9//3//e/93/3u/b5lKFDYUOtMxmEqfa/97/3d/ZzU+uVL7Vr9v33P/d/97/3//f997/3u+c7ZSET50Sr5z/3//f99zW2cyQnxre2//f/9/33v/f99733v/f/9//3tca/97v3P/f793/3teZ9lSVUK5Up9r/3v/d99zPF81PrAtdkZdY99z33P/e/97/3//f/9//3//f/9//3//f/9//3//f/9//3//f/9//3//f/9//3//f/9//3//f/9//3//f/9//3//f/9//3//f/9//3//f/9//3//f/9//3//f/9//3//f/9//3//f/9//3//f/9//3//f/9//3//f/9//3//f/9//3//f/9//3//f/9/AAD/f/9//3//f/9//3//f/9//3//f/9//3//f/9//3//f/9//3//f/9//3//f/9//3//f/9//3/fd/97/3v/d11fNToUNnhCuUo+X/97/3d3RtIxuE5cY/97/3v/d/97/3v/f/9//3//f/9//3/XWlNGOmN8a/9733f/fxlfrjEyQrVWvXf/f/9//3//f/9//3v/f1tnllLYVn1r/3v/e/9733f/e/97O2N2SlRCO1//e/9//3s8W9ExsCl3Rp9n33P/f/9//3//f/9//3//f/9//3//f/9//3//f/9//3//f/9//3//f/9//3//f/9//3//f/9//3//f/9//3//f/9//3//f/9//3//f/9//3//f/9//3//f/9//3//f/9//3//f/9//3//f/9//3//f/9//3//f/9//3//f/9//3//f/9//3//fwAA/3//f/9//3//f/9//3//f/9//3//f/9//3//f/9//3//f/9//3//f/9//3//f/9/3nv/f/9//3//d79r2U4UMhQ2eEL8Ut9z/3PZTlU+XF+ea/97/3ffc/97/3//d/9//3//f/9//3//e993dEpTRvlenW//f993/3d1SrdS/3f/f/9//3/+e/9//3//f/9/v3dUStA10DV+a993/3//e/9//3vfd/9333e+bxpbt047X99v/3f/d5dGjyXzNTtbvm//e/9//3//f/9//3//f/9//3//f/9//3//f/9//3//f/9//3//f/9//3//f/9//3//f/9//3//f/9//3//f/9//3//f/9//3//f/9//3//f/9//3//f/9//3//f/9//3//f/9//3//f/9//3//f/9//3//f/9//3//f/9//3//f/9//38AAP9//3//f/9//3//f/9//3//f/9//3//f/9//3//f/9//3//f/9//3//f/9//3//f/9//3v/e/93fmOYRjU29DHaSn9j/3deX1U+2U7fc79v/3ffczpfc0bed/9//3//e/9733v/f/97/3//f/haOmP/e/9//3//e/93+Va/c/973nf+e/9//3//f/9//3//e/9/t1ITPhM+fmvfc/9/33f/e/9//3//f/9/3nffc75vlUoaW79r/3P/d59nuEqwLZZOGWPfd/9//3//f/9//3//f/9//3//f/9//3//f/9//3//f/9//3//f/9//3//f/9//3//f/9//3//f/9//3//f/9//3//f/9//3//f/9//3//f/9//3//f/9//3//f/9//3//f/9//3//f/9//3//f/9//3//f/9//3//f/9//3//f/9/AAD/f/9//3//f/9//3//f/9//3//f/9//3//f/9//3//f/9//3//f/9//3//f/9//3//f/9/v2+3TvI1VT66Sh1X/3N/Y1Y+mEa/a/9332//e/97/3s5X+85vG//f/57/3//f/9//3v/e/97/3/XVnxr33f/f75z/3//d51v/3vfd/9//3/ee/9//3/ee/9//3//f59v2Fafb55v/3/fd/9//3//f/97/3v/e/9//3v/e/93Ol91RvlS33P/e79vPFttJTNCO2P/e/9//3//f/9//3//f/9//3//f/9//3//f/9//3//f/9//3//f/9//3//f/9//3//f/9//3//f/9//3//f/9//3//f/9//3//f/9//3//f/9//3//f/9//3//f/9//3//f/9//3//f/9//3//f/9//3//f/9//3//f/9//3//fwAA/3//f/9//3//f/9//3//f/9//3//f/9//3//f/9//3//f/9//3//f/9//3//f/93/3ffczM+8jUTOn9r/3vfd15jVkKfa99z/3v/e/97/3caWzpf/3dzRhhf/3f/f957/3/+f/5//X/+f/5/33v/f/9//3//f91z/3//e95z/3v/f993/3/+f/5//n//e997/3+/d993/3v/f/9//3//f/9//3v/f/97/3/ed/9/3HO8b71v/3v4VnVG33Pfc/93n2cTNtEt+Vbfc/9//3//f/9//3//f/9//3//f/5//3//f/9//3//f/9//3//f/9//3//f/9//3//f/9//3//f/9//3//f/9//3//f/9//3//f/9//3//f/9//3//f/9//3//f/9//3//f/9//3//f/9//3//f/9//3//f/9//3//f/9//38AAP9//3//f/9//3//f/9//3//f/9//3//f/9//3//f/9/3n//f/9//3//f/97/3P/d55rVD6wLRtbfmu/c793mE52Rt9z/3f/d/9733Pfc/93GlvPMXRGU0Z8a/9//3v/e/9//n/8e/x//X//f/9//3+/c79z/3f/f/533XMZW9lWXmv/f/9//Xvbd/5//3//f/9//3//f/9//3v/f/9//3/fe/9//3/fd/daemf/f3pnaykYW/9333O/b3VGXWP/e/9332+YRtExdka/c/9/33v/f/9//3//f95//3//f/57/3//f/9//3//f/9//3//f/9//3//f/9//3//f/9//3//f/9//3//f/9//3//f/9//3//f/9//3//f/9//3//f/9//3//f/9//3//f/9//3//f/9//3//f/9//3//f/9//3//f/9/AAD/f/9//3//f/9//3//f/9//3//f/9//3//f/9//3//f/9//n//f/9/33f/e/97G1exLdIxf2d+Z/97G192Tjxn/3f/e3ZG0DHYUt9z/3//d51rzzH4Vnxn/3//e/97/3//f/9//3/+f/57/3//f793NUKYUt93vW//e1NCVkaZUldKv3f/f/5//n/9e/9/v3ffe/9//3/fe957/nv/f/97/3//f/9//3tTRhpfn280QrdO/3v/d/97/3v/d9ZOlUq/a/93/3e4TrAtNEK/c/9//3/fe/9//3//f/9//3/+f/9//3//f/9//3//f/9//3//f/9//3//f/9//3//f/9//3//f/9//3//f/9//3//f/9//3//f/9//3//f/9//3//f/9//3//f/9//3//f/9//3//f/9//3//f/9//3//f/9//3//fwAA/3//f/9//3//f/9//3//f/9//3//f/9//3//f/9//3/+f/9//3v/e/9733PbUtMtVz4dW/93v28bX9dS33e+c99z2VLYUvpWdUKea/9333Pfd7ZOGl/fc/9//3v/e51v/3//f/9//3++d/9//3+fc9Q1sjXfd/9//3dVQj5j/Vp4Tv9//3v/f/5//Xv/f/9/HGOfc/97/3//f/9//3//f5tv/3//f51vEj59a79z8zl/a79z/3u/c/93/3v/d71rlkqfa/9z/3c8X7AtsC3fd/97/3v/f/9//3/ee917/3//f/9//3//f/9//3//f/9//3//f/9//3//f/9//3//f/9//3//f/9//3//f/9//3//f/9//3//f/9//3//f/9//3//f/9//3//f/9//3//f/9//3//f/9//3//f/9//3//f/9//38AAP9//3//f/9//3//f/9//3//f/9//3//f/9//3//f/9//n//f/53/3//f5lKciU5Pv97X2P/d9tSuFL/d/97/3v/e5ZKO1//d3VGMz59Z/97/3/fd/93/3v/e51r/399a/97/3//f/9//3v/f/9/Hl/2PXhKl07/d/97PF82PvU5V0r/f/9//nv/f/57/39da7AxFEIZX713/3/9e9573nv/f91zvXP/fxpfsDHzOZhO/3//d/97/3v4VvA1/3//d99zt1IaW/97/3/ZUhM60THfc/9//3vfd/9//3/de/9//3//f/9//3//f/9//3//f/9//3//f/9//3//f/9//3//f/9//3//f/9//3//f/9//3//f/9//3//f/9//3//f/9//3//f/9//3//f/9//3//f/9//3//f/9//3//f/9//3//f/9/AAD/f/9//3//f/9//3//f/9//3//f/9//3//f/9//3//f/9//nf/f/97uU4VNrxOv2+fZ59ru05/Z/93/3fec/9//3saWxE2v2+/b5ZKO1/fc99z/3//e/9/GltUQhpf+Va/d/9/3nf/f/97/3/fd3hKN0L0OfI1/3P/c/97/3cdWxVC33v/f/57/n//f55zl05uKfI9+F7/f/5//3//f/9/33f/e993/3//e79z33P/f/97/3efb79v8TU6X/93+Fa+c79z2FbYUt9z/3v7VjU+NDqfa/97/3v/f/9/3Xv/f/9//3//f/9//3//f/9//3//f/9//3//f/9//3//f/9//3//f/9//3//f/9//3//f/9//3//f/9//3//f/9//3//f/9//3//f/9//3//f/9//3//f/9//3//f/9//3//f/9//3//fwAA/3//f/9//3//f/9//3//f/9//3//f/9//3//f/9//3//f99z/3f5VpApNz6fa19fH1d6Rn9j/3u/b/97/3/ec/9//3dTPthS/399Z99z/3f/f79v33P/e99zO1/YUlRCW2f/f/57/nv/f/9733eYTl5nv286X3tn/3vfc/93v29/a/9//3/+e/57/3//f59vNUa3Untr/Xf+f/57/3//f993fmvZVp5v33f/e/97/3f/d993/38SOtlS/3tdY/E1nnO/d993+lrZUt9v/3t/Y7Epdkafa/9//3//f/9//3//f/9//3//f/9//3//f/9//3//f/9//3//f/9//3//f/9//3//f/9//3//f/9//3//f/9//3//f/9//3//f/9//3//f/9//3//f/9//3//f/9//3//f/9//3//f/9//3//f/9//38AAP9//3//f/9//3//f/9//3/+f/9//3//f/9//3//f/9/33f/e7hOkCkUNlc+symSJXAhn2f/d15jND5UQp1r/3vfc/97GVtTQt9v/3v/d79v2FK3Tp5r/3f/d/93l051SlJC3nf9e/5//Xv+e/97fmufb/97nGv/e91v/3v/d/93/3u/d/97/3//f/9733f/f15n33f/e/57/Xv/f/9//3//e79zNULZUnVG/3v/e/97/3v/d/E5Ej6/c79z9DkUQt97/3//e79vO19dX79r/288VxM2dkbfc/97/3//f/9//3//f/9//3//f/9//3//f/9//3//f/9//3//f/9//3//f/9//3//f/9//3//f/9//3//f/9//3//f/9//3//f/9//3//f/9//3//f/9//3//f/9//3//f/9//3//f/9//3//f/9/AAD/f/9//3//f/9//3//f/5//3/+f/9//3//f/9//3//f/97X2OyLXdC/3N/Y9ItbyG5Sv93n2d2QtlSEja/b99z/3/fc/9//3e+b/97/38zPrdSt1LxNd9z/3v/dzQ+fmsyQpxv/Xv+f/9/3Xf/f/93/3v/d/93/nP/e/9zW19dY15n/3v/f/9//3/fd/9//3v/e/9//3v+f/9//Xf/f/97/3/7VjVCEzo7X/97/3f/e/9/3nPfczNCl0q4TrIxn2//f997/3/fd99z2VIcV99r/3fZSvI1M0L/f/9//3/ff/9//3//f/9//3//f/9/3nv/f/9//3//f/9//3//f/9//3//f/9//3//f/9//3//f/9//3//f/9//3//f/9//3//f/9//3//f/9//3//f/9//3//f/9//3//f/9//3//f/9//3//fwAA/3v/f/9//3//f/9//3//f/5//3//f/9//3//f/9//3t/Z/U1mkqfZ/93l0aPJdhO32+/a75rVEJdYxM2HFt2Rv93vW//e993/3v/e75vzzH/d99zdka3Tv97n292Rr9zvnP/f/13/nv+e/9/v3P7Wr9z/3v/e/9791JTPjM6EzpVQr93/3v/e/97/3//f/9/33f/f/53/3/9e/57/3//e7lS0jGYTrAt/3v/d/938DX/d/93/3ffdxpbXWefb/9//3//fxljv3P/e79rG1NdX99r/3eXRhI6dUr/f997/3//f/9//3//f/9//3//f/9//3//f/9//3//f/9//3//f/9//3//f/9//3//f/9//3//f/9//3//f/9//3//f/9//3//f/9//3//f/9//3//f/9//3//f/9//3//f/9//3//f/9//38AAP9//3//f/9//3//f/9//3//f/9//3//f/9//3//f993/VY3Plc+/3u/a5dKOlv/d/97/3vfc75rVEJ+Z9pSVUL/f/97/3vfc/97/3dcZ1RGv2+/b1xjdUb/e/93/3vfc997/3//f/9//3v/f7pSszH9Wn9n/3v/d7dOdkZ/Z/xasTHfe/9//3v/f/9/n3O/d/97/3//f/5//Xv+e/9/v3OWSp1rVEL5Vv97/3t2RtlSf2cbW79v/3v/e/93/3//d993/3/wPRE+dUbfb99v2U48W/93/3dVQhI+Gl//f/97/3//f/9//3//f/9//3//f/9//3//f/9//3//f/9//3//f/9//3//f/9//3//f/9//3//f/9//3//f/9//3//f/9//3//f/9//3//f/9//3//f/9//3//f/9//3//f/9//3//f/9/AAD/f/9//3//f/9//3//f/9//3//f/9//3v/f/9/v29+ZzY+v2/8Vt9zVT74Uv93/3ucZ/93/3f/exI68jUUPp9rv3O/c31rri19a/93/3t0RvE1+VZUQlRC33P/e79v/3f/f/9/33v/f993/3sVQjhG9j3/e99z33N+ZxQ6ki31ObAx/3//f/9//3vfd1ZGuVKXTr9z/nv+f/57/3//f/9/3m++b5VK/3vfcxxf9Dl4StIx0jE8X79v/3v/f71v3nf/f993+Fq+c1RGfGf/e99z2E47W/9z/3c0PlVGfmf/f/97/3//f/9//3//f/9//3//f/9//3//f/9//3//f/9//3//f/9//3//f/9//3//f/9//3//f/9//3//f/9//3//f/9//3//f/9//3//f/9//3//f/9//3//f/9//3//f/9//3//fwAA/3//f/9//3//f/9//3//f/9//3//f997/3+/bxtXmEYcV/9z/3eXRrdKv2v/d5VK/3vfc/93vm//f1xjv2+/c/9/Ol8SPpZO/3v/f/9733eea7ZO2FL/d/93/3f/e/97/3//f793/3v/f997sjWaUrQ1WEp/a/97O18UPtxWV0YzQv97/3v/e/93PGNPKZExVUb/e/9//Xv+e95z2VY8Y/97/3P/e/9332+XSh1fuU6xLblO/3//e75z/3v/e/97/3u/c/9//3tTQtdW/3f/e75rlkq/b99z32/RLdpS33P/f/9//3//f/9//3//f/9//3//f/9//3//f/9//3//f/9//3//f/9//3//f/9//3//f/9//3//f/9//3//f/9//3//f/9//3//f/9//3//f/9//3//f/9//3//f/9//3//f/9//38AAP9//3//f/9//3//f/9//3//f/9//3v/e99z+1YVNjU6/3Pfb9hSt0q/b/97v291RhI6nmv/e/9733P/e/97/3udb1xnGl8SPvhWnmv/e75v33P/e/93/3vfczpb32//e59z/3//f/9//39ca04pu1bcWrEx2Vb/f1RGlkr/e9tW2Fb/e/53/3v/d11nkTH0OdE1vnP9d/17/nv/f7hSXWO/b/9z/3f/c99zfmefazxfEzq/b993/38yPt9z/3vec/97/3+/c1RGdEbfd/9//3v/d79zl0r/d/93PV+yKRxb/3v/f/9//3//f/9//3//f/9//3//f/9//3//f/9//3//f/9//3//f/9//3//f/9//3//f/9//3//f/9//3//f/9//3//f/9//3//f/9//3//f/9//3//f/9//3//f/9//3//f/9/AAD/f/9//3//f/9//3//f/9//3//f/9//3ufazY69C3aSt9ve2PXTv93/3P6Vn9r33OYShQ+33f/e/9/3XP9d/9//3v/f/97fWsTPvlW/3f/e/97/3v/f99zO1+VRv93/3v/f/9//3/9f/1/Wmu3Vt9733u/c71v/3f/f/9733ffd79z/3v/f/97/3/fd/xeHV8cY/97/3/+f/97/3uYTphKG1ewKV1j32//e99z/3sxOltj/3v/d51vdEa/c/93/3//e79vlkqVSt93/3/ed953/3v/e1xjPF//e/9zmUYUNn1r3nv/f/9//3//f/9//3//f/9//3//f/9//3//f/9//3//f/9//3//f/9//3//f/9//3//f/9//3//f/9//3//f/9//3//f/9//3//f/9//3//f/9//3//f/9//3//f/9//3//fwAA/3//f/9//3//f/9//3//f/9//3//d/93HVvSLfMt32vfb1I+3m//d99zEjp3Rr9zn2/0Od9z33P/e/93nGv/d/9733v/e/97VEbYVt9z/3v/e31n8DF0QrdO8TGXSv97/3/de/1//X/+f/9/33f/f/9//3v/e/973nf/f/97/3//f/97/3vfd/97/3/fd/97/3v/f/53/3/dc/9/mE41PhM6uE7/d/93nmv/c/9z/3v/d/93/3uWTnVGdkqPLf9733P/expbnm/fd/97/3//e/53/3e+b/pWXV//e79r0TG3Up1v/3//f/9//3//f/9//3//f/9//3//f/9//3//f/9//3//f/9//3//f/9//3//f/9//3//f/9//3//f/9//3//f/9//3//f/9//3//f/9//3//f/9//3//f/9//3//f/9//38AAP9//3//f/5//3/+f/9//3//f59v/39/a1ZCbyV+Y/9z/FYcX/97/3f/e79veEY4PpxO9TV9Z/93/3d7YxQ20zHZVn5r/3+/c/93/3//e99z/3v/e55rO1/RMTQ+8zWea/9//3//f/9//3v/e/9//3v/f993fmsaW55v+Va4UtpW2lYdY19rv3P/f/9/33f/e/97/3//f/97/3//dxM+NELfd993/3+/c1VCdkbfc/9z/3v/d/93NkKyNblW/3u+c/9//3v/d/9733f/f/93eWMwPvdW/3tdZ1VCv2//czlb8jUcX993/3//f/9//n//f/9//3//f/9//3//f/9//3//f/9//3//f/9//3//f/9//3//f/9//3//f/9//3//f/9//3//f/9//3//f/9//3//f/9//3//f/9//3//f/9//3//f/9/AAD/f/9//3//f/5//3//f/9//3v/f59r21I1PnZCv2s8X5lK/3v/e/97/ne+b39nm0r1NdtS32//e/93fF9XPn9nVkYTPlVGfWv/e99333P/f/97vm//e1xjbiV/Z5hKXWP/e/97/3v/f/97vnMaX7dSEz5VRhM+jy1VRtlW2VZ2SldK9D1wKbExFD40QrdS33P/e993v3P/e/93nWtURnxr/3v/f997/3vfc28p0DGda/93v2+/b7ExPmf/f79z/3//e75v/3vfd/97fWfWTowpc0b/c/97/3/6Wjpf/3vfc3dGeUrfc/9//3/+e/5//n//f/9//3//f/9//3//f/9//3//f/9//3//f/9//3//f/9//3//f/9//3//f/9//3//f/9//3//f/9//3//f/9//3//f/9//3//f/9//3//f/9//3//fwAA/3//f/9//3//f/9//3//f993/3s+Y9tSPl/fc31jdUL/d/97nGv/e/97/3f/f79rPF//d/973m//c/9zGlfRMVVGXGPfd/9//3s6X9dS8Dk6X/97/3cbW3VG/3vfc99z/3v/e993O2N2ShM+VUa4Ujxjv2//f/97/3fec/97/3v/e/9//3+/c55v+VpURvE5Mj47Y/9//3f/e/97nm//f/97vnP/e/97Ez4zPpdOl0r/c/97XWePLX1rv3P/f/9/XWe4Tr9z/3ffc28lND6fa/97v2/aVt9zv2+4Tn5r/3s+Y/Q1PF//e/9//nv/f/5//3//f/9//3//f/9//3//f/9//3//f/9//3//f/9//3//f/9//3//f/9//3//f/9//3//f/9//3//f/9//3//f/9//3//f/9//3//f/9//3//f/9//38AAP9//3//f/9//3//f/97/3//e39ruU66Tr9v/3v5Ultf/3u9a/93/3Pfc/9zvWv/e95z/3e+a/9z/3v/d1tjMjo7X/9/33e/c/lWdUYaXztfry2+b99zO1/ZUr9v33P/f/9/PGM1QjVG+1q/c993/3f/e993/3v/f/97/3v/e/9733f/f/9733Pfc/9//3edbzpjlUrQNVRCfmv/f79z/3/fe/9//3u1Tq4t/3/fc99z33P/e/93/3vfc993/3u/d5lO2lI9X/9733PZUldGf2vbVhU+l0q/b/97n2uYSv97v29XQhI6v3P/e/9//3//f/9//3//f/9//3//f/9//3//f/9//3//f/9//3//f/9//3//f/9//3//f/9//3//f/9//3//f/9//3//f/9//3//f/9//3//f/9//3//f/9//3//f/9/AAD/f/9//3//f/9//3//f/97/3/7VlZCHVv/ezxfGlf/c91vdELaUhU6X2P/e/97/nN7Y75rVkI3Pt9z/3vfb9ZOXGP/e/9733M7X/lW/3vfd9hSdUb/f/93/3v/e79vXGfRNVVGPGPfd/9//3v/f/97/3//e/9333P/d/97/3/ec/9733P/e/97/3//e/97/3u+b/97vm80QvI5dkpdY/97/3vfd3xrzjVaY99z/3f/e/938jWda/97/nf/dxM+8znTNRM6Ejp8Z/93/3OXSjU+NT6XSv973m//e/972VJ/a/97PV+wLfla/3//f/9//3//f/9//3//f/9//3//f/9//3//f/9//3//f/9//3//f/9//3//f/9//3//f/9//3//f/9//3//f/9//3//f/9//3//f/9//3//f/9//3//f/9//3//fwAA/3//f/9//3//f/9//3v/e31n+lY1Pt9z/3eXSp5r/3P3UvhSHVebSjk+Fjqea/9391L/d19jOULWNf1a/3v/c55r/3v/d55rlkqXSt9z/3tVRlRCv2/fd/97O2O2UnRKvm+/c993/3//e/9733f/e11nv2/fc/97/3v/dztf+Vbeb/9z/3v/e95z/3f/e/97/3v/d/97/3+/c1VGEz7ZVt93/3v/d91z/3v/d/972lJOIdEx/3f+e91znGsaX11nkCkTOrZO/nP/d/93n2v/d99z/3v/e/5z/3f/e31j2U7/d/93NEJTQv97/3f/f/9//3//f/9//3//f/9//3//f/9//3//f/9//3//f/9//3//f/9//3//f/9//3//f/9//3//f/9//3//f/9//3//f/9//3//f/9//3//f/9//3//f/9//38AAP9//3//f/9//3//e/97/3ddY5hKd0a/bxtb2U7/e/97lEKWQjc6P1//VnpG/3v/e1xj8zX3OVxKtzX3OX9rv2//e31nv2//e/pWjynyNblOEz6/c/9/v3NcZzJCGV/ec/533XP/e/9//3t8a1tjGl+4UrhOmEpeY/9733OZStIx2FJ8Z/9//3u+b99z/3//c/9733f/d993/3+fbxtfNEKYTt93/3v/e/93/3v6VvM1VUK/b/93/nf/f/97/3fxNTQ+O1v/d/93/XP/e/9/33P/f/9z3W//e/973m//c7dKfmf/e11nEjpbY/93/3//f/9//3//f/9//3//f/9//3//f/9//3//f/9//3//f/9//3//f/9//3//f/9//3//f/9//3//f/9//3//f/9//3//f/9//3//f/9//3//f/9//3//f/9/AAD+f/9//3//f/97/3v/d/932VKwKbhO/3OXRr9v33P/c/9znmfTLZxKOD4eW/933298Z/M1tDHeVh9f/Vo9Y/9/Glt0QvlW/3f/d59rPF8bW99333e/c9hWEj6ca953/3/+e/9//3vdc/dWlUr5Wt9zXWPfc9tSV0KaSn9rvFI3PhM6dkZcX79vGlf5Vp5r/3v/e/97/3vfc/97/3v/e79vVUZUQt9333P/d/938TXYUr9v/3u9b/9/vW//e/97Glvfb99v33P/e75v/3f/d/97/3f/d/973nP3UtZO/3OeZ7hO/3ffczM+VEL/f75v/3//f/9//3//f/9//3//f/9//3//f/9//3//f/9//3//f/9//3//f/9//3//f/9//3//f/9//3//f/9//3//f/9//3//f/9//3//f/9//3//f/9//3//fwAA/3//f/9//3v/f/9/33efa9lOsCmfa35jG1vfc/93/3v/d/93XFu5ShtX/3P/c/9z/3uda1ZCVkIcW/97/3ffdxE2EjpcY/93/3u/b/9/33P/f35ruFJ1St93/3//f/93/3v/e/97/ne8a5RGGVueaxtbf2c9X9tSm04/Xz9fWUJYQplKPl9fY15jXmPfc/93/3/fc99zfWffd/9733P/e/97GlszPl1jn2v/e99z33P/d/97/3v/d75vvm//e99z/3ufZ15f/Fb7VlVC/3v/d/9333MTOrhOXmPSMbhK/3MaV1xj/3/6Wo4pfmu/c/9//3//f/9//3//f/9//3//f/9//3//f/9//3//f/9//3//f/9//3//f/9//3//f/9//3//f/9//3//f/9//3//f/9//3//f/9//3//f/9//3//f/9//38AAP5//3//f/97/3v/f79vXV9VPnZC/3cbV55n/3f/d99v/3P/c99v/3v/d/93vWveb99z/3vfcztfGlvfc/97W2N1RthS8TVcY/93/3u/c99zXWO4Uvpav3P/e99z/3f/f95z/3v/e71r/3e+bztfdUZdYxxb+1Z/Z5lK/Fa/b39nX2NYPvU13FI/X9tSd0KZSpdKG1u4TlRCOl//f/97/3v/e99zG1sUPj1j/3vfc/97lEr/e99zv292RvE13nP/e11jd0I2OllGmkr0OVxj/3v/e9lWmE66TjY+/FZVPp9rXGO3Tv97v2+wLbhS/3v/e/97/3//f/9//3//f/9//3//f/9//3//f/9//3//f/9//3//f/9//3//f/9//3//f/9//3//f/9//3//f/9//3//f/9//3//f/9//3//f/9//3//f/9/AAD+f/9//3//e/97/3ufa7hKXV/fb/9z2E6/b/93/3v/d/97/3f/d/9z/3u+a/pW8jXzNV1jfWf/d/97/3vfc79v/3v/e3ZG8jU8X79v/3//d1RClk6/b/97/3//d/9/v2//e/93/3ufa11j2VL6Vl1jXGN9Y9lSXV/ZTrhKv2v/d99vekLVMXpGvE71NdQxukoVOj1fn2u/b/9733Pfc/93/3v/e/93ulI1Pn5r33P/f7ROtlKXTvM5d0afa/9//3f/d79vX2M3QnhKmE6+c/9//38YW3dOHV83QtMxlkb/e/9zdUbfc/97l0rRMb9z33f/f/97/3//f/9//3//f/9//3//f/9//3//f/9//3//f/9//3//f/9//3//f/9//3//f/9//3//f/9//3//f/9//3//f/9//3//f/9//3//f/9//3//fwAA/n/+f/9//3//e/93PVsUNhxX32+3St9r/3c7W1VC0jEUOrlO/3f/e/93fWccW1dCkSnzNRI2/3O/b/93/3v/e79v/3v/e1xj33P/d31nETr4Vr9v/3v/d99z/3ddZ1VC/3dfZ/tWn2ufZ7hOuE5+Z3VC+VbYTr9rt075Up1jG1c+Wx5XvEr9UnlCFjpYQr9vn2ufaxtbnmu+b1tjWmM5Xzpf/3ufa/97mU7yNd9z/3f+dxA6Ez66Ur9z/3u+a/97/3f/e35nsTFVRp5v/3//f/5/3neOLRM+v29dY/933m//d1pfO1//d79vkCmYTv97/3v/e/97/3//f/9//3//f/9//3//f/9//3//f/9//3//f/9//3//f/9//3//f/9//3//f/9//3//f/9//3//f/9//3//f/9//3//f/9//3//f/9//38AAP9//n//f/9//3+/b9pO0i3/e/9zUzr/c99vdUIaV5hKFTo1Pn9n/3ffc5dKeEY4QjhCHVscW59n/3teYx5bf2efb59v/3v/e/93/3v3VpVK/3f/e/97/3v/f79z+1Z3Rr9v/VqZSjY+f2eYSt9znmd1Rv9ztkrXTnxffWP5Ulxfv2ffa79rv2sdV7pKmkodW/9333Pfc79v+VbXUv93vm86W/pW/3f/e/9/dkq3Ut9333e/c79v33P/f79v/3vfc/933m/4VjJCW2f/f/5//X/8e/5/3ns5Y/973nP/e/97/3vfc9hSv2//f/Q5FDr/d/97/3v/f/9//3//f/9//3//f/9//3//f/9//3//f/9//3//f/9//3//f/9//3//f/9//3//f/9//3//f/9//3//f/9//3//f/9//3//f/9//3//f/9/AAD9f/5//3v/f/97Pl9XPjU6n2caU/hO/3e/axI6PF93RtpS2lJdY/93/3v/d99zv3NXQjY+33P/d79v8jEVOjY+sjETOtpW/3f/e7ZSzjGca/93/3Pfc/9733Ofa/xW21IVOldCn2u5Tv93l0b/c31jv2v/d/lSXF/6Up5nG1d9XxtTPVc9V/9vPlufZ19jv2vfcxxbXWP/d55rfWffc1xjfmOwKX1jn2v/e/97VUY7X/9733Ofb11jXWO5Tj1fPV+ea/93vm/ec/9//3/de/9//n/de/9//3/ed/9//3f/d/9733PYUp9r/3vbVvQ5n2v/d/97/3v/f/5//3//f/9//3//f/9//3//f/9//3//f/9//3//f/9//3//f/9//3//f/9//3//f/9//3//f/9//3//f/9//3//f/9//3//f/9//3//fwAA/n/+f/9//3/fd5lKFjr7Ut9r10r/c/93/3PYTjxfdkZURn1n/3//e/93/3P/d/97XWP5Vv93/3P/e7ZGVDo8XxU+ulKfc993/3sxPjhf/3v/f/97/3//d7hO/FYdW/U5+1Z2Rr9r2VLfc/lSfWPfb1xf/3O/a/9zf2OfZ1hC2k5+Y3xfnl/fa7hKPFddXzxb+1aXRjxbfmcbW7dO+VZ9Z59nmEpTPv9z33Pfc/9/VkZ/b993/39UQhI2NDp4RpIpmUrfc/9//3//f953/3//f99//3/ee/973XP/e/9/Glv/d/93XGMcW/93n2sVOvtW/3v/e/9//3//f/9//3//f/9//3//f/9//3//f/9//3//f/9//3//f/9//3//f/9//3//f/9//3//f/9//3//f/9//3//f/9//3//f/9//3//f/9//38AAP1//3//e/9/v282PtMxn2e/a1Q632//c99z/3vfb/97GVvec99z/3t8Z1tjOl//e/93vmv/d/97/3P/c3M+dELaVv9/33f/e5VOtVL/e91z/3u9b/97/3PyNdtSX2P0NX5jXF/fb1xft0p9Y5ZG32/ZTj1bn2ffb3lCX1+bRrtGuEYaU1xbv2eWQp9jn2ccV/tSn2v/d79r33P/e79v/3e/b11fO186X/97/3f/e/tauVL/e/97nmt9Z7hKP1+TKR5f/3/fd/9//3//f/9//3//f/9//3//e/9/t05WQhQ6vm//e79vl0r/d/97si2YSv93/3v/e/9//n//f/9//3//f/9//3//f/9//3//f/9//3//f/9//3//f/9//3//f/9//3//f/9//3//f/9//3//f/9//3//f/9//3//f/9//3//f/9/AAD+f/9//3v/e35jl0ZWPr9vf2fZUv97/3v/d/93/3v/d/9//3+/cxtfND4zPhE6dEL/c/93/3f/c/9733PfczI+33ffd/9/W2cyQv97/3v/e/97/3/fc/lWdkYcV9pOXl/fb/9z+1J/Y5hGXl9WOt9rFDI+W9xOHlPdTlk6/1J6QvQtVT5+YztXuEYcV19fHVMcV/933285W1pf33P/d/pW2E58Y51rnGv/f993/3/fd1RGnm//d/9733NWQvMxuk7/d/9//3v/e/9/3nf/f/97/3/fd/97/3v5VhM6n2v0NZ9r33P/d7VK/3f/dxxbFDrfd/97/3v/f/9//n//f/9//3//f/9//3//f/9//3//f/9//3//f/9//3//f/9//3//f/9//3//f/9//3//f/9//3//f/9//3//f/9//3//f/9//3//fwAA/3//f/93/3s7W9lOG1f/e7hOGlv/f99z/3v/d/93/3ecb/9//3/yOZ9vfme/bxE23m//b15feEZeY/9333MZX51v/39bZxE+OmP/e993/3/fd/9/XWeWStlS/3O5St9vn2O/a3hCv2dWOj5beD4dVzY232tYOlk6ODY/V/9Oej54PhxX/3NcW9lKHVdfXzg69THfa95re2P/d/9733ffc79v3m/fc3xrOV//f/97/3/YVvla/3v/d59n8zHaTv93/3eeb/93/3//e/9//3v/f/93/3//e79v2lL7Vt9vuUpWQl1j/3O1Sjlb/3deY/Q5f2v/f/97/3/+f/5//3//f/9//3//f/9//3//f/9//3//f/9//3//f/9//3//f/9//3//f/9//3//f/9//3//f/9//3//f/9//3//f/9//3//f/9//38AAP9//3//e/97GlfaTv9z/3fZUt93/3/YVvla2FZ8Y/93/3//f79zsDG/b/93nmt0Qltf/3f/c/M1mEr/d/97/3v/e/97GV+VTv97/3v/f/97/3+/cxtbdka/a79rPFvfbxxXPVc1Np9nVz49V/tOmUL9Th1Tu0a8Rns+9ylaOv9SX19/Y/9zv2d/Y1g+3k4YNrUtHVf/d95v/3v/d55rnmv/e75v/3/fdxlf/3v/f/97nm8yQn1n33O/b1VCfmP/c79vXWefb/9/nm/fd/97/3//e75z/3ufa9lS0jHTMdMx8zX5Uv93Ol8ZW/97v2+yMR1f/3v/f/57/3//f/9//3//f/9//3//f/9//3//f/9//3//f/9//3//f/9//3//f/9//3//f/9//3//f/9//3//f/9//3//f/9//3//f/9//3//f/9/AADee/9//3v/e7dK2U7/d59nl0r/f/97lk7wORE6zzEROt5333f/e59vv2//dxE2dEL/d/93/3faUrEtmEqda95z/3vfc5VKv3Pfd/9//3v/e/97O192Rl1jf2c9X35f32/7TvxSVz5fX5lGXlvbTng+P1d5Plg6tCW0JRgu30r+TppCX18cV79nv2v2LbYptym2KRY2v2v/c5xr/3ffczpfnWu+b/93/3+db9dW/3v/e/9/t1J1Sv9//3v/c/9333OxLZhKNUL/f/97/3v/e993/386Xxpf/3d+Z1ZCNj49X99z33P/e95v1k7/d99zFTp4Sv97/3v+e/5//3//f/9//3//f/9//3//f/9//3//f/9//3//f/9//3//f/9//3//f/9//3//f/9//3//f/9//3//f/9//3//f/9//3//f/9//3//fwAA/3//f/9/v292RrhK/3v6Vhtb/3//e51vtlJ8Zztf11L/d95z/3//e/9//3v/d/9732//d3ZC8zW6UvI18DXec99zO1/xOb9v/3v/e993/3s7X7hOl0q/a/pSf2McV/9zukq5RtpOukrbTh1XmUZ4Pl9bmkJ6Pv5KvUa9RhkyGDIWMv9zPld/X/93P1c8OrgpGjYXNr9rvmvdb/97/3vXVr5v/3v/d/97vnOVUt93/3v/e1xnETqeb/93/3f/e79v/FZfY9IxXmP/f/9733d8a/haMj5UQt9z/3/fd/9733P/f/93/3v/d9ZO33P/e1ZCFT7fc/9//nf/f/9//3//f/9//3//f/9//3//f/9//3//f/9//3//f/9//3//f/9//3//f/9//3//f/9//3//f/9//3//f/9//3//f/9//3//f/9//38AAP9//3//eztfdUIbV/93+lI7X/97nW98azE+W2P/e/97/3v/e31n33f/d35n/3veb/9733P6Vr9vv2+fa/93/3u/bxI6VELfc/97/3v/d79vt064Tp9ruU76Up9nd0L/b1Y6Vj7bTtpOHVd/Yx1TX1vcSh5TWTZyGbUlGC61IbUh1Sm/ZxUyNzYfUz9bXT4bNjo63U6/a5xn/3v/e71vGVu+c/9//3vfdzpjnW++c/9//3v/f5ZO+Fb/e/93/3c8XxU6eUYVOvtW33Ofb/E18Dl0RlRGdUbfd/93/3f/e79vv2/fc/97/3u1Sr9r/3u6UtIxf2v/e/97/n//f/9//3//f/9//3//f/9//3//f/9//3//f/9//3//f/9//3//f/9//3//f/9//3//f/9//3//f/9//3//f/9//3//f/9//3//f/9/AAD/f/9//3v5UvlSn2f/e7hOv2//f/9/33e2VrZSnW//d/93Ol/yNTU+d0a4Tp1n/3v/d/93/3f/e993/3v/e75vv2+OJb9r/3v/e/97/3f5Vlxj+Va/b3ZCPV89W9pOn2O6SplGHVefZ39f32vfa79nHlPVKTgyODIfU3s630o6Nns+3kqTIfYtm0KbQr9KP1tZOvxS32+8a/9/3W//e79z33f/e/9//3v4Wlxn/3//e/97/3saXxI+/3ffc1xnVEIUNnhC/FZeX/93/3t9Z993/3/fd75v/3//e99zv2//e99z33P/e/9311I7X/9/f2eyMTxj/3v/f/9//3//f/9//3//f/9//3//f/9//3//f/9//3//f/9//3//f/9//3//f/9//3//f/9//3//f/9//3//f/9//3//f/9//3//f/9//3//fwAA/3//e99z2FI8W/9333OWRv93/3//e/9//3+db/97/3v/e75vn2sUPnhK+lZTQr1v3nNbYzxf33Pfc/97nWv/ezpbND7/e79v/3v/e1xjfWe/b11jVUK/a9pOXl9eX39jHFf8UrpK/3OZQvxO/E54Pjcy9Sn/Tj9XtSF8Or9j+S35LdgptCFZOlg29i28Rn9fHVNcW/93/3v9cxdb/3vfd/9//3//e/97lU7wOf9/33f/f/97nW8yPp1r/39bY9hSv2//d/9z/3v/e/93/3v/d/97/3/fc993/3v/e9A10DGwLfI111L/d5xnO1+/b39nkS0bX993/3/+e/9//3//f/9//3//f/9//3//f/9//3//f/9//3//f/9//3//f/9//3//f/9//3//f/9//3//f/9//3//f/9//3//f/9//3//f/9//38AAP9//3/fdzQ+n2f/c79r+lb/e/97/3//f/9//3v/f/97/3/4VnZG2lJ4SpdK33P/e/93ETryNfM10jWWSv97/3caV9lO/3f/d/93v2+4Uhpbfme/b59rHFuXRv9zfl8UNn9j/FI+W/xSukY2OtxOmkI/VzcyFy57OrYh1yUZLn46v0a5JbYhvEKfX5k+20q5Qp5j/3P/e/133HP2Vr9z/3//f993/3vfexpf+Fr/e/93/3//d/97Mj46X/93/3/fc/9zPVscV5dG33P/c/97/3v/f/93/3f/d/97/3vXUhlblko8X1NC/3e9a/lW/3ufb5EtG1v/f/9//3//f/9//3//f/9//3//f/9//3//f/9//3//f/9//3//f/9//3//f/9//3//f/9//3//f/9//3//f/9//3//f/9//3//f/9//3//f/9/AADfe/9/nmsTOl1f/3N9Y/lW/3f/f/9//3//f/9//3v/e99z33O/b/97n2scW51r3nPec51r+lY1PphOfmffb/93t0p9Y79r/3vfcztft07YUv97XGPfc3ZCG1e5Sp9nXl8+W7pK/FK/a99rPleZQvUtej6bPl9Xn1v4Kdch2CU8Mh9P2ym3If5K32f8StIlPFf/b/5v/Xf7c7pr/3v/f/9/v3eec1xrW2e3Uhlb/3v/f79z/3v/e7ZO+Vr/e79z+VbRLY8l8jEzOt9v/3v/d3tnvW97a/97e2f/e/97nWtbY/I1VUIROv93fGd1Rv93/3uRLdlW/3f/f/57/3//f/9//3//f/9//3//f/9//3//f/9//3//f/9//3//f/9//3//f/9//3//f/9//3//f/9//3//f/9//3//f/9//3//f/9//3//fwAA/3//f55r8jVdY/9zfWMZV/97/3v/f/9//3//f/9//3vfc/93/3f/d/93v2//e/97/neVStE1d0rfc/93nWf/e7dK32//c/97v28aW9hSGlu/b11j/3s8X35nl0YcV39juk41OnhCn2Pfb19bu0bcRv5OWTbeRh9P+Cn4JRouGyo/MtsltyF7Ol9Xn1+4Qn5b/3f9b/572m82W/97/3+fc793nW9bZzpjfGeeb/9//3f/d/97/3+WSnVG33P/e31nnmeeZ/97/3P/e79vfGf4VltnU0JaY1I+/3f/c/9732+fa3ZGdEb/e/97107/d99z9Dl3Sv97/3/+f/9//3//f/9//3//f/9//3//f/9//3//f/9//3//f/9//3//f/9//3//f/9//3//f/9//3//f/9//3//f/9//3//f/9//3//f/9//38AAP9//39dZ/I1PF//dztbOl//e/9//3//f/9//3//e/97/3v/e/93/3e/b99z/3f/d7VOGV9dY5hKFD7/e/97vWuVRt9v/3f/dztffWeWSr9zt1Lfc99zv288X35nmEocV5hGuk4+W/9zf1/bSlg6f1u/ZxcuGC7/Rp0+nTo7LrkhuiE+MvklWjI3LvxGX1N3On1f/2/+d/13N1//f997v3c7Z51vW2eda79vv2/fb/93/3P/e99zXF92Rv93/3v/d/93/2//c79r/3v/e3xjdEa+bzI+dEZTQt9z/3P/d99vXWOWRvhW/3v/c5ZK33P/e1dGVkbfd/9//n//f/9//3//f/9//3//f/9//3//f/9//3//f/9//3//f/9//3//f/9//3//f/9//3//f/9//3//f/9//3//f/9//3//f/9//3//f/9/AAD/f/97PWOxLTxb/3caVztf/3//f/9//3//f/9//3//e/97O1v6UnhGFDq4Tt9z/3v/d3xr/3/fd7lOn2v/d3xndULfc/9733MaWztj2FL/d/la33O/c/lWO1+faxtb+1afZ99v/3v/c9tK9C2zJdxKX1vVJfcpWzYaKrchtx1WFfsl+ylcMlsyGCrVIbxCFi4dU/9z/3P+d913nW88Zxxj2FZ7Z3xrnWuda/lWXWP/d/93/3v/d79rdkbfc/9733O/a99vv2+3Tn1n/3ueaxI6Mz6OKfE1dkY7W59n/3f/d/9733P/e/97/3e2St9z33eZThQ+/3f/f/9//3//f/9//3//f/9//3//f/9//3//f/9//3//f/9//3//f/9//3//f/9//3//f/9//3//f/9//3//f/9//3//f/9//3//f/9//3//fwAA/3//ezxf0TEbV/932E58Z/97/3//f/9//n//f/9//3+cZ3Q+Vj6YSphKv2//e/93/3v/e993/3vfc/97/3c5W1RC/3vfc99z+VrYVltjnm87Y79znms7Y35r33P6VtlSv2+fZ79rf2N4QjY20ymaPno6GC58Olsy2CH5JTsuPC6YGdghnjpaMnw2+Cm3IVw6nUb/d/9z/3v/ezlj2Fb6Xltnvm+da/9z/3NcYxtXXV9+Y/9z32+fZxM633P/e11j8jXfc/93EjoSOr9v/3d+Zxxfv2+fa59rd0L6Tl5f/3f/d99z/3P/c/9zGVf/d99zV0bzOd5z/3/+f/9//3//f/9//3//f/9//3//f/9//3//f/9//3//f/9//3//f/9//3//f/9//3//f/9//3//f/9//3//f/9//3//f/9//3//f/9//38AAP9//3tdY9ExPFv/d9hOnWv/f/9//3/+f/5//n//f/9//3caV7lKNj6YSt9z/3/dc953/3//f/97/3+/b99z11LYTv97/3e/bztjGVu+bztjXGe/c79z/3//e/972VbZUh1beEZ/Y39jPlvcSnk+mj7VJfcp30Z8Nlw2GiobKvolGioaKr4+fDZcMvspmSHcKRw6H1vfc99z/3+9c997/3//e/97/3f/e/97/3eeY7hKdj77Un9jn2dWPr9v/3eYSpdK/3vfc/I1VULfd/9//3vfc/97/3ufZ5lGWD7bSn9j32//e/97/3v/d5ZKv2//e3hKEzr/e/53/3//f/9//3//f/9//3//f/9//3//f/9//3//f/9//3//f/9//3//f/9//3//f/9//3//f/9//3//f/9//3//f/9//3//f/9//3//f/9/AAD/e/97HF/RMftW/3eXRp1r/3v/f/97/3/ee/97/3v/f99z/3v/c9pSmEqea95z/3//e/9/33f/e/9//3f/e5RGGVffc/97fWc7X51rXGf5Wp1rnm+/c/93/3v/d31nn28cWzU6/FLcTnpCWDo4NrxC30rfSh9PfDpaMtYh1yFbNls29yXXIf9G+im5JR0yuyX7Mfo1/VL6Vr5r/3//e/93v2//e/9z32/fa/9z32sbV3c+eEKZQh1T0y0+W99v/FIUNhxXl0bRMflW/3u/b/97/3v/d59rf2NfY3g+FjZ4PrpG+lKWQr1n/3fXTp9r/3uYTjVC/3vfe/9//3/ee/9//3//f/9//3//f/9//3//f/9//3//f/9//3//f/9//3//f/9//3//f/9//3//f/9//3//f/9//3//f/9//3//f/9//3//fwAA/3v/f59rV0JdX/9v+1J9Y/97/nd+b59vt1K+c/9//3f/f99z/3//e79z/3v/f/9//3/+d/9//3//e953/3+0Thhb/3v/e3xj32/fb55nXGPfb1xj33Pfc/93/3vfc/9732+/a5pGGDY5Ojk2lCHXJbklnz5cNh9Pv2e/Z/xONzYVLtQlWjr/SpYh+CnYJZchGzL5LZtCn2O/Z/9332sbV39jf2NdW3xfvmf3TltbfV9eW9xKvEZ6PhcyWDYeU39bnEa0KTU2tka9Z/9z/3s9X39nX2M/XxY6v29/YxY2syX0JTYulzp8V/9zcz7/c/972VYTPv9/33v/f/9//3//f/9//3//f/9//3//f/9//3//f/9//3//f/9//3//f/9//3//f/9//3//f/9//3//f/9//3//f/9//3//f/9//3//f/9//38AAP13/3teY1dCfl//c7lKXV/+d7RO8znTOY4tlUrfc/97nW//f993/3v/e/973nP/e993/3//e/9//3//f/97WmP4Wv97/3edZ51nfWeea55nG1tcYztffWf/d/9733O/b/93XV+7St5OlCEYMhku+i0dMj42NRWUIVc2fl/fa99vX1v9Sl9bP1P4LdcltiHXJRkuvkK9RhYyuULfZztTEy5fWx5XuUZcV7ZGe1s6V31feEL9Tno+/072KR9P3Eb9Rj9X/06fY/9z/3f/c99v+1YWOhU6Vj7yMd9v/3fbTjg2eja9Pv1Gv1//b5Y+v2vfc1ZG8jm/d/97/3//f/9//3//f/9//3//f/9//3//f/9//3//f/9//3//f/9//3//f/9//3//f/9//3//f/9//3//f/9//3//f/9//3//f/9//3//f/9/AAD+f/93HF8VOr9r/3faTl1f/nPcb/9733f/f9dSGFf/d/9/vm86X79vOl/4Vv93/3v/e/97/3ffc/93/3ffczpjOl//e/97nmueaxpbv28aW55r/3dcY51r/3//d51v11bfbzxbWD69Slo6X1e+RtglHTL8LXYd1iWZPl5bP1ubQvgtGTKfYx9PX1t/Wx9TfT5/W59fHU8/U71G/U5WOjxXHFOZQhxTlkKeZ75nvmeeZ5hG/2+/Zzc2syWfY/9zX1ecQlk6/E5dV59jv2v/e79v/3vfb75r1Ur/b99r2072Ldkl2iUbLr9Gn2NaOt9v/3cWPtI133f/e/9//3//f/5//3//f/9//3//f/9//3//f/9//3//f/9//3//f/9//3//f/9//3//f/9//3//f/9//3//f/9//3//f/9//3//f/9//3//fwAA/n//e/tW9DW/a/93+lK/Z/93/3vfd19rn28ROjM+/3vfb/E18TV1RjI6Uz7fc/97/3v/d/97/3udZ/93/3s7X9lW/3v/e79zfWfZVp5rdUb/e/97nWvec/973ndZZ3NKO19/Y/5WvUp7Qt9rn198Ohwu/C2XHbUh9SmaQpxCOjp2HfotH1P2KdclOjK+Qp9fuj4cT59f/Ur/Tlo+eT78TrpGHVO5RvpS32//eztb328bV/93/3PbThU2mkYdU/1OODLVKdMlFC52PhxXn2u/a/9z/3P/d9xv/3f/d79rP1d8OhwyuiUdMp9G+zGfZ/939TUUOr5v/3v/f/9//n//f/9//3//f/9//3//f/9//3//f/9//3//f/9//3//f/9//3//f/9//3//f/9//3//f/9//3//f/9//3//f/9//3//f/9//38AAP9//3tdY/Q1v2v/dxxXfWP/e5RKNEI2RhM+Mz58Y/93v2uXSjxfVD5cX55n/3v/e/932FJ1QhI28jU7W/97n2t2Sr93/3+/cxxfuE6fb3VG/3cZW5xr3nPed/57vHMYX/93mEqbRtYt1SkfU/9rtSGfPn86fjr5KbUhtCHXKbcluSV3HfottyX4Lfcpkx0WLrpCHU+fX59j3U4/W51GODodVz1X2k6fZ/9zn2c8X11fGlf/d99vfmN3QvtSukrcSp9jf1t/W11bfFt9XzxXuUp/Y39n/3O9a/9z/3P/d/9v/28/V51GXDp9Ptktf1+/azY6dUL/c/97/3//f/9//3//f/9//3//f/9//3//f/9//3//f/9//3//f/9//3//f/9//3//f/9//3//f/9//3//f/9//3//f/9//3//f/9//3//f/9/AAD+e/9/n28VOn9j/3cbVxpX3nMXW/pa33e/b/97/3v/c79vdUI8XzM6+VJdY79r32/ZTpdGlkZVQn1j/3f/c35n8zmfc/9/33eYTphOf2s7X59r2FKda/933nP/f/5733ffcz1bX2NaPhcyFzJ/Wz9TuCG4IRsufDbeRt5GPDb7LbklPTb7LZchcxlZNro+Pk83NnEZeT7cSh5Xm0b/Uh9b2052Pj1X/3f/dz5f32/7Vlxj/3v/d7dK2VL/c/9z/lK+Rl9Xn1//b/9v/2v6UndCFTY2PrlKXV+/a99v32//c/9332tfXx9TfEL4LR9PP1c1NthK/3P/e/53/3//f/9//3//f/9//3//f/9//3//f/9//3//f/9//3//f/9//3//f/9//3//f/9//3//f/9//3//f/9//3//f/9//3//f/9//3//fwAA/n//f9930zEcV/9zfmPXTv97/3vfd/97/3//e/9z/3v/dzM++la4TvlWPF//d/97PF/5Ul1jl0afZ79v/3e/b1VCn2//e/972lLaUl1jXWNdXzxfnme/b/97/3v/e/97v28+W91O9y28Rjc2HU/fYx9PGiq4IbYd/0bfRl02HDKfQv9OPTbZKfgtHk+fW/xKH1ObQrxG3ErbSplGOj56QrpGuEL8Tv93n2d/Zz5b+1L/c/9z/3uUQv9zn2e/bzk6GTJ6OtlGvF//c/9z/29fX5pGGDrVLfU1mEa5Sn9j/3v/d/9z/3ffbx5TNzLdRpo+VTL6Sv9z/3v/e/9//3//f/9//3//f/9//3//f/9//3//f/9//3//f/9//3//f/9//3//f/9//3//f/9//3//f/9//3//f/9//3//f/9//3//f/9//38AAP5//3+/c5EtuUr/d79r+FL/d99z/3v/f99z33P/d/9z/3f/e/93/3f/e/97v2//e55r2FJ+ZzQ+Ezp2Rv93/3fZUp9vv2//ez1bXl/aThxXVj5eX9pOPFv/d/93/3P/e59n/VJaPrUp9S02Ml5T/2udOtkl2CX4Kf9KnT6YHbkldB33Kfkt30a9Qlk2HUs/U/5Omz67Rv1O/3M/WxY29S09U19X/U5ZOv9SnUa0KZpKG1f/c99vUzpdX/93329ZOjkyNzKwHXQ2OU//azxTmkI5OpxG3U6fZ39jmUoVNphG+VZbX99v/3M+V3k6/Ua7PhUqHEvfa/93/3f/f/9//3//f/9//3//f/9//3//f/9//3//f/9//3//f/9//3//f/9//3//f/9//3//f/9//3//f/9//3//f/9//3//f/9//3//f/9/AAD/f/9//3tWQplK32//d7ZK/3P/e/9733P/e/97/3f/d/97/3//f/97/3//e/97/3v/e5ZKVEJ9Z55rPF//d/97fmfYTv97/3e/a39jXl/zLZlC8y14QtMt207/c/9z/3d/Y19fP1s5NvUtsiH7Sn9X1yXYJdclGS4/Uzsy+yn6KdYlP1f8Tp9f32t7Pjo2fD4fU9xKukK7Rv9v/3ffaxMyVjY+T59bvUJbNnw+H1N/X/tO2ErXSlQ6XVufY79nn2M5Mh9Pn18dT7pCmkI5NnMdOjqbQj5X32//d79rWUJ6RrQt1DGbSv5S3UqbPr0+nDrXJTkyX1v/c99z/3f/f/9//3//f/9//3//f/9//3//f/9//3//f/9//3//f/9//3//f/9//3//f/9//3//f/9//3//f/9//3//f/9//3//f/9//3//fwAA/n/ee/97d0q6Tv9z/3e1Sr5r/3vfcxtbd0ZVPrdKvm//e/9/33v/f/9//3/fd/97/3/fd79z/3/fd/97v2//e31nVD6/a/9v/3efY11bdzpXOppC3ErcSv1OH1f+UtxOHVc+Vx9X/1KaQjUydzrbRvcpMhV0Hb1CH0/3KdklGzKaQvtO/2//c59fH099Pn0+X1uaPlg6mkK7RvxO/2//a59bujo4Lr1CnT4ZMns+v2e/Z59fEzJVOjUyWDp6Ot9KXDq3JXs+/2vfZ99KfT6/RnxC3Uo9V99r/2+fZ5pGnErfVltCvUofUxYuWTZ7OrYhdBn/Snw+H1f/c99z/3vfd/9//3/ef/5//3//f/9//3+9e95/3n//f/9//3//f/9//3//f/5//3//f/9//3//f/5//3//f/9//3//f/9//3//f/9//38AAP9/3nv/f9lSmkq/a/9791K/b55rGluXSvxa+1bYThlb/3//f/9//3//f/9//3//f/97/3v/f993nm+3UnZKv3P/d7ZKv2v/c/93v2d/X59jFTKaQhcyWTq8Rv5OP1cXNjY6Plc/V5tCNza5QvtKPlecQnw+vUZfVz9TFy5cOj9Xn1//c/93n2NfW1k6XDr4LVo6ej5/X39fukaYRt9rfVv/Zx1HWDIXKls2fD6cQps+v2ffZ/MpmT5XNt1GnD75LXghuiXZKX0+f1/fShsyHDJcOh9T/2//c79nVDoTMhU2m0oXNj9b/2+5Qp9f/2cXLtcl2Cl9Pjo63U7fc/93/3v/f/9//3//f/9//3//f/9//3//f/9//3//f/9//3//f/9//3v/f/97/3//f/9//3//f/9//3//f/9//n//f/9//3//f/9/AAD+f/9//388X/U1PVv/d3tjGVf/d/97/3f/e59nlUIxOllj/n//f/9/3nf/e/9//3//f/97Ol/YVjNCEjpUQt9z/3d7Y/hS/3ffb/9vPFefY/xOHlM2NrxGWTo4Nt1OX1/aSj5X3U4fU5lCuUJ3Pv9rej5/Yz9XX1tYOrpCnEIfUxtTvmcbUzU2eD71Lb1Gez45NvcpvEb/c99rG1M8V15bf1s/T7s+mzp7OrxCejoXMhcyWDY3Mv9z32fdRjgynkI/PrwtHDbfSnw++C3YKfot+i18Pv5O32f/c1tXO1PZSlc6eT5/X/9vdj7/Z99nsyVaOp1CWz6+SnpCeEI8WzpfnW/ed/97/3/fe/97/3//f/9//3/fe/97/3//f/9//3//e/9//3v/e/97/3//f/9//3//f/9//3/+f/5//n//f/9//3//fwAA/n//f/9/n2vUMdtS/3Pdb5VGv2//f1xj21J4RlQ+c0K1Urxz/3//f/97/3//f/93/3v/e1RG2FJVQlxjPF+3Sv973nNTQn1n/3f/e59n+k77TplG9DFXOrpKf2N/Yz5b+05/X91Kej5YOn9f2ko+V5tCvUqbRr9nNTZeWx5XNzobVxI2/FLULdMtukafYz9TnEIaMtYlmj5/Wz1X20pZOrxGHU+fX59fHlPcSv1Ou0abQhcyWjofU/9rv2MfTzo2n0Y/PrcpFzLcRjYylB35KfopuCX4KbxC/2vfZ/93/2v/a/9z/2+/Y7dC/2/faxQuukbfa19bP1d/X3dCdj7ZUnVG11JbY51r33ffd/9733P/f/9//3//e/9//3v/e/93/3v/e/97/3f/e/97/3//d/9//3//f/9//3//f/9//3//f/9//38AAP5//3++d/97OEIdW/9v/3czPhtbO2OWSjY+uk5cX71rWWP+d/9//3v/e/9//3v/d/93/3fYUtlSPF8bV59nVEL/e/97tlKVSn1n/3v/d35j+1KfY/9zv2ufZ/93f2ddX5dCmD6aQn9fP1c+WzQ2/E5ZPj9fFzp/Y79nv2t5Rr9rPV+5Th5bm0q6Sl5bv2efY7Ql3ko4MrQlNzZfVz9Xvkp6Pv1O32v/d59jPVc+V19bnEZ0IdcpOja9QjgyNzJ6Pjs6fUb+UrlGEy66Qt5G1yXaJdol2CU5Mnk620ZfV15X+0qfW/xK2kbaRv9vPlf0LRxT32v/c15bXl9+X7hGPFueZ1xf2E52RpZKO1ueZ79vv2vfc/9z/3v/e/97/3f/d/93/3v/e/97/3v/f/97/3ved/97/3v/f/9//3//f/9//3//f/9/AAD/f/9//3//f/1W207eb/93lkpdY/9//3u/b79v/3f/d/9//3//e/97/3uca1tjfGP/d/9332+WRr9rmEb/d79v33f/f31v8Tl1Sp5v/3v/e99v2E47X/9z/3u/b31n/3OeXz1TP1fdSlg++065Rl9f3U56QtxO/3M8WxpXn2efax5bX2cdWxxXn2c+V59jv2d/W79nP1feSjoy+S1cOv9OH1M3OhxT/3f/d11fPVtfW1o+nUqeRn1CnUZ/X59fVzrzLfpS/3OdX1U6FC6cPr9GXTZdNr4+fDo5Mpw+fj47MvkpOzI8Mj02v0rfTjo6cyE/X/93/2//b51j+U6fY/pOn2Pfa/9z32+fZzxb+k52QvpO+k4bVzxXfl+fY99r32vfc/9z/3ffb99z/3f/d79zW2Oda/97/3//f/97/3//f/9//3//fwAA/n/+f/9//3f8VjU6e2P/d1xjXF++b/9733P/d/9332//d/93/3f/e99vlkrwMVM+ETL/b99vXV/fb/9332//c993/3//f3ZKM0L/f79v/3v/e/93nWvYUvhWOl++b99vdj4ULrtGf2NfWz5bNTaYRhY6P1sdV9lOvmc7W9lO205fY5tKPVv7UndC2kp4QhxXFDJ2Ong+P1d8Pjs6OjZaOlo+WDq4Rlxf32//e99vVj4XOn9nnUacRnMdP1f/c/9v/2+cY/9z/3eeY99rv2e9Rlo6P1f/b19btCX4LdktXTo8Mhsu2iX8Kf0tuiV2IbcpeULfa/9z/3P/c35fuUa/Y1Y6PVf/c/93/3P/c/9z/3eeZ11f+lK4SnZCl0KXQrhKd0a4TpdKdkZ2RrdOlkp1SrdSW2ffd/9//3//f/9//3//f/9//38AAP9//3//f/97n2sUOvpW/3eea5VG/3v/d/97/3ffb9pS+1afb/97/3cbW3VCGlN9Y1Q6XFv/d/9v/3f/d35juEpWQrpS33O/b5ZK107/d/97/3v/e99z/3P/e993/3t+Y/xOu0b+TntC3Er9UplGXl89W/9zO1vYTn1flj76TvtOPlfbTr9r+k41OtlOVUJVQpZK2E6fZ59nn2f9UppCP1e9QrxGVjo7W/97/3v5WvI1d0Z/Y/9zHFP0LbMlm0JfW/9v/2//d79r/3P/e/97/3f/e/93/3d2QrlOn2d/Y/1Oej45MhouGi4cLtkluCHXJRcu20Z/V59f/2u/Z39fP1e/a1c+Xl//d/93/3v/f953/3//f/9733Pfc55nXV88W9lW2Fb5VthW+VYZW1tjfGf/e/97/3//f/9//3//f/9//3//f/9/AAD+f/9//3//f59vd0a5Tv9z/3PXSr5rvWf/d59n8zEUNnhKf2f/d79zG1ddX/93/2/YSjpXv2v/c/9333O4ThQ6uUrSLdtSv2+/bzM++FK+b/973m//e/9z+FZcZ11n+lafY7tG3UqbRlg+Hlf7UpdCv2f/d1tbW1vfa35fv2NeV1Y6/2u4RhtX+U48X9hSfWs7X11n/3f/e/9332+6SplCmz6bPh1Tv2v/d51r2FK4Ut9v+1IbU/9rn19YOrUpFzJeX/93v2+WRvlW/3ffd/9733f/e/97+Vb5Vv93/3f/b39f/UoXLv9Kn1+eOvklWjK8Prs+20aYPhUyHVOfZ/5SHlffb1c++lbfd/9/33v/f/5//3//f/97/3v/e99z/3ffd/97/3f/d993/3f/e/9//3v/e/97/3//f/9//3//f/9//3//fwAA/3//f/9//3/fd/tWeEqfZ/97O1ucY/9z/3sbV5hKf2f/e993/3u/b9hSt0pcX/lSEzaeZ/97/3f/d7hOMz7fc79rmEq5Sv97/3caV9hSnWf/e/97/3c6X31nfWf5Wv93/3e/Z39jukqZRtpOuUobV/93v2sZU7ZG+U76Tn9f2kqYQv9zHFNVOv9z33P/expb/3vfc/97/3f/d/93Xl+ZQlk2chn/d/93/3ddYxI6fWP/cz5beD6aPr9jv2f/Tjg2n2O/Z/97GlcSOjtf/3/fd/9//3v/d/hW8TUSOpZKv2vfb/9zFjL3LX9bOjI5Mt9nf1f/a15XFDI1Nlc+mkodV9tKPVffa1c+HVefb79z/3//f/9//3/+f/9//3//f/9//3//f/9//3//f/97/3//f/9//3v/f/9//3//f/9//3//f/9//38AAP5//3/fe/9//3t/ZxU6+1Lfb31jt0r/d55nVD6fZ/93/3v/f/9//3++b/lW2FK4Tp9rv2vfc/97/3c9Y/pW/3s9X5hKVT7fc59r/3f5VpZKv2//e79vnWs7X1tj/3v/e/93/29+Y/pS2U6XSrhO/3v/e/9333O/azxbHFf9Vlc+HFO4RnY+XV/fc/97nmueaztjfWv/e/9732+faxxXeD6aQppC/VK/bz5fNT48W/9z/2+fX9xGODI5Nn9fn2e6RphCXlt/Y9lOdkJ2RthS/3v/d/93/3v/e79vXGNUQpZG/3N/X9tKH1ebQrUlmkLfa/9z/3f/c79nuUp3RplK2k52PvpKHVO/a1k+vE5/Z993/3f/f/17/Xv+f/9/33v/f997/3//f/9//3v/e/97/3v/e/9//3//f/9//3//f/9//3//f/9/AAD+f/5//3//f/9/v282PjY+/3ffb7dK32u/a3VCGld0Qjlf/nv/e/93/3/fd99333P/d/93+1a5Tv9/n2tVRhxf+lLyNdlO33P/e/973292RpdK/3v/e99zO18aW99znWf/d/hS+FIaW/lWO1/fc/97/3e+b/97/3ddYz1b3FJXPr9ndj59X/93/3f/e99z/39cZ3xn/3v/e59rG1sbV9pOn2Pfa5tGvE5ZQplG/3f/c99nNS57Or5ClSHXLb9r/3eZQplCNTbzLbhGNTo0Or9v/3//e/9z/3Pfc/97vmtcY/97uU5eX99vHVezKbMtHVf/d99v/3v/e99zXWNdYzxbfFu2Qnc63Ea/Z1s+vUo+W/93/3v+f/1//3/+f/9//3//f/9//3//f/9//3//f/9//3//f/9//3//f/9//3//f/9//3//fwAA/X/+f/9//3//e993mUr0NX9n/3ddXztX/3ffb/lSGVd6a/9//nfed/97/3v/d/97PWM1QtIxVkJeZ/97HF9UQp5nfWPfb99zG1efZ/9333MUOhtb33P/d/97v2/WTp1rvGt6YzlfW2N8a/97/3//e/97/3v/e/93fmefa/xWHVufZ55j/3N+Z/97/3v/f99333e+c55v/3u/b1xjfme/b/9z32/+Vvc11TG/b99rv2f6Srk+ezq+Qjo2tSlXPp9n/28dUzc2FTK5Rl5bPVu/a/9z32/fb/97/3v/d99z/3v/dxM6v2//e9Mx9DW5TpdGl0a/b/93/3v/e/93fmv/d/9znV+YQlk6/07fazo6m0afZ/93/3v/f/5//n++f/9//3//f/9//3//f/9//3//f/9//3//f/9//3//f/9//3//f/9//38AAP5//n//f/9//3//e39nFTqYRp9r/3e4Sv9z/3vfb/97/nf/e/97/3v/e/97/3cbWxQ6VkLaUrlOPF+/b/93/3v/c/93vmu3SvI1G1vfc/97n2sUOvpS/3f/d/93/3O9b91v/3v/e71v/3//f/97/3//f/53/3//f/9733OYSvtaG1f6UnZGfWf/e/97/3v/e793vnOeb/9//3/fd/9333P/d59rNj4WOnlK207fb99n0SGZPno6ejqfZ59r2lK5Ur9n/2tfW3k+X1vfa99r/3ddX3U+dT5cX/97/3f/d/932FI8X/97f2c1PvtWv288X7dOlkqea/9733P/d/9/33P/d/93v2f8Tv5O30qfYzk6HVN+Y99z/3f/f957vnu+e/9//3//f/9//3//f/9//3//f/9//3//f/9//3//f/9//3//f/9/AAD9f/5//3//e/9//3//dzY+Nj6fa/93+lZ9Y75r/3f/d/97/3uda7ZOND6/b/97Nj4cW5hG2k7aTrhO32//d/9z/3Pfb/hS8TGfa/93/3ffb/93n2dWQpdGO1vfb/97/3f/e/93/3f/f/97/3v/f/9//3//f/9//3v/e993dUq/b9hOt0o7Xztf/3ffd/9/vnPfe/97XGe/d/9/33f/d/9/PGMzPvI1+1q/b5dGuEr/b79jVjayIXg+Hlf/d/97HF/TKXk+v2NfVzY2HU//a/9rNTZVOjM2Mzo7W/9z/3vfb7dKv2vfc9lSEzo8X/97/3dcY7ZOEjr5Vv93/3v/c/97/3u9b/93/3f8TnpCez4fUzg23EpeX99v/3f/e753/3//f/9/3n//f/9//3/+f/9//3//f/9//3//f/9//3//f/9//3//fwAA/n/+f/9//3//f/97v3NeY5lK/Fb/c79vVD7fb/9733P/e11jv2t2QvM1n2v/ez5fuU4cW/tSl0Z+Y/93/3P/d/9zOltTPn1j/3d+Y9tSuUp/Z/97/3O4SlQ+nmeda/97/3//e/97/3//f997/3//f/9//3//f/57/3v/e993vm+WSlxj/3v/d/9333e/cztjOmPYVlxr/3v/f/9733MbXxI+Gl/fd/9//3uda11fmEbfa79nlz4TMn5j/3u/d993207UKXk+/U4dT5pCmkKfX3c+n19VOvpSEjbfb/97W1+4Sv93329VPpdKv2v/e/93/3ffcxpXdUL6Vr9r/3P/d/9//3//e/9332+5ShYyODa9Qlo6Wj4eV/9z/3f/d/97/3//f/9//3//f/9//3/+f/9//3//f/9//3//f/9//3//f/9//38AAP5//3//f/9//3v/f/93v28VOnhG/3ffc7hK+VL/e/93uEqYRl9jn2dWPp9n32//ez1bf2P/d99v32vfazpX/2//d1tfOlv/d11j8jFWPphG2k6fZ/9z/3d9YzM2+FK/b99z/3//f/9//3//f/9/33u9d/57/n//f/9//3//d75zt06ea/97/3vfd51r2FZURt9333f/e/9/v299a9hS0TWfb/973nf/f/9//3ueZ9pO/FLfa/9z/2/fb993+VrRNb9vf1/UKdQpn2O/Yzc220YVLhUyNTZ+Y3VC32+ea7dOn2f/d9pOVDo7X/93/3v/d/9733O/a/pS0S12Pp9j/2/fd/9//nv/f/9732/ZSvUtez59Pjs2nUJfW/9z/3P/d/97/3//f/9//3//f/9//n/+f/9//3//f/9//3//f/9//3//f/9/AAD/f/9//3//f/9//3//f/93uU4VOn9n33Ofa5ZG/3P/d1dC207/d39j8zF3Rn9n/3v/c/93/3P/b/93GlNUOv9z/3f/e/9z/3t1QtlS/3P/c5hGuU7/e99v/3O/Z3ZCEjr5Vp5r/3//e79333f/f/9//3//f/9//nv/f/97/3v/dztfXGNcYztffWe/b/97/3vfc79v/3u/c7dS8jn5Wv97/3v/e7xv/3v+e/97/3efa5pGVz59X/93/3v/d11n0jX0NfxS20o2Nh5T32d/WzYy/EodT/tKVTqXRv93O1/6Uv9v32tVOpdG/3P/d/9//3v/d/9732+5SpdCdjr5Sv9v/3//f/9/3Xv+e/9732/7Ulo+nkJdPhounEKfX/9v/3P/e/9//3//f/9//3//f/5//3//f/9//3//f/9//3//f/9//3//fwAA/3//f/9//3/+e/9//3v/e59rmEoUOt9z/3f5Uhpb/3s+X5lG/FY2PndGG1v/d/93/3f/c/93/3fXSlQ6fV+eY/lS/3v/c/938jV+Y/93/3NVPn9j/3P/d99v/3e/a11ft06WTthSn2//f/9/33vfd/97/3//e/97/3v/f/97/3v/e/9733Pfc99z/3ffd/97v29cY3VKEj51Sp5v/3vfc99zv28ZW/97/nf/f99z/3efZ5lCuEa/Z99r/3P/d15jd0bSLTU6X1vbRh1P/2t/W/QlHU//a79n/3P/c5dKfmffb/xSFDY7W/93/3f/d/97/3vfd59rXV+5SvpKflvfa/9733//f/9//Xv+d99zn2ubRr9KfUIbMhkyu0J/W/9z/3f/f/9//3//f/9//3//f/5//3//f/9//3//f/9//3//f/9//38AAP9//3//f/9//3/+e/97/3f/e15j0jE9X/93PF+3Sr9v/3eYSplOmE7fd99z/3//e/97/3v/fxlbND5dX99vVj4zOjtb/3ffb31jdUI7WxpXMzp+Y79nHFfZSr9r/3f/d99v+FZTQhM6d0r6Wp9v/3/fd/97/3//e/9//3v/d79v33O/b/93/3v/f/93v2+ea3VG8Tl2Sn1r/3v/e/9//3vfaz5Xl0Lfb/93/3vfc/9z/3N/X9tKVjZ3OhxT/3P/d/97PF/6Ur9rPlc2Mv1K32OfX3g6/E7/c/932U76Uv97/3M2NpdGvmv/e/9//3//f/9//3v/d59n+k7ZRn5b32v/f993/3//f/9//3v/f99zX2P+Vr5KnUZ7PhYumj6/Y/9z/3v/f/9//3//f/9//3//f/9//3//f/9//3//f/9//3//f/9/AADff/9//3//f/5//n//e/97/3vfczY+Nj5/a79v2VLZUt9333e/c/9733f/e913/3//f/9/3ncSPrhOn28VOplK32//d55n32/fb3VGUz6VQn1j32v/d3Y+2k7/c39ffl//d/97/3t9Z5dKNEIUPjQ+t1L5WjpfXGd+Z99z33P/d/93v29cYxtbt051RlRCVUI8X55r/3v/f/93/3+/czU+n18/U1g6HVPbTrpOV0J4QhUyeT44MhcuWTZZNps+v2ffc/9//3u/b7lK0iWzIVcy/2dfV7tC/E5eW/tSf2ffb5pKkSUcW/973nf/f/9//3++d/9//3+/b59n+k6WPjtXn2v/d/97/3u9c/97/3//f/97X2fdUh9X3k5ZOhYumUJ+Y99z/3v/f/97/3//f/9//n//f/9//3//f/9//3//f/9//3//fwAA/3//f/9//3/+f/5//3//e/9//3c+XxQ6+1a/b59ruE5+a/9//3//f917/n/+f/x//n+bc/9/fWt3TldGmk6/c99zfmcTNlxf32//e/9z/3f/d/9zGlO4Rj1X9DE3OrlKvmv+c/93/3f/e/97/3efa7lSuE6XSjQ+FDr0NRY6FToTOjM+dka3ThpXXF+/b/93/3u/b/97/3dcY55r/3ccV9Mh9iHXJRkyej68Th1X205fW/5K+CWWGfoltx05Lr9j/3u/c79vG1uYQnc+Vzb0JVgy32O/YzY2FTIcU/97/3P0MRU633P/f/57/n//f/9//3+/d/9//3+/b59jfV+WQthKXV/fc/93/3//f/97/3v/f/97fmfbVh5XH1ecRhc2uUobW79v/3f/f/9//3//f/9//3//f/9//3//f/9//3//f/9//38AAP9//3//f/5//X/+f/17/3//e/97/3vaUhQ6XmPfc59rd06eb/97/3/+f7x723v9f9t7/3/ee/9/fm/7Xr9z/3vfdx1bNT6fZ/97/3f/c/93/3ffa3VCsCkUNrpK9DFdX/97/nv/d/97/3ffc79z/3vfd/97/3ffc79rv2+/a99vPF+ea99v/3f/d/93/3f/d99zv2vfbzxbEzo8X/97f2OSHRcq9iUXLt1Kv2vfa/tOn2Pfa/9KOzI8Mhou+Cm8Qp9r/3//e7dKl0b/c79jeD43Nnk+X1cdTxYy/VK/Z5pG206fa99z/3f+e/9//n/+f/9//3//f993/3v/e99v32saU7hKdkY8X/97/3/fc/9/33P/f79vmErbTr9rf196PtQtmUI9W99v/3f/f/9//3//f/9//3//f/9//3//f/9//3//f/9/AAD/f/9//3/+f/9//n/+f/5//3//f/9/33e5UphK/3Pfcxtbdkr/e/9//3//f/5//n//f91//n//f953/3//d99zf2d6SjlCWUK7Tl5j33P/e/973nNUPtpS3282OtpS33P+f/5/3Xffd/9/n2vaTv93/3vfc/97/3ffc/93/3v/d/97v2v/e79r/3O/a99v/3f/c5hGn2eZRjU2Vj7/d39fFTIVMjxX/2//d/93328VNlc6/3f/bz5XWDqbQls6Wz49V99r/3N+Y3VG2FKea/97f2cdW3lCFzL/Tls2Oi45Mr9n/3P/e/93/3//f/9//3//f/9//3//f/9//3v/f/97/3d9Y9lSlkb5Un1j/3P/e/97/2//e59jdz4dU/9zf1t8OlsyejocU99v/3v/f/97/3//f/9//3//f/9//3//f/9//3//fwAA/3//f/5//n/+f/5//n//f/9//3//e/9/PGNVPttS/3v/czQ+PF//f75z/3//f7173X//f/5//3//e/973m//e59rNz45Qhc63VZ/a/97/3f/d99zn2vfcz1fd0afa/973H/9f/5//3/fcz1fFTafa39nXmP5Ur9vnWs5W/5v/28ZV/93/3O4SvIxuEp3Qt9v/3PaSphCeEL7TjU2n2P/bz5b2U7/c/97/3OdZ1Y+FTb2NR5X/3f/c9lOHVc/V95OeD7ZSv93/3vfc1RGlk59a/97n29YPvYtvkZbMvolGS5/X/93/3v/e/97/3//f/9//3//f/9//3//f/9//3//f99z/3e/b1xfuEq3SvpSfmP/c/9v/3f/c/tOlz49U/9vP1O+QjkyWDbaSn1j33P/f/9//3//f/9//3//f/9//3//f/9//38AAP9//3//f/5//3/+f/9//3//f/9//3//f/93d0Y1Pt9v/3e4SlVCW1/fd9933nf/f/9//3/fd51vO2NcY/9733MbWxM6+lY8X/97/3e/b5ZG2FJcX/9//3u/b1xf33P/f/9/3H//f997/3+/b5El1DFYQhY6/Vr/d7pOmUr/d7hKt06+b31n0DFUQn5nl0Y9X/9zn2cUNtItf2N3Qj1b32//e99v/3u+a/978jGaRt5SWkL2Md9v/3f/b/93/3t/Yz1b/3P/c31j/3f/dxpfnmvfdz1b/FI/Vx9PtiG3HdclHFO/a/9//3v/f/9//3//f/9//3//f/9//3//f/9//3//f/97/3u/b1xj+VbZUrhOG1e/a/93/3OfY7lG+07/c99rf1/9Tlg+NzZ4Pn9f/3f/e/93/3v/f/9//3//f/9//3//f/9/AAD/f/9//3//f/5//3/+f/9//3//f/9/33v/e55rdkL6Uv9v32uvKRI233P/e51r/3u/c/9/nmuWSrAtEzb/c99v33N8Z71r/3v/d55ndkYVPjZCd0bfc/93/3v/e99z/3/+f/5//3//f/97/3f0MZIpkimSKd9z/3sXOnpGP183Ojtfvm/fczM+XGP/e9lSG1v/c/97l0oTNt9vn2efZ/93/3P/c99v/3f/d39n9jX/Vl9jWD48W/9z/3P/eztb2E75Tp5j/3f/e99z/3ufa/972U7aTt9v/3ebQpMdGC4XMlY+fGP/d/97/3//f/9//3//f/9//3//f/9//3//f/9//3//e99z/3f/d99zXGMaV9hOl0Z2Ql1fXl9VOlU+/3f/c/93v2s+W3pCWTq8Rl9b32v/c/97/3//f/9//3//f/9//3//fwAA/3//f/9//3//f/9//3//f/9//3//f993/3v/e1xjl0a4Rv9v/28aU7ZG32//e/93/3f/d3ZG8zX8VjU6mkpeX/97/3v+e/13/ncZV3dGf2u/b1dC33P/e95z3nP/e/97/3v/f/93/3f/d/9z+1L0NTY+mk7fd993vE73OVo+u07/f/97/3t0Rhpb33P6WlVC/3v/d11nG1v/f/9733P/d79v/3tWQhtX/3vfb39neEbfc39nfGfec/973m8zPvlWl0rQLd9z/3vfb99v/3v6UrhK32//dz5b9TFYOl9b20q4Sn1n/3v/e/9//3//f/9//3//f/9//3//f/9//3//f/9//3//f/97/3//d99zv288Xztf2VJVQnZC2U5dX55r/3/+e993v2t/X95Kezo4Mp9b32f/c/97/3vee/9//3//f/9//38AAP9//3//f/9//3//f/9//3/+f/9//3//f993/3+/bxpXNDb6Sv9z/3O3Rjxb/3ffc/93+lLSLR1b/3eZRhU2+1a9a/1z/Xv7c/571lKZTv9333M+X99z/3vdbxdXW2P/d/97/3+/c/97/3f/d35jdkL6Vt93v3Pfc/xWV0LcTplGnmv/e993GVuWTv97fWu3Tv9333P/e/93nmv/e99zPWP1NZtK/FY1Pv93/3ffb3ZGfWP/e/9z/3v/e51rEjqfa79vlkryNZdKv2v/d59nVT6fY/93PVc1OndCf2O/a79vfWP/d/97/3v/e/9//3//f/9//3//f/9//3//f/9//3//e/9//3//f/97/3v/e/9//3u/b31nnmtcX1xjv2//f/5//X/+d/93v2s/W7xCWjZZNvxKn1//d/97/3//f/9//3//f/9/AAD/f/9//3//f/9//3//f/9//3//f/9//3//f/97/3+eazQ2Ey5+X/9zv2eWQpdG/3ffb9pOXl//ez1bNTrbTr9v/3v+d/9/22/+d7ZOl0rbUvxW/3f/d/93/3dyQvhS/3f/e/9333P/e/93/3P/c51nvW//e/9//3tbY1tf/3O3SvhW/3f/f/93O2Pfc/9//3v/f99z/3v/expbnmv/fz1fkymbSplKNTrYTr5r/3/fc75v/3v/d/97/3dbY1VGl07fd79vMz59Y/97XV+YRp9j/3d+XzQ6l0afZ/93/3f/e/97/3v/f/97/3//f/9//3//f/9//3//f/9//3//f/9//3//e/97/3v/f/9//3//e99z/3v/f993/3f/e/97/3f/f/5//3//f/93n2d/Xz9XWTZZOtxKX1vfc/97/3/+e/9//3//fwAA/3//f/9//3//f/9//3//f/9//3/ed/97/3//f/9733MaU9EpNTo8V/93n2d2Qj1f33P/d99zXWMTOtlSn2v/e/93vWv/d/97/3feb9hSEzq4Tv97/3f/d3tjMT6cZ/97/3eYShM22k59X/93/3f/d/57/n/9f/x3/nf/e95v/3f/d/97/3ffc/9733P/e/93/3f5VpZK/3eWSnZG33Pfc9tSmUodWxM2VULfc99z/3v/e51vfGf/e/9//3tdZ/I52Fa/c993/3d+Y5dCv2f/b99rdj7RLVxffWf/f/9/33f/e/97/3v/f/9//3/ee/9//3//f/9//3//f/9//3//f/9//3//f/9//3//f/97/3v/f/9/vnP/e/9//3u+c/9//3/+e913/3v/e/9732+fZz9bvEr3NTg6+1Lfb/93/3v/e/9//38AAP9//3//f/9//3//f/9//3//f/9//3//f/9//3//f/97/3vaTjU6mEqfZ/93v2u4Sr9r33P/d/lW+Vb/d/9//3v/d/97v2/fc/9/v2//d/93/3f/e/93nWtUQrdO33P/e/93Nj53RtlOdUKdZ/93/3v9e/1//X/+f/97/nP/b51j/3ffb/93/3e4ThtX/3f/c/93XF/QLZ5nPF8zOthO32//c/dSnmv/c79v33Pfc79vPF81QndO33f/f/97/386Y3VK33f/e59rNDp+Y/9v32u4RjQ6lkadZ/9//3/fe/9//3//f/9//3//f/9//3//f/9//3//f/9//3//f/9//3//f/9//3//f/9//3//f/9//3//f/9//3//f/9//3//e/97/3v/f/97/3//f/9//3u/c59v/lo3Olc6PFP/a/9z/3//f/9/AAD/f/9//3//f/9//3//f/9//3//f/9//3//f/9//3//f79z/3c9XzQ+NT6fa/97fmM0Plxj/3f/e/97/3vdc/9/33NXQjc+3VYdWzxf/3v/e/533XO2TrdOVEI7X/97/3O/b1ZCuEr6UrdKvmv/d/97/n/+f/5//3+9b5ZKGlNVPvpS2U7/b/932U5VPvlO/3v/d99vEjYzOlVCsC24Tv97/3dYX1pfv2/fc/97/3scWxQ6VkZWRp9v/3vfc/9//3v/e/93PGO4SvpS/3e/Z/It0CnYTr9v/3//e/9//3//f/9//3//f/9//3//f/9//3//f/9//3//f/9//3//f/9//3//f/9//3//f/9//3//f/9//3//f/9//3//f/9//3//d/97/3v/f/9//3//f/9//3/fe39nuk5WOrhCXVP/a/93/3//fwAA/3//f/9//3//f/9//3//f/9//3//f/9//3//f/9//3/fe/9/33vZVlVCmE6fa/97/3e3TtdS/3f/f91z/3//e7pS9jmcThg+9jk8X/9//HP9e/97vm9+Z7lOuE7fc/93v2s0PpdGdka2Snxj/3v/f/9/33v/f/9/33eyLbxK1CmZRjU6/3P/c99vdkJVPp5j32v/dzpXVD6/a/lSGle/b/93/3v/f/97/3vfc/97VEIaW993/FqZTn9r33f/f/97/38cX3ZGfmPfb/93+lLxLbhOvmv/f/9//3v/f/9/3n//f/9//3//f/9//3//f/9//3//f/9//3//f/9//3//f/9//3//f/9//3//f/9//3//f/9//3//f/9//3//f/9//3v/d/97/3//f/9//3//f/9//3//e79vPFe5QttCHU++a/9//38AAP9//3//f/9//3//f/9//3//f/9//3//f/9//3//f/9//3//f993/3tdZzQ+ND6/b/9z/3sZW7ZOnGv/f/57fGsUOl9jn2/2NTc+v2//e/13mWf9c/93/3v/d79v33P/e3xjt0o7W1xfnmv/d/9//3//f99//3//f/979jVbQntCVzo1Ov9z/2//c7hKdT51Qt9v/3tcXzM6nmeea31n/3v/d/97nmv5Vr9v/3v/e9ZSMT7fc59rNj55Sr9z33e/b7lOd0Kfa/93/3c0OnZGXF//d/97/3v/e/9//3//f/5//3//f/9//3//f/9//3//f/9//3//f/9//3//f/9//3//f/9//3//f/9//3//f/9//3//f/9//3//f/9//3//f/53/3v/e/9//3//f99//3/df91//nv/f/9zf1vcRrpC+Facc/9/AAD/f/9//3//f/9//3//f/9//3//f/9//3//f/9//3//f/9//3//f/9//3vYUhI6Ezb6Ut9v/3u+a7ZOGFv/f55vXWP/d79zd0Z/Z/97/3f/e7VKOVvfc55r/3v/e/93/3v/d51r/3v/d/9//3//f997/3//f/9/v3v/f3pK+DX/UvUxFDb/d99vfmNUPhpXdEI6W75v/3u+b/97/3e+b99z/3v/e39rFDpdY/97/3fcb1A+1VL/d39nn2v/e39n+1baTr9r/3u/a1ZC0S2XSv93/3v/e/9//3//f/9//3//f/9//3//f/9//3//f/9//3//f/9//3//f/9//3//f/9//3//f/9//3//f/9//3//f/9//3//f/9//3//f/9//3//f/97/3//f/9//3//f/9//3/9f/17/nf/d99vn2M9W/lanHP/fwAA/3//f/9//3//f/9//3//f/9//3//f/9//3//f/9//3/ef/9//3//e/97/3caVzM2Ezb6Un5j/3ffb7dOtk7fd/97/3f/d55r/3f/e/93v2sSOn1j33O3Thlb/3ffc/93/3f/d/9333Pfc993/3//f99//3/ff797v3cdWxUyf2OYRpdG32//e1xftk7/c71r3m//d/97/3/fc/9//3v/f99z/3ufa1dCuU7fc7xr/3t5Y5NGnmf/d59rPl9VPtlO/3ffb39j0i1VPnZGv2//e993/3//f/9//3//f/9//3//f/9//3//f/9//3//f/9//3//f/9//3//f/9//3//f/9//3//f/9//3//f/9//3//f/9//3//f/9//3//f/9//3//f/9//3//f/9//3//f957/3//f/5333P/d/9333Odb/9//38AAP9//3//f/9//3//f/9//3//f/9//3//f/9//3//f/9//n/9f/5//3v/f/97/3d9X7hGVjocU79r/3f/c11jdUZ8Y5xr/3//e/93/3f/f7pSmU6faxpbETqbZ/97/39bY1tj/3f/f/9//3//f/5//n/9f/1//X/+f/57vGtaW/9v329dY/93/3vfc99z/3//f/9//3/ed/97/3v/f/9//3v/f31nVkb1OTdCv2//e/97/3edZ/93/3M9W7hKel//d/9zHVcVMjU6G1vfc/97/3//f/9//3/ee/9//3//f99//3//f/9//3//f/9//3//f/9//3//f/9//3//f/9//3//f/9//3//f/9//3//f/9//3//f/9//3//f/9//3//f/9//3//f/9//3/+e/9//3v/d/97/3//f/97/3//f957/3//f/9/AAD/f/9//3//f/9//3//f/9//3//f/9//3//f/9//3//f/1//X/+f/9/3nP/d/97/3f/cxtTd0KYRn9j/3u/a79rlEYXV7pn/XP/d/9z/3e6Th5f/3d2RnRG/3v/d79vVEIZW/93/3f/e993/3ucc/57/n/+f/17/3//d/5v/3P/c/93/3f/e/97vm//f75v/3ved/9//3v/f/9//3//f/9//3t8a5dOPmNXRn9n/3vfc/9z/3s9W9pOPFf/b/9zvWd2QlY+NT77Vv97/3/fe/9//3//f/9//3//f/9/33//f/9//3//f/9//3//f/9//3//f/9//3//f/9//3//f/9//3//f/9//3//f/9//3//f/9//3//f/9//3//f/9//3//f/9//3//f/5//n/+e/97/3v/f/97/3//f/9//n/+f957/3/eewAA/3//f/9//3//f/9//3//f/9//3//f/9//3//f/9//3//f/9//3//f/9//3//f/9//3v/dzxjFDoUNvtS32v/b/93+E61Rlpb/3P/d/9zPVtWQphKEzpcY99z/3ffcxQ6XF//d/9z/3Pfb/ExMzrYUr5v/3v/e/93PFe/a99rn2f/d/97/3t9Z7dOnmf/e/9z/3f/e/9//3v/f/9//3//f/9//3tcY3VGuE6fa/97/3Ofa7hK2k6fZ/9z/3N+W1Q60DGWTn5v33v/f/9//3//f/9//3//f/9//3//f/9//3//f/9//3//f/9//3//f/9//3//f/9//3//f/9//3//f/9//3//f/9//3//f/9//3//f/9//3//f/9//3//f/9//3//f/9//3//f/9//3//f/9//3//f/9//3//f/9//3//f/9//38AAP9//3//f/9//3//f/9//3//f/9//3//f/9//3//f/9//3//f/9//3//f/9//3//f/9/33ueb11jd0bSLVc6f1/fa/9z32v5TnVCO1vfb/9zv2sbW35n/3v/d/97uE52Rlxf/3f/d79ruEo0OtlOlkYaU/93v2tdWxUy9jG1KZpGXGP/e/93XGM0Pp5nnmeVQpxn/3f/e/97/3v/f99//3+/d/93nm99Z79v/3ufa7hKVT5dX99v/3f/b/xONjaXRhpfnXPff/9/33//f/9//3//f/9//3//f/9//3//f/9//3//f/9//3//f/9//3//f/9//3//f/9//3//f/9//3//f/9//3//f/9//3//f/9//3//f/9//3//f/9//3//f/9//3//f/9//3//f/9//3//f/9//3//f/9//3//f/9//3//f/9/AAD/f/9//3//f/9//3//f/9//3//f/9//3//f/9//3//f/9//3//f/9//3//f/9//3//f/97/3//e39nd0YVNjU2PFe/Z/97/3NdX7hG2U5dX/97v2//e/9z/3P/e3VCEjobW35n/3v/d3dGmErfbxpXt0r/d/97XV8VNppGvU7cUltj/3v/f55vND5+Z59rdkJ9Z99z/3//f/9//3//f/9//3//d/93/3u/b9lS2VIbW59n/3f/czxbl0LzLXdCn2f/f/9//3//f/9//3//f/9//3//f/9//3//f/9//3//f/9//3//f/9//3//f/9//3//f/9//3//f/9//3//f/9//3//f/9//3//f/9//3//f/9//3//f/9//3//f/9//3//f/9//3//f/9//3//f/9//3//f/9//3//f/9//3//f/9//3//fwAA/3//f/9//3//f/9//3//f/9//3//f/9//3//f/9//3//f/9//3//f/9//3//f/9/3nv/f/9//3v/e/93PVtWPvMx2k5eX59n/3P/cz1b2U5VPn5jnmf/c99v/3eeZ31n/3P/d/97/3tVQvlW/3e+a71rfGPfb/9zEzb0NVc+VkLfd/9//3+/c24pFD52RlQ+33P/e/97/3//f/9/vnv/f79z/3efa/lWl0obW59r/3f/d11fdkITNrApd0a/a/97/3v/f/9//3//f/9//3//f/9//3//f/9//3//f/9//3//f/9//3//f/9//3//f/9//3//f/9//3//f/9//3//f/9//3//f/9//3//f/9//3//f/9//3//f/9//3//f/9//3//f/9//3//f/9//3//f/9//3//f/9//3//f/9//3//f/9//38AAP9//3//f/9//3//f/9//3//f/9//3//f/9//3//f/9//3//f/9//3//f/9//3//f/9//3//f/9//3//e/9733O6TnhC9DUVOj1bv2//c/93fmM8W/Ex2E6+a75r/3Pfb/93/3v+dzlfMToYW/9//3f+e/53/3v/d7VO+FI7WzRCn3Ofc/9733tUQrdOfGffc/93/3f/e/97/3//f/9//39/a7hKd0Y8X/93/3ffc99zl0rRMfI1lko7X99z/3+/c/9//3//f/9//3//f/9//3//f/9//3//f/9//3//f/9//3//f/9//3//f/9//3//f/9//3//f/9//3//f/9//3//f/9//3//f/9//3//f/9//3//f/9//3//f/9//3//f/9//3//f/9//3//f/9//3//f/9//3//f/9//3//f/9//3//f/9/AAD/f/9//3//f/9//3//f/9//3//f/9//3//f/9//3//f/9//3//f/9//3//f/9//3//f/9//3//f/97/3v/e/9//3ceX1dCV0I2PhQ6uUrfb99v/3OeY11ft0aWRrZGW1/ec/97/3v/d51r33P/d/97/3v+d91z/3daX1M+8DGWSr93/3v/f/9/PGOea/9z/3f/d/97/3v/f/93PGdWShRC+1afZ99v33P/c/93+lbRMdExl076Wp5v/3v/f793/3//f/9//3//f/9//3//f/9//3//f/9//3//f/9//3//f/9//3//f/9//3//f/9//3//f/9//3//f/9//3//f/9//3//f/9//3//f/9//3//f/9//3//f/9//3//f/9//3//f/9//3//f/9//3//f/9//3//f/9//3//f/9//3//f/9//3//fwAA/3//f/9//3//f/9//3//f/9//3//f/9//3//f/9//3//f/9//3//f/9//3//f/9//3//f/9//3//f/9//3+/c/9//3v/f19nuU5WQlZC8zXZTjxb/3f/d99r/287V9hKVUI0PtlSXmP/d79v33P/e99v/3v/e/93/3vfc99v/3v/d/53/3/fd/93/3f/e/9333NeY7hOVD51RrdSXGf/d99v/3P/e/9zHFs0PvM1ND5cY997/3//e/9/33vfe/9//3//f/9//3//f/9//3//f/9//3//f/9//3//f/9//3//f/9//3//f/9//3//f/9//3//f/9//3//f/9//3//f/9//3//f/9//3//f/9//3//f/9//3//f/9//3//f/9//3//f/9//3//f/9//3//f/9//3//f/9//3//f/9//3//f/9//38AAP9//3//f/9//3//f/9//3//f/9//3//f/9//3//f/9//3//f/9//3//f/9//3//f/9//3/+f/9//3//f/9//3//f993/3v/f993n2v6VnZG8zXyMVU+n2O/a/93/3P/c/93f2cdW1dCV0K6TvtW2lJ+Y1xffWO/a59nn2vfb79vvm98a1xj2VLbUlhCWD55QnlG/FJeX99v/3f/d79v/3ffb39j2k52QhQ6dkYbW79z/3u/d/9//3/fe/9//3/ff/9//3//f/9//3//f/9//3//f/9//3//f/9//3//f/9//3//f/9//3//f/9//3//f/9//3//f/9//3//f/9//3//f/9//3//f/9//3//f/9//3//f/9//3//f/9//3//f/9//3//f/9//3//f/9//3//f/9//3//f/9//3//f/9//3//f/9/AAD/f/9//3//f/9//3//f/9//3//f/9//3//f/9//3//f/9//3//f/9//3//f/9//3//f/9//3//f/9//3//f/9//3//f/9//3v/e/93/3v/dzxfmEpWQlY+eEbaTl9fv2v/c/9z/3v/d/9zv2ufZ11fW1v4UvdOtkaWQpdG2U65SrlOd0Z3RplGHVd/Y99v/2//d/9v/3P/c/93328/X9xSNTrSLdItVT49X99z/3//e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v/e/97/3v/e79vPV/aTlY+Vj42PjU6uEr6Uj1fv2vfc/93/3f/d/9z/2//c/93/2//c/9z/3P/c/9z32//c/9z/3f/c/9z32ueYzxXuEYUMtQtkiWzKVdC+1afa/97/3v/e993/3v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5//3//f/9//3//f/9//3v/e/9/33N/Zx1buU70NRU69TX2NRc2OT5aQptKmkYeWx1Xf2O/a79rv2vfb79r/3Pfb99vn2dfX/1Sm0ZZPvUx9DE1OvIt8jFVPvpSn2f/c/93/3v/e/97/3v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+f/5//3//f/9//3//f/97/3v/e/97/3f/e/97v3NeYx1bmkpZQjg+OD4WOhY61DHTMfQxFToVNjY6Nzo2OvExETbyMfMx1DHVMdQt1TGzLVdCXV+/b99v/3O/b/93/3v/e99333f/f/9//3/fe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n//f/5//3//f/9//3//f/9//3//f/9//3v/f/9//3//e/97/3v/e99zn2tdYxpb2FL4UtdOt0qXSrlOl0rYTthO+lb7Vj1ff2e/b99z/3//e/9//3v/d/97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+f/9//n//f/9//3//f/9//3/+e/9//3//f/973nv+e/57/3v/e/9//3//f/97/3v/e/97/3v/f/93/3v/e/93/3f/d/93/3vfd/97/3v/f99333v/f/9//3//f/9//3//f/9//3//f957/3//f/9//n//f/9//3/+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n/+f/5//X/+f/9//n//f/9//3/fe99/33v/f/9//3ved/9//3//f/9//3//e/9//3v/f/9//3//f/9//3//f/9//3/de95//3//f/9//3/+f/9//3//f/9//3/de/9//3//f/9//3//f/9//3//f/9//3//f/9//3//f/9//3//f/9//3//f/9//3//f/9//3//f/9//3//f/9//3//f/9//3//f/9//3//f/9//3//f/9//3//f/9//3//f/9//3//f/9//3//f/9//3//f/9//3//f/9//3//f/9//3//f/9//3//f/9//3//f/9//3//fwAA/3//f/9//3//f/9//3//f/9//3//f/9//3//f/9//3//f/9//3//f/9//3//f/9//3//f/97/3//f/9//3//f/9//3//f/9//3//f/9//3/df/5//n/+f/x//n/9f9x7/X//f/9//3//f/9//3//f/9//3//f/9//3v/f/9//3v/e/97/3v/f/9//3/ff/9/33//f/9//3/+f/9/3X//f/5//n/+f/5//n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MAAAB8AAAACQAAAHAAAADbAAAADQAAACEA8AAAAAAAAAAAAAAAgD8AAAAAAAAAAAAAgD8AAAAAAAAAAAAAAAAAAAAAAAAAAAAAAAAAAAAAAAAAACUAAAAMAAAAAAAAgCgAAAAMAAAABAAAACUAAAAMAAAAAQAAABgAAAAMAAAAAAAAABIAAAAMAAAAAQAAABYAAAAMAAAAAAAAAFQAAAAkAQAACgAAAHAAAADiAAAAfAAAAAEAAABVVcZBvoTGQQoAAABwAAAAJAAAAEwAAAAEAAAACQAAAHAAAADkAAAAfQAAAJQAAABTAGkAZwBuAGUAZAAgAGIAeQA6ACAAUgBVAEIARQBOAFkAQQBOACAASABVAE4AQQBOACAAMQA1ADAAMQA2ADEAMAAwADEANQAGAAAAAwAAAAcAAAAHAAAABgAAAAcAAAADAAAABwAAAAUAAAADAAAAAwAAAAcAAAAIAAAABgAAAAYAAAAIAAAABQAAAAcAAAAIAAAAAwAAAAgAAAAIAAAACAAAAAcAAAAI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Sheet1</vt:lpstr>
      <vt:lpstr>'Հատված 1'!Print_Titles</vt:lpstr>
      <vt:lpstr>'Հատված 2'!Print_Titles</vt:lpstr>
      <vt:lpstr>'Հատված 3'!Print_Titles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</dc:creator>
  <cp:lastModifiedBy>User-PC</cp:lastModifiedBy>
  <cp:lastPrinted>2025-01-17T13:35:59Z</cp:lastPrinted>
  <dcterms:created xsi:type="dcterms:W3CDTF">1996-10-14T23:33:28Z</dcterms:created>
  <dcterms:modified xsi:type="dcterms:W3CDTF">2025-01-17T13:48:37Z</dcterms:modified>
</cp:coreProperties>
</file>