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E39906F-E73E-4FD2-9AF6-F40948EEFBDC}" xr6:coauthVersionLast="47" xr6:coauthVersionMax="47" xr10:uidLastSave="{00000000-0000-0000-0000-000000000000}"/>
  <bookViews>
    <workbookView xWindow="1425" yWindow="1425" windowWidth="23940" windowHeight="11295" xr2:uid="{00000000-000D-0000-FFFF-FFFF00000000}"/>
  </bookViews>
  <sheets>
    <sheet name="Կազմ" sheetId="9" r:id="rId1"/>
    <sheet name="Հատված 1" sheetId="10" r:id="rId2"/>
    <sheet name="Հատված 2" sheetId="3" r:id="rId3"/>
    <sheet name="Հատված 3" sheetId="4" r:id="rId4"/>
    <sheet name="Հատված 4-5" sheetId="5" r:id="rId5"/>
    <sheet name="Հատված 6" sheetId="7" r:id="rId6"/>
  </sheets>
  <definedNames>
    <definedName name="_xlnm.Print_Titles" localSheetId="1">'Հատված 1'!$5:$8</definedName>
    <definedName name="_xlnm.Print_Titles" localSheetId="2">'Հատված 2'!$6:$8</definedName>
    <definedName name="_xlnm.Print_Titles" localSheetId="3">'Հատված 3'!$6:$8</definedName>
    <definedName name="_xlnm.Print_Titles" localSheetId="5">'Հատված 6'!$6:$8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1" i="4" l="1"/>
  <c r="D111" i="4" s="1"/>
  <c r="D110" i="4" s="1"/>
  <c r="H556" i="7"/>
  <c r="H555" i="7"/>
  <c r="I595" i="7"/>
  <c r="H595" i="7" s="1"/>
  <c r="I333" i="7"/>
  <c r="I332" i="7"/>
  <c r="H21" i="7"/>
  <c r="G123" i="3"/>
  <c r="I113" i="3"/>
  <c r="I112" i="3" s="1"/>
  <c r="G112" i="3" s="1"/>
  <c r="E93" i="4"/>
  <c r="E91" i="4"/>
  <c r="D91" i="4" s="1"/>
  <c r="F133" i="4"/>
  <c r="D133" i="4" s="1"/>
  <c r="H34" i="7"/>
  <c r="H177" i="7"/>
  <c r="I188" i="3"/>
  <c r="I201" i="3"/>
  <c r="I199" i="3" s="1"/>
  <c r="H199" i="3" s="1"/>
  <c r="G199" i="3" s="1"/>
  <c r="J662" i="7"/>
  <c r="J661" i="7" s="1"/>
  <c r="J604" i="7" s="1"/>
  <c r="J599" i="7" s="1"/>
  <c r="H599" i="7" s="1"/>
  <c r="C9" i="5"/>
  <c r="F83" i="10"/>
  <c r="D83" i="10" s="1"/>
  <c r="G147" i="3"/>
  <c r="J503" i="7"/>
  <c r="I503" i="7"/>
  <c r="H503" i="7" s="1"/>
  <c r="I512" i="7"/>
  <c r="H512" i="7" s="1"/>
  <c r="I511" i="7"/>
  <c r="H511" i="7" s="1"/>
  <c r="I510" i="7"/>
  <c r="H510" i="7" s="1"/>
  <c r="I509" i="7"/>
  <c r="H509" i="7" s="1"/>
  <c r="I174" i="7"/>
  <c r="I173" i="7" s="1"/>
  <c r="H173" i="7" s="1"/>
  <c r="I56" i="7"/>
  <c r="I55" i="7" s="1"/>
  <c r="H55" i="7" s="1"/>
  <c r="I661" i="7"/>
  <c r="H661" i="7" s="1"/>
  <c r="H669" i="7"/>
  <c r="D110" i="10"/>
  <c r="H15" i="7"/>
  <c r="H327" i="7"/>
  <c r="H258" i="7"/>
  <c r="H257" i="7"/>
  <c r="H255" i="7"/>
  <c r="H251" i="7"/>
  <c r="H252" i="7"/>
  <c r="H254" i="7"/>
  <c r="H262" i="7"/>
  <c r="D108" i="10"/>
  <c r="E32" i="10"/>
  <c r="E18" i="10" s="1"/>
  <c r="G186" i="3"/>
  <c r="G141" i="3"/>
  <c r="I507" i="7"/>
  <c r="H507" i="7"/>
  <c r="I508" i="7"/>
  <c r="H508" i="7" s="1"/>
  <c r="H528" i="7"/>
  <c r="J477" i="7"/>
  <c r="H477" i="7" s="1"/>
  <c r="H558" i="7"/>
  <c r="H552" i="7"/>
  <c r="E101" i="10"/>
  <c r="D101" i="10" s="1"/>
  <c r="D102" i="10"/>
  <c r="D105" i="10"/>
  <c r="D104" i="10"/>
  <c r="D103" i="10"/>
  <c r="E35" i="10"/>
  <c r="D35" i="10" s="1"/>
  <c r="E11" i="10"/>
  <c r="D11" i="10" s="1"/>
  <c r="D14" i="10"/>
  <c r="E68" i="4"/>
  <c r="D68" i="4" s="1"/>
  <c r="E67" i="4"/>
  <c r="D67" i="4" s="1"/>
  <c r="H735" i="7"/>
  <c r="H734" i="7" s="1"/>
  <c r="J504" i="7"/>
  <c r="H484" i="7"/>
  <c r="H485" i="7"/>
  <c r="H264" i="7"/>
  <c r="G234" i="3"/>
  <c r="G233" i="3" s="1"/>
  <c r="G232" i="3" s="1"/>
  <c r="G231" i="3" s="1"/>
  <c r="G134" i="3"/>
  <c r="G135" i="3"/>
  <c r="G12" i="3"/>
  <c r="H550" i="7"/>
  <c r="J24" i="7"/>
  <c r="H24" i="7" s="1"/>
  <c r="H35" i="7"/>
  <c r="F171" i="4"/>
  <c r="D171" i="4"/>
  <c r="I352" i="7"/>
  <c r="H352" i="7" s="1"/>
  <c r="D109" i="10"/>
  <c r="E44" i="4"/>
  <c r="D44" i="4" s="1"/>
  <c r="I159" i="3"/>
  <c r="I158" i="3"/>
  <c r="G158" i="3"/>
  <c r="I157" i="3"/>
  <c r="I156" i="3"/>
  <c r="G156" i="3"/>
  <c r="I155" i="3"/>
  <c r="G155" i="3" s="1"/>
  <c r="I154" i="3"/>
  <c r="I153" i="3"/>
  <c r="I152" i="3"/>
  <c r="I151" i="3"/>
  <c r="H151" i="3" s="1"/>
  <c r="G151" i="3" s="1"/>
  <c r="I150" i="3"/>
  <c r="H150" i="3" s="1"/>
  <c r="G150" i="3" s="1"/>
  <c r="I149" i="3"/>
  <c r="H149" i="3"/>
  <c r="G149" i="3" s="1"/>
  <c r="I144" i="3"/>
  <c r="G144" i="3" s="1"/>
  <c r="I136" i="3"/>
  <c r="I133" i="3"/>
  <c r="G133" i="3" s="1"/>
  <c r="H67" i="3"/>
  <c r="G67" i="3" s="1"/>
  <c r="I735" i="7"/>
  <c r="I734" i="7" s="1"/>
  <c r="I733" i="7" s="1"/>
  <c r="I621" i="7"/>
  <c r="I620" i="7" s="1"/>
  <c r="I579" i="7"/>
  <c r="H181" i="7"/>
  <c r="H723" i="7"/>
  <c r="J526" i="7"/>
  <c r="H526" i="7" s="1"/>
  <c r="H530" i="7"/>
  <c r="H529" i="7"/>
  <c r="J332" i="7"/>
  <c r="H332" i="7" s="1"/>
  <c r="I180" i="7"/>
  <c r="H180" i="7" s="1"/>
  <c r="H338" i="7"/>
  <c r="I11" i="3"/>
  <c r="I10" i="3" s="1"/>
  <c r="I12" i="7"/>
  <c r="H506" i="7"/>
  <c r="I561" i="7"/>
  <c r="I531" i="7" s="1"/>
  <c r="I513" i="7" s="1"/>
  <c r="J479" i="7"/>
  <c r="J478" i="7" s="1"/>
  <c r="H478" i="7" s="1"/>
  <c r="H37" i="7"/>
  <c r="E80" i="4"/>
  <c r="D80" i="4" s="1"/>
  <c r="E79" i="4"/>
  <c r="D79" i="4" s="1"/>
  <c r="E78" i="4"/>
  <c r="D78" i="4" s="1"/>
  <c r="E77" i="4"/>
  <c r="D77" i="4" s="1"/>
  <c r="E76" i="4"/>
  <c r="E98" i="4"/>
  <c r="D98" i="4" s="1"/>
  <c r="E97" i="4"/>
  <c r="D97" i="4"/>
  <c r="E96" i="4"/>
  <c r="D96" i="4" s="1"/>
  <c r="E95" i="4"/>
  <c r="E94" i="4" s="1"/>
  <c r="D94" i="4" s="1"/>
  <c r="G128" i="3"/>
  <c r="F123" i="10"/>
  <c r="F120" i="10" s="1"/>
  <c r="G89" i="3"/>
  <c r="G87" i="3"/>
  <c r="G83" i="3" s="1"/>
  <c r="H329" i="7"/>
  <c r="H623" i="7"/>
  <c r="D80" i="10"/>
  <c r="D41" i="10"/>
  <c r="E19" i="10"/>
  <c r="H201" i="3"/>
  <c r="H233" i="3"/>
  <c r="H232" i="3" s="1"/>
  <c r="G71" i="3"/>
  <c r="G68" i="3"/>
  <c r="F49" i="5"/>
  <c r="F41" i="5" s="1"/>
  <c r="F20" i="5" s="1"/>
  <c r="D49" i="5"/>
  <c r="D41" i="5" s="1"/>
  <c r="D20" i="5" s="1"/>
  <c r="E114" i="10"/>
  <c r="E113" i="10" s="1"/>
  <c r="D114" i="10"/>
  <c r="E95" i="10"/>
  <c r="D95" i="10" s="1"/>
  <c r="E91" i="10"/>
  <c r="D91" i="10" s="1"/>
  <c r="E78" i="10"/>
  <c r="D78" i="10" s="1"/>
  <c r="E64" i="10"/>
  <c r="D64" i="10"/>
  <c r="E63" i="10"/>
  <c r="D63" i="10" s="1"/>
  <c r="E62" i="10"/>
  <c r="D62" i="10"/>
  <c r="E61" i="10"/>
  <c r="D61" i="10" s="1"/>
  <c r="E60" i="10"/>
  <c r="D60" i="10"/>
  <c r="I235" i="3"/>
  <c r="I231" i="3"/>
  <c r="I229" i="3" s="1"/>
  <c r="G229" i="3"/>
  <c r="E110" i="4"/>
  <c r="H28" i="7"/>
  <c r="H27" i="7"/>
  <c r="H26" i="7"/>
  <c r="H25" i="7"/>
  <c r="D20" i="10"/>
  <c r="D13" i="10"/>
  <c r="D33" i="10"/>
  <c r="H114" i="3"/>
  <c r="G114" i="3" s="1"/>
  <c r="D24" i="4"/>
  <c r="E21" i="4"/>
  <c r="E20" i="4" s="1"/>
  <c r="D20" i="4" s="1"/>
  <c r="D69" i="4"/>
  <c r="H487" i="7"/>
  <c r="H686" i="7"/>
  <c r="H564" i="7"/>
  <c r="H560" i="7"/>
  <c r="H547" i="7"/>
  <c r="H260" i="7"/>
  <c r="H265" i="7"/>
  <c r="H29" i="7"/>
  <c r="H30" i="7"/>
  <c r="H31" i="7"/>
  <c r="H32" i="7"/>
  <c r="H33" i="7"/>
  <c r="G171" i="3"/>
  <c r="F141" i="4"/>
  <c r="G126" i="3"/>
  <c r="H554" i="7"/>
  <c r="H494" i="7"/>
  <c r="H266" i="7"/>
  <c r="H489" i="7"/>
  <c r="H483" i="7"/>
  <c r="H188" i="3"/>
  <c r="H187" i="3" s="1"/>
  <c r="G188" i="3"/>
  <c r="G189" i="3"/>
  <c r="H559" i="7"/>
  <c r="H336" i="7"/>
  <c r="D112" i="10"/>
  <c r="D122" i="10"/>
  <c r="D121" i="10"/>
  <c r="E120" i="10"/>
  <c r="D120" i="10"/>
  <c r="D107" i="10"/>
  <c r="D106" i="10"/>
  <c r="E119" i="10"/>
  <c r="D118" i="10"/>
  <c r="D116" i="10"/>
  <c r="D115" i="10"/>
  <c r="D99" i="10"/>
  <c r="D98" i="10"/>
  <c r="E97" i="10"/>
  <c r="D97" i="10" s="1"/>
  <c r="D96" i="10"/>
  <c r="D94" i="10"/>
  <c r="D93" i="10"/>
  <c r="D89" i="10"/>
  <c r="E56" i="10"/>
  <c r="D56" i="10" s="1"/>
  <c r="D76" i="10"/>
  <c r="D12" i="10"/>
  <c r="D16" i="10"/>
  <c r="E15" i="10"/>
  <c r="D15" i="10" s="1"/>
  <c r="E55" i="10"/>
  <c r="D55" i="10" s="1"/>
  <c r="D54" i="10"/>
  <c r="D53" i="10"/>
  <c r="D52" i="10"/>
  <c r="D51" i="10"/>
  <c r="D50" i="10"/>
  <c r="E49" i="10"/>
  <c r="D49" i="10"/>
  <c r="D48" i="10"/>
  <c r="E47" i="10"/>
  <c r="D47" i="10"/>
  <c r="D39" i="10"/>
  <c r="D38" i="10"/>
  <c r="D37" i="10"/>
  <c r="D36" i="10"/>
  <c r="D31" i="10"/>
  <c r="D30" i="10"/>
  <c r="E27" i="10"/>
  <c r="D27" i="10"/>
  <c r="D21" i="10"/>
  <c r="H482" i="7"/>
  <c r="D140" i="4"/>
  <c r="H11" i="3"/>
  <c r="H136" i="3"/>
  <c r="J326" i="7"/>
  <c r="D160" i="4"/>
  <c r="H594" i="7"/>
  <c r="I592" i="7"/>
  <c r="I591" i="7"/>
  <c r="H591" i="7" s="1"/>
  <c r="H626" i="7"/>
  <c r="H263" i="7"/>
  <c r="I214" i="3"/>
  <c r="I213" i="3"/>
  <c r="I212" i="3" s="1"/>
  <c r="H212" i="3" s="1"/>
  <c r="I210" i="3"/>
  <c r="G210" i="3" s="1"/>
  <c r="I209" i="3"/>
  <c r="H209" i="3"/>
  <c r="H208" i="3" s="1"/>
  <c r="G208" i="3" s="1"/>
  <c r="I208" i="3"/>
  <c r="I207" i="3" s="1"/>
  <c r="H207" i="3" s="1"/>
  <c r="G207" i="3" s="1"/>
  <c r="I206" i="3"/>
  <c r="I205" i="3" s="1"/>
  <c r="H205" i="3" s="1"/>
  <c r="I200" i="3"/>
  <c r="I198" i="3"/>
  <c r="I197" i="3"/>
  <c r="I196" i="3" s="1"/>
  <c r="H196" i="3" s="1"/>
  <c r="I192" i="3"/>
  <c r="G191" i="3"/>
  <c r="I195" i="3"/>
  <c r="I194" i="3"/>
  <c r="G194" i="3" s="1"/>
  <c r="G55" i="3"/>
  <c r="F137" i="4"/>
  <c r="F132" i="4" s="1"/>
  <c r="D137" i="4"/>
  <c r="H481" i="7"/>
  <c r="H185" i="7"/>
  <c r="I184" i="7"/>
  <c r="I183" i="7" s="1"/>
  <c r="H22" i="7"/>
  <c r="H36" i="7"/>
  <c r="D54" i="4"/>
  <c r="D37" i="4"/>
  <c r="H26" i="3"/>
  <c r="G167" i="3"/>
  <c r="H53" i="3"/>
  <c r="G53" i="3" s="1"/>
  <c r="G202" i="3"/>
  <c r="I15" i="3"/>
  <c r="I22" i="3"/>
  <c r="I21" i="3" s="1"/>
  <c r="I18" i="3" s="1"/>
  <c r="G18" i="3" s="1"/>
  <c r="I24" i="3"/>
  <c r="G24" i="3" s="1"/>
  <c r="I26" i="3"/>
  <c r="G39" i="3"/>
  <c r="I41" i="3"/>
  <c r="G41" i="3" s="1"/>
  <c r="I44" i="3"/>
  <c r="I43" i="3"/>
  <c r="I49" i="3"/>
  <c r="I56" i="3"/>
  <c r="I59" i="3"/>
  <c r="I48" i="3" s="1"/>
  <c r="I46" i="3" s="1"/>
  <c r="I61" i="3"/>
  <c r="I63" i="3"/>
  <c r="I65" i="3"/>
  <c r="H116" i="3"/>
  <c r="G116" i="3" s="1"/>
  <c r="H118" i="3"/>
  <c r="G118" i="3"/>
  <c r="H120" i="3"/>
  <c r="G120" i="3" s="1"/>
  <c r="H124" i="3"/>
  <c r="G124" i="3"/>
  <c r="G115" i="3"/>
  <c r="I119" i="3"/>
  <c r="G119" i="3" s="1"/>
  <c r="I121" i="3"/>
  <c r="G121" i="3" s="1"/>
  <c r="I125" i="3"/>
  <c r="G125" i="3" s="1"/>
  <c r="H44" i="3"/>
  <c r="H35" i="3"/>
  <c r="H49" i="3"/>
  <c r="H56" i="3"/>
  <c r="G56" i="3" s="1"/>
  <c r="H59" i="3"/>
  <c r="G59" i="3"/>
  <c r="H61" i="3"/>
  <c r="G61" i="3" s="1"/>
  <c r="H63" i="3"/>
  <c r="G63" i="3"/>
  <c r="H65" i="3"/>
  <c r="G65" i="3" s="1"/>
  <c r="H68" i="3"/>
  <c r="H71" i="3"/>
  <c r="H76" i="3"/>
  <c r="H83" i="3"/>
  <c r="H96" i="3"/>
  <c r="G96" i="3"/>
  <c r="H98" i="3"/>
  <c r="H103" i="3"/>
  <c r="G103" i="3" s="1"/>
  <c r="H111" i="3"/>
  <c r="G111" i="3" s="1"/>
  <c r="I68" i="3"/>
  <c r="I71" i="3"/>
  <c r="I83" i="3"/>
  <c r="I97" i="3"/>
  <c r="G97" i="3" s="1"/>
  <c r="I99" i="3"/>
  <c r="G99" i="3"/>
  <c r="I104" i="3"/>
  <c r="G104" i="3" s="1"/>
  <c r="H132" i="3"/>
  <c r="H131" i="3" s="1"/>
  <c r="G132" i="3"/>
  <c r="H138" i="3"/>
  <c r="G138" i="3" s="1"/>
  <c r="H140" i="3"/>
  <c r="G140" i="3"/>
  <c r="I139" i="3"/>
  <c r="G139" i="3" s="1"/>
  <c r="H165" i="3"/>
  <c r="G165" i="3"/>
  <c r="H175" i="3"/>
  <c r="H179" i="3"/>
  <c r="H183" i="3"/>
  <c r="G183" i="3"/>
  <c r="H185" i="3"/>
  <c r="G185" i="3" s="1"/>
  <c r="G166" i="3"/>
  <c r="I184" i="3"/>
  <c r="G184" i="3" s="1"/>
  <c r="H224" i="3"/>
  <c r="G224" i="3" s="1"/>
  <c r="I225" i="3"/>
  <c r="D14" i="4"/>
  <c r="J23" i="7"/>
  <c r="H23" i="7" s="1"/>
  <c r="J56" i="7"/>
  <c r="J55" i="7" s="1"/>
  <c r="J63" i="7"/>
  <c r="J67" i="7"/>
  <c r="J72" i="7"/>
  <c r="J71" i="7" s="1"/>
  <c r="J77" i="7"/>
  <c r="J76" i="7" s="1"/>
  <c r="J82" i="7"/>
  <c r="J81" i="7" s="1"/>
  <c r="J87" i="7"/>
  <c r="J86" i="7"/>
  <c r="J92" i="7"/>
  <c r="H92" i="7" s="1"/>
  <c r="J95" i="7"/>
  <c r="H95" i="7" s="1"/>
  <c r="J359" i="7"/>
  <c r="J358" i="7"/>
  <c r="J364" i="7"/>
  <c r="J363" i="7" s="1"/>
  <c r="H363" i="7" s="1"/>
  <c r="J369" i="7"/>
  <c r="H369" i="7" s="1"/>
  <c r="J368" i="7"/>
  <c r="H368" i="7" s="1"/>
  <c r="J374" i="7"/>
  <c r="J373" i="7" s="1"/>
  <c r="J620" i="7"/>
  <c r="H335" i="7"/>
  <c r="D114" i="4"/>
  <c r="I38" i="7"/>
  <c r="H38" i="7" s="1"/>
  <c r="I42" i="7"/>
  <c r="I666" i="7"/>
  <c r="I662" i="7" s="1"/>
  <c r="H722" i="7"/>
  <c r="J591" i="7"/>
  <c r="I532" i="7"/>
  <c r="H532" i="7" s="1"/>
  <c r="I541" i="7"/>
  <c r="I536" i="7" s="1"/>
  <c r="I545" i="7"/>
  <c r="H545" i="7" s="1"/>
  <c r="J532" i="7"/>
  <c r="J541" i="7"/>
  <c r="J536" i="7" s="1"/>
  <c r="J561" i="7"/>
  <c r="J566" i="7"/>
  <c r="H566" i="7" s="1"/>
  <c r="J570" i="7"/>
  <c r="J574" i="7"/>
  <c r="J579" i="7"/>
  <c r="J583" i="7"/>
  <c r="J587" i="7"/>
  <c r="J610" i="7"/>
  <c r="J609" i="7" s="1"/>
  <c r="J615" i="7"/>
  <c r="J614" i="7" s="1"/>
  <c r="H533" i="7"/>
  <c r="H534" i="7"/>
  <c r="H535" i="7"/>
  <c r="H538" i="7"/>
  <c r="H539" i="7"/>
  <c r="H540" i="7"/>
  <c r="H542" i="7"/>
  <c r="H543" i="7"/>
  <c r="H544" i="7"/>
  <c r="H546" i="7"/>
  <c r="H548" i="7"/>
  <c r="H549" i="7"/>
  <c r="H551" i="7"/>
  <c r="H557" i="7"/>
  <c r="H562" i="7"/>
  <c r="H563" i="7"/>
  <c r="H565" i="7"/>
  <c r="I566" i="7"/>
  <c r="H567" i="7"/>
  <c r="H568" i="7"/>
  <c r="I324" i="7"/>
  <c r="I323" i="7"/>
  <c r="H59" i="7"/>
  <c r="J595" i="7"/>
  <c r="J605" i="7"/>
  <c r="J194" i="7"/>
  <c r="H194" i="7" s="1"/>
  <c r="J203" i="7"/>
  <c r="J202" i="7"/>
  <c r="J222" i="7"/>
  <c r="H222" i="7" s="1"/>
  <c r="J230" i="7"/>
  <c r="H230" i="7"/>
  <c r="J234" i="7"/>
  <c r="J221" i="7" s="1"/>
  <c r="H221" i="7" s="1"/>
  <c r="J239" i="7"/>
  <c r="H239" i="7" s="1"/>
  <c r="J238" i="7"/>
  <c r="H238" i="7"/>
  <c r="J268" i="7"/>
  <c r="J272" i="7"/>
  <c r="J276" i="7"/>
  <c r="J280" i="7"/>
  <c r="H280" i="7" s="1"/>
  <c r="J285" i="7"/>
  <c r="J284" i="7" s="1"/>
  <c r="J290" i="7"/>
  <c r="J294" i="7"/>
  <c r="J298" i="7"/>
  <c r="J302" i="7"/>
  <c r="J307" i="7"/>
  <c r="J311" i="7"/>
  <c r="J315" i="7"/>
  <c r="J319" i="7"/>
  <c r="J306" i="7" s="1"/>
  <c r="H306" i="7" s="1"/>
  <c r="J666" i="7"/>
  <c r="H666" i="7" s="1"/>
  <c r="J672" i="7"/>
  <c r="J671" i="7" s="1"/>
  <c r="J677" i="7"/>
  <c r="J676" i="7" s="1"/>
  <c r="J682" i="7"/>
  <c r="J681" i="7"/>
  <c r="H172" i="7"/>
  <c r="J171" i="7"/>
  <c r="I171" i="7"/>
  <c r="H171" i="7" s="1"/>
  <c r="I63" i="7"/>
  <c r="H63" i="7" s="1"/>
  <c r="I67" i="7"/>
  <c r="H67" i="7" s="1"/>
  <c r="I570" i="7"/>
  <c r="I574" i="7"/>
  <c r="H574" i="7" s="1"/>
  <c r="I583" i="7"/>
  <c r="I578" i="7" s="1"/>
  <c r="I605" i="7"/>
  <c r="H605" i="7" s="1"/>
  <c r="I610" i="7"/>
  <c r="I609" i="7"/>
  <c r="I615" i="7"/>
  <c r="H615" i="7" s="1"/>
  <c r="I354" i="7"/>
  <c r="I353" i="7"/>
  <c r="H353" i="7" s="1"/>
  <c r="I359" i="7"/>
  <c r="I358" i="7" s="1"/>
  <c r="H358" i="7" s="1"/>
  <c r="I364" i="7"/>
  <c r="I363" i="7" s="1"/>
  <c r="I369" i="7"/>
  <c r="I368" i="7"/>
  <c r="I374" i="7"/>
  <c r="I373" i="7" s="1"/>
  <c r="H373" i="7" s="1"/>
  <c r="I672" i="7"/>
  <c r="I671" i="7" s="1"/>
  <c r="H671" i="7" s="1"/>
  <c r="I677" i="7"/>
  <c r="I676" i="7" s="1"/>
  <c r="I682" i="7"/>
  <c r="H682" i="7" s="1"/>
  <c r="I681" i="7"/>
  <c r="H681" i="7" s="1"/>
  <c r="I689" i="7"/>
  <c r="I693" i="7"/>
  <c r="H693" i="7" s="1"/>
  <c r="I698" i="7"/>
  <c r="H698" i="7" s="1"/>
  <c r="I702" i="7"/>
  <c r="H702" i="7" s="1"/>
  <c r="I705" i="7"/>
  <c r="H705" i="7" s="1"/>
  <c r="I704" i="7"/>
  <c r="I710" i="7"/>
  <c r="H710" i="7" s="1"/>
  <c r="I715" i="7"/>
  <c r="I714" i="7" s="1"/>
  <c r="I720" i="7"/>
  <c r="I719" i="7" s="1"/>
  <c r="I729" i="7"/>
  <c r="I726" i="7"/>
  <c r="E18" i="4"/>
  <c r="E12" i="4"/>
  <c r="D12" i="4" s="1"/>
  <c r="E16" i="4"/>
  <c r="E11" i="4" s="1"/>
  <c r="E47" i="4"/>
  <c r="D47" i="4"/>
  <c r="E33" i="4"/>
  <c r="D33" i="4" s="1"/>
  <c r="E42" i="4"/>
  <c r="D42" i="4"/>
  <c r="E29" i="4"/>
  <c r="D29" i="4" s="1"/>
  <c r="E103" i="4"/>
  <c r="H657" i="7"/>
  <c r="H656" i="7"/>
  <c r="H655" i="7"/>
  <c r="J654" i="7"/>
  <c r="I654" i="7"/>
  <c r="H654" i="7"/>
  <c r="H653" i="7"/>
  <c r="H652" i="7"/>
  <c r="H651" i="7"/>
  <c r="J650" i="7"/>
  <c r="J649" i="7" s="1"/>
  <c r="I650" i="7"/>
  <c r="H650" i="7" s="1"/>
  <c r="H648" i="7"/>
  <c r="H647" i="7"/>
  <c r="H646" i="7"/>
  <c r="J645" i="7"/>
  <c r="I645" i="7"/>
  <c r="H644" i="7"/>
  <c r="H643" i="7"/>
  <c r="H642" i="7"/>
  <c r="J641" i="7"/>
  <c r="I641" i="7"/>
  <c r="I640" i="7"/>
  <c r="H640" i="7" s="1"/>
  <c r="H639" i="7"/>
  <c r="H638" i="7"/>
  <c r="H637" i="7"/>
  <c r="J636" i="7"/>
  <c r="J631" i="7" s="1"/>
  <c r="I636" i="7"/>
  <c r="I631" i="7" s="1"/>
  <c r="H635" i="7"/>
  <c r="H634" i="7"/>
  <c r="H633" i="7"/>
  <c r="J632" i="7"/>
  <c r="I632" i="7"/>
  <c r="H630" i="7"/>
  <c r="H629" i="7"/>
  <c r="H628" i="7"/>
  <c r="J627" i="7"/>
  <c r="I627" i="7"/>
  <c r="H627" i="7" s="1"/>
  <c r="H330" i="7"/>
  <c r="H176" i="7"/>
  <c r="H178" i="7"/>
  <c r="F159" i="4"/>
  <c r="D159" i="4"/>
  <c r="I326" i="7"/>
  <c r="H326" i="7" s="1"/>
  <c r="H175" i="7"/>
  <c r="J173" i="7"/>
  <c r="J47" i="7"/>
  <c r="J46" i="7" s="1"/>
  <c r="J51" i="7"/>
  <c r="J102" i="7"/>
  <c r="J107" i="7"/>
  <c r="J112" i="7"/>
  <c r="J111" i="7" s="1"/>
  <c r="J116" i="7"/>
  <c r="J119" i="7"/>
  <c r="J118" i="7"/>
  <c r="J125" i="7"/>
  <c r="J129" i="7"/>
  <c r="J133" i="7"/>
  <c r="J124" i="7" s="1"/>
  <c r="J138" i="7"/>
  <c r="J137" i="7"/>
  <c r="J143" i="7"/>
  <c r="J142" i="7"/>
  <c r="J152" i="7"/>
  <c r="H152" i="7" s="1"/>
  <c r="J151" i="7"/>
  <c r="H151" i="7" s="1"/>
  <c r="J157" i="7"/>
  <c r="J156" i="7" s="1"/>
  <c r="H156" i="7" s="1"/>
  <c r="J162" i="7"/>
  <c r="J161" i="7"/>
  <c r="J167" i="7"/>
  <c r="J166" i="7" s="1"/>
  <c r="J354" i="7"/>
  <c r="J353" i="7" s="1"/>
  <c r="J380" i="7"/>
  <c r="J379" i="7" s="1"/>
  <c r="J385" i="7"/>
  <c r="J384" i="7" s="1"/>
  <c r="J390" i="7"/>
  <c r="J395" i="7"/>
  <c r="J394" i="7" s="1"/>
  <c r="H394" i="7" s="1"/>
  <c r="J400" i="7"/>
  <c r="J399" i="7" s="1"/>
  <c r="J405" i="7"/>
  <c r="J404" i="7" s="1"/>
  <c r="J411" i="7"/>
  <c r="J410" i="7" s="1"/>
  <c r="J415" i="7"/>
  <c r="H415" i="7" s="1"/>
  <c r="J419" i="7"/>
  <c r="J424" i="7"/>
  <c r="J428" i="7"/>
  <c r="J432" i="7"/>
  <c r="J436" i="7"/>
  <c r="J441" i="7"/>
  <c r="J445" i="7"/>
  <c r="J449" i="7"/>
  <c r="J453" i="7"/>
  <c r="J458" i="7"/>
  <c r="J457" i="7"/>
  <c r="J463" i="7"/>
  <c r="J462" i="7" s="1"/>
  <c r="H463" i="7"/>
  <c r="J468" i="7"/>
  <c r="H468" i="7" s="1"/>
  <c r="J472" i="7"/>
  <c r="H472" i="7" s="1"/>
  <c r="J689" i="7"/>
  <c r="H689" i="7" s="1"/>
  <c r="J693" i="7"/>
  <c r="J698" i="7"/>
  <c r="J697" i="7" s="1"/>
  <c r="J702" i="7"/>
  <c r="J705" i="7"/>
  <c r="J710" i="7"/>
  <c r="J709" i="7"/>
  <c r="J715" i="7"/>
  <c r="H715" i="7" s="1"/>
  <c r="J720" i="7"/>
  <c r="J719" i="7" s="1"/>
  <c r="H719" i="7" s="1"/>
  <c r="H720" i="7"/>
  <c r="J729" i="7"/>
  <c r="H729" i="7"/>
  <c r="J727" i="7"/>
  <c r="J726" i="7" s="1"/>
  <c r="J725" i="7" s="1"/>
  <c r="H727" i="7"/>
  <c r="F128" i="4"/>
  <c r="G148" i="3"/>
  <c r="I160" i="3"/>
  <c r="H160" i="3"/>
  <c r="G160" i="3" s="1"/>
  <c r="I215" i="3"/>
  <c r="G215" i="3" s="1"/>
  <c r="I217" i="3"/>
  <c r="I219" i="3"/>
  <c r="G219" i="3" s="1"/>
  <c r="I221" i="3"/>
  <c r="G221" i="3"/>
  <c r="I223" i="3"/>
  <c r="G223" i="3"/>
  <c r="I227" i="3"/>
  <c r="G227" i="3"/>
  <c r="H214" i="3"/>
  <c r="G214" i="3"/>
  <c r="H216" i="3"/>
  <c r="G216" i="3"/>
  <c r="H218" i="3"/>
  <c r="G218" i="3" s="1"/>
  <c r="H220" i="3"/>
  <c r="G220" i="3"/>
  <c r="H222" i="3"/>
  <c r="G222" i="3" s="1"/>
  <c r="H226" i="3"/>
  <c r="G226" i="3"/>
  <c r="H228" i="3"/>
  <c r="G228" i="3"/>
  <c r="H30" i="3"/>
  <c r="H28" i="3"/>
  <c r="H15" i="3"/>
  <c r="G15" i="3"/>
  <c r="H22" i="3"/>
  <c r="G22" i="3"/>
  <c r="H24" i="3"/>
  <c r="H143" i="3"/>
  <c r="G143" i="3"/>
  <c r="H152" i="3"/>
  <c r="H157" i="3"/>
  <c r="G157" i="3"/>
  <c r="H161" i="3"/>
  <c r="E67" i="10"/>
  <c r="D67" i="10" s="1"/>
  <c r="D68" i="10"/>
  <c r="F69" i="10"/>
  <c r="D69" i="10" s="1"/>
  <c r="D70" i="10"/>
  <c r="E71" i="10"/>
  <c r="D71" i="10" s="1"/>
  <c r="E66" i="10"/>
  <c r="D72" i="10"/>
  <c r="F73" i="10"/>
  <c r="D73" i="10" s="1"/>
  <c r="D74" i="10"/>
  <c r="D79" i="10"/>
  <c r="D81" i="10"/>
  <c r="D84" i="10"/>
  <c r="D85" i="10"/>
  <c r="F88" i="10"/>
  <c r="D88" i="10"/>
  <c r="F117" i="10"/>
  <c r="D117" i="10" s="1"/>
  <c r="F35" i="5"/>
  <c r="D35" i="5" s="1"/>
  <c r="F34" i="5"/>
  <c r="F26" i="5"/>
  <c r="F25" i="5" s="1"/>
  <c r="F24" i="5" s="1"/>
  <c r="F23" i="5" s="1"/>
  <c r="F22" i="5" s="1"/>
  <c r="F46" i="5"/>
  <c r="D46" i="5" s="1"/>
  <c r="F62" i="5"/>
  <c r="D62" i="5"/>
  <c r="F65" i="5"/>
  <c r="E61" i="5"/>
  <c r="E60" i="5" s="1"/>
  <c r="E35" i="5"/>
  <c r="E34" i="5" s="1"/>
  <c r="E46" i="5"/>
  <c r="F42" i="5"/>
  <c r="D42" i="5"/>
  <c r="F38" i="5"/>
  <c r="D71" i="5"/>
  <c r="D70" i="5"/>
  <c r="D69" i="5"/>
  <c r="D68" i="5"/>
  <c r="D67" i="5"/>
  <c r="D66" i="5"/>
  <c r="D64" i="5"/>
  <c r="D63" i="5"/>
  <c r="D59" i="5"/>
  <c r="D48" i="5"/>
  <c r="D47" i="5"/>
  <c r="D45" i="5"/>
  <c r="D44" i="5"/>
  <c r="D43" i="5"/>
  <c r="D40" i="5"/>
  <c r="D39" i="5"/>
  <c r="E38" i="5"/>
  <c r="D38" i="5" s="1"/>
  <c r="D37" i="5"/>
  <c r="D36" i="5"/>
  <c r="F165" i="4"/>
  <c r="F163" i="4" s="1"/>
  <c r="D163" i="4" s="1"/>
  <c r="F169" i="4"/>
  <c r="D169" i="4" s="1"/>
  <c r="E124" i="4"/>
  <c r="D124" i="4" s="1"/>
  <c r="E126" i="4"/>
  <c r="D126" i="4"/>
  <c r="G13" i="3"/>
  <c r="G14" i="3"/>
  <c r="H237" i="7"/>
  <c r="I472" i="7"/>
  <c r="I468" i="7"/>
  <c r="I467" i="7" s="1"/>
  <c r="I463" i="7"/>
  <c r="I462" i="7"/>
  <c r="I458" i="7"/>
  <c r="I457" i="7"/>
  <c r="H457" i="7" s="1"/>
  <c r="H458" i="7"/>
  <c r="I453" i="7"/>
  <c r="I449" i="7"/>
  <c r="H449" i="7" s="1"/>
  <c r="I445" i="7"/>
  <c r="H445" i="7" s="1"/>
  <c r="I441" i="7"/>
  <c r="I440" i="7" s="1"/>
  <c r="H440" i="7" s="1"/>
  <c r="H441" i="7"/>
  <c r="I436" i="7"/>
  <c r="H436" i="7" s="1"/>
  <c r="I432" i="7"/>
  <c r="I428" i="7"/>
  <c r="H428" i="7" s="1"/>
  <c r="I424" i="7"/>
  <c r="H424" i="7"/>
  <c r="I411" i="7"/>
  <c r="H411" i="7" s="1"/>
  <c r="I415" i="7"/>
  <c r="I419" i="7"/>
  <c r="I390" i="7"/>
  <c r="I380" i="7"/>
  <c r="H380" i="7" s="1"/>
  <c r="I379" i="7"/>
  <c r="I385" i="7"/>
  <c r="H385" i="7" s="1"/>
  <c r="I384" i="7"/>
  <c r="I400" i="7"/>
  <c r="I399" i="7"/>
  <c r="H399" i="7" s="1"/>
  <c r="I405" i="7"/>
  <c r="H405" i="7" s="1"/>
  <c r="I404" i="7"/>
  <c r="H404" i="7" s="1"/>
  <c r="I395" i="7"/>
  <c r="I394" i="7" s="1"/>
  <c r="I307" i="7"/>
  <c r="I311" i="7"/>
  <c r="I315" i="7"/>
  <c r="I319" i="7"/>
  <c r="H319" i="7" s="1"/>
  <c r="I290" i="7"/>
  <c r="I294" i="7"/>
  <c r="H294" i="7" s="1"/>
  <c r="I298" i="7"/>
  <c r="H298" i="7"/>
  <c r="I302" i="7"/>
  <c r="I285" i="7"/>
  <c r="I284" i="7" s="1"/>
  <c r="H284" i="7" s="1"/>
  <c r="I268" i="7"/>
  <c r="H268" i="7"/>
  <c r="I272" i="7"/>
  <c r="H272" i="7" s="1"/>
  <c r="I276" i="7"/>
  <c r="H276" i="7" s="1"/>
  <c r="I280" i="7"/>
  <c r="J247" i="7"/>
  <c r="H247" i="7"/>
  <c r="J243" i="7"/>
  <c r="H243" i="7" s="1"/>
  <c r="J217" i="7"/>
  <c r="H217" i="7"/>
  <c r="J213" i="7"/>
  <c r="H213" i="7"/>
  <c r="J209" i="7"/>
  <c r="H209" i="7"/>
  <c r="J198" i="7"/>
  <c r="H198" i="7"/>
  <c r="I167" i="7"/>
  <c r="H167" i="7" s="1"/>
  <c r="I166" i="7"/>
  <c r="H166" i="7" s="1"/>
  <c r="I162" i="7"/>
  <c r="I161" i="7" s="1"/>
  <c r="H161" i="7" s="1"/>
  <c r="I157" i="7"/>
  <c r="I156" i="7"/>
  <c r="I152" i="7"/>
  <c r="J147" i="7"/>
  <c r="I147" i="7"/>
  <c r="I143" i="7"/>
  <c r="I142" i="7"/>
  <c r="H142" i="7" s="1"/>
  <c r="I125" i="7"/>
  <c r="I129" i="7"/>
  <c r="H129" i="7" s="1"/>
  <c r="I133" i="7"/>
  <c r="I138" i="7"/>
  <c r="I137" i="7" s="1"/>
  <c r="H137" i="7" s="1"/>
  <c r="I119" i="7"/>
  <c r="H119" i="7" s="1"/>
  <c r="I116" i="7"/>
  <c r="H116" i="7"/>
  <c r="I112" i="7"/>
  <c r="I111" i="7" s="1"/>
  <c r="H111" i="7" s="1"/>
  <c r="I107" i="7"/>
  <c r="H107" i="7" s="1"/>
  <c r="I106" i="7"/>
  <c r="I102" i="7"/>
  <c r="I101" i="7" s="1"/>
  <c r="I100" i="7" s="1"/>
  <c r="I95" i="7"/>
  <c r="I92" i="7"/>
  <c r="I91" i="7" s="1"/>
  <c r="H91" i="7" s="1"/>
  <c r="I87" i="7"/>
  <c r="H87" i="7" s="1"/>
  <c r="I86" i="7"/>
  <c r="I82" i="7"/>
  <c r="I81" i="7"/>
  <c r="H81" i="7" s="1"/>
  <c r="I77" i="7"/>
  <c r="I76" i="7" s="1"/>
  <c r="I72" i="7"/>
  <c r="H72" i="7" s="1"/>
  <c r="I71" i="7"/>
  <c r="H71" i="7" s="1"/>
  <c r="I51" i="7"/>
  <c r="H51" i="7"/>
  <c r="I47" i="7"/>
  <c r="I46" i="7"/>
  <c r="J42" i="7"/>
  <c r="H39" i="7"/>
  <c r="H40" i="7"/>
  <c r="H41" i="7"/>
  <c r="H43" i="7"/>
  <c r="H44" i="7"/>
  <c r="H45" i="7"/>
  <c r="H48" i="7"/>
  <c r="H49" i="7"/>
  <c r="H50" i="7"/>
  <c r="H52" i="7"/>
  <c r="H53" i="7"/>
  <c r="H54" i="7"/>
  <c r="H57" i="7"/>
  <c r="H60" i="7"/>
  <c r="H64" i="7"/>
  <c r="H65" i="7"/>
  <c r="H66" i="7"/>
  <c r="H68" i="7"/>
  <c r="H69" i="7"/>
  <c r="H70" i="7"/>
  <c r="H73" i="7"/>
  <c r="H74" i="7"/>
  <c r="H75" i="7"/>
  <c r="H78" i="7"/>
  <c r="H79" i="7"/>
  <c r="H80" i="7"/>
  <c r="H83" i="7"/>
  <c r="H84" i="7"/>
  <c r="H85" i="7"/>
  <c r="H88" i="7"/>
  <c r="H89" i="7"/>
  <c r="H90" i="7"/>
  <c r="H93" i="7"/>
  <c r="H94" i="7"/>
  <c r="H96" i="7"/>
  <c r="H97" i="7"/>
  <c r="H98" i="7"/>
  <c r="H99" i="7"/>
  <c r="H103" i="7"/>
  <c r="H104" i="7"/>
  <c r="H105" i="7"/>
  <c r="H108" i="7"/>
  <c r="H109" i="7"/>
  <c r="H110" i="7"/>
  <c r="H113" i="7"/>
  <c r="H114" i="7"/>
  <c r="H115" i="7"/>
  <c r="H117" i="7"/>
  <c r="H120" i="7"/>
  <c r="H121" i="7"/>
  <c r="H122" i="7"/>
  <c r="H126" i="7"/>
  <c r="H127" i="7"/>
  <c r="H128" i="7"/>
  <c r="H130" i="7"/>
  <c r="H131" i="7"/>
  <c r="H132" i="7"/>
  <c r="H134" i="7"/>
  <c r="H135" i="7"/>
  <c r="H136" i="7"/>
  <c r="H139" i="7"/>
  <c r="H140" i="7"/>
  <c r="H141" i="7"/>
  <c r="H144" i="7"/>
  <c r="H145" i="7"/>
  <c r="H146" i="7"/>
  <c r="H148" i="7"/>
  <c r="H149" i="7"/>
  <c r="H150" i="7"/>
  <c r="H153" i="7"/>
  <c r="H154" i="7"/>
  <c r="H155" i="7"/>
  <c r="H158" i="7"/>
  <c r="H159" i="7"/>
  <c r="H160" i="7"/>
  <c r="H163" i="7"/>
  <c r="H164" i="7"/>
  <c r="H165" i="7"/>
  <c r="H168" i="7"/>
  <c r="H169" i="7"/>
  <c r="H170" i="7"/>
  <c r="H195" i="7"/>
  <c r="H196" i="7"/>
  <c r="H197" i="7"/>
  <c r="H199" i="7"/>
  <c r="H200" i="7"/>
  <c r="H201" i="7"/>
  <c r="H204" i="7"/>
  <c r="H210" i="7"/>
  <c r="H211" i="7"/>
  <c r="H212" i="7"/>
  <c r="H214" i="7"/>
  <c r="H215" i="7"/>
  <c r="H216" i="7"/>
  <c r="H218" i="7"/>
  <c r="H219" i="7"/>
  <c r="H220" i="7"/>
  <c r="H223" i="7"/>
  <c r="H224" i="7"/>
  <c r="H225" i="7"/>
  <c r="H226" i="7"/>
  <c r="H227" i="7"/>
  <c r="H228" i="7"/>
  <c r="H229" i="7"/>
  <c r="H231" i="7"/>
  <c r="H232" i="7"/>
  <c r="H233" i="7"/>
  <c r="H240" i="7"/>
  <c r="H241" i="7"/>
  <c r="H242" i="7"/>
  <c r="H244" i="7"/>
  <c r="H245" i="7"/>
  <c r="H246" i="7"/>
  <c r="H248" i="7"/>
  <c r="H249" i="7"/>
  <c r="H250" i="7"/>
  <c r="H261" i="7"/>
  <c r="H267" i="7"/>
  <c r="H269" i="7"/>
  <c r="H270" i="7"/>
  <c r="H271" i="7"/>
  <c r="H273" i="7"/>
  <c r="H274" i="7"/>
  <c r="H275" i="7"/>
  <c r="H277" i="7"/>
  <c r="H278" i="7"/>
  <c r="H279" i="7"/>
  <c r="H281" i="7"/>
  <c r="H282" i="7"/>
  <c r="H283" i="7"/>
  <c r="H286" i="7"/>
  <c r="H287" i="7"/>
  <c r="H288" i="7"/>
  <c r="H291" i="7"/>
  <c r="H292" i="7"/>
  <c r="H293" i="7"/>
  <c r="H295" i="7"/>
  <c r="H296" i="7"/>
  <c r="H297" i="7"/>
  <c r="H299" i="7"/>
  <c r="H300" i="7"/>
  <c r="H301" i="7"/>
  <c r="H303" i="7"/>
  <c r="H304" i="7"/>
  <c r="H305" i="7"/>
  <c r="H308" i="7"/>
  <c r="H309" i="7"/>
  <c r="H310" i="7"/>
  <c r="H312" i="7"/>
  <c r="H313" i="7"/>
  <c r="H314" i="7"/>
  <c r="H316" i="7"/>
  <c r="H317" i="7"/>
  <c r="H318" i="7"/>
  <c r="H320" i="7"/>
  <c r="H321" i="7"/>
  <c r="H322" i="7"/>
  <c r="H325" i="7"/>
  <c r="H337" i="7"/>
  <c r="H355" i="7"/>
  <c r="H356" i="7"/>
  <c r="H357" i="7"/>
  <c r="H360" i="7"/>
  <c r="H361" i="7"/>
  <c r="H362" i="7"/>
  <c r="H365" i="7"/>
  <c r="H366" i="7"/>
  <c r="H367" i="7"/>
  <c r="H370" i="7"/>
  <c r="H371" i="7"/>
  <c r="H372" i="7"/>
  <c r="H375" i="7"/>
  <c r="H376" i="7"/>
  <c r="H377" i="7"/>
  <c r="H381" i="7"/>
  <c r="H382" i="7"/>
  <c r="H383" i="7"/>
  <c r="H386" i="7"/>
  <c r="H387" i="7"/>
  <c r="H388" i="7"/>
  <c r="H391" i="7"/>
  <c r="H392" i="7"/>
  <c r="H393" i="7"/>
  <c r="H396" i="7"/>
  <c r="H397" i="7"/>
  <c r="H398" i="7"/>
  <c r="H401" i="7"/>
  <c r="H402" i="7"/>
  <c r="H403" i="7"/>
  <c r="H406" i="7"/>
  <c r="H407" i="7"/>
  <c r="H408" i="7"/>
  <c r="H412" i="7"/>
  <c r="H413" i="7"/>
  <c r="H414" i="7"/>
  <c r="H416" i="7"/>
  <c r="H417" i="7"/>
  <c r="H418" i="7"/>
  <c r="H420" i="7"/>
  <c r="H421" i="7"/>
  <c r="H422" i="7"/>
  <c r="H425" i="7"/>
  <c r="H426" i="7"/>
  <c r="H427" i="7"/>
  <c r="H429" i="7"/>
  <c r="H430" i="7"/>
  <c r="H431" i="7"/>
  <c r="H433" i="7"/>
  <c r="H434" i="7"/>
  <c r="H435" i="7"/>
  <c r="H437" i="7"/>
  <c r="H438" i="7"/>
  <c r="H439" i="7"/>
  <c r="H442" i="7"/>
  <c r="H443" i="7"/>
  <c r="H444" i="7"/>
  <c r="H446" i="7"/>
  <c r="H447" i="7"/>
  <c r="H448" i="7"/>
  <c r="H450" i="7"/>
  <c r="H451" i="7"/>
  <c r="H452" i="7"/>
  <c r="H454" i="7"/>
  <c r="H455" i="7"/>
  <c r="H456" i="7"/>
  <c r="H459" i="7"/>
  <c r="H460" i="7"/>
  <c r="H461" i="7"/>
  <c r="H464" i="7"/>
  <c r="H465" i="7"/>
  <c r="H466" i="7"/>
  <c r="H469" i="7"/>
  <c r="H470" i="7"/>
  <c r="H471" i="7"/>
  <c r="H473" i="7"/>
  <c r="H474" i="7"/>
  <c r="H475" i="7"/>
  <c r="H569" i="7"/>
  <c r="H571" i="7"/>
  <c r="H572" i="7"/>
  <c r="H573" i="7"/>
  <c r="H575" i="7"/>
  <c r="H576" i="7"/>
  <c r="H577" i="7"/>
  <c r="H580" i="7"/>
  <c r="H581" i="7"/>
  <c r="H582" i="7"/>
  <c r="H584" i="7"/>
  <c r="H585" i="7"/>
  <c r="H586" i="7"/>
  <c r="H588" i="7"/>
  <c r="H589" i="7"/>
  <c r="H590" i="7"/>
  <c r="H596" i="7"/>
  <c r="H597" i="7"/>
  <c r="H598" i="7"/>
  <c r="H601" i="7"/>
  <c r="H606" i="7"/>
  <c r="H607" i="7"/>
  <c r="H608" i="7"/>
  <c r="H611" i="7"/>
  <c r="H612" i="7"/>
  <c r="H613" i="7"/>
  <c r="H616" i="7"/>
  <c r="H617" i="7"/>
  <c r="H618" i="7"/>
  <c r="H659" i="7"/>
  <c r="H663" i="7"/>
  <c r="H664" i="7"/>
  <c r="H665" i="7"/>
  <c r="H667" i="7"/>
  <c r="H668" i="7"/>
  <c r="H670" i="7"/>
  <c r="H673" i="7"/>
  <c r="H674" i="7"/>
  <c r="H675" i="7"/>
  <c r="H678" i="7"/>
  <c r="H679" i="7"/>
  <c r="H680" i="7"/>
  <c r="H683" i="7"/>
  <c r="H684" i="7"/>
  <c r="H685" i="7"/>
  <c r="H690" i="7"/>
  <c r="H691" i="7"/>
  <c r="H692" i="7"/>
  <c r="H694" i="7"/>
  <c r="H695" i="7"/>
  <c r="H696" i="7"/>
  <c r="H699" i="7"/>
  <c r="H700" i="7"/>
  <c r="H701" i="7"/>
  <c r="H703" i="7"/>
  <c r="H706" i="7"/>
  <c r="H707" i="7"/>
  <c r="H708" i="7"/>
  <c r="H711" i="7"/>
  <c r="H712" i="7"/>
  <c r="H713" i="7"/>
  <c r="H716" i="7"/>
  <c r="H717" i="7"/>
  <c r="H718" i="7"/>
  <c r="H721" i="7"/>
  <c r="H728" i="7"/>
  <c r="H730" i="7"/>
  <c r="H731" i="7"/>
  <c r="H732" i="7"/>
  <c r="H736" i="7"/>
  <c r="F18" i="4"/>
  <c r="F11" i="4" s="1"/>
  <c r="D18" i="4"/>
  <c r="F153" i="4"/>
  <c r="D153" i="4" s="1"/>
  <c r="F151" i="4"/>
  <c r="D151" i="4"/>
  <c r="F146" i="4"/>
  <c r="D146" i="4"/>
  <c r="E121" i="4"/>
  <c r="D121" i="4" s="1"/>
  <c r="E119" i="4"/>
  <c r="D119" i="4" s="1"/>
  <c r="E108" i="4"/>
  <c r="D108" i="4"/>
  <c r="E100" i="4"/>
  <c r="E99" i="4" s="1"/>
  <c r="D99" i="4" s="1"/>
  <c r="E85" i="4"/>
  <c r="D85" i="4" s="1"/>
  <c r="E71" i="4"/>
  <c r="D71" i="4" s="1"/>
  <c r="E63" i="4"/>
  <c r="E62" i="4" s="1"/>
  <c r="E61" i="4" s="1"/>
  <c r="D13" i="4"/>
  <c r="D15" i="4"/>
  <c r="D16" i="4"/>
  <c r="D17" i="4"/>
  <c r="D19" i="4"/>
  <c r="D22" i="4"/>
  <c r="D23" i="4"/>
  <c r="D25" i="4"/>
  <c r="D26" i="4"/>
  <c r="D27" i="4"/>
  <c r="D28" i="4"/>
  <c r="D30" i="4"/>
  <c r="D31" i="4"/>
  <c r="D32" i="4"/>
  <c r="D34" i="4"/>
  <c r="D35" i="4"/>
  <c r="D36" i="4"/>
  <c r="D38" i="4"/>
  <c r="D39" i="4"/>
  <c r="D40" i="4"/>
  <c r="D41" i="4"/>
  <c r="D43" i="4"/>
  <c r="D45" i="4"/>
  <c r="D46" i="4"/>
  <c r="D48" i="4"/>
  <c r="D49" i="4"/>
  <c r="D50" i="4"/>
  <c r="D51" i="4"/>
  <c r="D52" i="4"/>
  <c r="D53" i="4"/>
  <c r="D55" i="4"/>
  <c r="D64" i="4"/>
  <c r="D65" i="4"/>
  <c r="D66" i="4"/>
  <c r="D70" i="4"/>
  <c r="D72" i="4"/>
  <c r="D73" i="4"/>
  <c r="D82" i="4"/>
  <c r="D83" i="4"/>
  <c r="D86" i="4"/>
  <c r="D87" i="4"/>
  <c r="D88" i="4"/>
  <c r="D89" i="4"/>
  <c r="D92" i="4"/>
  <c r="D101" i="4"/>
  <c r="D102" i="4"/>
  <c r="D103" i="4"/>
  <c r="D104" i="4"/>
  <c r="D105" i="4"/>
  <c r="D106" i="4"/>
  <c r="D107" i="4"/>
  <c r="D109" i="4"/>
  <c r="D112" i="4"/>
  <c r="D113" i="4"/>
  <c r="D115" i="4"/>
  <c r="D116" i="4"/>
  <c r="D117" i="4"/>
  <c r="D118" i="4"/>
  <c r="D120" i="4"/>
  <c r="D122" i="4"/>
  <c r="D123" i="4"/>
  <c r="D125" i="4"/>
  <c r="D127" i="4"/>
  <c r="D134" i="4"/>
  <c r="D135" i="4"/>
  <c r="D136" i="4"/>
  <c r="D138" i="4"/>
  <c r="D139" i="4"/>
  <c r="D142" i="4"/>
  <c r="D143" i="4"/>
  <c r="D144" i="4"/>
  <c r="D145" i="4"/>
  <c r="D147" i="4"/>
  <c r="D148" i="4"/>
  <c r="D149" i="4"/>
  <c r="D150" i="4"/>
  <c r="D152" i="4"/>
  <c r="D154" i="4"/>
  <c r="D155" i="4"/>
  <c r="D156" i="4"/>
  <c r="D157" i="4"/>
  <c r="D162" i="4"/>
  <c r="D164" i="4"/>
  <c r="D166" i="4"/>
  <c r="D167" i="4"/>
  <c r="D168" i="4"/>
  <c r="D170" i="4"/>
  <c r="D172" i="4"/>
  <c r="D173" i="4"/>
  <c r="D174" i="4"/>
  <c r="D175" i="4"/>
  <c r="D27" i="5"/>
  <c r="D28" i="5"/>
  <c r="D29" i="5"/>
  <c r="D30" i="5"/>
  <c r="D31" i="5"/>
  <c r="D32" i="5"/>
  <c r="D33" i="5"/>
  <c r="I36" i="3"/>
  <c r="G16" i="3"/>
  <c r="G17" i="3"/>
  <c r="G19" i="3"/>
  <c r="G20" i="3"/>
  <c r="G23" i="3"/>
  <c r="G25" i="3"/>
  <c r="G27" i="3"/>
  <c r="G29" i="3"/>
  <c r="G32" i="3"/>
  <c r="G33" i="3"/>
  <c r="G34" i="3"/>
  <c r="G37" i="3"/>
  <c r="G40" i="3"/>
  <c r="G42" i="3"/>
  <c r="G45" i="3"/>
  <c r="G47" i="3"/>
  <c r="G50" i="3"/>
  <c r="G51" i="3"/>
  <c r="G52" i="3"/>
  <c r="G54" i="3"/>
  <c r="G57" i="3"/>
  <c r="G58" i="3"/>
  <c r="G60" i="3"/>
  <c r="G62" i="3"/>
  <c r="G64" i="3"/>
  <c r="G66" i="3"/>
  <c r="G91" i="3"/>
  <c r="G92" i="3"/>
  <c r="G93" i="3"/>
  <c r="G94" i="3"/>
  <c r="G95" i="3"/>
  <c r="G98" i="3"/>
  <c r="G100" i="3"/>
  <c r="G101" i="3"/>
  <c r="G102" i="3"/>
  <c r="G105" i="3"/>
  <c r="G106" i="3"/>
  <c r="G107" i="3"/>
  <c r="G108" i="3"/>
  <c r="G109" i="3"/>
  <c r="G110" i="3"/>
  <c r="G117" i="3"/>
  <c r="G129" i="3"/>
  <c r="G137" i="3"/>
  <c r="G145" i="3"/>
  <c r="G146" i="3"/>
  <c r="G154" i="3"/>
  <c r="G161" i="3"/>
  <c r="G163" i="3"/>
  <c r="G169" i="3"/>
  <c r="G170" i="3"/>
  <c r="G172" i="3"/>
  <c r="G173" i="3"/>
  <c r="G174" i="3"/>
  <c r="G182" i="3"/>
  <c r="G190" i="3"/>
  <c r="G203" i="3"/>
  <c r="G217" i="3"/>
  <c r="G230" i="3"/>
  <c r="E81" i="4"/>
  <c r="D81" i="4" s="1"/>
  <c r="H20" i="7"/>
  <c r="E40" i="10"/>
  <c r="D40" i="10" s="1"/>
  <c r="D19" i="10"/>
  <c r="G44" i="3"/>
  <c r="G153" i="3"/>
  <c r="H537" i="7"/>
  <c r="J531" i="7"/>
  <c r="H333" i="7"/>
  <c r="H259" i="7"/>
  <c r="H193" i="7"/>
  <c r="H492" i="7"/>
  <c r="H10" i="3"/>
  <c r="D84" i="4"/>
  <c r="D90" i="4"/>
  <c r="D93" i="4"/>
  <c r="D76" i="4"/>
  <c r="G209" i="3"/>
  <c r="G49" i="3"/>
  <c r="H491" i="7"/>
  <c r="H183" i="7"/>
  <c r="H672" i="7"/>
  <c r="I504" i="7"/>
  <c r="H504" i="7" s="1"/>
  <c r="H621" i="7"/>
  <c r="G205" i="3"/>
  <c r="H204" i="3"/>
  <c r="G204" i="3" s="1"/>
  <c r="I193" i="3"/>
  <c r="H193" i="3" s="1"/>
  <c r="H200" i="3"/>
  <c r="G200" i="3"/>
  <c r="H159" i="3"/>
  <c r="G159" i="3" s="1"/>
  <c r="D100" i="4"/>
  <c r="H43" i="3"/>
  <c r="G43" i="3"/>
  <c r="G198" i="3"/>
  <c r="H315" i="7"/>
  <c r="I306" i="7"/>
  <c r="H311" i="7"/>
  <c r="H203" i="7"/>
  <c r="J91" i="7"/>
  <c r="H157" i="7"/>
  <c r="H432" i="7"/>
  <c r="H645" i="7"/>
  <c r="H162" i="7"/>
  <c r="H374" i="7"/>
  <c r="H632" i="7"/>
  <c r="H587" i="7"/>
  <c r="J324" i="7"/>
  <c r="H302" i="7"/>
  <c r="H133" i="7"/>
  <c r="H82" i="7"/>
  <c r="I124" i="7"/>
  <c r="H124" i="7" s="1"/>
  <c r="J640" i="7"/>
  <c r="H609" i="7"/>
  <c r="I649" i="7"/>
  <c r="H649" i="7" s="1"/>
  <c r="J704" i="7"/>
  <c r="H704" i="7"/>
  <c r="J440" i="7"/>
  <c r="H610" i="7"/>
  <c r="H125" i="7"/>
  <c r="H307" i="7"/>
  <c r="H184" i="7"/>
  <c r="H592" i="7"/>
  <c r="H147" i="7"/>
  <c r="H579" i="7"/>
  <c r="H384" i="7"/>
  <c r="J289" i="7"/>
  <c r="J423" i="7"/>
  <c r="I151" i="7"/>
  <c r="H419" i="7"/>
  <c r="H354" i="7"/>
  <c r="H379" i="7"/>
  <c r="H641" i="7"/>
  <c r="J106" i="7"/>
  <c r="H143" i="7"/>
  <c r="H400" i="7"/>
  <c r="J714" i="7"/>
  <c r="H202" i="7"/>
  <c r="H290" i="7"/>
  <c r="I389" i="7"/>
  <c r="I378" i="7" s="1"/>
  <c r="H541" i="7"/>
  <c r="I118" i="7"/>
  <c r="H118" i="7" s="1"/>
  <c r="H479" i="7"/>
  <c r="D74" i="4"/>
  <c r="G113" i="3"/>
  <c r="H620" i="7"/>
  <c r="I604" i="7"/>
  <c r="I599" i="7"/>
  <c r="J501" i="7"/>
  <c r="H501" i="7" s="1"/>
  <c r="I331" i="7"/>
  <c r="H331" i="7" s="1"/>
  <c r="E100" i="10"/>
  <c r="D100" i="10" s="1"/>
  <c r="D141" i="4"/>
  <c r="F158" i="4"/>
  <c r="D158" i="4"/>
  <c r="D18" i="10" l="1"/>
  <c r="E17" i="10"/>
  <c r="G212" i="3"/>
  <c r="E10" i="4"/>
  <c r="E9" i="4" s="1"/>
  <c r="J123" i="7"/>
  <c r="D132" i="4"/>
  <c r="F131" i="4"/>
  <c r="D131" i="4" s="1"/>
  <c r="D34" i="5"/>
  <c r="E26" i="5"/>
  <c r="G131" i="3"/>
  <c r="H130" i="3"/>
  <c r="D113" i="10"/>
  <c r="E111" i="10"/>
  <c r="D111" i="10" s="1"/>
  <c r="H726" i="7"/>
  <c r="H536" i="7"/>
  <c r="J19" i="7"/>
  <c r="H47" i="7"/>
  <c r="H714" i="7"/>
  <c r="I423" i="7"/>
  <c r="H423" i="7" s="1"/>
  <c r="I187" i="3"/>
  <c r="G187" i="3" s="1"/>
  <c r="H213" i="3"/>
  <c r="G213" i="3" s="1"/>
  <c r="I181" i="3"/>
  <c r="G181" i="3" s="1"/>
  <c r="J467" i="7"/>
  <c r="J409" i="7" s="1"/>
  <c r="H453" i="7"/>
  <c r="I709" i="7"/>
  <c r="H709" i="7" s="1"/>
  <c r="D32" i="10"/>
  <c r="H662" i="7"/>
  <c r="J688" i="7"/>
  <c r="H138" i="7"/>
  <c r="I410" i="7"/>
  <c r="H410" i="7" s="1"/>
  <c r="G26" i="3"/>
  <c r="G152" i="3"/>
  <c r="H77" i="7"/>
  <c r="H142" i="3"/>
  <c r="G142" i="3" s="1"/>
  <c r="D165" i="4"/>
  <c r="G201" i="3"/>
  <c r="G10" i="3"/>
  <c r="H359" i="7"/>
  <c r="I289" i="7"/>
  <c r="H636" i="7"/>
  <c r="I725" i="7"/>
  <c r="I724" i="7" s="1"/>
  <c r="H42" i="7"/>
  <c r="H197" i="3"/>
  <c r="G197" i="3" s="1"/>
  <c r="H324" i="7"/>
  <c r="H76" i="7"/>
  <c r="E92" i="10"/>
  <c r="D92" i="10" s="1"/>
  <c r="D123" i="10"/>
  <c r="H48" i="3"/>
  <c r="G48" i="3" s="1"/>
  <c r="H46" i="7"/>
  <c r="H106" i="7"/>
  <c r="J578" i="7"/>
  <c r="H578" i="7" s="1"/>
  <c r="I123" i="7"/>
  <c r="H123" i="7" s="1"/>
  <c r="H206" i="3"/>
  <c r="G206" i="3" s="1"/>
  <c r="I619" i="7"/>
  <c r="D24" i="5"/>
  <c r="H285" i="7"/>
  <c r="H56" i="7"/>
  <c r="E90" i="10"/>
  <c r="G21" i="3"/>
  <c r="H531" i="7"/>
  <c r="G136" i="3"/>
  <c r="H677" i="7"/>
  <c r="F66" i="10"/>
  <c r="F9" i="10" s="1"/>
  <c r="I688" i="7"/>
  <c r="H688" i="7" s="1"/>
  <c r="D95" i="4"/>
  <c r="I697" i="7"/>
  <c r="H697" i="7" s="1"/>
  <c r="H174" i="7"/>
  <c r="G11" i="3"/>
  <c r="H604" i="7"/>
  <c r="H561" i="7"/>
  <c r="D62" i="4"/>
  <c r="H364" i="7"/>
  <c r="I614" i="7"/>
  <c r="H614" i="7" s="1"/>
  <c r="I179" i="7"/>
  <c r="H179" i="7" s="1"/>
  <c r="D63" i="4"/>
  <c r="F87" i="10"/>
  <c r="J724" i="7"/>
  <c r="G196" i="3"/>
  <c r="G193" i="3"/>
  <c r="H192" i="3"/>
  <c r="G192" i="3" s="1"/>
  <c r="E60" i="4"/>
  <c r="D61" i="4"/>
  <c r="G46" i="3"/>
  <c r="I35" i="3"/>
  <c r="F21" i="5"/>
  <c r="I409" i="7"/>
  <c r="H395" i="7"/>
  <c r="D25" i="5"/>
  <c r="D21" i="4"/>
  <c r="H86" i="7"/>
  <c r="J389" i="7"/>
  <c r="J378" i="7" s="1"/>
  <c r="H378" i="7" s="1"/>
  <c r="H390" i="7"/>
  <c r="H676" i="7"/>
  <c r="H570" i="7"/>
  <c r="J17" i="7"/>
  <c r="H17" i="7" s="1"/>
  <c r="I211" i="3"/>
  <c r="I11" i="7"/>
  <c r="J192" i="7"/>
  <c r="J18" i="7"/>
  <c r="H18" i="7" s="1"/>
  <c r="J525" i="7"/>
  <c r="H112" i="7"/>
  <c r="H462" i="7"/>
  <c r="J101" i="7"/>
  <c r="H102" i="7"/>
  <c r="J619" i="7"/>
  <c r="D23" i="5"/>
  <c r="D65" i="5"/>
  <c r="F61" i="5"/>
  <c r="F58" i="5" s="1"/>
  <c r="H631" i="7"/>
  <c r="D11" i="4"/>
  <c r="D10" i="4" s="1"/>
  <c r="H583" i="7"/>
  <c r="E75" i="4"/>
  <c r="D75" i="4" s="1"/>
  <c r="E87" i="10" l="1"/>
  <c r="D87" i="10" s="1"/>
  <c r="D90" i="10"/>
  <c r="H127" i="3"/>
  <c r="G130" i="3"/>
  <c r="E22" i="5"/>
  <c r="D26" i="5"/>
  <c r="H619" i="7"/>
  <c r="H467" i="7"/>
  <c r="I180" i="3"/>
  <c r="H195" i="3"/>
  <c r="G195" i="3" s="1"/>
  <c r="H211" i="3"/>
  <c r="G211" i="3" s="1"/>
  <c r="J16" i="7"/>
  <c r="H19" i="7"/>
  <c r="H409" i="7"/>
  <c r="H725" i="7"/>
  <c r="F9" i="4"/>
  <c r="D9" i="4" s="1"/>
  <c r="D66" i="10"/>
  <c r="D17" i="10"/>
  <c r="E10" i="10"/>
  <c r="I687" i="7"/>
  <c r="I192" i="7"/>
  <c r="H192" i="7" s="1"/>
  <c r="H289" i="7"/>
  <c r="F60" i="5"/>
  <c r="D60" i="5" s="1"/>
  <c r="D61" i="5"/>
  <c r="J100" i="7"/>
  <c r="H100" i="7" s="1"/>
  <c r="H101" i="7"/>
  <c r="I179" i="3"/>
  <c r="G180" i="3"/>
  <c r="G35" i="3"/>
  <c r="I31" i="3"/>
  <c r="J513" i="7"/>
  <c r="H513" i="7" s="1"/>
  <c r="H525" i="7"/>
  <c r="H389" i="7"/>
  <c r="E59" i="4"/>
  <c r="D60" i="4"/>
  <c r="I10" i="7"/>
  <c r="H724" i="7"/>
  <c r="J687" i="7"/>
  <c r="H687" i="7" s="1"/>
  <c r="J14" i="7" l="1"/>
  <c r="H16" i="7"/>
  <c r="E21" i="5"/>
  <c r="D21" i="5" s="1"/>
  <c r="D22" i="5"/>
  <c r="D10" i="10"/>
  <c r="D9" i="10" s="1"/>
  <c r="E9" i="10"/>
  <c r="G127" i="3"/>
  <c r="H9" i="3"/>
  <c r="I9" i="7"/>
  <c r="E58" i="4"/>
  <c r="D59" i="4"/>
  <c r="I30" i="3"/>
  <c r="G31" i="3"/>
  <c r="I164" i="3"/>
  <c r="G179" i="3"/>
  <c r="I178" i="3"/>
  <c r="J12" i="7" l="1"/>
  <c r="H14" i="7"/>
  <c r="D58" i="4"/>
  <c r="E57" i="4"/>
  <c r="D57" i="4" s="1"/>
  <c r="E56" i="4"/>
  <c r="D56" i="4" s="1"/>
  <c r="G178" i="3"/>
  <c r="I177" i="3"/>
  <c r="G30" i="3"/>
  <c r="I28" i="3"/>
  <c r="G28" i="3" s="1"/>
  <c r="G164" i="3"/>
  <c r="G9" i="3" s="1"/>
  <c r="I162" i="3"/>
  <c r="G162" i="3" s="1"/>
  <c r="I9" i="3"/>
  <c r="H12" i="7" l="1"/>
  <c r="J11" i="7"/>
  <c r="I176" i="3"/>
  <c r="G177" i="3"/>
  <c r="J10" i="7" l="1"/>
  <c r="H11" i="7"/>
  <c r="G176" i="3"/>
  <c r="I175" i="3"/>
  <c r="J9" i="7" l="1"/>
  <c r="H10" i="7"/>
  <c r="H9" i="7" s="1"/>
  <c r="I168" i="3"/>
  <c r="G168" i="3" s="1"/>
  <c r="G17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11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Finance:</t>
        </r>
        <r>
          <rPr>
            <sz val="8"/>
            <color indexed="81"/>
            <rFont val="Tahoma"/>
            <family val="2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<sst xmlns="http://schemas.openxmlformats.org/spreadsheetml/2006/main" count="2863" uniqueCount="1096">
  <si>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</si>
  <si>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</si>
  <si>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</si>
  <si>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</si>
  <si>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</si>
  <si>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</si>
  <si>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</si>
  <si>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</si>
  <si>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</si>
  <si>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</si>
  <si>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</si>
  <si>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</si>
  <si>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</si>
  <si>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</si>
  <si>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</si>
  <si>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</si>
  <si>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</si>
  <si>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</si>
  <si>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</si>
  <si>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</si>
  <si>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</si>
  <si>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</si>
  <si>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</si>
  <si>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</si>
  <si>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</si>
  <si>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</si>
  <si>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</si>
  <si>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</si>
  <si>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</si>
  <si>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</si>
  <si>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</si>
  <si>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</si>
  <si>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</si>
  <si>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</si>
  <si>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</si>
  <si>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</si>
  <si>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</si>
  <si>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</si>
  <si>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</si>
  <si>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</si>
  <si>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</si>
  <si>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</si>
  <si>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</si>
  <si>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</si>
  <si>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</si>
  <si>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</si>
  <si>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</si>
  <si>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</si>
  <si>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</si>
  <si>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</si>
  <si>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</si>
  <si>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</si>
  <si>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</si>
  <si>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</si>
  <si>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</si>
  <si>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</si>
  <si>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</si>
  <si>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</si>
  <si>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</si>
  <si>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</si>
  <si>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</si>
  <si>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</si>
  <si>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</si>
  <si>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</si>
  <si>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</si>
  <si>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</si>
  <si>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</si>
  <si>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</si>
  <si>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</si>
  <si>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</si>
  <si>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</si>
  <si>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</si>
  <si>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 xml:space="preserve">1.2.2. öáË³ïíáõÃÛáõÝÝ»ñ, áñÇó` </t>
  </si>
  <si>
    <t xml:space="preserve">  - ëï³óí³Í ÷áË³ïíáõÃÛáõÝÝ»ñÇ ·áõÙ³ñÇ Ù³ñáõÙ, áñÇó`</t>
  </si>
  <si>
    <t xml:space="preserve">2.1. ´³ÅÝ»ïáÙë»ñ ¨ Ï³åÇï³ÉáõÙ ³ÛÉ Ù³ëÝ³ÏóáõÃÛáõÝ, áñÇó` </t>
  </si>
  <si>
    <t xml:space="preserve">2.2. öáË³ïíáõÃÛáõÝÝ»ñ, áñÇó` </t>
  </si>
  <si>
    <t xml:space="preserve"> 2.3.1. Ð³Ù³ÛÝùÇ µÛáõç»Ç í³ñã³Ï³Ý Ù³ëÇ ÙÇçáóÝ»ñÇ ï³ñ»ëÏ½µÇ ³½³ï ÙÝ³óáñ¹, áñÇó` </t>
  </si>
  <si>
    <t>Í³Ëë»ñÇ ýÇÝ³Ýë³íáñÙ³ÝÁ ãáõÕÕí³Í Ñ³Ù³ÛÝùÇ µÛáõç»Ç ÙÇçáóÝ»ñÇ ï³ñ»ëÏ½µÇ ³½³ï ÙÝ³óáñ¹Ç ·áõÙ³ñÁ</t>
  </si>
  <si>
    <t>µÛáõç»ï³ÛÇÝ ÷áË³ïíáõÃÛáõÝÝ»ñÇ ëï³óáõÙ, áñÇó`</t>
  </si>
  <si>
    <t>1.2.1. ì³ñÏ»ñ, áñÇó`</t>
  </si>
  <si>
    <t xml:space="preserve"> 1.1. ²ñÅ»ÃÕÃ»ñ (µ³ó³éáõÃÛ³Ùµ µ³ÅÝ»ïáÙë»ñÇ ¨ Ï³åÇï³ÉáõÙ ³ÛÉ Ù³ëÝ³ÏóáõÃÛ³Ý) , áñÇó`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</si>
  <si>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</si>
  <si>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</si>
  <si>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</si>
  <si>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</si>
  <si>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</si>
  <si>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</si>
  <si>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</si>
  <si>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</si>
  <si>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</si>
  <si>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</si>
  <si>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</si>
  <si>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</si>
  <si>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</si>
  <si>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</si>
  <si>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</si>
  <si>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</si>
  <si>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</si>
  <si>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 xml:space="preserve">1.4 ²åñ³ÝùÝ»ñÇ Ù³ï³Ï³ñ³ñáõÙÇó ¨ Í³é³ÛáõÃÛáõÝÝ»ñÇ Ù³ïáõóáõÙÇó ³ÛÉ å³ñï³¹Çñ í×³ñÝ»ñ, ³Û¹ ÃíáõÙ`  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</si>
  <si>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</si>
  <si>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</si>
  <si>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</si>
  <si>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</si>
  <si>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</si>
  <si>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</si>
  <si>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</si>
  <si>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</si>
  <si>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</si>
  <si>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</si>
  <si>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</si>
  <si>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</si>
  <si>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</si>
  <si>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</si>
  <si>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</si>
  <si>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</si>
  <si>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</si>
  <si>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</si>
  <si>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</si>
  <si>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</si>
  <si>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</si>
  <si>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</si>
  <si>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</si>
  <si>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</si>
  <si>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</si>
  <si>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</si>
  <si>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</si>
  <si>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</si>
  <si>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</si>
  <si>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</si>
  <si>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</si>
  <si>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</si>
  <si>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</si>
  <si>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</si>
  <si>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</si>
  <si>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</si>
  <si>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</si>
  <si>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</si>
  <si>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</si>
  <si>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</si>
  <si>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</si>
  <si>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</si>
  <si>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>µ) Þ³ÑáõÃ³Ñ³ñÏ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</si>
  <si>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</si>
  <si>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</si>
  <si>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</si>
  <si>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</si>
  <si>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r>
      <t>²èàÔæ²ä²ÐàôÂÚàôÜ, ³Û¹ ÃíáõÙ`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</si>
  <si>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r>
      <t xml:space="preserve">´Ü²Î²ð²Ü²ÚÆÜ ÞÆÜ²ð²ðàôÂÚàôÜ ºì ÎàØàôÜ²È Ì²è²ÚàôÂÚàôÜ, ³Û¹ ÃíáõÙ` </t>
    </r>
    <r>
      <rPr>
        <sz val="10"/>
        <rFont val="Arial Armenian"/>
        <family val="2"/>
      </rPr>
      <t>(ïáÕ3610+ïáÕ3620+ïáÕ3630+ïáÕ3640+ïáÕ3650+ïáÕ3660)</t>
    </r>
  </si>
  <si>
    <r>
      <t xml:space="preserve">Ð²Ü¶Æêî, ØÞ²ÎàôÚÂ ºì ÎðàÜ, ³Û¹ ÃíáõÙ` </t>
    </r>
    <r>
      <rPr>
        <sz val="9"/>
        <rFont val="Arial Armenian"/>
        <family val="2"/>
      </rPr>
      <t>(ïáÕ2810+ïáÕ2820+ïáÕ2830+ïáÕ2840+ïáÕ2850+ïáÕ2860)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</si>
  <si>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Armenian"/>
        <family val="2"/>
      </rPr>
      <t>(ïáÕ2310+ïáÕ2320+ïáÕ2330+ïáÕ2340+ïáÕ2350+ïáÕ2360+ïáÕ2370)</t>
    </r>
  </si>
  <si>
    <r>
      <t xml:space="preserve">ä²Þîä²ÜàôÂÚàôÜ, ³Û¹ ÃíáõÙ` </t>
    </r>
    <r>
      <rPr>
        <sz val="10"/>
        <rFont val="Arial Armenian"/>
        <family val="2"/>
      </rPr>
      <t>(ïáÕ2210+2220+ïáÕ2230+ïáÕ2240+ïáÕ2250)</t>
    </r>
  </si>
  <si>
    <r>
      <t>îÜîºê²Î²Ü Ð²ð²´ºðàôÂÚàôÜÜºð, ³Û¹ ÃíáõÙ`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</si>
  <si>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r>
      <t xml:space="preserve">Þðæ²Î² ØÆæ²ì²ÚðÆ ä²Þîä²ÜàôÂÚàôÜ, ³Û¹ ÃíáõÙ` </t>
    </r>
    <r>
      <rPr>
        <sz val="10"/>
        <rFont val="Arial Armenian"/>
        <family val="2"/>
      </rPr>
      <t>(ïáÕ2510+ïáÕ2520+ïáÕ2530+ïáÕ2540+ïáÕ2550+ïáÕ2560)</t>
    </r>
  </si>
  <si>
    <r>
      <t>ÀÜ¸Ð²Üàôð ´ÜàôÚÂÆ Ð²Üð²ÚÆÜ Ì²è²ÚàôÂÚàôÜÜºð, ³Û¹ ÃíáõÙ`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</si>
  <si>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Armenian"/>
        <family val="2"/>
      </rPr>
      <t>(ïáÕ4111+ïáÕ4112+ ïáÕ4114)</t>
    </r>
  </si>
  <si>
    <r>
      <t xml:space="preserve">ÀÜÂ²òÆÎ Üàðà¶àôØ ºì ä²Ðä²ÜàôØ, áñÇó (Í³é³ÛáõÃÛáõÝÝ»ñ ¨ ÝÛáõÃ»ñ) 
</t>
    </r>
    <r>
      <rPr>
        <sz val="8"/>
        <rFont val="Arial Armenian"/>
        <family val="2"/>
      </rPr>
      <t>(ïáÕ4251+ïáÕ4252)</t>
    </r>
  </si>
  <si>
    <t>- Þ»Ýù»ñÇ ¨ ßÇÝáõÃÛáõÝÝ»ñÇ Ï³åÇï³É í»ñ³Ýáñá·áõÙ</t>
  </si>
  <si>
    <r>
      <t xml:space="preserve"> ²ÚÈ Ø²êÜ²¶Æî²Î²Ü Ì²è²ÚàôÂÚàôÜÜºðÆ Òºèø ´ºðàôØ, áñÇó`  
</t>
    </r>
    <r>
      <rPr>
        <sz val="8"/>
        <rFont val="Arial Armenian"/>
        <family val="2"/>
      </rPr>
      <t>(ïáÕ 4241)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</si>
  <si>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îàÎàê²ìÖ²ðÜºð, ³Û¹ ÃíáõÙ 
</t>
    </r>
    <r>
      <rPr>
        <sz val="8"/>
        <color indexed="8"/>
        <rFont val="Arial Armenian"/>
        <family val="2"/>
      </rPr>
      <t>(ïáÕ4310+ïáÕ 4320+ïáÕ4330)</t>
    </r>
  </si>
  <si>
    <r>
      <t xml:space="preserve">öàÊ²èàôÂÚàôÜÜºðÆ Ðºî Î²äì²Ì ìÖ²ðÜºð, áñÇó` 
</t>
    </r>
    <r>
      <rPr>
        <sz val="8"/>
        <color indexed="8"/>
        <rFont val="Arial Armenian"/>
        <family val="2"/>
      </rPr>
      <t xml:space="preserve">(ïáÕ4331+ïáÕ4332+ïáÕ4333) 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</si>
  <si>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Armenian"/>
        <family val="2"/>
      </rPr>
      <t xml:space="preserve"> </t>
    </r>
    <r>
      <rPr>
        <i/>
        <sz val="8"/>
        <color indexed="8"/>
        <rFont val="Arial Armenian"/>
        <family val="2"/>
      </rPr>
      <t>(ïáÕ4531+ïáÕ4532+ïáÕ4533)</t>
    </r>
  </si>
  <si>
    <t xml:space="preserve"> - ï»Õ³Ï³Ý ÇÝùÝ³Ï³é³íñÙ³Ý Ù³ñÙÇÝÝ»ñÇÝ,áñÇó` 
(ïáÕ  4535+ïáÕ 4536)</t>
  </si>
  <si>
    <t xml:space="preserve"> - ï»Õ³Ï³Ý ÇÝùÝ³Ï³é³íñÙ³Ý Ù³ñÙÇÝÝ»ñÇÝ,áñÇó`     (ïáÕ  4545+ïáÕ 4546)</t>
  </si>
  <si>
    <r>
      <t xml:space="preserve"> ÎºÜê²ÂàÞ²ÎÜºð, áñÇó` 
</t>
    </r>
    <r>
      <rPr>
        <sz val="8"/>
        <color indexed="8"/>
        <rFont val="Arial Armenian"/>
        <family val="2"/>
      </rPr>
      <t xml:space="preserve">(ïáÕ4641) 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</si>
  <si>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Armenian"/>
        <family val="2"/>
      </rPr>
      <t xml:space="preserve">(ïáÕ4711+ïáÕ4712) 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</si>
  <si>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Armenian"/>
        <family val="2"/>
      </rPr>
      <t>(ïáÕ4731)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</si>
  <si>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ìºð²Î²Ü¶ÜàôØ, áñÇó 
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</si>
  <si>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Ì²Êêºð, áñÇó`
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</si>
  <si>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Armenian"/>
        <family val="2"/>
      </rPr>
      <t>(ïáÕ4771)</t>
    </r>
  </si>
  <si>
    <r>
      <t xml:space="preserve">1.1. ÐÆØÜ²Î²Ü ØÆæàòÜºð, ³Û¹ ÃíáõÙ`
</t>
    </r>
    <r>
      <rPr>
        <sz val="8"/>
        <color indexed="8"/>
        <rFont val="Arial Armenian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</si>
  <si>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</si>
  <si>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ä²Þ²ðÜºðÆ Æð²òàôØÆò Øàôîøºð, ³Û¹ ÃíáõÙ`
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</si>
  <si>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Armenian"/>
        <family val="2"/>
      </rPr>
      <t>(ïáÕ6221+ïáÕ6222+ïáÕ6223)</t>
    </r>
  </si>
  <si>
    <r>
      <t xml:space="preserve">ö²êî²òÆ êàòÆ²È²Î²Ü ²ä²ÐàìàôÂÚ²Ü ìÖ²ðÜºð, áñÇó` 
</t>
    </r>
    <r>
      <rPr>
        <sz val="8"/>
        <rFont val="Arial Armenian"/>
        <family val="2"/>
      </rPr>
      <t>(ïáÕ4131)</t>
    </r>
  </si>
  <si>
    <r>
      <t xml:space="preserve">´ÜºÔºÜ ²ÞÊ²î²ì²ðÒºð ºì Ð²ìºÈ²ìÖ²ðÜºð, áñÇó` 
</t>
    </r>
    <r>
      <rPr>
        <sz val="8"/>
        <rFont val="Arial Armenian"/>
        <family val="2"/>
      </rPr>
      <t>(ïáÕ4121)</t>
    </r>
  </si>
  <si>
    <r>
      <t xml:space="preserve">1.1 ²ÞÊ²î²ÜøÆ ì²ðÒ²îðàôÂÚàôÜ, ³Û¹ ÃíáõÙ`
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</si>
  <si>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t xml:space="preserve"> 2.3.2. Ð³Ù³ÛÝùÇ µÛáõç»Ç ýáÝ¹³ÛÇÝ Ù³ëÇ ÙÇçáóÝ»ñÇ ï³ñ»ëÏ½µÇ ÙÝ³óáñ¹, áñÇó`  
(ïáÕ 8195 + ïáÕ 8196)</t>
  </si>
  <si>
    <t xml:space="preserve">ÀÝ¹Ñ³Ýáõñ µÝáõÛÃÇ Ñ³Ýñ³ÛÇÝ Í³é³ÛáõÃÛáõÝÝ»ñ (³ÛÉ ¹³ë»ñÇÝ ãå³ïÏ³ÝáÕ), áñÇó` </t>
  </si>
  <si>
    <t>Ð³ë³ñ³Ï³Ï³Ý Ï³ñ· ¨ ³Ýíï³Ý·áõÃÛáõÝ (³ÛÉ ¹³ë»ñÇÝ ãå³ïÏ³ÝáÕ), áñÇó`</t>
  </si>
  <si>
    <t>´Ý³Ï³ñ³Ý³ÛÇÝ ßÇÝ³ñ³ñáõÃÛ³Ý ¨ ÏáÙáõÝ³É Í³é³ÛáõÃÛáõÝÝ»ñÇ ·Íáí Ñ»ï³½áï³Ï³Ý ¨ Ý³Ë³·Í³ÛÇÝ ³ßË³ï³ÝùÝ»ñ, áñÇó`</t>
  </si>
  <si>
    <t>²éáÕç³å³ÑáõÃÛ³Ý ·Íáí Ñ»ï³½áï³Ï³Ý ¨ Ý³Ë³·Í³ÛÇÝ ³ßË³ï³ÝùÝ»ñ , áñÇó`</t>
  </si>
  <si>
    <t>Àëï Ù³Ï³ñ¹³ÏÝ»ñÇ ã¹³ë³Ï³ñ·íáÕ ÏñÃáõÃÛáõÝ, áñÇó`</t>
  </si>
  <si>
    <t>³) ä»ï³Ï³Ý µÛáõç»Çó Ï³åÇï³É Í³Ëë»ñÇ ýÇÝ³Ýë³íáñÙ³Ý Ýå³ï³Ï³ÛÇÝ Ñ³ïÏ³óáõÙÝ»ñ (ëáõµí»ÝóÇ³Ý»ñ)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</si>
  <si>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</t>
  </si>
  <si>
    <t>¹) Ð³Ù³ÛÝùÇ ï³ñ³ÍùáõÙ á·»ÉÇó ËÙÇãùÝ»ñÇ ³ñï³¹ñ³ÝùÇ í³×³éùÇ, ÇëÏ Ñ³Ýñ³ÛÇÝ ëÝÝ¹Ç ûµÛ»ÏïÝ»ñáõÙ` á·»ÉÇó ËÙÇãùÝ»ñÇ ³ñï³¹ñ³ÝùÇ Çñ³óÙ³Ý ÃáõÛÉïíáõÃÛ³Ý Ñ³Ù³ñ</t>
  </si>
  <si>
    <t>1137
³</t>
  </si>
  <si>
    <t>¹) Ð³Ù³ÛÝùÇ ï³ñ³ÍùáõÙ ÍË³ËáïÇ ³ñï³¹ñ³ÝùÇ í³×³éùÇ, ÇëÏ Ñ³Ýñ³ÛÇÝ ëÝÝ¹Ç ûµÛ»ÏïÝ»ñáõÙ` ÍË³ËáïÇ ³ñï³¹ñ³ÝùÇ Çñ³óÙ³Ý ÃáõÛÉïíáõÃÛ³Ý Ñ³Ù³ñ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</si>
  <si>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</si>
  <si>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</si>
  <si>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</si>
  <si>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</si>
  <si>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</si>
  <si>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</si>
  <si>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</si>
  <si>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</si>
  <si>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</si>
  <si>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</si>
  <si>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Ð²Ø²ÚÜøÆ ´ÚàôæºÆ ºÎ²ØàôîÜºðÀ</t>
  </si>
  <si>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</si>
  <si>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</si>
  <si>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</si>
  <si>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</si>
  <si>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</si>
  <si>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</si>
  <si>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</si>
  <si>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</si>
  <si>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</si>
  <si>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</si>
  <si>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</si>
  <si>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</si>
  <si>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</si>
  <si>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</si>
  <si>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</si>
  <si>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</si>
  <si>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</si>
  <si>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</si>
  <si>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</si>
  <si>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</si>
  <si>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</si>
  <si>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</si>
  <si>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</si>
  <si>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</si>
  <si>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</si>
  <si>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</si>
  <si>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</si>
  <si>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</si>
  <si>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</si>
  <si>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</si>
  <si>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</si>
  <si>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</si>
  <si>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</si>
  <si>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</si>
  <si>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</si>
  <si>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</si>
  <si>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</si>
  <si>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</si>
  <si>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</si>
  <si>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</si>
  <si>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</si>
  <si>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</si>
  <si>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</si>
  <si>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</si>
  <si>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</si>
  <si>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</si>
  <si>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</si>
  <si>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</si>
  <si>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</si>
  <si>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</si>
  <si>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</si>
  <si>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</si>
  <si>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</si>
  <si>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</si>
  <si>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</si>
  <si>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</si>
  <si>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</si>
  <si>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</si>
  <si>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</si>
  <si>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</si>
  <si>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</si>
  <si>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</si>
  <si>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</si>
  <si>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</si>
  <si>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</si>
  <si>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</si>
  <si>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</si>
  <si>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</si>
  <si>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</si>
  <si>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</si>
  <si>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</si>
  <si>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</si>
  <si>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</si>
  <si>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</si>
  <si>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</si>
  <si>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</si>
  <si>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</si>
  <si>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</si>
  <si>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</si>
  <si>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</si>
  <si>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</si>
  <si>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</si>
  <si>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</si>
  <si>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</si>
  <si>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</si>
  <si>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</si>
  <si>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2520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</si>
  <si>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</si>
  <si>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</si>
  <si>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</si>
  <si>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</si>
  <si>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</si>
  <si>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</si>
  <si>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</si>
  <si>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</si>
  <si>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</si>
  <si>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</si>
  <si>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</si>
  <si>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</si>
  <si>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</si>
  <si>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</si>
  <si>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</si>
  <si>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</si>
  <si>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</si>
  <si>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</si>
  <si>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</si>
  <si>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</si>
  <si>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</si>
  <si>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</si>
  <si>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</si>
  <si>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</si>
  <si>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</si>
  <si>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</si>
  <si>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</si>
  <si>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</si>
  <si>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</si>
  <si>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 xml:space="preserve">       </t>
    </r>
    <r>
      <rPr>
        <b/>
        <sz val="12"/>
        <rFont val="Arial Armenian"/>
        <family val="2"/>
      </rPr>
      <t xml:space="preserve">          </t>
    </r>
  </si>
  <si>
    <r>
      <t xml:space="preserve">1.2 Ì²è²ÚàôÂÚàôÜÜºðÆ ºì ²äð²ÜøÜºðÆ Òºèø ´ºðàôØ, ³Û¹ ÃíáõÙ` 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</si>
  <si>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</si>
  <si>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ä²ÚØ²Ü²¶ð²ÚÆÜ ²ÚÈ Ì²è²ÚàôÂÚàôÜÜºðÆ Òºèø ´ºðàôØ, áñÇó`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</si>
  <si>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ÜÚàôÂºð, áñÇó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</si>
  <si>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Armenian"/>
        <family val="2"/>
      </rPr>
      <t>(ïáÕ4411+ïáÕ4412)</t>
    </r>
  </si>
  <si>
    <r>
      <t xml:space="preserve">1.5 ¸ð²Ø²ÞÜàðÐÜºð, ³Û¹ ÃíáõÙ` </t>
    </r>
    <r>
      <rPr>
        <sz val="8"/>
        <color indexed="8"/>
        <rFont val="Arial Armenian"/>
        <family val="2"/>
      </rPr>
      <t>(ïáÕ4510+ïáÕ4520+ïáÕ4530+ïáÕ4540)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</si>
  <si>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Armenian"/>
        <family val="2"/>
      </rPr>
      <t xml:space="preserve"> (ïáÕ4521+ïáÕ4522)</t>
    </r>
  </si>
  <si>
    <r>
      <t xml:space="preserve"> - ²ÛÉ ÁÝÃ³óÇÏ ¹ñ³Ù³ßÝáñÑÝ»ñ, ³Û¹ ÃíáõÙ`            </t>
    </r>
    <r>
      <rPr>
        <sz val="9"/>
        <rFont val="Arial Armenian"/>
        <family val="2"/>
      </rPr>
      <t>(ïáÕ 4534+ïáÕ 4537 +ïáÕ 4538)</t>
    </r>
  </si>
  <si>
    <t>3.7 ÀÝÃ³óÇÏ áã å³ßïáÝ³Ï³Ý ¹ñ³Ù³ßÝáñÑÝ»ñ, ³Û¹ ÃíáõÙ`  
(ïáÕ 1371 + ïáÕ 1372)</t>
  </si>
  <si>
    <r>
      <t>Î²äÆî²È ¸ð²Ø²ÞÜàðÐÜºð äºî²Î²Ü Ð²îì²ÌÆ ²ÚÈ Ø²Î²ð¸²ÎÜºðÆÜ, áñÇó`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</si>
  <si>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Armenian"/>
        <family val="2"/>
      </rPr>
      <t xml:space="preserve"> (ïáÕ 4544+ïáÕ 4547 +ïáÕ 4548)</t>
    </r>
  </si>
  <si>
    <t>êàòÆ²È²Î²Ü ²ä²ÐàìàôÂÚ²Ü Üä²êîÜºð, ³Û¹ ÃíáõÙ`</t>
  </si>
  <si>
    <r>
      <t xml:space="preserve">1.7 ²ÚÈ Ì²Êêºð, ³Û¹ ÃíáõÙ`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</si>
  <si>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</si>
  <si>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Armenian"/>
        <family val="2"/>
      </rPr>
      <t>(ïáÕ4741+ïáÕ4742)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</si>
  <si>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</si>
  <si>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ØºøºÜ²Üºð ºì ê²ðø²ìàðàôØÜºð, áñÇó`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</si>
  <si>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1.2 ä²Þ²ðÜºð, ³Û¹ ÃíáõÙ`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</si>
  <si>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1.4 â²ðî²¸ðì²Ì ԱԿՏԻՎՆԵՐ, ³Û¹ ÃíáõÙ`              </t>
    </r>
    <r>
      <rPr>
        <sz val="8"/>
        <rFont val="Arial Armenian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</si>
  <si>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Armenian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</si>
  <si>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Armenian"/>
        <family val="2"/>
      </rPr>
      <t xml:space="preserve"> (ïáÕ6110+ïáÕ6120+ïáÕ6130) </t>
    </r>
  </si>
  <si>
    <r>
      <t>â²ðî²¸ðì²Ì ²ÎîÆìÜºðÆ Æð²òàôØÆò Øàôîøºð, ³Û¹ ÃíáõÙ`</t>
    </r>
    <r>
      <rPr>
        <b/>
        <i/>
        <sz val="11"/>
        <rFont val="Arial Armenian"/>
        <family val="2"/>
      </rPr>
      <t xml:space="preserve">     </t>
    </r>
    <r>
      <rPr>
        <sz val="10"/>
        <rFont val="Arial Armenian"/>
        <family val="2"/>
      </rPr>
      <t>(ïáÕ6410+ïáÕ6420+ïáÕ6430+ïáÕ6440)</t>
    </r>
  </si>
  <si>
    <r>
      <t xml:space="preserve">ÀÜ¸²ØºÜÀ Ì²Êêºð, ³Û¹ ÃíáõÙ` </t>
    </r>
    <r>
      <rPr>
        <sz val="8"/>
        <rFont val="Arial Armenian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</si>
  <si>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</si>
  <si>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</si>
  <si>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</si>
  <si>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</si>
  <si>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</si>
  <si>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</si>
  <si>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</si>
  <si>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</si>
  <si>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</si>
  <si>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</si>
  <si>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</si>
  <si>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</si>
  <si>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 xml:space="preserve"> - í³ñã³Ï³Ý Ù³ëÇ ÙÇçáóÝ»ñÇ ï³ñ»ëÏ½µÇ ³½³ï ÙÝ³óáñ¹Çó ýáÝ¹³ÛÇÝ  Ù³ë Ùáõïù³·ñÙ³Ý »ÝÃ³Ï³ ·áõÙ³ñÁ 
(ïáÕ 8193)</t>
  </si>
  <si>
    <t>2.3. Ð³Ù³ÛÝùÇ µÛáõç»Ç ÙÇçáóÝ»ñÇ ï³ñ»ëÏ½µÇ ³½³ï  ÙÝ³óáñ¹Á, ³Û¹ ÃíáõÙ`
(ïáÕ 8191+ïáÕ 8194-ïáÕ8193)</t>
  </si>
  <si>
    <t>-â³ñï³¹ñí³Í ³ÏïÇíÝ»ñÇ Çñ³óáõÙÇó Ùáõïù»ñ, ³Û¹ ÃíáõÙ`</t>
  </si>
  <si>
    <t>-ÐáÕÇ Çñ³óáõÙÇó Ùáõïù»ñ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</si>
  <si>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</si>
  <si>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</si>
  <si>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</si>
  <si>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</si>
  <si>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</si>
  <si>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</si>
  <si>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</si>
  <si>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Ð»ï³½áï³Ï³Ý áõ Ý³Ë³·Í³ÛÇÝ ³ßË³ï³ÝùÝ»ñ Ñ³ë³ñ³Ï³Ï³Ý Ï³ñ·Ç ¨ ³Ýíï³Ý·áõÃÛ³Ý áÉáñïáõÙ, áñÇó` 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</si>
  <si>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</si>
  <si>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</si>
  <si>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</si>
  <si>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</si>
  <si>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</si>
  <si>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</si>
  <si>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</si>
  <si>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</si>
  <si>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</si>
  <si>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</si>
  <si>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</si>
  <si>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</si>
  <si>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</si>
  <si>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</si>
  <si>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</si>
  <si>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</si>
  <si>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</si>
  <si>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</si>
  <si>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</si>
  <si>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</si>
  <si>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</si>
  <si>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</si>
  <si>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</si>
  <si>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</si>
  <si>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</si>
  <si>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</si>
  <si>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</si>
  <si>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</si>
  <si>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</si>
  <si>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 xml:space="preserve">ä²Þîä²ÜàôÂÚàôÜ, ³Û¹ ÃíáõÙ` </t>
  </si>
  <si>
    <t xml:space="preserve">Ð²ê²ð²Î²Î²Ü Î²ð¶, ²Üìî²Ü¶àôÂÚàôÜ ¨ ¸²î²Î²Ü ¶àðÌàôÜºàôÂÚàôÜ, ³Û¹ ÃíáõÙ 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</si>
  <si>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</si>
  <si>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</si>
  <si>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</si>
  <si>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</si>
  <si>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</si>
  <si>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</si>
  <si>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</si>
  <si>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</si>
  <si>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</si>
  <si>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</si>
  <si>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r>
      <t xml:space="preserve">êàòÆ²È²Î²Ü ä²Þîä²ÜàôÂÚàôÜ, ³Û¹ ÃíáõÙ`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</si>
  <si>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</si>
  <si>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</si>
  <si>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</si>
  <si>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</si>
  <si>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</si>
  <si>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</si>
  <si>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</si>
  <si>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</si>
  <si>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</si>
  <si>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</si>
  <si>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</si>
  <si>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</si>
  <si>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</si>
  <si>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</si>
  <si>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</si>
  <si>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</si>
  <si>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</si>
  <si>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</si>
  <si>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</si>
  <si>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</si>
  <si>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</si>
  <si>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</si>
  <si>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</si>
  <si>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</si>
  <si>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</si>
  <si>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</si>
  <si>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</si>
  <si>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</si>
  <si>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</si>
  <si>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</si>
  <si>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</si>
  <si>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</si>
  <si>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</si>
  <si>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8199³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</si>
  <si>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</si>
  <si>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</si>
  <si>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</si>
  <si>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</si>
  <si>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</si>
  <si>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</si>
  <si>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</si>
  <si>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</si>
  <si>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</si>
  <si>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</si>
  <si>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</si>
  <si>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</si>
  <si>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</si>
  <si>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</si>
  <si>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</si>
  <si>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</si>
  <si>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</si>
  <si>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</si>
  <si>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</si>
  <si>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</si>
  <si>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</si>
  <si>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</si>
  <si>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</si>
  <si>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</si>
  <si>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</si>
  <si>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</si>
  <si>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</si>
  <si>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</si>
  <si>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</si>
  <si>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</si>
  <si>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</si>
  <si>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</si>
  <si>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</si>
  <si>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</si>
  <si>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</si>
  <si>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</si>
  <si>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</si>
  <si>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</si>
  <si>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 xml:space="preserve">  - ³é³Ýó í³ñã³Ï³Ý Ù³ëÇ ÙÇçáóÝ»ñÇ ï³ñ»ëÏ½µÇ ³½³ï ÙÝ³óáñ¹Çó ýáÝ¹³ÛÇÝ  Ù³ë Ùáõïù³·ñÙ³Ý »ÝÃ³Ï³ ·áõÙ³ñÇ </t>
  </si>
  <si>
    <t>ÀÜ¸²ØºÜÀ Ð²ìºÈàôð¸À Î²Ø ¸ºüÆòÆîÀ (ä²Î²êàôð¸À)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</si>
  <si>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</si>
  <si>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</si>
  <si>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</si>
  <si>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</si>
  <si>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</si>
  <si>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</si>
  <si>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</si>
  <si>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</si>
  <si>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</si>
  <si>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</si>
  <si>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</si>
  <si>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</si>
  <si>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</si>
  <si>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</si>
  <si>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</si>
  <si>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</si>
  <si>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t xml:space="preserve"> -êáõµëÇ¹Ç³Ý»ñ áã-ýÇÝ³Ýë³Ï³Ý å»ï³Ï³Ý (h³Ù³ÛÝù³ÛÇÝ) Ï³½Ù³Ï»ñåáõÃÛáõÝÝ»ñÇÝ </t>
  </si>
  <si>
    <t xml:space="preserve">1.1 ¶áõÛù³ÛÇÝ Ñ³ñÏ»ñ ³Ýß³ñÅ ·áõÛùÇó, ³Û¹ ÃíáõÙ` 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</si>
  <si>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</si>
  <si>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</si>
  <si>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</si>
  <si>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</si>
  <si>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</si>
  <si>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 xml:space="preserve">µ) ä»ï³Ï³Ý µÛáõç»Çó ïñ³Ù³¹ñíáÕ ³ÛÉ ¹áï³óÇ³Ý»ñ, ³Û¹ ÃíáõÙ`  </t>
  </si>
  <si>
    <t>1. Ð²ðÎºð ºì îàôðøºð, ³Û¹ ÃíáõÙ`  
(ïáÕ 1110 + ïáÕ 1120 + ïáÕ 1130 + ïáÕ 1150 + ïáÕ 1160)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</si>
  <si>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</si>
  <si>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</si>
  <si>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</si>
  <si>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</si>
  <si>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</si>
  <si>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</si>
  <si>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</si>
  <si>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>êÇÝÃ»-ïÇÏ Ñ³ßÇí</t>
  </si>
  <si>
    <t>7</t>
  </si>
  <si>
    <t>8</t>
  </si>
  <si>
    <t>9</t>
  </si>
  <si>
    <t xml:space="preserve">3. ²ÚÈ ºÎ²ØàôîÜºð, ³Û¹ ÃíáõÙ`  
(ïáÕ 1310 + ïáÕ 1320 + ïáÕ 1330 + ïáÕ 1340 + ïáÕ 1350 + ïáÕ 1360 + ïáÕ 1370 + ïáÕ 1380)
</t>
  </si>
  <si>
    <t>3.4 Ð³Ù³ÛÝùÇ µÛáõç»Ç »Ï³ÙáõïÝ»ñ ³åñ³ÝùÝ»ñÇ Ù³ï³Ï³ñ³ñáõÙÇó ¨ Í³é³ÛáõÃÛáõÝÝ»ñÇ Ù³ïáõóáõÙÇó, ³Û¹ ÃíáõÙ` 
(ïáÕ 1341 + ïáÕ 1342)</t>
  </si>
  <si>
    <t xml:space="preserve">3.5 ì³ñã³Ï³Ý ·³ÝÓáõÙÝ»ñ, ³Û¹ ÃíáõÙ`
(ïáÕ 1351 + ïáÕ 1352 + ïáÕ 1353)  </t>
  </si>
  <si>
    <t xml:space="preserve">3.6 Øáõïù»ñ ïáõÛÅ»ñÇó, ïáõ·³ÝùÝ»ñÇó, ³Û¹ ÃíáõÙ`
(ïáÕ 1361 + ïáÕ 1362)   </t>
  </si>
  <si>
    <t>3.8 Î³åÇï³É áã å³ßïáÝ³Ï³Ý ¹ñ³Ù³ßÝáñÑÝ»ñ, ³Û¹ ÃíáõÙ`  
(ïáÕ 1371 + ïáÕ 1372)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</si>
  <si>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</si>
  <si>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</si>
  <si>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</si>
  <si>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</si>
  <si>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</si>
  <si>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</si>
  <si>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1145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</si>
  <si>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</si>
  <si>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</si>
  <si>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</si>
  <si>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</si>
  <si>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</si>
  <si>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</si>
  <si>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 xml:space="preserve">  - ÑÇÙÝ³Ï³Ý ·áõÙ³ñÇ Ù³ñáõÙ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</si>
  <si>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</si>
  <si>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</si>
  <si>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  - ÃáÕ³ñÏáõÙÇó ¨ ï»Õ³µ³ßËáõÙÇó Ùáõïù»ñ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</si>
  <si>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</si>
  <si>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</si>
  <si>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</si>
  <si>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</si>
  <si>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</si>
  <si>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</si>
  <si>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</si>
  <si>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</si>
  <si>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</si>
  <si>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</si>
  <si>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</si>
  <si>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</si>
  <si>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</si>
  <si>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</si>
  <si>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</si>
  <si>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</si>
  <si>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</si>
  <si>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</si>
  <si>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</si>
  <si>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</si>
  <si>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</si>
  <si>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</si>
  <si>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</si>
  <si>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</si>
  <si>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</si>
  <si>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</si>
  <si>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</si>
  <si>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</si>
  <si>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</si>
  <si>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</si>
  <si>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</si>
  <si>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</si>
  <si>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</si>
  <si>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</si>
  <si>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</si>
  <si>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</si>
  <si>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</si>
  <si>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</si>
  <si>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</si>
  <si>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ÀÜ¸²ØºÜÀ, ³Û¹ ÃíáõÙ`
</t>
    </r>
    <r>
      <rPr>
        <sz val="9"/>
        <rFont val="Arial LatArm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</si>
  <si>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LatArm"/>
        <family val="2"/>
      </rPr>
      <t>(ïáÕ 8110+ïáÕ 8160)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</si>
  <si>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</si>
  <si>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</si>
  <si>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</si>
  <si>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</si>
  <si>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LatArm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</si>
  <si>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</si>
  <si>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LatArm"/>
        <family val="2"/>
      </rPr>
      <t>ïáÕ 8221+ïáÕ 8240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</si>
  <si>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</si>
  <si>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</si>
  <si>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</si>
  <si>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</si>
  <si>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</si>
  <si>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</si>
  <si>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</si>
  <si>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</si>
  <si>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</si>
  <si>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</si>
  <si>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</si>
  <si>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</si>
  <si>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</si>
  <si>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</si>
  <si>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</si>
  <si>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</si>
  <si>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</si>
  <si>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</si>
  <si>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</si>
  <si>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</si>
  <si>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</si>
  <si>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ºì îÜîºê²¶Æî²Î²Ü  ¸²ê²Î²ð¶Ø²Ü</t>
    </r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</si>
  <si>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</si>
  <si>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</si>
  <si>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</si>
  <si>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</si>
  <si>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</si>
  <si>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</si>
  <si>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</si>
  <si>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</si>
  <si>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</si>
  <si>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</si>
  <si>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>(Ñ³½³ñ ¹ñ³ÙÝ»ñáí)</t>
  </si>
  <si>
    <t xml:space="preserve">  ÀÝ¹³Ù»ÝÁ   (ë.7 +ë.8)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</si>
  <si>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</si>
  <si>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</si>
  <si>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</si>
  <si>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</si>
  <si>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</si>
  <si>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</si>
  <si>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</si>
  <si>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</si>
  <si>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</si>
  <si>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</si>
  <si>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</si>
  <si>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</si>
  <si>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</si>
  <si>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</si>
  <si>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</si>
  <si>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</si>
  <si>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</si>
  <si>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</si>
  <si>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</si>
  <si>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</si>
  <si>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</si>
  <si>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</si>
  <si>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</si>
  <si>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</si>
  <si>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</si>
  <si>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</si>
  <si>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</si>
  <si>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</si>
  <si>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</si>
  <si>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</si>
  <si>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</si>
  <si>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</si>
  <si>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</si>
  <si>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</si>
  <si>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</si>
  <si>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</si>
  <si>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</si>
  <si>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</si>
  <si>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</si>
  <si>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</si>
  <si>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</si>
  <si>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</si>
  <si>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</si>
  <si>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</si>
  <si>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</si>
  <si>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</si>
  <si>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</si>
  <si>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- ÙÇÝã¨ 300ù.Ù. ÁÝ¹Ñ. Ù³Ï»ñ»ë áõÝ»óáÕ ³ÝÑ³ï³Ï³Ý µÝ³Ï»ÉÇ, ³Û¹ ÃíáõÙ` ³Û·»·áñÍ³Ï³Ý (³Ù³é³Ýáó.) ïÝ»ñÇ, ÇÝãå»ë Ý³¨` 200ù.Ù. ÁÝ¹Ñ. Ù³Ï»ñ»ë áõÝ»óáÕ ¨ Ñ³ë³ñ³Ï³Ï³Ý ¨ ³ñï³¹ëñ³Ï³Ý Ýß³Ý³ÏáõÃÛ³Ý ûµÛ»ÏïÝ»ñÇ  Ñ³Ù³ñ</t>
  </si>
  <si>
    <t>-201-Çó ÙÇÝã¨ 500ù.Ù.ÁÝ¹Ñ³Ýáõñ Ù³Ï»ñ»ë áõÝ»óáÕ ûµÛ»ÏïÝ»ñÇ Ñ³Ù³ñ</t>
  </si>
  <si>
    <t>-501-Çó ÙÇÝã¨ 1000ù.Ù. ÁÝ¹Ñ³Ýáõñ Ù³Ï»ñ»ë áõÝ»óáÕ ûµÛ»ÏïÝ»ñÇ Ñ³Ù³ñ</t>
  </si>
  <si>
    <t>- ÙÇÝã¨ 20ù.Ù. ÁÝ¹Ñ³Ýáõñ Ù³Ï»ñ»ë áõÝ»óáÕ ûµÛ»ÏïÝ»ñÇ Ñ³Ù³ñ</t>
  </si>
  <si>
    <t>-ÀÝ¹Ñ³Ýáõñ µÝáõÛÃÇ ³ÛÉ Í³é³ÛáõÃÛáõÝÝ»ñ</t>
  </si>
  <si>
    <t xml:space="preserve"> -Ð³ïáõÏ Ýå³ï³Ï³ÛÇÝ ³ÛÉ ÝÛáõÃÝ»ñ</t>
  </si>
  <si>
    <t>î»Õ»Ï³ïí³Ï³Ý Í³é³ÛáõÃÛáõÝÝ»ñ</t>
  </si>
  <si>
    <t>ÀÝ¹Ñ³Ýáõñ µÝáõÛÃÇ ³ÛÉÍ³é³ÛáõÃÛáõÝÝ»ñ</t>
  </si>
  <si>
    <t>Ð³Ù³Ï³ñ·ã³ÛÇÝ Í³é³ÛáõÃÛáõÝÝ»ñ</t>
  </si>
  <si>
    <t xml:space="preserve">ÀÝ¹Ñ³Ýáõñ µÝáõÛÃÇ Ñ³Ýñ³ÛÇÝ Í³é³ÛáõÃÛáõÝÝ»ñÇ (³ÛÉ ¹³ë»ñÇÝ ãå³ïÏ³ÝáÕ), áñÇó` </t>
  </si>
  <si>
    <t>ÀÝ¹Ñ³Ýáõñ µÝáõÛÃÇ Ñ³Ýñ³ÛÇÝ Í³é³ÛáõÃÛáõÝÝ»ñ (³ÛÉ ¹³ë»ñÇÝ ãå³ïÏ³ÝáÕ)</t>
  </si>
  <si>
    <t>-ÐÇÙÝ³Ï³Ý ÙÇçáóÝ»ñÇ Çñ³óáõÙÇó Ùáõïù»ñ, ³Û¹ ÃíáõÙ</t>
  </si>
  <si>
    <t>²Ýß³ñÅ ·áõÛùÇ Çñ³óáõÙÇó Ùáõïù»ñ</t>
  </si>
  <si>
    <t>´Ý³Ï³ñ³Ý³ÛÇÝ ßÇÝ³ñ³ñáõÃÛáõÝ</t>
  </si>
  <si>
    <t>- 20 ¨ ³í»ÉÇ ù.Ù. ÁÝ¹Ñ³Ýáõñ Ù³Ï»ñ»ë áõÝ»óáÕ ûµÛ»ÏïÝ»ñÇ Ñ³Ù³ñ</t>
  </si>
  <si>
    <t>1133-ñ¹ ïáÕáõÙ ãÝ³Ë³ï»ëí³Í ûµÛ»ÏïÝ»ñÇ Ñ³Ù³ñ, áñÇó</t>
  </si>
  <si>
    <t>- ÑÇÙÝ³Ï³Ý ßÇÝáõÃÛáõÝÝ»ñÇ Ý»ñëáõÙ í³×³éùÇ (Çñ³óÙ³Ý) Ï³½Ù³Ï»ñåÙ³Ý ¹»åùáõÙ</t>
  </si>
  <si>
    <t>- áã ÑÇÙÝ³Ï³Ý ßÇÝáõÃÛáõÝÝ»ñÇ Ý»ñëáõÙ í³×³éùÇ (Çñ³óÙ³Ý) Ï³½Ù³Ï»ñåÙ³Ý ¹»åùáõÙ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</si>
  <si>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</si>
  <si>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</si>
  <si>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</si>
  <si>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</si>
  <si>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</si>
  <si>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</si>
  <si>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r>
      <t xml:space="preserve"> ¶àðÌàôÔàôØÜºðÆ ºì Þðæ²¶²ÚàôÂÚàôÜÜºðÆ Ì²Êêºð, áñÇó` 
</t>
    </r>
    <r>
      <rPr>
        <sz val="8"/>
        <rFont val="Arial Armenian"/>
        <family val="2"/>
      </rPr>
      <t>(ïáÕ4221+ïáÕ4222+ïáÕ4223)</t>
    </r>
  </si>
  <si>
    <r>
      <t xml:space="preserve">ÜºðøÆÜ îàÎàê²ìÖ²ðÜºð, áñÇó
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</si>
  <si>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(ïáÕ4321+ïáÕ4322)</t>
    </r>
  </si>
  <si>
    <r>
      <t>1.4 êàô´êÆ¸Æ²Üºð, ³Û¹ ÃíáõÙ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
(ïáÕ4410+ïáÕ4420)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</si>
  <si>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(ïáÕ4421+ïáÕ4422)</t>
    </r>
  </si>
  <si>
    <r>
      <t>¸ð²Ø²ÞÜàðÐÜºð úî²ðºðÎðÚ² Î²è²ì²ðàôÂÚàôÜÜºðÆÜ, áñÇó`</t>
    </r>
    <r>
      <rPr>
        <sz val="8"/>
        <color indexed="8"/>
        <rFont val="Arial Armenian"/>
        <family val="2"/>
      </rPr>
      <t xml:space="preserve"> 
(ïáÕ4511+ïáÕ4512)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</si>
  <si>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Armenian"/>
        <family val="2"/>
      </rPr>
      <t xml:space="preserve">(ïáÕ4631+ïáÕ4632+ïáÕ4633+ïáÕ4634) </t>
    </r>
  </si>
  <si>
    <r>
      <t xml:space="preserve"> ²ÚÈ ÐÆØÜ²Î²Ü ØÆæàòÜºð, áñÇó`
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</si>
  <si>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1.3 ´²ðÒð²ðÄºø ²ÎîÆìÜºð, ³Û¹ ÃíáõÙ`
</t>
    </r>
    <r>
      <rPr>
        <sz val="8"/>
        <color indexed="8"/>
        <rFont val="Arial Armenian"/>
        <family val="2"/>
      </rPr>
      <t>(ïáÕ 5311)</t>
    </r>
  </si>
  <si>
    <r>
      <t xml:space="preserve">´²ðÒð²ðÄºø ²ÎîÆìÜºðÆ Æð²òàôØÆò Øàôîøºð, ³Û¹ ÃíáõÙ` 
</t>
    </r>
    <r>
      <rPr>
        <sz val="10"/>
        <rFont val="Arial Armenian"/>
        <family val="2"/>
      </rPr>
      <t>(ïáÕ 6310)</t>
    </r>
  </si>
  <si>
    <r>
      <t xml:space="preserve">1.6 êàòÆ²È²Î²Ü Üä²êîÜºð ºì ÎºÜê²ÂàÞ²ÎÜºð, ³Û¹ ÃíáõÙ`
</t>
    </r>
    <r>
      <rPr>
        <sz val="8"/>
        <color indexed="8"/>
        <rFont val="Arial Armenian"/>
        <family val="2"/>
      </rPr>
      <t>(ïáÕ4610+ïáÕ4630+ïáÕ4640)</t>
    </r>
  </si>
  <si>
    <t xml:space="preserve"> - »ÝÃ³Ï³ ¿ áõÕÕÙ³Ý Ñ³Ù³ÛÝùÇ µÛáõç»Ç ýáÝ¹³ÛÇÝ  Ù³ë     
(ïáÕ 8191 - ïáÕ 8192)</t>
  </si>
  <si>
    <t xml:space="preserve"> 1.1. ²ñÅ»ÃÕÃ»ñ (µ³ó³éáõÃÛ³Ùµ µ³ÅÝ»ïáÙë»ñÇ ¨ Ï³åÇï³ÉáõÙ ³ÛÉ Ù³ëÝ³ÏóáõÃÛ³Ý),áñÇó </t>
  </si>
  <si>
    <t>1.2.1. ì³ñÏ»ñ, áñÁ`</t>
  </si>
  <si>
    <t xml:space="preserve">  - í³ñÏ»ñÇ ëï³óáõÙ, áñÁ</t>
  </si>
  <si>
    <t xml:space="preserve">  - ëï³óí³Í í³ñÏ»ñÇ ÑÇÙÝ³Ï³Ý  ·áõÙ³ñÇ Ù³ñáõÙ, áñÇó`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</si>
  <si>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</si>
  <si>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</si>
  <si>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</si>
  <si>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</si>
  <si>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</si>
  <si>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</si>
  <si>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</si>
  <si>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</si>
  <si>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</si>
  <si>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</si>
  <si>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</si>
  <si>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</si>
  <si>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</si>
  <si>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</si>
  <si>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</si>
  <si>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</si>
  <si>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</si>
  <si>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</si>
  <si>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</si>
  <si>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</si>
  <si>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</si>
  <si>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</si>
  <si>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</si>
  <si>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</si>
  <si>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</si>
  <si>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</si>
  <si>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</si>
  <si>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</si>
  <si>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</si>
  <si>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</si>
  <si>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</si>
  <si>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</si>
  <si>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</si>
  <si>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</si>
  <si>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</si>
  <si>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</si>
  <si>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</si>
  <si>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</si>
  <si>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</si>
  <si>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</si>
  <si>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</si>
  <si>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</si>
  <si>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</si>
  <si>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</si>
  <si>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</si>
  <si>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</si>
  <si>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</si>
  <si>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</si>
  <si>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</si>
  <si>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</si>
  <si>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</si>
  <si>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</si>
  <si>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</si>
  <si>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</si>
  <si>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</si>
  <si>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</si>
  <si>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</si>
  <si>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</si>
  <si>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</si>
  <si>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</si>
  <si>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</si>
  <si>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</si>
  <si>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</si>
  <si>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</si>
  <si>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</si>
  <si>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</si>
  <si>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</si>
  <si>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</si>
  <si>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</si>
  <si>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</si>
  <si>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>öñÏ³ñ³ñ Í³é³ÛáõÃÛáõÝ</t>
  </si>
  <si>
    <t xml:space="preserve"> -Î»Ýë³Ãáß³ÏÝ»ñ</t>
  </si>
  <si>
    <t>4741</t>
  </si>
  <si>
    <t>4811</t>
  </si>
  <si>
    <t>4819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</si>
  <si>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</si>
  <si>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</si>
  <si>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</si>
  <si>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</si>
  <si>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</si>
  <si>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</si>
  <si>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</si>
  <si>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 xml:space="preserve"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</t>
  </si>
  <si>
    <t>·) ä»ï³Ï³Ý µÛáõç»Çó ïñ³Ù³¹ñíáÕ Ýå³ï³Ï³ÛÇÝ Ñ³ïÏ³óáõÙÝ»ñ (ëáõµí»ÝóÇ³Ý»ñ)</t>
  </si>
  <si>
    <t>Øáõïù»ñ Ñ³Ù³ÛÝùÇ µÛáõç»Ç ÝÏ³ïÙ³Ùµ ëï³ÝÓÝ³Í å³ÛÙ³Ý³·ñ³ÛÇÝ å³ñï³íáñáõÃÛáõÝÝ»ñÇ ãÏ³ï³ñÙ³Ý ¹ÇÙ³ó ·³ÝÓíáÕ ïáõÛÅ»ñÇó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</si>
  <si>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</si>
  <si>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</si>
  <si>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</si>
  <si>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</si>
  <si>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</si>
  <si>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</si>
  <si>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</si>
  <si>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</si>
  <si>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</si>
  <si>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</si>
  <si>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</si>
  <si>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</si>
  <si>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</si>
  <si>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</si>
  <si>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</si>
  <si>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</si>
  <si>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</si>
  <si>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</si>
  <si>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</si>
  <si>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</si>
  <si>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</si>
  <si>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</si>
  <si>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</si>
  <si>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</si>
  <si>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</si>
  <si>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</si>
  <si>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</si>
  <si>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</si>
  <si>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</si>
  <si>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</si>
  <si>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</si>
  <si>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</si>
  <si>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</si>
  <si>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</si>
  <si>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</si>
  <si>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</si>
  <si>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</si>
  <si>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</si>
  <si>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</si>
  <si>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</si>
  <si>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</si>
  <si>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</si>
  <si>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</si>
  <si>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</si>
  <si>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</si>
  <si>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</si>
  <si>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</si>
  <si>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</si>
  <si>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</si>
  <si>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</si>
  <si>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</si>
  <si>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</si>
  <si>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</si>
  <si>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</si>
  <si>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</si>
  <si>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</si>
  <si>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</si>
  <si>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</si>
  <si>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</si>
  <si>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</si>
  <si>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</si>
  <si>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</si>
  <si>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</si>
  <si>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</si>
  <si>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</si>
  <si>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</si>
  <si>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</si>
  <si>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</si>
  <si>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</si>
  <si>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</si>
  <si>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</si>
  <si>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</si>
  <si>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</si>
  <si>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</si>
  <si>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</si>
  <si>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</si>
  <si>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</si>
  <si>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</si>
  <si>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</si>
  <si>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</si>
  <si>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</si>
  <si>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</si>
  <si>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</si>
  <si>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</si>
  <si>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</si>
  <si>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</si>
  <si>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</si>
  <si>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</si>
  <si>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</si>
  <si>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</si>
  <si>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Ð²îì²Ì  1</t>
  </si>
  <si>
    <t>Ð²îì²Ì 2</t>
  </si>
  <si>
    <t>Ð²îì²Ì 3</t>
  </si>
  <si>
    <t>Ð²îì²Ì 6</t>
  </si>
  <si>
    <t>Ð²îì²Ì 4</t>
  </si>
  <si>
    <t>Ð²îì²Ì 5</t>
  </si>
  <si>
    <r>
      <t xml:space="preserve">ÐÆØÜ²Î²Ü ´²ÄÆÜÜºðÆÜ â¸²êìàÔ ä²Ðàôêî²ÚÆÜ üàÜ¸ºð, ³Û¹ ÃíáõÙ`
 </t>
    </r>
    <r>
      <rPr>
        <sz val="8"/>
        <rFont val="Arial Armenian"/>
        <family val="2"/>
      </rPr>
      <t>(ïáÕ3110)</t>
    </r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</si>
  <si>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</si>
  <si>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</si>
  <si>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</si>
  <si>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</si>
  <si>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</si>
  <si>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</si>
  <si>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</si>
  <si>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</si>
  <si>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</si>
  <si>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1372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</si>
  <si>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</si>
  <si>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</si>
  <si>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</si>
  <si>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</si>
  <si>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</si>
  <si>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</si>
  <si>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</si>
  <si>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</si>
  <si>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</si>
  <si>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</si>
  <si>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</si>
  <si>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</si>
  <si>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</si>
  <si>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</si>
  <si>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</si>
  <si>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</si>
  <si>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</si>
  <si>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</si>
  <si>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</si>
  <si>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</si>
  <si>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</si>
  <si>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</si>
  <si>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</si>
  <si>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</si>
  <si>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</si>
  <si>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</si>
  <si>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</si>
  <si>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</si>
  <si>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</si>
  <si>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</si>
  <si>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</si>
  <si>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</si>
  <si>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</si>
  <si>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</si>
  <si>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</si>
  <si>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</si>
  <si>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</si>
  <si>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</si>
  <si>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</si>
  <si>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</si>
  <si>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</si>
  <si>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</si>
  <si>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</si>
  <si>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</si>
  <si>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</si>
  <si>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</si>
  <si>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</si>
  <si>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</si>
  <si>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</si>
  <si>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</si>
  <si>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</si>
  <si>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</si>
  <si>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</si>
  <si>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</si>
  <si>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</si>
  <si>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</si>
  <si>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</si>
  <si>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</si>
  <si>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</si>
  <si>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</si>
  <si>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</si>
  <si>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</si>
  <si>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</si>
  <si>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</si>
  <si>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</si>
  <si>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</si>
  <si>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</si>
  <si>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</si>
  <si>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</si>
  <si>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</si>
  <si>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</si>
  <si>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</si>
  <si>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</si>
  <si>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</si>
  <si>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</si>
  <si>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</si>
  <si>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</si>
  <si>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</si>
  <si>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</si>
  <si>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</si>
  <si>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</si>
  <si>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</si>
  <si>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</si>
  <si>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</si>
  <si>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</si>
  <si>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</si>
  <si>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</si>
  <si>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</si>
  <si>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</si>
  <si>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</si>
  <si>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</si>
  <si>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</si>
  <si>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</si>
  <si>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</si>
  <si>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</si>
  <si>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</si>
  <si>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1146</t>
  </si>
  <si>
    <t>Å·)²íïáÏ³Û³Ý³ï»ÕÇ Ñ³Ù³ñ</t>
  </si>
  <si>
    <t>1147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</si>
  <si>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</si>
  <si>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</si>
  <si>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Í³Ëë»ր</t>
  </si>
  <si>
    <t>°-3001-Çó ¨ ³í»ÉÇ ù³é³ÏáõëÇ Ù»ïñ ÁÝ¹Ñ³Ýáõñ Ù³Ï»ñ»ë áõÝ»óáÕ ûµÛ»ÏïÝ»ñÇ Ñ³Ù³ñ</t>
  </si>
  <si>
    <t>°-1001-Çó ÙÇÝã¨ 3000ù.Ù. ÁÝ¹Ñ³Ýáõñ Ù³Ï»ñ»ë áõÝ»óáÕ ûµÛ»ÏïÝ»ñÇ Ñ³Ù³ñ</t>
  </si>
  <si>
    <t xml:space="preserve">  </t>
  </si>
  <si>
    <t>0.0</t>
  </si>
  <si>
    <t xml:space="preserve">½) Ð³Ù³ÛÝùÇ ï³ñ³ÍùáõÙ Ñ»ÕáõÏ í³é»ÉÇùÇ, ë»ÕÙí³Í µÝ³Ï³Ý  Ï³Ù Ñ»ÕáõÏ³óí³Í Ý³í-Ã³ÛÇÝ ·³½»ñÇ Ù³Ýñ³Í³Ë ³é¨ïñÇ Ï»ï»ñáõÙ Ñ»ÕáõÏ í³é»ÉÇùÇ ¨ (Ï³Ù) ë»ÕÙí³Í µÝ³Ï³Ý Ï³Ù Ñ»ÕáõÏ³óí³Í Ý³íÃ³ÛÇÝ ·³½»ñÇ ¨ ï»ËÝÇÏ³Ï³Ý Ñ»ÕáõÏÝ»ñÇ í³×³éùÇ ÃáõÛÉïíáõÃÛ³Ý Ñ³Ù³ñ </t>
  </si>
  <si>
    <t>1148</t>
  </si>
  <si>
    <t>1149</t>
  </si>
  <si>
    <t>Ð³Û³ëï³ÝÇ Ð³Ýñ³å»ïáõÃÛ³Ý Ñ³Ù³ÛÝùÝ»ñÇ ³Ýí³ÝáõÙÝ»ñÁ ýÇñÙ³ÛÇÝ ³Ýí³ÝáõÙÝ»ñáõÙ û·ï³·áñÍ»Éáõ ÃáõÛÉïíáõÃÛ³Ý Ñ³Ù³ñ</t>
  </si>
  <si>
    <t xml:space="preserve">Ð³Ù³ÛÝùÇ ï³ñ³ÍùáõÙ Ñ³Ýñ³ÛÇÝ ëÝÝ¹Ç Ï³½Ù³Ï»ñåÙ³Ý ¨ Çñ³óÙ³Ý  ÃáõÛÉïíáõÃÛ³Ý Ñ³Ù³ñ </t>
  </si>
  <si>
    <t>Þ³ñÅ³Ï³Ý  ·áõÛùÇ Çñ³óáõÙÇó Ùáõïù»ñ</t>
  </si>
  <si>
    <r>
      <t xml:space="preserve">3.1 îáÏáëÝ»ñ, </t>
    </r>
    <r>
      <rPr>
        <sz val="9"/>
        <rFont val="Arial Armenian"/>
        <family val="2"/>
      </rPr>
      <t xml:space="preserve">³Û¹ ÃíáõÙ`  </t>
    </r>
  </si>
  <si>
    <r>
      <t xml:space="preserve">3.2 Þ³Ñ³µ³ÅÇÝÝ»ñ, </t>
    </r>
    <r>
      <rPr>
        <sz val="9"/>
        <rFont val="Arial Armenian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</si>
  <si>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9"/>
        <rFont val="Arial Armenian"/>
        <family val="2"/>
      </rPr>
      <t>³Û¹ ÃíáõÙ`  
(ïáÕ 1331 + ïáÕ 1332 + ïáÕ 1333 + 1334)</t>
    </r>
  </si>
  <si>
    <r>
      <t xml:space="preserve">               ÀÜ¸²ØºÜÀ  ºÎ²ØàôîÜºð,                         ³Û¹ ÃíáõÙ`         
</t>
    </r>
    <r>
      <rPr>
        <b/>
        <sz val="8"/>
        <rFont val="Arial Armenian"/>
        <family val="2"/>
      </rPr>
      <t>(ïáÕ 1100 + ïáÕ 1200+ïáÕ 1300)</t>
    </r>
  </si>
  <si>
    <t xml:space="preserve">Å¹) Ð³Ù³ÛÝùÇ ï³ñ³ÍùáõÙ ·ïÝíáÕ  Ë³ÝáõÃÝ»ñáõÙ, Ïñå³ÏÝ»ñáõÙ ï»ËÝÇÏ³Ï³Ý Ñ»ÕáõÏÝ»ñÇ í³×³éùÇ ÃáõÛÉïíáõÃÛ³Ý Ñ³Ù³ñ </t>
  </si>
  <si>
    <t>î³ññ³Ï³Ý  ÏñÃáõÃÛáõÝ</t>
  </si>
  <si>
    <t xml:space="preserve">î³ññ³Ï³Ý  ÏñÃáõÃÛáõÝ </t>
  </si>
  <si>
    <t>,</t>
  </si>
  <si>
    <t>ՀՀ  կառավարության և համայնքների պահուստային ֆոնդ</t>
  </si>
  <si>
    <t>ՀՀ   համայնքների պահուստային ֆոնդ</t>
  </si>
  <si>
    <t>6</t>
  </si>
  <si>
    <t>Շրջակա միջավայրի պաշտպանություն (այլ դասերին չպատկանող)</t>
  </si>
  <si>
    <t>Շրջակա միջավայրի պաշտպանություն (այլ դասերին չպատկանող), որից</t>
  </si>
  <si>
    <t xml:space="preserve">                                                                                              </t>
  </si>
  <si>
    <t xml:space="preserve"> </t>
  </si>
  <si>
    <t>Գյուղատնտեսություն, անտառային տնտեսություն, ձկնորսություն և որսորդություն, որից</t>
  </si>
  <si>
    <t xml:space="preserve">Գյուղատնտեսություն </t>
  </si>
  <si>
    <t>՛04</t>
  </si>
  <si>
    <r>
      <t xml:space="preserve">ÀÜ¸²ØºÜÀ Ì²Êêºð </t>
    </r>
    <r>
      <rPr>
        <sz val="9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</si>
  <si>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9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</si>
  <si>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9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</si>
  <si>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ÃíáõÙ` </t>
    </r>
    <r>
      <rPr>
        <sz val="9"/>
        <rFont val="Arial Armenian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</si>
  <si>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9"/>
        <rFont val="Arial Armenian"/>
        <family val="2"/>
      </rPr>
      <t>ïáÕ2410+ïáÕ2420+ïáÕ2430+ïáÕ2440+ïáÕ2450+ïáÕ2460+ïáÕ2470+ïáÕ2480+ïáÕ2490</t>
    </r>
    <r>
      <rPr>
        <b/>
        <sz val="9"/>
        <rFont val="Arial Armenian"/>
        <family val="2"/>
      </rPr>
      <t>)</t>
    </r>
  </si>
  <si>
    <r>
      <t xml:space="preserve">Þðæ²Î² ØÆæ²ì²ÚðÆ ä²Þîä²ÜàôÂÚàôÜ, 
³Û¹ ÃíáõÙ` </t>
    </r>
    <r>
      <rPr>
        <sz val="9"/>
        <rFont val="Arial Armenian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</si>
  <si>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9"/>
        <rFont val="Arial Armenian"/>
        <family val="2"/>
      </rPr>
      <t>(ïáÕ3610+ïáÕ3620+ïáÕ3630+ïáÕ3640+ïáÕ3650+ïáÕ3660)</t>
    </r>
  </si>
  <si>
    <r>
      <t>²èàÔæ²ä²ÐàôÂÚàôÜ, ³Û¹ ÃíáõÙ` (</t>
    </r>
    <r>
      <rPr>
        <sz val="9"/>
        <rFont val="Arial Armenian"/>
        <family val="2"/>
      </rPr>
      <t>ïáÕ2710+ïáÕ2720+ïáÕ2730+ïáÕ2740+ïáÕ2750+ïáÕ2760</t>
    </r>
    <r>
      <rPr>
        <b/>
        <sz val="9"/>
        <rFont val="Arial Armenian"/>
        <family val="2"/>
      </rPr>
      <t>)</t>
    </r>
  </si>
  <si>
    <r>
      <t xml:space="preserve">Ð²Ü¶Æêî, ØÞ²ÎàôÚÂ ºì ÎðàÜ, ³Û¹ ÃíáõÙ`
</t>
    </r>
    <r>
      <rPr>
        <sz val="9"/>
        <rFont val="Arial Armenian"/>
        <family val="2"/>
      </rPr>
      <t>(ïáÕ2810+ïáÕ2820+ïáÕ2830+ïáÕ2840+ïáÕ2850+ïáÕ2860)</t>
    </r>
  </si>
  <si>
    <r>
      <t xml:space="preserve">ÎðÂàôÂÚàôÜ, ³Û¹ ÃíáõÙ` 
</t>
    </r>
    <r>
      <rPr>
        <sz val="9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</si>
  <si>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9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</si>
  <si>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
 </t>
    </r>
    <r>
      <rPr>
        <sz val="9"/>
        <rFont val="Arial Armenian"/>
        <family val="2"/>
      </rPr>
      <t>(ïáÕ3110)</t>
    </r>
  </si>
  <si>
    <t xml:space="preserve">   </t>
  </si>
  <si>
    <t>ԱՌՈՂՋԱՊԱՀՈՒԹՅՈՒՆ (տող2710+տող2720+տող2730+տող2740+տող2750+տող2760)</t>
  </si>
  <si>
    <t>Ընդհանուր բնույթի բժշկական ծառայություններ,  որից</t>
  </si>
  <si>
    <t xml:space="preserve"> - ²ÛÉ ÁÝÃ³óÇÏ ¹ñ³Ù³ßÝáñÑÝ»ñ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</si>
  <si>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</si>
  <si>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</t>
  </si>
  <si>
    <t>Ջրամատակարում, áñÇó`</t>
  </si>
  <si>
    <t>Ջրամատակարում</t>
  </si>
  <si>
    <t>2640</t>
  </si>
  <si>
    <t>2641</t>
  </si>
  <si>
    <t xml:space="preserve"> - Þ»Ýù»ñÇ ¨ ßÇÝáõÃÛáõÝÝ»ñÇ Ïառուցում</t>
  </si>
  <si>
    <t>1113</t>
  </si>
  <si>
    <t>Համայնքի բյուջե մուտքագրվող անշարժ գույքի հարկ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</si>
  <si>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</si>
  <si>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</si>
  <si>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</si>
  <si>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</si>
  <si>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Համայնքի կողմից աղբահանության վճար վճարողների համար աղբահանության աշխատանքները կազմակերպելու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</si>
  <si>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</si>
  <si>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</si>
  <si>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</si>
  <si>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   </t>
  </si>
  <si>
    <t>Ոռոգում</t>
  </si>
  <si>
    <t>Ոռոգում, որից</t>
  </si>
  <si>
    <t>Բնակարանային շինարարության և կոմունալ ծառայություններ (այլ դասերին չպատկանող)</t>
  </si>
  <si>
    <t>Բնակարանային շինարարության և կոմունալ ծառայություններ (այլ դասերին չպատկանող), որից</t>
  </si>
  <si>
    <t>4</t>
  </si>
  <si>
    <t>Հավելված</t>
  </si>
  <si>
    <t xml:space="preserve">Բյուրեղավան համայնքի ավագանու </t>
  </si>
  <si>
    <t>ՀԱՅԱՍՏԱՆԻ ՀԱՆՐԱՊԵՏՈՒԹՅԱՆ ԿՈՏԱՅՔԻ ՄԱՐԶԻ</t>
  </si>
  <si>
    <t>ԲՅՈՒՐԵՂԱՎԱՆ ՀԱՄԱՅՆՔԻ</t>
  </si>
  <si>
    <t xml:space="preserve"> ՀԱՄԱՅՆՔԻ ՂԵԿԱՎԱՐ՝                                              ՀԱԿՈԲ ԲԱԼԱՍՅԱՆ</t>
  </si>
  <si>
    <t>î»Õ³Ï³Ý ïáõñù»ñ, ³Û¹ ÃíáõÙ`  
(ïáÕ 1132 + ïáÕ 1135 + ïáÕ 1136 + ïáÕ 1137+տող1137ա  + ïáÕ 1138 + ïáÕ 1139 + ïáÕ 1140 + ïáÕ 1141 + ïáÕ 1142 + ïáÕ 1143 + ïáÕ 1144+ïáÕ 1145+ïáÕ 1146+ïáÕ1147+տող1148)</t>
  </si>
  <si>
    <t>1353</t>
  </si>
  <si>
    <t>Համայնքի բյուջե մուտքագրվող այլ վարչական գանձումներ</t>
  </si>
  <si>
    <t xml:space="preserve">2520 </t>
  </si>
  <si>
    <t>Կեղտաջրերի հեռացում, որից`</t>
  </si>
  <si>
    <t>Կեղտաջրերի հեռացում</t>
  </si>
  <si>
    <t>՛05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</si>
  <si>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</si>
  <si>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</si>
  <si>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</si>
  <si>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</si>
  <si>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</si>
  <si>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 xml:space="preserve">Ü³ËÝ³Ï³Ý Ù³ëÝ³·Çï³Ï³Ý (³ñÑ»ëï³·áñÍ³Ï³Ý) ¨ ÙÇçÇÝ Ù³ëÝ³·Çï³Ï³Ý ÏñÃáõÃÛáõÝ, </t>
  </si>
  <si>
    <t xml:space="preserve">ÎñÃáõÃÛ³ÝÁ ïñ³Ù³¹ñíáÕ ûÅ³Ý¹³Ï Í³é³ÛáõÃÛáõÝÝ»ñ, </t>
  </si>
  <si>
    <t>ØÇçÝ³Ï³ñ· ÁÝ¹Ñ³Ýáõñ ÏñÃáõÃÛáõÝ</t>
  </si>
  <si>
    <t>Î³É³Ý³í³Ûñ»ñ</t>
  </si>
  <si>
    <t>Ð»ï³½áï³Ï³Ý áõ Ý³Ë³·Í³ÛÇÝ ³ßË³ï³ÝùÝ»ñ Ñ³ë³ñ³Ï³Ï³Ý Ï³ñ·Ç ¨ ³Ýíï³Ý·áõÃÛ³Ý áÉáñïáõÙ</t>
  </si>
  <si>
    <t>Ð³ë³ñ³Ï³Ï³Ý Ï³ñ· ¨ ³Ýíï³Ý·áõÃÛáõÝ  (³ÛÉ ¹³ë»ñÇÝ ãå³ïÏ³ÝáÕ)</t>
  </si>
  <si>
    <t>Ü³ËÝ³Ï³Ý Ù³ëÝ³·Çï³Ï³Ý (³ñÑ»ëï³·áñÍ³Ï³Ý) ¨ ÙÇçÇÝ Ù³ëÝ³·Çï³Ï³Ý ÏñÃáõÃÛáõÝ</t>
  </si>
  <si>
    <r>
      <t xml:space="preserve">ÎðÂàôÂÚàôÜ, ³Û¹ ÃíáõÙ` </t>
    </r>
    <r>
      <rPr>
        <sz val="8"/>
        <rFont val="Arial Armenian"/>
        <family val="2"/>
      </rPr>
      <t>(ïáÕ2910+ïáÕ2920+ïáÕ2930+ïáÕ2940+ïáÕ2950)</t>
    </r>
  </si>
  <si>
    <t>Առողջապահություն (այլ դասերին չպատկանող)</t>
  </si>
  <si>
    <t>2025 ԹՎԱԿԱՆԻ ԲՅՈՒՋԵ</t>
  </si>
  <si>
    <t xml:space="preserve">Հայաստանի Հանրապետության Կոտայքի մարզի </t>
  </si>
  <si>
    <t>-165000.0</t>
  </si>
  <si>
    <t>2024 թվականի  դեկտեմբերի  25 - ի  N 77 -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</si>
</sst>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"/>
    <numFmt numFmtId="165" formatCode="000"/>
    <numFmt numFmtId="166" formatCode="0.0"/>
    <numFmt numFmtId="167" formatCode="#\ ##0.0"/>
    <numFmt numFmtId="168" formatCode="0.0_ ;\-0.0\ "/>
    <numFmt numFmtId="169" formatCode="0.0000"/>
    <numFmt numFmtId="170" formatCode="#,##0.0"/>
  </numFmts>
  <fonts count="59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sz val="8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9"/>
      <color indexed="8"/>
      <name val="Arial Armenian"/>
      <family val="2"/>
    </font>
    <font>
      <b/>
      <i/>
      <sz val="9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sz val="10"/>
      <color indexed="10"/>
      <name val="Arial Armenian"/>
      <family val="2"/>
    </font>
    <font>
      <sz val="8"/>
      <color indexed="10"/>
      <name val="Arial Armenian"/>
      <family val="2"/>
    </font>
    <font>
      <b/>
      <sz val="8"/>
      <color indexed="8"/>
      <name val="Arial Armenian"/>
      <family val="2"/>
    </font>
    <font>
      <sz val="10"/>
      <name val="Arial"/>
      <family val="2"/>
    </font>
    <font>
      <b/>
      <sz val="12"/>
      <color indexed="8"/>
      <name val="Arial Armenian"/>
      <family val="2"/>
    </font>
    <font>
      <b/>
      <sz val="10"/>
      <color indexed="8"/>
      <name val="Arial Armenian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"/>
      <name val="Arial Armenian"/>
      <family val="2"/>
    </font>
    <font>
      <b/>
      <sz val="9"/>
      <name val="Arial LatArm"/>
      <family val="2"/>
    </font>
    <font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b/>
      <u/>
      <sz val="12"/>
      <name val="Arial Armenian"/>
      <family val="2"/>
    </font>
    <font>
      <i/>
      <sz val="9"/>
      <name val="Arial Armenian"/>
      <family val="2"/>
    </font>
    <font>
      <b/>
      <u/>
      <sz val="9"/>
      <name val="Arial Armenian"/>
      <family val="2"/>
    </font>
    <font>
      <sz val="10"/>
      <name val="Arial LatArm"/>
      <family val="2"/>
    </font>
    <font>
      <sz val="9"/>
      <name val="Arial"/>
      <family val="2"/>
      <charset val="204"/>
    </font>
    <font>
      <sz val="9"/>
      <color indexed="10"/>
      <name val="Arial Armenian"/>
      <family val="2"/>
    </font>
    <font>
      <sz val="10"/>
      <name val="GHEA Grapalat"/>
      <family val="3"/>
    </font>
    <font>
      <b/>
      <sz val="10"/>
      <name val="GHEA Grapalat"/>
      <family val="3"/>
    </font>
    <font>
      <b/>
      <sz val="12"/>
      <name val="GHEA Grapalat"/>
      <family val="3"/>
    </font>
    <font>
      <b/>
      <i/>
      <sz val="14"/>
      <name val="GHEA Grapalat"/>
      <family val="3"/>
    </font>
    <font>
      <sz val="9"/>
      <name val="GHEA Grapalat"/>
      <family val="3"/>
    </font>
    <font>
      <b/>
      <i/>
      <u/>
      <sz val="18"/>
      <name val="GHEA Grapalat"/>
      <family val="3"/>
    </font>
    <font>
      <sz val="14"/>
      <name val="GHEA Grapalat"/>
      <family val="3"/>
    </font>
    <font>
      <b/>
      <i/>
      <u/>
      <sz val="14"/>
      <name val="GHEA Grapalat"/>
      <family val="3"/>
    </font>
    <font>
      <b/>
      <i/>
      <sz val="30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u/>
      <sz val="11"/>
      <name val="Arial Armenian"/>
      <family val="2"/>
    </font>
    <font>
      <sz val="10"/>
      <name val="Arial"/>
      <family val="2"/>
      <charset val="204"/>
    </font>
    <font>
      <sz val="9"/>
      <name val="Arial LatArm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42" fillId="0" borderId="6" applyNumberFormat="0" applyFill="0" applyProtection="0">
      <alignment horizontal="center" vertical="center"/>
    </xf>
    <xf numFmtId="0" fontId="42" fillId="0" borderId="6" applyNumberFormat="0" applyFill="0" applyProtection="0">
      <alignment horizontal="left" vertical="center" wrapText="1"/>
    </xf>
    <xf numFmtId="4" fontId="42" fillId="0" borderId="6" applyFill="0" applyProtection="0">
      <alignment horizontal="right" vertical="center"/>
    </xf>
    <xf numFmtId="0" fontId="57" fillId="0" borderId="0"/>
  </cellStyleXfs>
  <cellXfs count="36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Fill="1" applyBorder="1"/>
    <xf numFmtId="164" fontId="12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4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8" fillId="0" borderId="0" xfId="0" applyFont="1" applyFill="1" applyBorder="1"/>
    <xf numFmtId="0" fontId="15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0" fontId="8" fillId="0" borderId="0" xfId="0" applyFont="1"/>
    <xf numFmtId="0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top"/>
    </xf>
    <xf numFmtId="165" fontId="9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49" fontId="12" fillId="2" borderId="0" xfId="0" applyNumberFormat="1" applyFont="1" applyFill="1" applyBorder="1" applyAlignment="1">
      <alignment horizontal="center" vertical="top"/>
    </xf>
    <xf numFmtId="0" fontId="12" fillId="0" borderId="0" xfId="0" applyFont="1"/>
    <xf numFmtId="0" fontId="1" fillId="0" borderId="0" xfId="0" applyFont="1" applyFill="1" applyBorder="1"/>
    <xf numFmtId="0" fontId="26" fillId="0" borderId="0" xfId="0" applyFont="1"/>
    <xf numFmtId="164" fontId="2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right" vertical="top"/>
    </xf>
    <xf numFmtId="0" fontId="1" fillId="0" borderId="0" xfId="0" applyFont="1" applyAlignment="1"/>
    <xf numFmtId="0" fontId="3" fillId="0" borderId="0" xfId="0" applyFont="1" applyFill="1" applyBorder="1" applyAlignment="1">
      <alignment vertical="center" wrapText="1"/>
    </xf>
    <xf numFmtId="0" fontId="12" fillId="0" borderId="0" xfId="0" applyFont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top" wrapText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3" fillId="0" borderId="1" xfId="0" applyNumberFormat="1" applyFont="1" applyFill="1" applyBorder="1" applyAlignment="1">
      <alignment horizontal="left" vertical="top" wrapText="1" readingOrder="1"/>
    </xf>
    <xf numFmtId="0" fontId="16" fillId="0" borderId="1" xfId="0" applyNumberFormat="1" applyFont="1" applyFill="1" applyBorder="1" applyAlignment="1">
      <alignment horizontal="left" vertical="top" wrapText="1" readingOrder="1"/>
    </xf>
    <xf numFmtId="165" fontId="15" fillId="0" borderId="1" xfId="0" applyNumberFormat="1" applyFont="1" applyFill="1" applyBorder="1" applyAlignment="1">
      <alignment vertical="top" wrapText="1"/>
    </xf>
    <xf numFmtId="0" fontId="16" fillId="0" borderId="1" xfId="0" applyNumberFormat="1" applyFont="1" applyFill="1" applyBorder="1" applyAlignment="1">
      <alignment horizontal="justify" vertical="top" wrapText="1" readingOrder="1"/>
    </xf>
    <xf numFmtId="0" fontId="12" fillId="0" borderId="1" xfId="0" applyNumberFormat="1" applyFont="1" applyFill="1" applyBorder="1" applyAlignment="1">
      <alignment vertical="center" wrapText="1" readingOrder="1"/>
    </xf>
    <xf numFmtId="165" fontId="16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top" wrapText="1"/>
    </xf>
    <xf numFmtId="164" fontId="15" fillId="0" borderId="1" xfId="0" applyNumberFormat="1" applyFont="1" applyFill="1" applyBorder="1" applyAlignment="1">
      <alignment vertical="top" wrapText="1"/>
    </xf>
    <xf numFmtId="0" fontId="19" fillId="0" borderId="1" xfId="0" applyNumberFormat="1" applyFont="1" applyFill="1" applyBorder="1" applyAlignment="1">
      <alignment horizontal="left" vertical="top" wrapText="1" readingOrder="1"/>
    </xf>
    <xf numFmtId="0" fontId="13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Continuous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vertical="top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vertical="top" wrapText="1"/>
    </xf>
    <xf numFmtId="49" fontId="20" fillId="0" borderId="1" xfId="0" applyNumberFormat="1" applyFont="1" applyFill="1" applyBorder="1" applyAlignment="1">
      <alignment vertical="top" wrapText="1"/>
    </xf>
    <xf numFmtId="49" fontId="21" fillId="0" borderId="1" xfId="0" applyNumberFormat="1" applyFont="1" applyFill="1" applyBorder="1" applyAlignment="1">
      <alignment vertical="top" wrapText="1"/>
    </xf>
    <xf numFmtId="49" fontId="22" fillId="0" borderId="1" xfId="0" applyNumberFormat="1" applyFont="1" applyFill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top" wrapText="1"/>
    </xf>
    <xf numFmtId="49" fontId="31" fillId="0" borderId="1" xfId="0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vertical="top" wrapText="1"/>
    </xf>
    <xf numFmtId="49" fontId="20" fillId="0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17" fillId="0" borderId="1" xfId="0" applyFont="1" applyFill="1" applyBorder="1" applyAlignment="1">
      <alignment horizontal="centerContinuous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17" fillId="0" borderId="1" xfId="0" applyNumberFormat="1" applyFont="1" applyFill="1" applyBorder="1" applyAlignment="1">
      <alignment horizontal="center" vertical="top" wrapText="1" readingOrder="1"/>
    </xf>
    <xf numFmtId="49" fontId="30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vertical="top" wrapText="1" readingOrder="1"/>
    </xf>
    <xf numFmtId="0" fontId="35" fillId="0" borderId="1" xfId="0" applyFont="1" applyBorder="1" applyAlignment="1">
      <alignment horizontal="center" vertical="top" wrapText="1"/>
    </xf>
    <xf numFmtId="0" fontId="37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37" fillId="0" borderId="1" xfId="0" applyFont="1" applyBorder="1" applyAlignment="1">
      <alignment horizontal="center" vertical="top" wrapText="1"/>
    </xf>
    <xf numFmtId="0" fontId="40" fillId="0" borderId="1" xfId="0" applyNumberFormat="1" applyFont="1" applyFill="1" applyBorder="1" applyAlignment="1">
      <alignment horizontal="left" vertical="top" wrapText="1" readingOrder="1"/>
    </xf>
    <xf numFmtId="49" fontId="12" fillId="0" borderId="1" xfId="0" applyNumberFormat="1" applyFont="1" applyFill="1" applyBorder="1" applyAlignment="1">
      <alignment vertical="top" wrapText="1"/>
    </xf>
    <xf numFmtId="0" fontId="17" fillId="0" borderId="1" xfId="0" applyNumberFormat="1" applyFont="1" applyFill="1" applyBorder="1" applyAlignment="1">
      <alignment horizontal="left" vertical="top" wrapText="1" readingOrder="1"/>
    </xf>
    <xf numFmtId="166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/>
    <xf numFmtId="0" fontId="1" fillId="2" borderId="1" xfId="0" applyFont="1" applyFill="1" applyBorder="1"/>
    <xf numFmtId="166" fontId="10" fillId="2" borderId="1" xfId="0" applyNumberFormat="1" applyFont="1" applyFill="1" applyBorder="1" applyAlignment="1">
      <alignment horizontal="right"/>
    </xf>
    <xf numFmtId="166" fontId="1" fillId="2" borderId="1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/>
    <xf numFmtId="49" fontId="20" fillId="0" borderId="1" xfId="0" quotePrefix="1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17" fillId="0" borderId="1" xfId="0" quotePrefix="1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49" fontId="12" fillId="0" borderId="1" xfId="0" quotePrefix="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top" wrapText="1"/>
    </xf>
    <xf numFmtId="166" fontId="12" fillId="2" borderId="1" xfId="0" applyNumberFormat="1" applyFont="1" applyFill="1" applyBorder="1" applyAlignment="1">
      <alignment vertical="center"/>
    </xf>
    <xf numFmtId="166" fontId="12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Continuous" vertical="center"/>
    </xf>
    <xf numFmtId="49" fontId="17" fillId="0" borderId="1" xfId="0" quotePrefix="1" applyNumberFormat="1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49" fontId="12" fillId="0" borderId="0" xfId="0" quotePrefix="1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vertical="top" wrapText="1"/>
    </xf>
    <xf numFmtId="1" fontId="12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right" vertical="center"/>
    </xf>
    <xf numFmtId="166" fontId="12" fillId="0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 vertical="top"/>
    </xf>
    <xf numFmtId="165" fontId="12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/>
    <xf numFmtId="165" fontId="40" fillId="0" borderId="1" xfId="0" applyNumberFormat="1" applyFont="1" applyFill="1" applyBorder="1" applyAlignment="1">
      <alignment horizontal="center" vertical="top"/>
    </xf>
    <xf numFmtId="166" fontId="1" fillId="2" borderId="1" xfId="0" applyNumberFormat="1" applyFont="1" applyFill="1" applyBorder="1" applyAlignment="1"/>
    <xf numFmtId="166" fontId="2" fillId="2" borderId="1" xfId="0" applyNumberFormat="1" applyFont="1" applyFill="1" applyBorder="1" applyAlignment="1"/>
    <xf numFmtId="0" fontId="1" fillId="0" borderId="1" xfId="0" applyFont="1" applyBorder="1" applyAlignment="1"/>
    <xf numFmtId="166" fontId="0" fillId="2" borderId="1" xfId="0" applyNumberFormat="1" applyFill="1" applyBorder="1" applyAlignment="1"/>
    <xf numFmtId="166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166" fontId="26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2" fillId="0" borderId="6" xfId="2" applyFont="1" applyFill="1" applyBorder="1" applyAlignment="1">
      <alignment horizontal="left" vertical="center" wrapText="1"/>
    </xf>
    <xf numFmtId="0" fontId="17" fillId="0" borderId="6" xfId="2" applyFont="1" applyFill="1" applyBorder="1" applyAlignment="1">
      <alignment horizontal="left" vertical="center" wrapText="1"/>
    </xf>
    <xf numFmtId="166" fontId="1" fillId="2" borderId="1" xfId="0" quotePrefix="1" applyNumberFormat="1" applyFont="1" applyFill="1" applyBorder="1" applyAlignment="1">
      <alignment horizontal="right" vertical="center" wrapText="1"/>
    </xf>
    <xf numFmtId="166" fontId="18" fillId="0" borderId="0" xfId="0" applyNumberFormat="1" applyFont="1" applyFill="1" applyBorder="1"/>
    <xf numFmtId="166" fontId="1" fillId="0" borderId="1" xfId="0" applyNumberFormat="1" applyFont="1" applyFill="1" applyBorder="1" applyAlignment="1">
      <alignment horizontal="right"/>
    </xf>
    <xf numFmtId="166" fontId="1" fillId="2" borderId="1" xfId="0" applyNumberFormat="1" applyFont="1" applyFill="1" applyBorder="1" applyAlignment="1">
      <alignment horizontal="right" wrapText="1"/>
    </xf>
    <xf numFmtId="169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 wrapText="1"/>
    </xf>
    <xf numFmtId="0" fontId="36" fillId="0" borderId="6" xfId="2" applyFont="1" applyFill="1" applyBorder="1" applyAlignment="1">
      <alignment horizontal="left" vertical="center" wrapText="1"/>
    </xf>
    <xf numFmtId="0" fontId="36" fillId="0" borderId="6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4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right" vertical="center" wrapText="1"/>
    </xf>
    <xf numFmtId="166" fontId="12" fillId="2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>
      <alignment horizontal="justify" vertical="top" wrapText="1" readingOrder="1"/>
    </xf>
    <xf numFmtId="165" fontId="13" fillId="0" borderId="1" xfId="0" applyNumberFormat="1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2" fillId="0" borderId="1" xfId="0" quotePrefix="1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horizontal="right" vertical="center"/>
    </xf>
    <xf numFmtId="166" fontId="13" fillId="2" borderId="1" xfId="0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center" vertical="top"/>
    </xf>
    <xf numFmtId="166" fontId="12" fillId="2" borderId="1" xfId="0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42" fillId="0" borderId="6" xfId="2" applyFont="1" applyFill="1" applyBorder="1" applyAlignment="1">
      <alignment horizontal="left" vertical="center" wrapText="1"/>
    </xf>
    <xf numFmtId="170" fontId="42" fillId="0" borderId="6" xfId="3" applyNumberFormat="1" applyFont="1" applyFill="1" applyBorder="1" applyAlignment="1">
      <alignment horizontal="right" vertical="center"/>
    </xf>
    <xf numFmtId="166" fontId="1" fillId="0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/>
    </xf>
    <xf numFmtId="0" fontId="42" fillId="0" borderId="6" xfId="1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vertical="top" wrapText="1"/>
    </xf>
    <xf numFmtId="0" fontId="42" fillId="0" borderId="7" xfId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vertical="center" wrapText="1"/>
    </xf>
    <xf numFmtId="0" fontId="12" fillId="0" borderId="6" xfId="1" applyFont="1" applyFill="1" applyBorder="1" applyAlignment="1">
      <alignment horizontal="center" vertical="center"/>
    </xf>
    <xf numFmtId="4" fontId="42" fillId="0" borderId="6" xfId="3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vertical="center"/>
    </xf>
    <xf numFmtId="0" fontId="14" fillId="0" borderId="2" xfId="0" applyFont="1" applyFill="1" applyBorder="1"/>
    <xf numFmtId="0" fontId="12" fillId="0" borderId="2" xfId="0" applyNumberFormat="1" applyFont="1" applyFill="1" applyBorder="1" applyAlignment="1">
      <alignment vertical="center"/>
    </xf>
    <xf numFmtId="0" fontId="36" fillId="0" borderId="7" xfId="2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8" fillId="0" borderId="0" xfId="0" applyFont="1" applyBorder="1"/>
    <xf numFmtId="166" fontId="12" fillId="2" borderId="0" xfId="0" applyNumberFormat="1" applyFont="1" applyFill="1" applyBorder="1" applyAlignment="1">
      <alignment horizontal="right" vertical="center"/>
    </xf>
    <xf numFmtId="166" fontId="1" fillId="0" borderId="0" xfId="0" applyNumberFormat="1" applyFont="1" applyBorder="1"/>
    <xf numFmtId="0" fontId="12" fillId="0" borderId="2" xfId="0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0" fontId="41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9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4" fontId="42" fillId="0" borderId="6" xfId="3" applyFill="1">
      <alignment horizontal="right" vertical="center"/>
    </xf>
    <xf numFmtId="167" fontId="45" fillId="0" borderId="0" xfId="0" applyNumberFormat="1" applyFont="1" applyAlignment="1" applyProtection="1">
      <alignment horizontal="center" vertical="top"/>
      <protection locked="0"/>
    </xf>
    <xf numFmtId="0" fontId="45" fillId="0" borderId="0" xfId="0" applyFont="1" applyAlignment="1">
      <alignment horizontal="center" vertical="top"/>
    </xf>
    <xf numFmtId="49" fontId="45" fillId="0" borderId="0" xfId="0" applyNumberFormat="1" applyFont="1" applyAlignment="1" applyProtection="1">
      <alignment horizontal="center" vertical="top"/>
      <protection locked="0"/>
    </xf>
    <xf numFmtId="0" fontId="45" fillId="0" borderId="0" xfId="0" applyFont="1" applyAlignment="1" applyProtection="1">
      <alignment horizontal="center" vertical="top"/>
      <protection locked="0"/>
    </xf>
    <xf numFmtId="0" fontId="45" fillId="0" borderId="0" xfId="0" applyFont="1" applyAlignment="1">
      <alignment horizontal="right"/>
    </xf>
    <xf numFmtId="0" fontId="45" fillId="0" borderId="0" xfId="0" applyFont="1"/>
    <xf numFmtId="0" fontId="47" fillId="0" borderId="0" xfId="0" applyFont="1" applyAlignment="1">
      <alignment horizontal="right"/>
    </xf>
    <xf numFmtId="49" fontId="48" fillId="0" borderId="0" xfId="0" applyNumberFormat="1" applyFont="1" applyAlignment="1" applyProtection="1">
      <alignment horizontal="center" vertical="top"/>
      <protection locked="0"/>
    </xf>
    <xf numFmtId="49" fontId="49" fillId="0" borderId="0" xfId="0" applyNumberFormat="1" applyFont="1" applyAlignment="1" applyProtection="1">
      <alignment horizontal="center" vertical="top"/>
      <protection locked="0"/>
    </xf>
    <xf numFmtId="0" fontId="51" fillId="0" borderId="0" xfId="0" applyFont="1" applyAlignment="1">
      <alignment horizontal="left" vertical="center"/>
    </xf>
    <xf numFmtId="49" fontId="52" fillId="0" borderId="0" xfId="0" applyNumberFormat="1" applyFont="1" applyAlignment="1" applyProtection="1">
      <alignment horizontal="center" vertical="top"/>
      <protection locked="0"/>
    </xf>
    <xf numFmtId="0" fontId="55" fillId="0" borderId="0" xfId="0" applyFont="1"/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56" fillId="0" borderId="0" xfId="0" applyFont="1" applyFill="1" applyBorder="1" applyAlignment="1">
      <alignment horizontal="right"/>
    </xf>
    <xf numFmtId="0" fontId="36" fillId="0" borderId="6" xfId="2" applyFont="1" applyFill="1">
      <alignment horizontal="left" vertical="center" wrapText="1"/>
    </xf>
    <xf numFmtId="0" fontId="17" fillId="0" borderId="7" xfId="2" applyFont="1" applyFill="1" applyBorder="1" applyAlignment="1">
      <alignment horizontal="left" vertical="center" wrapText="1"/>
    </xf>
    <xf numFmtId="0" fontId="24" fillId="0" borderId="3" xfId="4" applyFont="1" applyBorder="1" applyAlignment="1" applyProtection="1">
      <alignment horizontal="left" vertical="top" wrapText="1" readingOrder="1"/>
      <protection locked="0"/>
    </xf>
    <xf numFmtId="0" fontId="22" fillId="0" borderId="1" xfId="4" applyFont="1" applyBorder="1" applyAlignment="1" applyProtection="1">
      <alignment horizontal="left" vertical="top" wrapText="1" readingOrder="1"/>
      <protection locked="0"/>
    </xf>
    <xf numFmtId="0" fontId="22" fillId="0" borderId="1" xfId="4" applyFont="1" applyBorder="1" applyAlignment="1" applyProtection="1">
      <alignment horizontal="center" vertical="center" wrapText="1" readingOrder="1"/>
      <protection locked="0"/>
    </xf>
    <xf numFmtId="0" fontId="58" fillId="0" borderId="7" xfId="1" applyFont="1" applyFill="1" applyBorder="1" applyAlignment="1">
      <alignment horizontal="center" vertical="center"/>
    </xf>
    <xf numFmtId="0" fontId="11" fillId="0" borderId="1" xfId="4" applyFont="1" applyBorder="1" applyAlignment="1" applyProtection="1">
      <alignment vertical="center" wrapText="1" readingOrder="1"/>
      <protection locked="0"/>
    </xf>
    <xf numFmtId="0" fontId="11" fillId="0" borderId="3" xfId="4" applyFont="1" applyBorder="1" applyAlignment="1" applyProtection="1">
      <alignment horizontal="center" vertical="center" wrapText="1" readingOrder="1"/>
      <protection locked="0"/>
    </xf>
    <xf numFmtId="0" fontId="12" fillId="0" borderId="6" xfId="2" applyFont="1" applyFill="1">
      <alignment horizontal="left" vertical="center" wrapText="1"/>
    </xf>
    <xf numFmtId="0" fontId="35" fillId="0" borderId="6" xfId="2" applyFont="1" applyFill="1">
      <alignment horizontal="left" vertical="center" wrapText="1"/>
    </xf>
    <xf numFmtId="0" fontId="42" fillId="0" borderId="0" xfId="1" applyFont="1" applyFill="1" applyBorder="1" applyAlignment="1">
      <alignment horizontal="center" vertical="center"/>
    </xf>
    <xf numFmtId="0" fontId="42" fillId="0" borderId="0" xfId="2" applyFont="1" applyFill="1" applyBorder="1" applyAlignment="1">
      <alignment horizontal="left" vertical="center" wrapText="1"/>
    </xf>
    <xf numFmtId="0" fontId="58" fillId="0" borderId="8" xfId="2" applyFont="1" applyFill="1" applyBorder="1" applyAlignment="1">
      <alignment horizontal="left" vertical="center" wrapText="1"/>
    </xf>
    <xf numFmtId="0" fontId="42" fillId="0" borderId="9" xfId="1" applyFont="1" applyFill="1" applyBorder="1" applyAlignment="1">
      <alignment horizontal="center" vertical="center"/>
    </xf>
    <xf numFmtId="0" fontId="58" fillId="0" borderId="8" xfId="1" applyFont="1" applyFill="1" applyBorder="1" applyAlignment="1">
      <alignment horizontal="center" vertical="center"/>
    </xf>
    <xf numFmtId="166" fontId="1" fillId="2" borderId="1" xfId="0" quotePrefix="1" applyNumberFormat="1" applyFont="1" applyFill="1" applyBorder="1" applyAlignment="1">
      <alignment horizontal="right"/>
    </xf>
    <xf numFmtId="170" fontId="42" fillId="0" borderId="6" xfId="3" applyNumberForma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top" wrapText="1"/>
    </xf>
    <xf numFmtId="49" fontId="12" fillId="0" borderId="0" xfId="0" applyNumberFormat="1" applyFont="1" applyFill="1" applyBorder="1" applyAlignment="1">
      <alignment vertical="center"/>
    </xf>
    <xf numFmtId="49" fontId="12" fillId="0" borderId="0" xfId="0" quotePrefix="1" applyNumberFormat="1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2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6" fontId="1" fillId="2" borderId="1" xfId="0" quotePrefix="1" applyNumberFormat="1" applyFont="1" applyFill="1" applyBorder="1" applyAlignment="1">
      <alignment horizontal="right" vertical="center"/>
    </xf>
    <xf numFmtId="0" fontId="50" fillId="0" borderId="0" xfId="0" applyFont="1" applyAlignment="1" applyProtection="1">
      <alignment horizontal="center" vertical="top"/>
      <protection locked="0"/>
    </xf>
    <xf numFmtId="0" fontId="53" fillId="0" borderId="0" xfId="0" applyFont="1" applyAlignment="1" applyProtection="1">
      <alignment horizontal="center" vertical="top"/>
      <protection locked="0"/>
    </xf>
    <xf numFmtId="0" fontId="54" fillId="0" borderId="0" xfId="0" applyFont="1" applyAlignment="1">
      <alignment horizontal="center"/>
    </xf>
    <xf numFmtId="0" fontId="46" fillId="0" borderId="0" xfId="0" applyFont="1" applyAlignment="1">
      <alignment horizontal="right"/>
    </xf>
    <xf numFmtId="0" fontId="45" fillId="0" borderId="0" xfId="0" applyFont="1" applyAlignment="1">
      <alignment horizontal="right"/>
    </xf>
    <xf numFmtId="49" fontId="48" fillId="0" borderId="0" xfId="0" applyNumberFormat="1" applyFont="1" applyAlignment="1" applyProtection="1">
      <alignment horizontal="center" vertical="top"/>
      <protection locked="0"/>
    </xf>
    <xf numFmtId="0" fontId="45" fillId="0" borderId="0" xfId="0" applyFont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165" fontId="1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5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7" fillId="0" borderId="1" xfId="0" applyNumberFormat="1" applyFont="1" applyFill="1" applyBorder="1" applyAlignment="1">
      <alignment horizontal="center" vertical="center" wrapText="1" readingOrder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</cellXfs>
  <cellStyles count="5">
    <cellStyle name="cntr_arm10_Bord_900" xfId="1" xr:uid="{00000000-0005-0000-0000-000000000000}"/>
    <cellStyle name="left_arm10_BordWW_900" xfId="2" xr:uid="{00000000-0005-0000-0000-000001000000}"/>
    <cellStyle name="rgt_arm14_Money_900" xfId="3" xr:uid="{00000000-0005-0000-0000-000003000000}"/>
    <cellStyle name="Обычный" xfId="0" builtinId="0"/>
    <cellStyle name="Обычн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showGridLines="0" tabSelected="1" workbookViewId="0">
      <selection activeCell="G11" sqref="G11"/>
    </sheetView>
  </sheetViews>
  <sheetFormatPr defaultRowHeight="13.5"/>
  <cols>
    <col min="1" max="8" width="9.140625" style="291"/>
    <col min="9" max="9" width="10.140625" style="291" customWidth="1"/>
    <col min="10" max="16384" width="9.140625" style="291"/>
  </cols>
  <sheetData>
    <row r="1" spans="1:9" ht="22.5" customHeight="1">
      <c r="A1" s="286"/>
      <c r="B1" s="287"/>
      <c r="C1" s="288"/>
      <c r="D1" s="288"/>
      <c r="E1" s="289"/>
      <c r="F1" s="289"/>
      <c r="G1" s="289"/>
      <c r="H1" s="330" t="s">
        <v>1066</v>
      </c>
      <c r="I1" s="331"/>
    </row>
    <row r="2" spans="1:9" ht="18.75" customHeight="1">
      <c r="A2" s="331" t="s">
        <v>1093</v>
      </c>
      <c r="B2" s="331"/>
      <c r="C2" s="331"/>
      <c r="D2" s="331"/>
      <c r="E2" s="331"/>
      <c r="F2" s="331"/>
      <c r="G2" s="331"/>
      <c r="H2" s="331"/>
      <c r="I2" s="331"/>
    </row>
    <row r="3" spans="1:9">
      <c r="A3" s="331" t="s">
        <v>1067</v>
      </c>
      <c r="B3" s="331"/>
      <c r="C3" s="331"/>
      <c r="D3" s="331"/>
      <c r="E3" s="331"/>
      <c r="F3" s="331"/>
      <c r="G3" s="331"/>
      <c r="H3" s="331"/>
      <c r="I3" s="331"/>
    </row>
    <row r="4" spans="1:9">
      <c r="A4" s="290"/>
      <c r="B4" s="290"/>
      <c r="C4" s="290"/>
      <c r="D4" s="290"/>
      <c r="E4" s="333" t="s">
        <v>1095</v>
      </c>
      <c r="F4" s="333"/>
      <c r="G4" s="333"/>
      <c r="H4" s="333"/>
      <c r="I4" s="333"/>
    </row>
    <row r="5" spans="1:9" ht="24.75" customHeight="1">
      <c r="A5" s="290"/>
      <c r="B5" s="290"/>
      <c r="C5" s="290"/>
      <c r="D5" s="290"/>
      <c r="E5" s="290"/>
      <c r="F5" s="290"/>
      <c r="G5" s="290"/>
      <c r="H5" s="290"/>
      <c r="I5" s="290"/>
    </row>
    <row r="6" spans="1:9" ht="30" customHeight="1">
      <c r="A6" s="290"/>
      <c r="B6" s="290"/>
      <c r="C6" s="290"/>
      <c r="D6" s="290"/>
      <c r="E6" s="290"/>
      <c r="F6" s="290"/>
      <c r="G6" s="290"/>
      <c r="H6" s="290"/>
      <c r="I6" s="290"/>
    </row>
    <row r="7" spans="1:9" ht="30.75" customHeight="1">
      <c r="A7" s="292"/>
      <c r="B7" s="292"/>
      <c r="C7" s="292"/>
      <c r="D7" s="292"/>
      <c r="E7" s="292"/>
      <c r="F7" s="292"/>
      <c r="G7" s="292"/>
      <c r="H7" s="292"/>
      <c r="I7" s="292"/>
    </row>
    <row r="8" spans="1:9" ht="27.75" customHeight="1">
      <c r="A8" s="332" t="s">
        <v>1068</v>
      </c>
      <c r="B8" s="332"/>
      <c r="C8" s="332"/>
      <c r="D8" s="332"/>
      <c r="E8" s="332"/>
      <c r="F8" s="332"/>
      <c r="G8" s="332"/>
      <c r="H8" s="332"/>
      <c r="I8" s="332"/>
    </row>
    <row r="9" spans="1:9" ht="21" customHeight="1">
      <c r="A9" s="287"/>
      <c r="B9" s="287"/>
      <c r="C9" s="293"/>
      <c r="D9" s="294"/>
      <c r="E9" s="289"/>
      <c r="F9" s="289"/>
      <c r="G9" s="289"/>
    </row>
    <row r="10" spans="1:9" s="295" customFormat="1" ht="26.25" customHeight="1">
      <c r="A10" s="327" t="s">
        <v>1069</v>
      </c>
      <c r="B10" s="327"/>
      <c r="C10" s="327"/>
      <c r="D10" s="327"/>
      <c r="E10" s="327"/>
      <c r="F10" s="327"/>
      <c r="G10" s="327"/>
      <c r="H10" s="327"/>
      <c r="I10" s="327"/>
    </row>
    <row r="11" spans="1:9" ht="28.5" customHeight="1">
      <c r="A11" s="287"/>
      <c r="B11" s="287"/>
      <c r="C11" s="296"/>
      <c r="D11" s="294"/>
      <c r="E11" s="289"/>
      <c r="F11" s="289"/>
      <c r="G11" s="289"/>
    </row>
    <row r="12" spans="1:9" ht="42">
      <c r="A12" s="328" t="s">
        <v>1092</v>
      </c>
      <c r="B12" s="328"/>
      <c r="C12" s="328"/>
      <c r="D12" s="328"/>
      <c r="E12" s="328"/>
      <c r="F12" s="328"/>
      <c r="G12" s="328"/>
      <c r="H12" s="328"/>
      <c r="I12" s="328"/>
    </row>
    <row r="22" spans="1:9" ht="17.25">
      <c r="A22" s="329" t="s">
        <v>1070</v>
      </c>
      <c r="B22" s="329"/>
      <c r="C22" s="329"/>
      <c r="D22" s="329"/>
      <c r="E22" s="329"/>
      <c r="F22" s="329"/>
      <c r="G22" s="329"/>
      <c r="H22" s="329"/>
      <c r="I22" s="329"/>
    </row>
    <row r="23" spans="1:9" ht="16.5">
      <c r="B23" s="297"/>
      <c r="C23" s="297"/>
      <c r="D23" s="297"/>
      <c r="E23" s="297"/>
      <c r="F23" s="297"/>
      <c r="G23" s="297"/>
      <c r="H23" s="297"/>
      <c r="I23" s="297"/>
    </row>
  </sheetData>
  <mergeCells count="8">
    <mergeCell ref="A10:I10"/>
    <mergeCell ref="A12:I12"/>
    <mergeCell ref="A22:I22"/>
    <mergeCell ref="H1:I1"/>
    <mergeCell ref="A2:I2"/>
    <mergeCell ref="A8:I8"/>
    <mergeCell ref="A3:I3"/>
    <mergeCell ref="E4:I4"/>
  </mergeCells>
  <phoneticPr fontId="5" type="noConversion"/>
  <pageMargins left="0.94488188976377963" right="0.34" top="0.55118110236220474" bottom="0.5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09"/>
  <sheetViews>
    <sheetView showGridLines="0" zoomScale="120" zoomScaleNormal="100" workbookViewId="0">
      <selection activeCell="L79" sqref="L79"/>
    </sheetView>
  </sheetViews>
  <sheetFormatPr defaultRowHeight="12.75" outlineLevelCol="1"/>
  <cols>
    <col min="1" max="1" width="6" style="41" bestFit="1" customWidth="1"/>
    <col min="2" max="2" width="43.140625" style="46" customWidth="1"/>
    <col min="3" max="3" width="10.5703125" style="41" customWidth="1" outlineLevel="1"/>
    <col min="4" max="4" width="10.140625" style="47" customWidth="1"/>
    <col min="5" max="5" width="11.85546875" style="45" customWidth="1"/>
    <col min="6" max="6" width="9.85546875" style="45" customWidth="1"/>
    <col min="7" max="16384" width="9.140625" style="43"/>
  </cols>
  <sheetData>
    <row r="1" spans="1:6" s="1" customFormat="1" ht="14.25">
      <c r="A1" s="335" t="s">
        <v>880</v>
      </c>
      <c r="B1" s="335"/>
      <c r="C1" s="335"/>
      <c r="D1" s="335"/>
      <c r="E1" s="335"/>
      <c r="F1" s="335"/>
    </row>
    <row r="2" spans="1:6" s="1" customFormat="1">
      <c r="A2" s="281"/>
      <c r="B2" s="281"/>
      <c r="C2" s="281"/>
      <c r="D2" s="281"/>
      <c r="E2" s="281"/>
      <c r="F2" s="281"/>
    </row>
    <row r="3" spans="1:6" s="40" customFormat="1" ht="16.5" customHeight="1">
      <c r="A3" s="336" t="s">
        <v>197</v>
      </c>
      <c r="B3" s="336"/>
      <c r="C3" s="336"/>
      <c r="D3" s="336"/>
      <c r="E3" s="336"/>
      <c r="F3" s="336"/>
    </row>
    <row r="4" spans="1:6" s="1" customFormat="1" ht="15" customHeight="1">
      <c r="A4" s="29"/>
      <c r="B4" s="177"/>
      <c r="C4" s="177"/>
      <c r="D4" s="177"/>
      <c r="E4" s="29"/>
      <c r="F4" s="29"/>
    </row>
    <row r="5" spans="1:6">
      <c r="A5" s="178"/>
      <c r="B5" s="178"/>
      <c r="C5" s="178"/>
      <c r="D5" s="179"/>
      <c r="E5" s="180"/>
      <c r="F5" s="181" t="s">
        <v>874</v>
      </c>
    </row>
    <row r="6" spans="1:6">
      <c r="A6" s="334" t="s">
        <v>609</v>
      </c>
      <c r="B6" s="334" t="s">
        <v>130</v>
      </c>
      <c r="C6" s="334" t="s">
        <v>608</v>
      </c>
      <c r="D6" s="334" t="s">
        <v>620</v>
      </c>
      <c r="E6" s="126" t="s">
        <v>531</v>
      </c>
      <c r="F6" s="126"/>
    </row>
    <row r="7" spans="1:6" ht="24">
      <c r="A7" s="334"/>
      <c r="B7" s="334"/>
      <c r="C7" s="334"/>
      <c r="D7" s="334"/>
      <c r="E7" s="73" t="s">
        <v>610</v>
      </c>
      <c r="F7" s="73" t="s">
        <v>611</v>
      </c>
    </row>
    <row r="8" spans="1:6" s="41" customFormat="1">
      <c r="A8" s="146">
        <v>1</v>
      </c>
      <c r="B8" s="51">
        <v>2</v>
      </c>
      <c r="C8" s="176">
        <v>3</v>
      </c>
      <c r="D8" s="176">
        <v>4</v>
      </c>
      <c r="E8" s="176">
        <v>5</v>
      </c>
      <c r="F8" s="51">
        <v>6</v>
      </c>
    </row>
    <row r="9" spans="1:6" s="42" customFormat="1" ht="37.5" customHeight="1">
      <c r="A9" s="182" t="s">
        <v>870</v>
      </c>
      <c r="B9" s="201" t="s">
        <v>1012</v>
      </c>
      <c r="C9" s="51"/>
      <c r="D9" s="203">
        <f>SUM(D10,D66,D87)</f>
        <v>968094.5</v>
      </c>
      <c r="E9" s="203">
        <f>SUM(E10,E66,E87)</f>
        <v>646961.5</v>
      </c>
      <c r="F9" s="203">
        <f>SUM(F66,F87)</f>
        <v>321133</v>
      </c>
    </row>
    <row r="10" spans="1:6" s="44" customFormat="1" ht="37.5" customHeight="1">
      <c r="A10" s="182" t="s">
        <v>871</v>
      </c>
      <c r="B10" s="97" t="s">
        <v>502</v>
      </c>
      <c r="C10" s="184">
        <v>7100</v>
      </c>
      <c r="D10" s="202">
        <f t="shared" ref="D10:D20" si="0">SUM(E10:F10)</f>
        <v>107723.5</v>
      </c>
      <c r="E10" s="203">
        <f>SUM(E11,E15,E17,E56,E60)</f>
        <v>107723.5</v>
      </c>
      <c r="F10" s="176" t="s">
        <v>879</v>
      </c>
    </row>
    <row r="11" spans="1:6" s="44" customFormat="1" ht="24.75" customHeight="1">
      <c r="A11" s="182" t="s">
        <v>640</v>
      </c>
      <c r="B11" s="97" t="s">
        <v>495</v>
      </c>
      <c r="C11" s="184">
        <v>7131</v>
      </c>
      <c r="D11" s="202">
        <f t="shared" si="0"/>
        <v>41412.6</v>
      </c>
      <c r="E11" s="203">
        <f>SUM(E12:E14)</f>
        <v>41412.6</v>
      </c>
      <c r="F11" s="176" t="s">
        <v>879</v>
      </c>
    </row>
    <row r="12" spans="1:6" ht="27" customHeight="1">
      <c r="A12" s="186" t="s">
        <v>198</v>
      </c>
      <c r="B12" s="187" t="s">
        <v>131</v>
      </c>
      <c r="C12" s="176"/>
      <c r="D12" s="202">
        <f t="shared" si="0"/>
        <v>0</v>
      </c>
      <c r="E12" s="204"/>
      <c r="F12" s="176" t="s">
        <v>879</v>
      </c>
    </row>
    <row r="13" spans="1:6" ht="27" customHeight="1">
      <c r="A13" s="186" t="s">
        <v>199</v>
      </c>
      <c r="B13" s="187" t="s">
        <v>132</v>
      </c>
      <c r="C13" s="231"/>
      <c r="D13" s="202">
        <f t="shared" si="0"/>
        <v>0</v>
      </c>
      <c r="E13" s="204"/>
      <c r="F13" s="176" t="s">
        <v>879</v>
      </c>
    </row>
    <row r="14" spans="1:6" ht="27" customHeight="1">
      <c r="A14" s="186" t="s">
        <v>1050</v>
      </c>
      <c r="B14" s="187" t="s">
        <v>1051</v>
      </c>
      <c r="C14" s="231"/>
      <c r="D14" s="202">
        <f>SUM(E14:F14)</f>
        <v>41412.6</v>
      </c>
      <c r="E14" s="204">
        <v>41412.6</v>
      </c>
      <c r="F14" s="176" t="s">
        <v>879</v>
      </c>
    </row>
    <row r="15" spans="1:6" s="44" customFormat="1" ht="24" customHeight="1">
      <c r="A15" s="182" t="s">
        <v>641</v>
      </c>
      <c r="B15" s="97" t="s">
        <v>496</v>
      </c>
      <c r="C15" s="184">
        <v>7136</v>
      </c>
      <c r="D15" s="202">
        <f t="shared" si="0"/>
        <v>62127.9</v>
      </c>
      <c r="E15" s="203">
        <f>SUM(E16)</f>
        <v>62127.9</v>
      </c>
      <c r="F15" s="176" t="s">
        <v>879</v>
      </c>
    </row>
    <row r="16" spans="1:6">
      <c r="A16" s="186" t="s">
        <v>200</v>
      </c>
      <c r="B16" s="187" t="s">
        <v>133</v>
      </c>
      <c r="C16" s="176"/>
      <c r="D16" s="202">
        <f t="shared" si="0"/>
        <v>62127.9</v>
      </c>
      <c r="E16" s="204">
        <v>62127.9</v>
      </c>
      <c r="F16" s="176" t="s">
        <v>879</v>
      </c>
    </row>
    <row r="17" spans="1:6" s="44" customFormat="1" ht="26.25" customHeight="1">
      <c r="A17" s="182" t="s">
        <v>644</v>
      </c>
      <c r="B17" s="97" t="s">
        <v>497</v>
      </c>
      <c r="C17" s="184">
        <v>7145</v>
      </c>
      <c r="D17" s="202">
        <f t="shared" si="0"/>
        <v>4183</v>
      </c>
      <c r="E17" s="203">
        <f>SUM(E18)</f>
        <v>4183</v>
      </c>
      <c r="F17" s="176" t="s">
        <v>879</v>
      </c>
    </row>
    <row r="18" spans="1:6" ht="68.25" customHeight="1">
      <c r="A18" s="186" t="s">
        <v>201</v>
      </c>
      <c r="B18" s="187" t="s">
        <v>1071</v>
      </c>
      <c r="C18" s="176">
        <v>71452</v>
      </c>
      <c r="D18" s="205">
        <f t="shared" si="0"/>
        <v>4183</v>
      </c>
      <c r="E18" s="204">
        <f>SUM(E19,E30,E31,E35,E32,E38,E39,E40,E47,E48,E49,E50,E51:E54)</f>
        <v>4183</v>
      </c>
      <c r="F18" s="176" t="s">
        <v>879</v>
      </c>
    </row>
    <row r="19" spans="1:6" s="42" customFormat="1" ht="38.25" customHeight="1">
      <c r="A19" s="186" t="s">
        <v>202</v>
      </c>
      <c r="B19" s="72" t="s">
        <v>503</v>
      </c>
      <c r="C19" s="176"/>
      <c r="D19" s="205">
        <f t="shared" si="0"/>
        <v>1000</v>
      </c>
      <c r="E19" s="204">
        <f>SUM(E20)</f>
        <v>1000</v>
      </c>
      <c r="F19" s="176" t="s">
        <v>879</v>
      </c>
    </row>
    <row r="20" spans="1:6" s="42" customFormat="1">
      <c r="A20" s="186" t="s">
        <v>203</v>
      </c>
      <c r="B20" s="72" t="s">
        <v>134</v>
      </c>
      <c r="C20" s="176"/>
      <c r="D20" s="205">
        <f t="shared" si="0"/>
        <v>1000</v>
      </c>
      <c r="E20" s="204">
        <v>1000</v>
      </c>
      <c r="F20" s="176" t="s">
        <v>879</v>
      </c>
    </row>
    <row r="21" spans="1:6" s="42" customFormat="1" ht="64.5" customHeight="1">
      <c r="A21" s="146"/>
      <c r="B21" s="72" t="s">
        <v>665</v>
      </c>
      <c r="C21" s="176"/>
      <c r="D21" s="205">
        <f>SUM(E21)</f>
        <v>1000</v>
      </c>
      <c r="E21" s="204">
        <v>1000</v>
      </c>
      <c r="F21" s="176" t="s">
        <v>879</v>
      </c>
    </row>
    <row r="22" spans="1:6" s="42" customFormat="1" ht="15" customHeight="1">
      <c r="A22" s="146"/>
      <c r="B22" s="72" t="s">
        <v>680</v>
      </c>
      <c r="C22" s="176"/>
      <c r="D22" s="205"/>
      <c r="E22" s="204">
        <v>0</v>
      </c>
      <c r="F22" s="176" t="s">
        <v>879</v>
      </c>
    </row>
    <row r="23" spans="1:6" s="42" customFormat="1" ht="24.75" customHeight="1">
      <c r="A23" s="146"/>
      <c r="B23" s="72" t="s">
        <v>666</v>
      </c>
      <c r="C23" s="176"/>
      <c r="D23" s="205"/>
      <c r="E23" s="205">
        <v>0</v>
      </c>
      <c r="F23" s="176" t="s">
        <v>879</v>
      </c>
    </row>
    <row r="24" spans="1:6" s="42" customFormat="1" ht="26.25" customHeight="1">
      <c r="A24" s="146"/>
      <c r="B24" s="72" t="s">
        <v>667</v>
      </c>
      <c r="C24" s="176"/>
      <c r="D24" s="205"/>
      <c r="E24" s="205"/>
      <c r="F24" s="176" t="s">
        <v>879</v>
      </c>
    </row>
    <row r="25" spans="1:6" s="42" customFormat="1" ht="0.75" hidden="1" customHeight="1">
      <c r="A25" s="146"/>
      <c r="B25" s="72" t="s">
        <v>1000</v>
      </c>
      <c r="C25" s="176"/>
      <c r="D25" s="205"/>
      <c r="E25" s="205"/>
      <c r="F25" s="176"/>
    </row>
    <row r="26" spans="1:6" s="42" customFormat="1" ht="27.75" hidden="1" customHeight="1">
      <c r="A26" s="146"/>
      <c r="B26" s="72" t="s">
        <v>999</v>
      </c>
      <c r="C26" s="176"/>
      <c r="D26" s="205"/>
      <c r="E26" s="205"/>
      <c r="F26" s="176" t="s">
        <v>879</v>
      </c>
    </row>
    <row r="27" spans="1:6" s="42" customFormat="1" ht="12.75" customHeight="1">
      <c r="A27" s="186" t="s">
        <v>204</v>
      </c>
      <c r="B27" s="72" t="s">
        <v>135</v>
      </c>
      <c r="C27" s="176"/>
      <c r="D27" s="205">
        <f>SUM(E27:F27)</f>
        <v>0</v>
      </c>
      <c r="E27" s="204">
        <f>SUM(E28:E29)</f>
        <v>0</v>
      </c>
      <c r="F27" s="176" t="s">
        <v>879</v>
      </c>
    </row>
    <row r="28" spans="1:6" s="42" customFormat="1" ht="25.5" hidden="1" customHeight="1">
      <c r="A28" s="146"/>
      <c r="B28" s="72" t="s">
        <v>668</v>
      </c>
      <c r="C28" s="176"/>
      <c r="D28" s="205"/>
      <c r="E28" s="205">
        <v>0</v>
      </c>
      <c r="F28" s="176"/>
    </row>
    <row r="29" spans="1:6" s="42" customFormat="1" ht="27.75" hidden="1" customHeight="1">
      <c r="A29" s="146"/>
      <c r="B29" s="72" t="s">
        <v>679</v>
      </c>
      <c r="C29" s="176"/>
      <c r="D29" s="205"/>
      <c r="E29" s="205">
        <v>0</v>
      </c>
      <c r="F29" s="176"/>
    </row>
    <row r="30" spans="1:6" s="42" customFormat="1" ht="78" customHeight="1">
      <c r="A30" s="186" t="s">
        <v>205</v>
      </c>
      <c r="B30" s="72" t="s">
        <v>183</v>
      </c>
      <c r="C30" s="176"/>
      <c r="D30" s="205">
        <f t="shared" ref="D30:D41" si="1">SUM(E30:F30)</f>
        <v>100</v>
      </c>
      <c r="E30" s="205">
        <v>100</v>
      </c>
      <c r="F30" s="176" t="s">
        <v>879</v>
      </c>
    </row>
    <row r="31" spans="1:6" s="42" customFormat="1" ht="37.5" customHeight="1">
      <c r="A31" s="146" t="s">
        <v>206</v>
      </c>
      <c r="B31" s="72" t="s">
        <v>137</v>
      </c>
      <c r="C31" s="176"/>
      <c r="D31" s="205">
        <f t="shared" si="1"/>
        <v>0</v>
      </c>
      <c r="E31" s="205">
        <v>0</v>
      </c>
      <c r="F31" s="176" t="s">
        <v>879</v>
      </c>
    </row>
    <row r="32" spans="1:6" s="42" customFormat="1" ht="51" customHeight="1">
      <c r="A32" s="186" t="s">
        <v>207</v>
      </c>
      <c r="B32" s="72" t="s">
        <v>184</v>
      </c>
      <c r="C32" s="176"/>
      <c r="D32" s="205">
        <f t="shared" si="1"/>
        <v>740</v>
      </c>
      <c r="E32" s="204">
        <f>SUM(E33:E34)</f>
        <v>740</v>
      </c>
      <c r="F32" s="176" t="s">
        <v>879</v>
      </c>
    </row>
    <row r="33" spans="1:6" s="42" customFormat="1" ht="24">
      <c r="A33" s="186"/>
      <c r="B33" s="72" t="s">
        <v>681</v>
      </c>
      <c r="C33" s="176"/>
      <c r="D33" s="205">
        <f t="shared" si="1"/>
        <v>740</v>
      </c>
      <c r="E33" s="205">
        <v>740</v>
      </c>
      <c r="F33" s="176" t="s">
        <v>879</v>
      </c>
    </row>
    <row r="34" spans="1:6" s="42" customFormat="1" ht="24">
      <c r="A34" s="186"/>
      <c r="B34" s="72" t="s">
        <v>682</v>
      </c>
      <c r="C34" s="176"/>
      <c r="D34" s="205">
        <v>0</v>
      </c>
      <c r="E34" s="205">
        <v>0</v>
      </c>
      <c r="F34" s="176" t="s">
        <v>879</v>
      </c>
    </row>
    <row r="35" spans="1:6" s="42" customFormat="1" ht="51.75" customHeight="1">
      <c r="A35" s="190" t="s">
        <v>185</v>
      </c>
      <c r="B35" s="72" t="s">
        <v>186</v>
      </c>
      <c r="C35" s="176"/>
      <c r="D35" s="205">
        <f>SUM(E35:F35)</f>
        <v>868</v>
      </c>
      <c r="E35" s="204">
        <f>SUM(E36:E37)</f>
        <v>868</v>
      </c>
      <c r="F35" s="176" t="s">
        <v>879</v>
      </c>
    </row>
    <row r="36" spans="1:6" s="42" customFormat="1" ht="24">
      <c r="A36" s="186"/>
      <c r="B36" s="72" t="s">
        <v>681</v>
      </c>
      <c r="C36" s="176"/>
      <c r="D36" s="205">
        <f>SUM(E36:F36)</f>
        <v>868</v>
      </c>
      <c r="E36" s="204">
        <v>868</v>
      </c>
      <c r="F36" s="176" t="s">
        <v>879</v>
      </c>
    </row>
    <row r="37" spans="1:6" s="42" customFormat="1" ht="24">
      <c r="A37" s="186"/>
      <c r="B37" s="72" t="s">
        <v>682</v>
      </c>
      <c r="C37" s="176"/>
      <c r="D37" s="205">
        <f>SUM(E37:F37)</f>
        <v>0</v>
      </c>
      <c r="E37" s="204">
        <v>0</v>
      </c>
      <c r="F37" s="176" t="s">
        <v>879</v>
      </c>
    </row>
    <row r="38" spans="1:6" s="42" customFormat="1" ht="24">
      <c r="A38" s="186" t="s">
        <v>208</v>
      </c>
      <c r="B38" s="72" t="s">
        <v>138</v>
      </c>
      <c r="C38" s="176"/>
      <c r="D38" s="205">
        <f t="shared" si="1"/>
        <v>0</v>
      </c>
      <c r="E38" s="204">
        <v>0</v>
      </c>
      <c r="F38" s="176" t="s">
        <v>879</v>
      </c>
    </row>
    <row r="39" spans="1:6" s="42" customFormat="1" ht="72.75" customHeight="1">
      <c r="A39" s="186" t="s">
        <v>209</v>
      </c>
      <c r="B39" s="72" t="s">
        <v>1003</v>
      </c>
      <c r="C39" s="176"/>
      <c r="D39" s="205">
        <f t="shared" si="1"/>
        <v>800</v>
      </c>
      <c r="E39" s="204">
        <v>800</v>
      </c>
      <c r="F39" s="176" t="s">
        <v>879</v>
      </c>
    </row>
    <row r="40" spans="1:6" s="42" customFormat="1" ht="60">
      <c r="A40" s="186" t="s">
        <v>210</v>
      </c>
      <c r="B40" s="72" t="s">
        <v>780</v>
      </c>
      <c r="C40" s="176"/>
      <c r="D40" s="205">
        <f t="shared" si="1"/>
        <v>25</v>
      </c>
      <c r="E40" s="204">
        <f>SUM(E41:E46)</f>
        <v>25</v>
      </c>
      <c r="F40" s="176" t="s">
        <v>879</v>
      </c>
    </row>
    <row r="41" spans="1:6" s="42" customFormat="1">
      <c r="A41" s="186"/>
      <c r="B41" s="72" t="s">
        <v>683</v>
      </c>
      <c r="C41" s="176"/>
      <c r="D41" s="205">
        <f t="shared" si="1"/>
        <v>25</v>
      </c>
      <c r="E41" s="205">
        <v>25</v>
      </c>
      <c r="F41" s="176" t="s">
        <v>879</v>
      </c>
    </row>
    <row r="42" spans="1:6" s="42" customFormat="1" ht="14.25" customHeight="1">
      <c r="A42" s="186"/>
      <c r="B42" s="72" t="s">
        <v>684</v>
      </c>
      <c r="C42" s="176"/>
      <c r="D42" s="205">
        <v>0</v>
      </c>
      <c r="E42" s="205">
        <v>0</v>
      </c>
      <c r="F42" s="176" t="s">
        <v>879</v>
      </c>
    </row>
    <row r="43" spans="1:6" s="42" customFormat="1">
      <c r="A43" s="186"/>
      <c r="B43" s="72" t="s">
        <v>685</v>
      </c>
      <c r="C43" s="176"/>
      <c r="D43" s="205">
        <v>0</v>
      </c>
      <c r="E43" s="205">
        <v>0</v>
      </c>
      <c r="F43" s="176" t="s">
        <v>879</v>
      </c>
    </row>
    <row r="44" spans="1:6" s="42" customFormat="1">
      <c r="A44" s="186"/>
      <c r="B44" s="72" t="s">
        <v>686</v>
      </c>
      <c r="C44" s="176"/>
      <c r="D44" s="205">
        <v>0</v>
      </c>
      <c r="E44" s="205">
        <v>0</v>
      </c>
      <c r="F44" s="176" t="s">
        <v>879</v>
      </c>
    </row>
    <row r="45" spans="1:6" s="42" customFormat="1">
      <c r="A45" s="186"/>
      <c r="B45" s="72" t="s">
        <v>687</v>
      </c>
      <c r="C45" s="176"/>
      <c r="D45" s="205">
        <v>0</v>
      </c>
      <c r="E45" s="205">
        <v>0</v>
      </c>
      <c r="F45" s="176" t="s">
        <v>879</v>
      </c>
    </row>
    <row r="46" spans="1:6" s="42" customFormat="1">
      <c r="A46" s="186"/>
      <c r="B46" s="72" t="s">
        <v>688</v>
      </c>
      <c r="C46" s="176"/>
      <c r="D46" s="205">
        <v>0</v>
      </c>
      <c r="E46" s="205">
        <v>0</v>
      </c>
      <c r="F46" s="176" t="s">
        <v>879</v>
      </c>
    </row>
    <row r="47" spans="1:6" s="42" customFormat="1" ht="48.75" customHeight="1">
      <c r="A47" s="186" t="s">
        <v>211</v>
      </c>
      <c r="B47" s="72" t="s">
        <v>781</v>
      </c>
      <c r="C47" s="176"/>
      <c r="D47" s="205">
        <f>SUM(E47:F47)</f>
        <v>0</v>
      </c>
      <c r="E47" s="205">
        <f>SUM(F47:G47)</f>
        <v>0</v>
      </c>
      <c r="F47" s="176" t="s">
        <v>879</v>
      </c>
    </row>
    <row r="48" spans="1:6" s="42" customFormat="1" ht="26.25" customHeight="1">
      <c r="A48" s="186" t="s">
        <v>212</v>
      </c>
      <c r="B48" s="72" t="s">
        <v>782</v>
      </c>
      <c r="C48" s="176"/>
      <c r="D48" s="205">
        <f>SUM(E48:F48)</f>
        <v>300</v>
      </c>
      <c r="E48" s="205">
        <v>300</v>
      </c>
      <c r="F48" s="176" t="s">
        <v>879</v>
      </c>
    </row>
    <row r="49" spans="1:8" s="42" customFormat="1" ht="24">
      <c r="A49" s="186" t="s">
        <v>213</v>
      </c>
      <c r="B49" s="72" t="s">
        <v>783</v>
      </c>
      <c r="C49" s="176"/>
      <c r="D49" s="205">
        <f>SUM(E49:F49)</f>
        <v>0</v>
      </c>
      <c r="E49" s="205">
        <f>SUM(F49:G49)</f>
        <v>0</v>
      </c>
      <c r="F49" s="176" t="s">
        <v>879</v>
      </c>
    </row>
    <row r="50" spans="1:8" s="42" customFormat="1" ht="52.5" customHeight="1">
      <c r="A50" s="186" t="s">
        <v>214</v>
      </c>
      <c r="B50" s="72" t="s">
        <v>784</v>
      </c>
      <c r="C50" s="176"/>
      <c r="D50" s="205">
        <f>SUM(E50:F50)</f>
        <v>0</v>
      </c>
      <c r="E50" s="205">
        <v>0</v>
      </c>
      <c r="F50" s="176" t="s">
        <v>879</v>
      </c>
    </row>
    <row r="51" spans="1:8" s="42" customFormat="1" ht="27.75" customHeight="1">
      <c r="A51" s="186" t="s">
        <v>525</v>
      </c>
      <c r="B51" s="72" t="s">
        <v>785</v>
      </c>
      <c r="C51" s="176"/>
      <c r="D51" s="205">
        <f>SUM(E51:F51)</f>
        <v>50</v>
      </c>
      <c r="E51" s="205">
        <v>50</v>
      </c>
      <c r="F51" s="176" t="s">
        <v>879</v>
      </c>
    </row>
    <row r="52" spans="1:8" s="42" customFormat="1" ht="20.25" customHeight="1">
      <c r="A52" s="186" t="s">
        <v>993</v>
      </c>
      <c r="B52" s="72" t="s">
        <v>994</v>
      </c>
      <c r="C52" s="176"/>
      <c r="D52" s="205">
        <f>SUM(E52:F52)</f>
        <v>0</v>
      </c>
      <c r="E52" s="205">
        <v>0</v>
      </c>
      <c r="F52" s="176" t="s">
        <v>879</v>
      </c>
    </row>
    <row r="53" spans="1:8" s="42" customFormat="1" ht="37.5" customHeight="1">
      <c r="A53" s="186" t="s">
        <v>995</v>
      </c>
      <c r="B53" s="72" t="s">
        <v>1013</v>
      </c>
      <c r="C53" s="176"/>
      <c r="D53" s="205">
        <f t="shared" ref="D53:E56" si="2">SUM(E53:F53)</f>
        <v>60</v>
      </c>
      <c r="E53" s="205">
        <v>60</v>
      </c>
      <c r="F53" s="176" t="s">
        <v>879</v>
      </c>
    </row>
    <row r="54" spans="1:8" s="42" customFormat="1" ht="24.75" customHeight="1">
      <c r="A54" s="186" t="s">
        <v>1004</v>
      </c>
      <c r="B54" s="72" t="s">
        <v>1007</v>
      </c>
      <c r="C54" s="176"/>
      <c r="D54" s="205">
        <f t="shared" si="2"/>
        <v>240</v>
      </c>
      <c r="E54" s="205">
        <v>240</v>
      </c>
      <c r="F54" s="176"/>
    </row>
    <row r="55" spans="1:8" s="42" customFormat="1" ht="38.25" customHeight="1">
      <c r="A55" s="186" t="s">
        <v>1005</v>
      </c>
      <c r="B55" s="72" t="s">
        <v>1006</v>
      </c>
      <c r="C55" s="176"/>
      <c r="D55" s="205">
        <f t="shared" si="2"/>
        <v>0</v>
      </c>
      <c r="E55" s="205">
        <f t="shared" si="2"/>
        <v>0</v>
      </c>
      <c r="F55" s="176" t="s">
        <v>879</v>
      </c>
    </row>
    <row r="56" spans="1:8" s="44" customFormat="1" ht="26.25" customHeight="1">
      <c r="A56" s="182" t="s">
        <v>215</v>
      </c>
      <c r="B56" s="97" t="s">
        <v>98</v>
      </c>
      <c r="C56" s="184">
        <v>7146</v>
      </c>
      <c r="D56" s="205">
        <f t="shared" si="2"/>
        <v>0</v>
      </c>
      <c r="E56" s="205">
        <f t="shared" si="2"/>
        <v>0</v>
      </c>
      <c r="F56" s="176" t="s">
        <v>879</v>
      </c>
    </row>
    <row r="57" spans="1:8" ht="14.25" customHeight="1">
      <c r="A57" s="186" t="s">
        <v>216</v>
      </c>
      <c r="B57" s="187" t="s">
        <v>504</v>
      </c>
      <c r="C57" s="176"/>
      <c r="D57" s="189"/>
      <c r="E57" s="188"/>
      <c r="F57" s="176" t="s">
        <v>879</v>
      </c>
    </row>
    <row r="58" spans="1:8" s="42" customFormat="1" ht="0.75" customHeight="1">
      <c r="A58" s="186" t="s">
        <v>217</v>
      </c>
      <c r="B58" s="72" t="s">
        <v>139</v>
      </c>
      <c r="C58" s="176"/>
      <c r="D58" s="189"/>
      <c r="E58" s="189"/>
      <c r="F58" s="176" t="s">
        <v>879</v>
      </c>
    </row>
    <row r="59" spans="1:8" s="42" customFormat="1" ht="75.75" hidden="1" customHeight="1">
      <c r="A59" s="146" t="s">
        <v>218</v>
      </c>
      <c r="B59" s="72" t="s">
        <v>187</v>
      </c>
      <c r="C59" s="176"/>
      <c r="D59" s="189"/>
      <c r="E59" s="189"/>
      <c r="F59" s="176" t="s">
        <v>879</v>
      </c>
    </row>
    <row r="60" spans="1:8" s="44" customFormat="1" ht="14.25" customHeight="1">
      <c r="A60" s="182" t="s">
        <v>219</v>
      </c>
      <c r="B60" s="97" t="s">
        <v>505</v>
      </c>
      <c r="C60" s="184">
        <v>7161</v>
      </c>
      <c r="D60" s="205">
        <f t="shared" ref="D60:E64" si="3">SUM(E60:F60)</f>
        <v>0</v>
      </c>
      <c r="E60" s="205">
        <f t="shared" si="3"/>
        <v>0</v>
      </c>
      <c r="F60" s="208" t="s">
        <v>879</v>
      </c>
    </row>
    <row r="61" spans="1:8" ht="38.25" customHeight="1">
      <c r="A61" s="186" t="s">
        <v>220</v>
      </c>
      <c r="B61" s="187" t="s">
        <v>506</v>
      </c>
      <c r="C61" s="176"/>
      <c r="D61" s="205">
        <f t="shared" si="3"/>
        <v>0</v>
      </c>
      <c r="E61" s="205">
        <f t="shared" si="3"/>
        <v>0</v>
      </c>
      <c r="F61" s="208" t="s">
        <v>879</v>
      </c>
    </row>
    <row r="62" spans="1:8" s="42" customFormat="1">
      <c r="A62" s="192" t="s">
        <v>221</v>
      </c>
      <c r="B62" s="72" t="s">
        <v>140</v>
      </c>
      <c r="C62" s="176"/>
      <c r="D62" s="205">
        <f t="shared" si="3"/>
        <v>0</v>
      </c>
      <c r="E62" s="205">
        <f t="shared" si="3"/>
        <v>0</v>
      </c>
      <c r="F62" s="208" t="s">
        <v>879</v>
      </c>
    </row>
    <row r="63" spans="1:8" s="42" customFormat="1">
      <c r="A63" s="192" t="s">
        <v>222</v>
      </c>
      <c r="B63" s="72" t="s">
        <v>141</v>
      </c>
      <c r="C63" s="176"/>
      <c r="D63" s="205">
        <f t="shared" si="3"/>
        <v>0</v>
      </c>
      <c r="E63" s="205">
        <f t="shared" si="3"/>
        <v>0</v>
      </c>
      <c r="F63" s="208" t="s">
        <v>879</v>
      </c>
      <c r="H63" s="42" t="s">
        <v>1039</v>
      </c>
    </row>
    <row r="64" spans="1:8" s="42" customFormat="1" ht="23.25" customHeight="1">
      <c r="A64" s="192" t="s">
        <v>223</v>
      </c>
      <c r="B64" s="72" t="s">
        <v>786</v>
      </c>
      <c r="C64" s="176"/>
      <c r="D64" s="205">
        <f t="shared" si="3"/>
        <v>0</v>
      </c>
      <c r="E64" s="205">
        <f t="shared" si="3"/>
        <v>0</v>
      </c>
      <c r="F64" s="208" t="s">
        <v>879</v>
      </c>
    </row>
    <row r="65" spans="1:6" s="42" customFormat="1" ht="17.25" hidden="1" customHeight="1">
      <c r="A65" s="192" t="s">
        <v>949</v>
      </c>
      <c r="B65" s="72" t="s">
        <v>303</v>
      </c>
      <c r="C65" s="176"/>
      <c r="D65" s="189"/>
      <c r="E65" s="188"/>
      <c r="F65" s="208" t="s">
        <v>879</v>
      </c>
    </row>
    <row r="66" spans="1:6" s="44" customFormat="1" ht="38.25" customHeight="1">
      <c r="A66" s="182" t="s">
        <v>872</v>
      </c>
      <c r="B66" s="97" t="s">
        <v>507</v>
      </c>
      <c r="C66" s="184">
        <v>7300</v>
      </c>
      <c r="D66" s="205">
        <f t="shared" ref="D66:D74" si="4">SUM(E66:F66)</f>
        <v>787369</v>
      </c>
      <c r="E66" s="203">
        <f>SUM(E76+E80+E71+E72)</f>
        <v>466236</v>
      </c>
      <c r="F66" s="209">
        <f>SUM(F69+F73+F83)</f>
        <v>321133</v>
      </c>
    </row>
    <row r="67" spans="1:6" s="44" customFormat="1" ht="36.75" customHeight="1">
      <c r="A67" s="182" t="s">
        <v>647</v>
      </c>
      <c r="B67" s="97" t="s">
        <v>895</v>
      </c>
      <c r="C67" s="184">
        <v>7311</v>
      </c>
      <c r="D67" s="189">
        <f t="shared" si="4"/>
        <v>0</v>
      </c>
      <c r="E67" s="183">
        <f>SUM(E68)</f>
        <v>0</v>
      </c>
      <c r="F67" s="208" t="s">
        <v>879</v>
      </c>
    </row>
    <row r="68" spans="1:6" ht="1.5" hidden="1" customHeight="1">
      <c r="A68" s="186" t="s">
        <v>224</v>
      </c>
      <c r="B68" s="187" t="s">
        <v>520</v>
      </c>
      <c r="C68" s="161"/>
      <c r="D68" s="189">
        <f t="shared" si="4"/>
        <v>0</v>
      </c>
      <c r="E68" s="188"/>
      <c r="F68" s="208" t="s">
        <v>879</v>
      </c>
    </row>
    <row r="69" spans="1:6" s="44" customFormat="1" ht="27" customHeight="1">
      <c r="A69" s="193" t="s">
        <v>648</v>
      </c>
      <c r="B69" s="97" t="s">
        <v>498</v>
      </c>
      <c r="C69" s="194">
        <v>7312</v>
      </c>
      <c r="D69" s="189">
        <f t="shared" si="4"/>
        <v>0</v>
      </c>
      <c r="E69" s="191" t="s">
        <v>879</v>
      </c>
      <c r="F69" s="210">
        <f>SUM(F70)</f>
        <v>0</v>
      </c>
    </row>
    <row r="70" spans="1:6" ht="54.75" hidden="1" customHeight="1">
      <c r="A70" s="146" t="s">
        <v>649</v>
      </c>
      <c r="B70" s="187" t="s">
        <v>521</v>
      </c>
      <c r="C70" s="161"/>
      <c r="D70" s="189">
        <f t="shared" si="4"/>
        <v>0</v>
      </c>
      <c r="E70" s="191" t="s">
        <v>879</v>
      </c>
      <c r="F70" s="210"/>
    </row>
    <row r="71" spans="1:6" s="44" customFormat="1" ht="35.25" customHeight="1">
      <c r="A71" s="193" t="s">
        <v>225</v>
      </c>
      <c r="B71" s="97" t="s">
        <v>499</v>
      </c>
      <c r="C71" s="194">
        <v>7321</v>
      </c>
      <c r="D71" s="189">
        <f t="shared" si="4"/>
        <v>0</v>
      </c>
      <c r="E71" s="188">
        <f>SUM(E72)</f>
        <v>0</v>
      </c>
      <c r="F71" s="208" t="s">
        <v>879</v>
      </c>
    </row>
    <row r="72" spans="1:6" ht="0.75" customHeight="1">
      <c r="A72" s="186" t="s">
        <v>226</v>
      </c>
      <c r="B72" s="187" t="s">
        <v>142</v>
      </c>
      <c r="C72" s="161"/>
      <c r="D72" s="189">
        <f t="shared" si="4"/>
        <v>0</v>
      </c>
      <c r="E72" s="189"/>
      <c r="F72" s="176" t="s">
        <v>879</v>
      </c>
    </row>
    <row r="73" spans="1:6" s="44" customFormat="1" ht="14.25" customHeight="1">
      <c r="A73" s="193" t="s">
        <v>227</v>
      </c>
      <c r="B73" s="97" t="s">
        <v>500</v>
      </c>
      <c r="C73" s="194">
        <v>7322</v>
      </c>
      <c r="D73" s="189">
        <f t="shared" si="4"/>
        <v>0</v>
      </c>
      <c r="E73" s="185" t="s">
        <v>879</v>
      </c>
      <c r="F73" s="210">
        <f>SUM(F74)</f>
        <v>0</v>
      </c>
    </row>
    <row r="74" spans="1:6" ht="12" customHeight="1">
      <c r="A74" s="186" t="s">
        <v>228</v>
      </c>
      <c r="B74" s="187" t="s">
        <v>143</v>
      </c>
      <c r="C74" s="161"/>
      <c r="D74" s="189">
        <f t="shared" si="4"/>
        <v>0</v>
      </c>
      <c r="E74" s="185" t="s">
        <v>879</v>
      </c>
      <c r="F74" s="160"/>
    </row>
    <row r="75" spans="1:6" s="44" customFormat="1" ht="13.5" customHeight="1">
      <c r="A75" s="182" t="s">
        <v>229</v>
      </c>
      <c r="B75" s="97" t="s">
        <v>508</v>
      </c>
      <c r="C75" s="184">
        <v>7331</v>
      </c>
      <c r="D75" s="189"/>
      <c r="E75" s="183"/>
      <c r="F75" s="208" t="s">
        <v>879</v>
      </c>
    </row>
    <row r="76" spans="1:6" ht="36">
      <c r="A76" s="186" t="s">
        <v>230</v>
      </c>
      <c r="B76" s="187" t="s">
        <v>144</v>
      </c>
      <c r="C76" s="176"/>
      <c r="D76" s="205">
        <f>SUM(E76:F76)</f>
        <v>465146.6</v>
      </c>
      <c r="E76" s="204">
        <v>465146.6</v>
      </c>
      <c r="F76" s="208" t="s">
        <v>879</v>
      </c>
    </row>
    <row r="77" spans="1:6" ht="24">
      <c r="A77" s="186" t="s">
        <v>231</v>
      </c>
      <c r="B77" s="187" t="s">
        <v>501</v>
      </c>
      <c r="C77" s="161"/>
      <c r="D77" s="189">
        <v>0</v>
      </c>
      <c r="E77" s="188">
        <v>0</v>
      </c>
      <c r="F77" s="208" t="s">
        <v>879</v>
      </c>
    </row>
    <row r="78" spans="1:6" ht="48">
      <c r="A78" s="186" t="s">
        <v>232</v>
      </c>
      <c r="B78" s="72" t="s">
        <v>145</v>
      </c>
      <c r="C78" s="176"/>
      <c r="D78" s="189">
        <f>SUM(E78:F78)</f>
        <v>0</v>
      </c>
      <c r="E78" s="205">
        <f>SUM(F78:G78)</f>
        <v>0</v>
      </c>
      <c r="F78" s="208" t="s">
        <v>879</v>
      </c>
    </row>
    <row r="79" spans="1:6">
      <c r="A79" s="186" t="s">
        <v>233</v>
      </c>
      <c r="B79" s="72" t="s">
        <v>522</v>
      </c>
      <c r="C79" s="176"/>
      <c r="D79" s="189">
        <f>SUM(E79:F79)</f>
        <v>0</v>
      </c>
      <c r="E79" s="188">
        <v>0</v>
      </c>
      <c r="F79" s="208" t="s">
        <v>879</v>
      </c>
    </row>
    <row r="80" spans="1:6" ht="24">
      <c r="A80" s="186" t="s">
        <v>234</v>
      </c>
      <c r="B80" s="187" t="s">
        <v>788</v>
      </c>
      <c r="C80" s="161"/>
      <c r="D80" s="205">
        <f>SUM(E80:F80)</f>
        <v>1089.4000000000001</v>
      </c>
      <c r="E80" s="204">
        <v>1089.4000000000001</v>
      </c>
      <c r="F80" s="208" t="s">
        <v>879</v>
      </c>
    </row>
    <row r="81" spans="1:6" ht="35.25" customHeight="1">
      <c r="A81" s="186" t="s">
        <v>235</v>
      </c>
      <c r="B81" s="187" t="s">
        <v>996</v>
      </c>
      <c r="C81" s="161"/>
      <c r="D81" s="189">
        <f>SUM(E81:F81)</f>
        <v>0</v>
      </c>
      <c r="E81" s="188"/>
      <c r="F81" s="208" t="s">
        <v>879</v>
      </c>
    </row>
    <row r="82" spans="1:6" ht="16.5" hidden="1" customHeight="1">
      <c r="A82" s="186"/>
      <c r="B82" s="72"/>
      <c r="C82" s="161"/>
      <c r="D82" s="189"/>
      <c r="E82" s="188"/>
      <c r="F82" s="208"/>
    </row>
    <row r="83" spans="1:6" s="44" customFormat="1" ht="51" customHeight="1">
      <c r="A83" s="182" t="s">
        <v>236</v>
      </c>
      <c r="B83" s="97" t="s">
        <v>509</v>
      </c>
      <c r="C83" s="184">
        <v>7332</v>
      </c>
      <c r="D83" s="205">
        <f>SUM(E83:F83)</f>
        <v>321133</v>
      </c>
      <c r="E83" s="206" t="s">
        <v>879</v>
      </c>
      <c r="F83" s="172">
        <f>SUM(F84:F85)</f>
        <v>321133</v>
      </c>
    </row>
    <row r="84" spans="1:6" ht="39" customHeight="1">
      <c r="A84" s="186" t="s">
        <v>237</v>
      </c>
      <c r="B84" s="187" t="s">
        <v>182</v>
      </c>
      <c r="C84" s="161"/>
      <c r="D84" s="205">
        <f>SUM(E84:F84)</f>
        <v>321133</v>
      </c>
      <c r="E84" s="206" t="s">
        <v>879</v>
      </c>
      <c r="F84" s="172">
        <v>321133</v>
      </c>
    </row>
    <row r="85" spans="1:6" ht="38.25" customHeight="1">
      <c r="A85" s="186" t="s">
        <v>238</v>
      </c>
      <c r="B85" s="187" t="s">
        <v>997</v>
      </c>
      <c r="C85" s="161"/>
      <c r="D85" s="189">
        <f>SUM(E85:F85)</f>
        <v>0</v>
      </c>
      <c r="E85" s="191" t="s">
        <v>879</v>
      </c>
      <c r="F85" s="210"/>
    </row>
    <row r="86" spans="1:6" ht="17.25" hidden="1" customHeight="1">
      <c r="A86" s="186"/>
      <c r="B86" s="72"/>
      <c r="C86" s="161"/>
      <c r="D86" s="189"/>
      <c r="E86" s="191"/>
      <c r="F86" s="210"/>
    </row>
    <row r="87" spans="1:6" s="44" customFormat="1" ht="13.5" customHeight="1">
      <c r="A87" s="182" t="s">
        <v>873</v>
      </c>
      <c r="B87" s="97" t="s">
        <v>514</v>
      </c>
      <c r="C87" s="184">
        <v>7400</v>
      </c>
      <c r="D87" s="205">
        <f>SUM(E87+D117)</f>
        <v>73002</v>
      </c>
      <c r="E87" s="203">
        <f>SUM(E90+E92+E97+E100+E111+E113+E120)</f>
        <v>73002</v>
      </c>
      <c r="F87" s="172">
        <f>SUM(F117,F120)</f>
        <v>0</v>
      </c>
    </row>
    <row r="88" spans="1:6" s="44" customFormat="1" ht="12" customHeight="1">
      <c r="A88" s="182" t="s">
        <v>653</v>
      </c>
      <c r="B88" s="97" t="s">
        <v>1009</v>
      </c>
      <c r="C88" s="184">
        <v>7411</v>
      </c>
      <c r="D88" s="205">
        <f t="shared" ref="D88:D101" si="5">SUM(E88:F88)</f>
        <v>0</v>
      </c>
      <c r="E88" s="206" t="s">
        <v>879</v>
      </c>
      <c r="F88" s="210">
        <f>SUM(F89)</f>
        <v>0</v>
      </c>
    </row>
    <row r="89" spans="1:6" ht="0.75" hidden="1" customHeight="1">
      <c r="A89" s="186" t="s">
        <v>239</v>
      </c>
      <c r="B89" s="187" t="s">
        <v>61</v>
      </c>
      <c r="C89" s="161"/>
      <c r="D89" s="205">
        <f t="shared" si="5"/>
        <v>0</v>
      </c>
      <c r="E89" s="206" t="s">
        <v>879</v>
      </c>
      <c r="F89" s="210"/>
    </row>
    <row r="90" spans="1:6" s="44" customFormat="1">
      <c r="A90" s="182" t="s">
        <v>240</v>
      </c>
      <c r="B90" s="97" t="s">
        <v>1010</v>
      </c>
      <c r="C90" s="184">
        <v>7412</v>
      </c>
      <c r="D90" s="205">
        <f t="shared" si="5"/>
        <v>0</v>
      </c>
      <c r="E90" s="203">
        <f>SUM(E91)</f>
        <v>0</v>
      </c>
      <c r="F90" s="208" t="s">
        <v>879</v>
      </c>
    </row>
    <row r="91" spans="1:6" ht="36">
      <c r="A91" s="186" t="s">
        <v>241</v>
      </c>
      <c r="B91" s="187" t="s">
        <v>705</v>
      </c>
      <c r="C91" s="161"/>
      <c r="D91" s="205">
        <f t="shared" si="5"/>
        <v>0</v>
      </c>
      <c r="E91" s="205">
        <f>SUM(F91:G91)</f>
        <v>0</v>
      </c>
      <c r="F91" s="208" t="s">
        <v>879</v>
      </c>
    </row>
    <row r="92" spans="1:6" s="44" customFormat="1" ht="14.25" customHeight="1">
      <c r="A92" s="182" t="s">
        <v>242</v>
      </c>
      <c r="B92" s="97" t="s">
        <v>1011</v>
      </c>
      <c r="C92" s="184">
        <v>7415</v>
      </c>
      <c r="D92" s="205">
        <f t="shared" si="5"/>
        <v>9773.6</v>
      </c>
      <c r="E92" s="203">
        <f>SUM(E93:E96)</f>
        <v>9773.6</v>
      </c>
      <c r="F92" s="208" t="s">
        <v>879</v>
      </c>
    </row>
    <row r="93" spans="1:6" ht="27" customHeight="1">
      <c r="A93" s="186" t="s">
        <v>243</v>
      </c>
      <c r="B93" s="187" t="s">
        <v>523</v>
      </c>
      <c r="C93" s="161"/>
      <c r="D93" s="205">
        <f t="shared" si="5"/>
        <v>8273.6</v>
      </c>
      <c r="E93" s="204">
        <v>8273.6</v>
      </c>
      <c r="F93" s="208" t="s">
        <v>879</v>
      </c>
    </row>
    <row r="94" spans="1:6" ht="36">
      <c r="A94" s="186" t="s">
        <v>244</v>
      </c>
      <c r="B94" s="187" t="s">
        <v>524</v>
      </c>
      <c r="C94" s="161"/>
      <c r="D94" s="205">
        <f t="shared" si="5"/>
        <v>0</v>
      </c>
      <c r="E94" s="204">
        <v>0</v>
      </c>
      <c r="F94" s="208" t="s">
        <v>879</v>
      </c>
    </row>
    <row r="95" spans="1:6" ht="48">
      <c r="A95" s="186" t="s">
        <v>245</v>
      </c>
      <c r="B95" s="187" t="s">
        <v>191</v>
      </c>
      <c r="C95" s="161"/>
      <c r="D95" s="205">
        <f t="shared" si="5"/>
        <v>0</v>
      </c>
      <c r="E95" s="205">
        <f>SUM(F95:G95)</f>
        <v>0</v>
      </c>
      <c r="F95" s="208" t="s">
        <v>879</v>
      </c>
    </row>
    <row r="96" spans="1:6">
      <c r="A96" s="146" t="s">
        <v>63</v>
      </c>
      <c r="B96" s="187" t="s">
        <v>192</v>
      </c>
      <c r="C96" s="161"/>
      <c r="D96" s="205">
        <f t="shared" si="5"/>
        <v>1500</v>
      </c>
      <c r="E96" s="204">
        <v>1500</v>
      </c>
      <c r="F96" s="208" t="s">
        <v>879</v>
      </c>
    </row>
    <row r="97" spans="1:8" s="44" customFormat="1" ht="38.25" customHeight="1">
      <c r="A97" s="182" t="s">
        <v>64</v>
      </c>
      <c r="B97" s="97" t="s">
        <v>515</v>
      </c>
      <c r="C97" s="184">
        <v>7421</v>
      </c>
      <c r="D97" s="205">
        <f t="shared" si="5"/>
        <v>270</v>
      </c>
      <c r="E97" s="203">
        <f>SUM(E98:E99)</f>
        <v>270</v>
      </c>
      <c r="F97" s="208" t="s">
        <v>879</v>
      </c>
    </row>
    <row r="98" spans="1:8" ht="69.75" hidden="1" customHeight="1">
      <c r="A98" s="186" t="s">
        <v>65</v>
      </c>
      <c r="B98" s="187" t="s">
        <v>188</v>
      </c>
      <c r="C98" s="161"/>
      <c r="D98" s="205">
        <f t="shared" si="5"/>
        <v>0</v>
      </c>
      <c r="E98" s="204"/>
      <c r="F98" s="208" t="s">
        <v>879</v>
      </c>
    </row>
    <row r="99" spans="1:8" s="44" customFormat="1" ht="60">
      <c r="A99" s="257">
        <v>1343</v>
      </c>
      <c r="B99" s="225" t="s">
        <v>1059</v>
      </c>
      <c r="C99" s="176"/>
      <c r="D99" s="205">
        <f t="shared" si="5"/>
        <v>270</v>
      </c>
      <c r="E99" s="204">
        <v>270</v>
      </c>
      <c r="F99" s="208" t="s">
        <v>879</v>
      </c>
    </row>
    <row r="100" spans="1:8" s="44" customFormat="1" ht="25.5" customHeight="1">
      <c r="A100" s="182" t="s">
        <v>246</v>
      </c>
      <c r="B100" s="97" t="s">
        <v>516</v>
      </c>
      <c r="C100" s="184">
        <v>7422</v>
      </c>
      <c r="D100" s="205">
        <f t="shared" si="5"/>
        <v>50498</v>
      </c>
      <c r="E100" s="285">
        <f>SUM(E101+E109)</f>
        <v>50498</v>
      </c>
      <c r="F100" s="208" t="s">
        <v>879</v>
      </c>
    </row>
    <row r="101" spans="1:8" s="44" customFormat="1" ht="18.75" customHeight="1">
      <c r="A101" s="186" t="s">
        <v>247</v>
      </c>
      <c r="B101" s="187" t="s">
        <v>193</v>
      </c>
      <c r="C101" s="195"/>
      <c r="D101" s="205">
        <f t="shared" si="5"/>
        <v>47498</v>
      </c>
      <c r="E101" s="267">
        <f>SUM(E102:E108)</f>
        <v>47498</v>
      </c>
      <c r="F101" s="208" t="s">
        <v>879</v>
      </c>
    </row>
    <row r="102" spans="1:8" s="44" customFormat="1" ht="48" customHeight="1">
      <c r="A102" s="266">
        <v>13503</v>
      </c>
      <c r="B102" s="225" t="s">
        <v>1052</v>
      </c>
      <c r="C102" s="195"/>
      <c r="D102" s="205">
        <f t="shared" ref="D102:D108" si="6">SUM(E102:F102)</f>
        <v>300</v>
      </c>
      <c r="E102" s="204">
        <v>300</v>
      </c>
      <c r="F102" s="208" t="s">
        <v>879</v>
      </c>
    </row>
    <row r="103" spans="1:8" s="44" customFormat="1" ht="47.25" customHeight="1">
      <c r="A103" s="266">
        <v>13504</v>
      </c>
      <c r="B103" s="233" t="s">
        <v>1053</v>
      </c>
      <c r="C103" s="195"/>
      <c r="D103" s="205">
        <f t="shared" si="6"/>
        <v>500</v>
      </c>
      <c r="E103" s="204">
        <v>500</v>
      </c>
      <c r="F103" s="208" t="s">
        <v>879</v>
      </c>
    </row>
    <row r="104" spans="1:8" s="44" customFormat="1" ht="33.75" customHeight="1">
      <c r="A104" s="266">
        <v>13505</v>
      </c>
      <c r="B104" s="225" t="s">
        <v>1054</v>
      </c>
      <c r="C104" s="195"/>
      <c r="D104" s="205">
        <f t="shared" si="6"/>
        <v>300</v>
      </c>
      <c r="E104" s="204">
        <v>300</v>
      </c>
      <c r="F104" s="208" t="s">
        <v>879</v>
      </c>
    </row>
    <row r="105" spans="1:8" s="44" customFormat="1" ht="39" customHeight="1">
      <c r="A105" s="266">
        <v>13507</v>
      </c>
      <c r="B105" s="225" t="s">
        <v>1056</v>
      </c>
      <c r="C105" s="195"/>
      <c r="D105" s="205">
        <f t="shared" si="6"/>
        <v>26130</v>
      </c>
      <c r="E105" s="204">
        <v>26130</v>
      </c>
      <c r="F105" s="208" t="s">
        <v>879</v>
      </c>
      <c r="H105" s="44" t="s">
        <v>1060</v>
      </c>
    </row>
    <row r="106" spans="1:8" s="44" customFormat="1" ht="50.25" customHeight="1">
      <c r="A106" s="234">
        <v>13510</v>
      </c>
      <c r="B106" s="233" t="s">
        <v>1055</v>
      </c>
      <c r="C106" s="195"/>
      <c r="D106" s="205">
        <f t="shared" si="6"/>
        <v>1500</v>
      </c>
      <c r="E106" s="204">
        <v>1500</v>
      </c>
      <c r="F106" s="208" t="s">
        <v>879</v>
      </c>
    </row>
    <row r="107" spans="1:8" ht="28.5" customHeight="1">
      <c r="A107" s="266">
        <v>13513</v>
      </c>
      <c r="B107" s="225" t="s">
        <v>1057</v>
      </c>
      <c r="C107" s="176"/>
      <c r="D107" s="205">
        <f t="shared" si="6"/>
        <v>9840</v>
      </c>
      <c r="E107" s="204">
        <v>9840</v>
      </c>
      <c r="F107" s="208" t="s">
        <v>879</v>
      </c>
    </row>
    <row r="108" spans="1:8" ht="53.25" customHeight="1">
      <c r="A108" s="266">
        <v>13514</v>
      </c>
      <c r="B108" s="225" t="s">
        <v>1058</v>
      </c>
      <c r="C108" s="176"/>
      <c r="D108" s="205">
        <f t="shared" si="6"/>
        <v>8928</v>
      </c>
      <c r="E108" s="204">
        <v>8928</v>
      </c>
      <c r="F108" s="208" t="s">
        <v>879</v>
      </c>
    </row>
    <row r="109" spans="1:8" ht="39.75" customHeight="1">
      <c r="A109" s="186" t="s">
        <v>248</v>
      </c>
      <c r="B109" s="187" t="s">
        <v>194</v>
      </c>
      <c r="C109" s="176"/>
      <c r="D109" s="205">
        <f t="shared" ref="D109:D118" si="7">SUM(E109:F109)</f>
        <v>3000</v>
      </c>
      <c r="E109" s="204">
        <v>3000</v>
      </c>
      <c r="F109" s="208" t="s">
        <v>879</v>
      </c>
    </row>
    <row r="110" spans="1:8" ht="28.5" customHeight="1">
      <c r="A110" s="186" t="s">
        <v>1072</v>
      </c>
      <c r="B110" s="301" t="s">
        <v>1073</v>
      </c>
      <c r="C110" s="176"/>
      <c r="D110" s="205">
        <f t="shared" si="7"/>
        <v>0</v>
      </c>
      <c r="E110" s="204">
        <v>0</v>
      </c>
      <c r="F110" s="208" t="s">
        <v>879</v>
      </c>
    </row>
    <row r="111" spans="1:8" s="44" customFormat="1" ht="15" customHeight="1">
      <c r="A111" s="182" t="s">
        <v>249</v>
      </c>
      <c r="B111" s="97" t="s">
        <v>517</v>
      </c>
      <c r="C111" s="184">
        <v>7431</v>
      </c>
      <c r="D111" s="205">
        <f t="shared" si="7"/>
        <v>300</v>
      </c>
      <c r="E111" s="203">
        <f>SUM(E112:E113)</f>
        <v>300</v>
      </c>
      <c r="F111" s="208" t="s">
        <v>879</v>
      </c>
    </row>
    <row r="112" spans="1:8" ht="45.75" customHeight="1">
      <c r="A112" s="186" t="s">
        <v>250</v>
      </c>
      <c r="B112" s="187" t="s">
        <v>892</v>
      </c>
      <c r="C112" s="161"/>
      <c r="D112" s="205">
        <f t="shared" si="7"/>
        <v>300</v>
      </c>
      <c r="E112" s="204">
        <v>300</v>
      </c>
      <c r="F112" s="208" t="s">
        <v>879</v>
      </c>
    </row>
    <row r="113" spans="1:7" s="44" customFormat="1" ht="26.25" customHeight="1">
      <c r="A113" s="186" t="s">
        <v>251</v>
      </c>
      <c r="B113" s="187" t="s">
        <v>789</v>
      </c>
      <c r="C113" s="161"/>
      <c r="D113" s="205">
        <f t="shared" si="7"/>
        <v>0</v>
      </c>
      <c r="E113" s="204">
        <f>SUM(E114:E115)</f>
        <v>0</v>
      </c>
      <c r="F113" s="208" t="s">
        <v>879</v>
      </c>
    </row>
    <row r="114" spans="1:7" s="44" customFormat="1" ht="22.5" customHeight="1">
      <c r="A114" s="182" t="s">
        <v>252</v>
      </c>
      <c r="B114" s="97" t="s">
        <v>323</v>
      </c>
      <c r="C114" s="184">
        <v>7441</v>
      </c>
      <c r="D114" s="205">
        <f t="shared" si="7"/>
        <v>0</v>
      </c>
      <c r="E114" s="205">
        <f>SUM(F114:G114)</f>
        <v>0</v>
      </c>
      <c r="F114" s="208" t="s">
        <v>879</v>
      </c>
    </row>
    <row r="115" spans="1:7" s="44" customFormat="1" ht="29.25" customHeight="1">
      <c r="A115" s="146" t="s">
        <v>253</v>
      </c>
      <c r="B115" s="187" t="s">
        <v>787</v>
      </c>
      <c r="C115" s="161"/>
      <c r="D115" s="205">
        <f t="shared" si="7"/>
        <v>0</v>
      </c>
      <c r="E115" s="204"/>
      <c r="F115" s="208" t="s">
        <v>879</v>
      </c>
    </row>
    <row r="116" spans="1:7" s="44" customFormat="1" ht="33.75" customHeight="1">
      <c r="A116" s="146" t="s">
        <v>896</v>
      </c>
      <c r="B116" s="187" t="s">
        <v>189</v>
      </c>
      <c r="C116" s="161"/>
      <c r="D116" s="205">
        <f t="shared" si="7"/>
        <v>0</v>
      </c>
      <c r="E116" s="206" t="s">
        <v>879</v>
      </c>
      <c r="F116" s="208" t="s">
        <v>879</v>
      </c>
    </row>
    <row r="117" spans="1:7" s="44" customFormat="1" ht="36" customHeight="1">
      <c r="A117" s="182" t="s">
        <v>254</v>
      </c>
      <c r="B117" s="97" t="s">
        <v>518</v>
      </c>
      <c r="C117" s="184">
        <v>7442</v>
      </c>
      <c r="D117" s="205">
        <f t="shared" si="7"/>
        <v>0</v>
      </c>
      <c r="E117" s="164" t="s">
        <v>879</v>
      </c>
      <c r="F117" s="163">
        <f>SUM(F118:F119)</f>
        <v>0</v>
      </c>
    </row>
    <row r="118" spans="1:7" ht="84.75" customHeight="1">
      <c r="A118" s="186" t="s">
        <v>255</v>
      </c>
      <c r="B118" s="187" t="s">
        <v>190</v>
      </c>
      <c r="C118" s="161"/>
      <c r="D118" s="205">
        <f t="shared" si="7"/>
        <v>0</v>
      </c>
      <c r="E118" s="164" t="s">
        <v>879</v>
      </c>
      <c r="F118" s="205">
        <v>0</v>
      </c>
    </row>
    <row r="119" spans="1:7" s="44" customFormat="1" ht="87" customHeight="1">
      <c r="A119" s="186" t="s">
        <v>256</v>
      </c>
      <c r="B119" s="187" t="s">
        <v>998</v>
      </c>
      <c r="C119" s="161"/>
      <c r="D119" s="172">
        <v>0</v>
      </c>
      <c r="E119" s="207">
        <f>SUM(E122)</f>
        <v>0</v>
      </c>
      <c r="F119" s="163">
        <v>0</v>
      </c>
    </row>
    <row r="120" spans="1:7" s="44" customFormat="1" ht="13.5" customHeight="1">
      <c r="A120" s="186" t="s">
        <v>790</v>
      </c>
      <c r="B120" s="97" t="s">
        <v>519</v>
      </c>
      <c r="C120" s="184">
        <v>7451</v>
      </c>
      <c r="D120" s="205">
        <f>SUM(E120)</f>
        <v>12160.4</v>
      </c>
      <c r="E120" s="207">
        <f>SUM(E123)</f>
        <v>12160.4</v>
      </c>
      <c r="F120" s="172">
        <f>SUM(F121:F134)</f>
        <v>0</v>
      </c>
    </row>
    <row r="121" spans="1:7" ht="24">
      <c r="A121" s="186" t="s">
        <v>791</v>
      </c>
      <c r="B121" s="187" t="s">
        <v>195</v>
      </c>
      <c r="C121" s="161"/>
      <c r="D121" s="205">
        <f>SUM(E121:F121)</f>
        <v>0</v>
      </c>
      <c r="E121" s="164" t="s">
        <v>879</v>
      </c>
      <c r="F121" s="204"/>
    </row>
    <row r="122" spans="1:7" ht="27.75" customHeight="1">
      <c r="A122" s="186" t="s">
        <v>792</v>
      </c>
      <c r="B122" s="187" t="s">
        <v>196</v>
      </c>
      <c r="C122" s="161"/>
      <c r="D122" s="205">
        <f>SUM(E122:F122)</f>
        <v>0</v>
      </c>
      <c r="E122" s="164" t="s">
        <v>879</v>
      </c>
      <c r="F122" s="207">
        <v>0</v>
      </c>
    </row>
    <row r="123" spans="1:7" ht="40.5" customHeight="1">
      <c r="A123" s="186" t="s">
        <v>793</v>
      </c>
      <c r="B123" s="187" t="s">
        <v>62</v>
      </c>
      <c r="C123" s="161"/>
      <c r="D123" s="205">
        <f>SUM(E123:F123)</f>
        <v>12160.4</v>
      </c>
      <c r="E123" s="172">
        <v>12160.4</v>
      </c>
      <c r="F123" s="259">
        <f>SUM(G123:H123)</f>
        <v>0</v>
      </c>
    </row>
    <row r="124" spans="1:7" ht="12.75" customHeight="1">
      <c r="A124" s="196"/>
      <c r="B124" s="197"/>
      <c r="C124" s="198"/>
      <c r="D124" s="199"/>
      <c r="E124" s="199"/>
      <c r="F124" s="199"/>
    </row>
    <row r="125" spans="1:7" ht="12.75" customHeight="1">
      <c r="A125" s="196"/>
      <c r="B125" s="319"/>
      <c r="C125" s="319"/>
      <c r="D125" s="319"/>
      <c r="E125" s="319"/>
      <c r="F125" s="199"/>
    </row>
    <row r="126" spans="1:7" ht="15.75" customHeight="1">
      <c r="A126" s="320"/>
      <c r="B126" s="321"/>
      <c r="C126" s="321"/>
      <c r="D126" s="321"/>
      <c r="E126" s="321"/>
      <c r="F126" s="321"/>
      <c r="G126" s="43" t="s">
        <v>1023</v>
      </c>
    </row>
    <row r="127" spans="1:7" ht="25.5" customHeight="1">
      <c r="A127" s="320"/>
      <c r="B127" s="321"/>
      <c r="C127" s="321"/>
      <c r="D127" s="321"/>
      <c r="E127" s="321"/>
      <c r="F127" s="321"/>
    </row>
    <row r="128" spans="1:7" ht="44.25" customHeight="1">
      <c r="A128" s="320"/>
      <c r="B128" s="319"/>
      <c r="C128" s="198"/>
      <c r="D128" s="198"/>
      <c r="E128" s="198"/>
      <c r="F128" s="199"/>
    </row>
    <row r="129" spans="1:6" ht="13.5" customHeight="1">
      <c r="A129" s="321"/>
      <c r="B129" s="319"/>
      <c r="C129" s="198"/>
      <c r="D129" s="322"/>
      <c r="E129" s="322"/>
      <c r="F129" s="199"/>
    </row>
    <row r="130" spans="1:6" ht="36.75" customHeight="1">
      <c r="A130" s="318"/>
      <c r="B130" s="197"/>
      <c r="C130" s="323"/>
      <c r="D130" s="323"/>
      <c r="E130" s="324"/>
      <c r="F130" s="199"/>
    </row>
    <row r="131" spans="1:6" ht="31.5" customHeight="1">
      <c r="A131" s="318"/>
      <c r="B131" s="197"/>
      <c r="C131" s="323"/>
      <c r="D131" s="323"/>
      <c r="E131" s="323"/>
      <c r="F131" s="199"/>
    </row>
    <row r="132" spans="1:6" ht="15.75" customHeight="1">
      <c r="A132" s="318"/>
      <c r="B132" s="197"/>
      <c r="C132" s="323"/>
      <c r="D132" s="323"/>
      <c r="E132" s="324"/>
      <c r="F132" s="199"/>
    </row>
    <row r="133" spans="1:6" ht="18" customHeight="1">
      <c r="A133" s="318"/>
      <c r="B133" s="197"/>
      <c r="C133" s="323"/>
      <c r="D133" s="199"/>
      <c r="E133" s="325"/>
      <c r="F133" s="199"/>
    </row>
    <row r="134" spans="1:6" ht="17.25" customHeight="1">
      <c r="A134" s="318"/>
      <c r="B134" s="197"/>
      <c r="C134" s="323"/>
      <c r="D134" s="199"/>
      <c r="E134" s="325"/>
      <c r="F134" s="199"/>
    </row>
    <row r="135" spans="1:6" ht="13.5" customHeight="1">
      <c r="C135" s="43"/>
      <c r="D135" s="43"/>
      <c r="E135" s="43"/>
      <c r="F135" s="43"/>
    </row>
    <row r="136" spans="1:6">
      <c r="C136" s="43"/>
      <c r="D136" s="43"/>
      <c r="E136" s="43"/>
      <c r="F136" s="43"/>
    </row>
    <row r="137" spans="1:6">
      <c r="C137" s="43"/>
      <c r="D137" s="43"/>
      <c r="E137" s="43"/>
      <c r="F137" s="43"/>
    </row>
    <row r="138" spans="1:6">
      <c r="C138" s="43"/>
      <c r="D138" s="43"/>
      <c r="E138" s="43"/>
      <c r="F138" s="43"/>
    </row>
    <row r="139" spans="1:6">
      <c r="C139" s="43"/>
      <c r="D139" s="43"/>
      <c r="E139" s="43"/>
      <c r="F139" s="43"/>
    </row>
    <row r="140" spans="1:6">
      <c r="C140" s="43"/>
      <c r="D140" s="43"/>
      <c r="E140" s="43"/>
      <c r="F140" s="43"/>
    </row>
    <row r="141" spans="1:6">
      <c r="C141" s="43"/>
      <c r="D141" s="43"/>
      <c r="E141" s="43"/>
      <c r="F141" s="43"/>
    </row>
    <row r="142" spans="1:6">
      <c r="C142" s="43"/>
      <c r="D142" s="43"/>
      <c r="E142" s="43"/>
      <c r="F142" s="43"/>
    </row>
    <row r="143" spans="1:6">
      <c r="C143" s="43"/>
      <c r="D143" s="43"/>
      <c r="E143" s="43"/>
      <c r="F143" s="43"/>
    </row>
    <row r="144" spans="1:6">
      <c r="C144" s="43"/>
      <c r="D144" s="43"/>
      <c r="E144" s="43"/>
      <c r="F144" s="43"/>
    </row>
    <row r="145" spans="3:6">
      <c r="C145" s="43"/>
      <c r="D145" s="43"/>
      <c r="E145" s="43"/>
      <c r="F145" s="43"/>
    </row>
    <row r="146" spans="3:6">
      <c r="C146" s="43"/>
      <c r="D146" s="43"/>
      <c r="E146" s="43"/>
      <c r="F146" s="43"/>
    </row>
    <row r="147" spans="3:6">
      <c r="C147" s="43"/>
      <c r="D147" s="43"/>
      <c r="E147" s="43"/>
      <c r="F147" s="43"/>
    </row>
    <row r="148" spans="3:6">
      <c r="C148" s="43"/>
      <c r="D148" s="43"/>
      <c r="E148" s="43"/>
      <c r="F148" s="43"/>
    </row>
    <row r="149" spans="3:6">
      <c r="C149" s="43"/>
      <c r="D149" s="43"/>
      <c r="E149" s="43"/>
      <c r="F149" s="43"/>
    </row>
    <row r="150" spans="3:6">
      <c r="C150" s="43"/>
      <c r="D150" s="43"/>
      <c r="E150" s="43"/>
      <c r="F150" s="43"/>
    </row>
    <row r="151" spans="3:6">
      <c r="C151" s="43"/>
      <c r="D151" s="43"/>
      <c r="E151" s="43"/>
      <c r="F151" s="43"/>
    </row>
    <row r="152" spans="3:6">
      <c r="C152" s="43"/>
      <c r="D152" s="43"/>
      <c r="E152" s="43"/>
      <c r="F152" s="43"/>
    </row>
    <row r="153" spans="3:6">
      <c r="C153" s="43"/>
      <c r="D153" s="43"/>
      <c r="E153" s="43"/>
      <c r="F153" s="43"/>
    </row>
    <row r="154" spans="3:6">
      <c r="C154" s="43"/>
      <c r="D154" s="43"/>
      <c r="E154" s="43"/>
      <c r="F154" s="43"/>
    </row>
    <row r="155" spans="3:6">
      <c r="C155" s="43"/>
      <c r="D155" s="43"/>
      <c r="E155" s="43"/>
      <c r="F155" s="43"/>
    </row>
    <row r="156" spans="3:6">
      <c r="C156" s="43"/>
      <c r="D156" s="43"/>
      <c r="E156" s="43"/>
      <c r="F156" s="43"/>
    </row>
    <row r="157" spans="3:6">
      <c r="C157" s="43"/>
      <c r="D157" s="43"/>
      <c r="E157" s="43"/>
      <c r="F157" s="43"/>
    </row>
    <row r="158" spans="3:6">
      <c r="C158" s="43"/>
      <c r="D158" s="43"/>
      <c r="E158" s="43"/>
      <c r="F158" s="43"/>
    </row>
    <row r="159" spans="3:6">
      <c r="C159" s="43"/>
      <c r="D159" s="43"/>
      <c r="E159" s="43"/>
      <c r="F159" s="43"/>
    </row>
    <row r="160" spans="3:6">
      <c r="C160" s="43"/>
      <c r="D160" s="43"/>
      <c r="E160" s="43"/>
      <c r="F160" s="43"/>
    </row>
    <row r="161" spans="3:6">
      <c r="C161" s="43"/>
      <c r="D161" s="43"/>
      <c r="E161" s="43"/>
      <c r="F161" s="43"/>
    </row>
    <row r="162" spans="3:6">
      <c r="C162" s="43"/>
      <c r="D162" s="43"/>
      <c r="E162" s="43"/>
      <c r="F162" s="43"/>
    </row>
    <row r="163" spans="3:6">
      <c r="C163" s="43"/>
      <c r="D163" s="43"/>
      <c r="E163" s="43"/>
      <c r="F163" s="43"/>
    </row>
    <row r="164" spans="3:6">
      <c r="C164" s="43"/>
      <c r="D164" s="43"/>
      <c r="E164" s="43"/>
      <c r="F164" s="43"/>
    </row>
    <row r="165" spans="3:6">
      <c r="C165" s="43"/>
      <c r="D165" s="43"/>
      <c r="E165" s="43"/>
      <c r="F165" s="43"/>
    </row>
    <row r="166" spans="3:6">
      <c r="C166" s="43"/>
      <c r="D166" s="43"/>
      <c r="E166" s="43"/>
      <c r="F166" s="43"/>
    </row>
    <row r="167" spans="3:6">
      <c r="C167" s="43"/>
      <c r="D167" s="43"/>
      <c r="E167" s="43"/>
      <c r="F167" s="43"/>
    </row>
    <row r="168" spans="3:6">
      <c r="C168" s="43"/>
      <c r="D168" s="43"/>
      <c r="E168" s="43"/>
      <c r="F168" s="43"/>
    </row>
    <row r="169" spans="3:6">
      <c r="C169" s="43"/>
      <c r="D169" s="43"/>
      <c r="E169" s="43"/>
      <c r="F169" s="43"/>
    </row>
    <row r="170" spans="3:6">
      <c r="C170" s="43"/>
      <c r="D170" s="43"/>
      <c r="E170" s="43"/>
      <c r="F170" s="43"/>
    </row>
    <row r="171" spans="3:6">
      <c r="C171" s="43"/>
      <c r="D171" s="43"/>
      <c r="E171" s="43"/>
      <c r="F171" s="43"/>
    </row>
    <row r="172" spans="3:6">
      <c r="C172" s="43"/>
      <c r="D172" s="43"/>
      <c r="E172" s="43"/>
      <c r="F172" s="43"/>
    </row>
    <row r="173" spans="3:6">
      <c r="C173" s="43"/>
      <c r="D173" s="43"/>
      <c r="E173" s="43"/>
      <c r="F173" s="43"/>
    </row>
    <row r="174" spans="3:6">
      <c r="C174" s="43"/>
      <c r="D174" s="43"/>
      <c r="E174" s="43"/>
      <c r="F174" s="43"/>
    </row>
    <row r="175" spans="3:6">
      <c r="C175" s="43"/>
      <c r="D175" s="43"/>
      <c r="E175" s="43"/>
      <c r="F175" s="43"/>
    </row>
    <row r="176" spans="3:6">
      <c r="C176" s="43"/>
      <c r="D176" s="43"/>
      <c r="E176" s="43"/>
      <c r="F176" s="43"/>
    </row>
    <row r="177" spans="3:6">
      <c r="C177" s="43"/>
      <c r="D177" s="43"/>
      <c r="E177" s="43"/>
      <c r="F177" s="43"/>
    </row>
    <row r="178" spans="3:6">
      <c r="C178" s="43"/>
      <c r="D178" s="43"/>
      <c r="E178" s="43"/>
      <c r="F178" s="43"/>
    </row>
    <row r="179" spans="3:6">
      <c r="C179" s="43"/>
      <c r="D179" s="43"/>
      <c r="E179" s="43"/>
      <c r="F179" s="43"/>
    </row>
    <row r="180" spans="3:6">
      <c r="C180" s="43"/>
      <c r="D180" s="43"/>
      <c r="E180" s="43"/>
      <c r="F180" s="43"/>
    </row>
    <row r="181" spans="3:6">
      <c r="C181" s="43"/>
      <c r="D181" s="43"/>
      <c r="E181" s="43"/>
      <c r="F181" s="43"/>
    </row>
    <row r="182" spans="3:6">
      <c r="C182" s="43"/>
      <c r="D182" s="43"/>
      <c r="E182" s="43"/>
      <c r="F182" s="43"/>
    </row>
    <row r="183" spans="3:6">
      <c r="C183" s="43"/>
      <c r="D183" s="43"/>
      <c r="E183" s="43"/>
      <c r="F183" s="43"/>
    </row>
    <row r="184" spans="3:6">
      <c r="C184" s="43"/>
      <c r="D184" s="43"/>
      <c r="E184" s="43"/>
      <c r="F184" s="43"/>
    </row>
    <row r="185" spans="3:6">
      <c r="C185" s="43"/>
      <c r="D185" s="43"/>
      <c r="E185" s="43"/>
      <c r="F185" s="43"/>
    </row>
    <row r="186" spans="3:6">
      <c r="C186" s="43"/>
      <c r="D186" s="43"/>
      <c r="E186" s="43"/>
      <c r="F186" s="43"/>
    </row>
    <row r="187" spans="3:6">
      <c r="C187" s="43"/>
      <c r="D187" s="43"/>
      <c r="E187" s="43"/>
      <c r="F187" s="43"/>
    </row>
    <row r="188" spans="3:6">
      <c r="C188" s="43"/>
      <c r="D188" s="43"/>
      <c r="E188" s="43"/>
      <c r="F188" s="43"/>
    </row>
    <row r="189" spans="3:6">
      <c r="C189" s="43"/>
      <c r="D189" s="43"/>
      <c r="E189" s="43"/>
      <c r="F189" s="43"/>
    </row>
    <row r="190" spans="3:6">
      <c r="C190" s="43"/>
      <c r="D190" s="43"/>
      <c r="E190" s="43"/>
      <c r="F190" s="43"/>
    </row>
    <row r="191" spans="3:6">
      <c r="C191" s="43"/>
      <c r="D191" s="43"/>
      <c r="E191" s="43"/>
      <c r="F191" s="43"/>
    </row>
    <row r="192" spans="3:6">
      <c r="C192" s="43"/>
      <c r="D192" s="43"/>
      <c r="E192" s="43"/>
      <c r="F192" s="43"/>
    </row>
    <row r="193" spans="3:6">
      <c r="C193" s="43"/>
      <c r="D193" s="43"/>
      <c r="E193" s="43"/>
      <c r="F193" s="43"/>
    </row>
    <row r="194" spans="3:6">
      <c r="C194" s="43"/>
      <c r="D194" s="43"/>
      <c r="E194" s="43"/>
      <c r="F194" s="43"/>
    </row>
    <row r="195" spans="3:6">
      <c r="C195" s="43"/>
      <c r="D195" s="43"/>
      <c r="E195" s="43"/>
      <c r="F195" s="43"/>
    </row>
    <row r="196" spans="3:6">
      <c r="C196" s="43"/>
      <c r="D196" s="43"/>
      <c r="E196" s="43"/>
      <c r="F196" s="43"/>
    </row>
    <row r="197" spans="3:6">
      <c r="C197" s="43"/>
      <c r="D197" s="43"/>
      <c r="E197" s="43"/>
      <c r="F197" s="43"/>
    </row>
    <row r="198" spans="3:6">
      <c r="C198" s="43"/>
      <c r="D198" s="43"/>
      <c r="E198" s="43"/>
      <c r="F198" s="43"/>
    </row>
    <row r="199" spans="3:6">
      <c r="C199" s="43"/>
      <c r="D199" s="43"/>
      <c r="E199" s="43"/>
      <c r="F199" s="43"/>
    </row>
    <row r="200" spans="3:6">
      <c r="C200" s="43"/>
      <c r="D200" s="43"/>
      <c r="E200" s="43"/>
      <c r="F200" s="43"/>
    </row>
    <row r="201" spans="3:6">
      <c r="C201" s="43"/>
      <c r="D201" s="43"/>
      <c r="E201" s="43"/>
      <c r="F201" s="43"/>
    </row>
    <row r="202" spans="3:6">
      <c r="C202" s="43"/>
      <c r="D202" s="43"/>
      <c r="E202" s="43"/>
      <c r="F202" s="43"/>
    </row>
    <row r="203" spans="3:6">
      <c r="C203" s="43"/>
      <c r="D203" s="43"/>
      <c r="E203" s="43"/>
      <c r="F203" s="43"/>
    </row>
    <row r="204" spans="3:6">
      <c r="C204" s="43"/>
      <c r="D204" s="43"/>
      <c r="E204" s="43"/>
      <c r="F204" s="43"/>
    </row>
    <row r="205" spans="3:6">
      <c r="C205" s="43"/>
      <c r="D205" s="43"/>
      <c r="E205" s="43"/>
      <c r="F205" s="43"/>
    </row>
    <row r="206" spans="3:6">
      <c r="C206" s="43"/>
      <c r="D206" s="43"/>
      <c r="E206" s="43"/>
      <c r="F206" s="43"/>
    </row>
    <row r="207" spans="3:6">
      <c r="C207" s="43"/>
      <c r="D207" s="43"/>
      <c r="E207" s="43"/>
      <c r="F207" s="43"/>
    </row>
    <row r="208" spans="3:6">
      <c r="C208" s="43"/>
      <c r="D208" s="43"/>
      <c r="E208" s="43"/>
      <c r="F208" s="43"/>
    </row>
    <row r="209" spans="3:6">
      <c r="C209" s="43"/>
      <c r="D209" s="43"/>
      <c r="E209" s="43"/>
      <c r="F209" s="43"/>
    </row>
  </sheetData>
  <dataConsolidate/>
  <mergeCells count="6">
    <mergeCell ref="C6:C7"/>
    <mergeCell ref="A6:A7"/>
    <mergeCell ref="A1:F1"/>
    <mergeCell ref="A3:F3"/>
    <mergeCell ref="D6:D7"/>
    <mergeCell ref="B6:B7"/>
  </mergeCells>
  <phoneticPr fontId="5" type="noConversion"/>
  <pageMargins left="0.73622047199999996" right="0.23622047244094499" top="0.74803149606299202" bottom="0.74803149606299202" header="0.31496062992126" footer="0.31496062992126"/>
  <pageSetup paperSize="9" orientation="portrait" r:id="rId1"/>
  <headerFooter alignWithMargins="0">
    <oddHeader xml:space="preserve">&amp;R
</oddHeader>
    <oddFooter>&amp;RԲյուջե 2025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36"/>
  <sheetViews>
    <sheetView showGridLines="0" zoomScale="120" workbookViewId="0">
      <selection activeCell="M26" sqref="M26"/>
    </sheetView>
  </sheetViews>
  <sheetFormatPr defaultRowHeight="15"/>
  <cols>
    <col min="1" max="1" width="5.140625" style="129" customWidth="1"/>
    <col min="2" max="2" width="6.42578125" style="6" customWidth="1"/>
    <col min="3" max="3" width="5.85546875" style="7" customWidth="1"/>
    <col min="4" max="4" width="5.7109375" style="8" customWidth="1"/>
    <col min="5" max="5" width="44.28515625" style="17" customWidth="1"/>
    <col min="6" max="6" width="13.28515625" style="13" hidden="1" customWidth="1"/>
    <col min="7" max="7" width="11.5703125" style="9" customWidth="1"/>
    <col min="8" max="8" width="9.7109375" style="9" customWidth="1"/>
    <col min="9" max="9" width="10" style="9" customWidth="1"/>
    <col min="10" max="16384" width="9.140625" style="9"/>
  </cols>
  <sheetData>
    <row r="1" spans="1:14">
      <c r="A1" s="335" t="s">
        <v>881</v>
      </c>
      <c r="B1" s="335"/>
      <c r="C1" s="335"/>
      <c r="D1" s="335"/>
      <c r="E1" s="335"/>
      <c r="F1" s="335"/>
      <c r="G1" s="335"/>
      <c r="H1" s="335"/>
      <c r="I1" s="335"/>
    </row>
    <row r="2" spans="1:14">
      <c r="A2" s="282"/>
      <c r="B2" s="282"/>
      <c r="C2" s="282"/>
      <c r="D2" s="282"/>
      <c r="E2" s="282"/>
      <c r="F2" s="282"/>
      <c r="G2" s="282"/>
      <c r="H2" s="282"/>
      <c r="I2" s="282"/>
    </row>
    <row r="3" spans="1:14" ht="31.5" customHeight="1">
      <c r="A3" s="340" t="s">
        <v>615</v>
      </c>
      <c r="B3" s="340"/>
      <c r="C3" s="340"/>
      <c r="D3" s="340"/>
      <c r="E3" s="340"/>
      <c r="F3" s="340"/>
      <c r="G3" s="340"/>
      <c r="H3" s="340"/>
      <c r="I3" s="340"/>
    </row>
    <row r="4" spans="1:14">
      <c r="A4" s="136" t="s">
        <v>614</v>
      </c>
      <c r="B4" s="32"/>
      <c r="C4" s="33"/>
      <c r="D4" s="33"/>
      <c r="E4" s="34"/>
      <c r="F4" s="30"/>
      <c r="G4" s="30"/>
    </row>
    <row r="5" spans="1:14">
      <c r="B5" s="10"/>
      <c r="C5" s="11"/>
      <c r="D5" s="11"/>
      <c r="E5" s="12"/>
      <c r="H5" s="341" t="s">
        <v>616</v>
      </c>
      <c r="I5" s="341"/>
    </row>
    <row r="6" spans="1:14" s="14" customFormat="1">
      <c r="A6" s="342" t="s">
        <v>612</v>
      </c>
      <c r="B6" s="347" t="s">
        <v>310</v>
      </c>
      <c r="C6" s="337" t="s">
        <v>876</v>
      </c>
      <c r="D6" s="337" t="s">
        <v>877</v>
      </c>
      <c r="E6" s="343" t="s">
        <v>613</v>
      </c>
      <c r="F6" s="344" t="s">
        <v>875</v>
      </c>
      <c r="G6" s="345" t="s">
        <v>617</v>
      </c>
      <c r="H6" s="339" t="s">
        <v>751</v>
      </c>
      <c r="I6" s="339"/>
    </row>
    <row r="7" spans="1:14" s="15" customFormat="1" ht="24">
      <c r="A7" s="342"/>
      <c r="B7" s="338"/>
      <c r="C7" s="338"/>
      <c r="D7" s="338"/>
      <c r="E7" s="343"/>
      <c r="F7" s="344"/>
      <c r="G7" s="346"/>
      <c r="H7" s="51" t="s">
        <v>866</v>
      </c>
      <c r="I7" s="51" t="s">
        <v>867</v>
      </c>
    </row>
    <row r="8" spans="1:14" s="36" customFormat="1">
      <c r="A8" s="52">
        <v>1</v>
      </c>
      <c r="B8" s="52">
        <v>2</v>
      </c>
      <c r="C8" s="52">
        <v>3</v>
      </c>
      <c r="D8" s="52">
        <v>4</v>
      </c>
      <c r="E8" s="52">
        <v>5</v>
      </c>
      <c r="F8" s="52"/>
      <c r="G8" s="52">
        <v>6</v>
      </c>
      <c r="H8" s="52">
        <v>7</v>
      </c>
      <c r="I8" s="52">
        <v>8</v>
      </c>
    </row>
    <row r="9" spans="1:14" s="39" customFormat="1" ht="16.5" customHeight="1">
      <c r="A9" s="53">
        <v>2000</v>
      </c>
      <c r="B9" s="54" t="s">
        <v>878</v>
      </c>
      <c r="C9" s="55" t="s">
        <v>879</v>
      </c>
      <c r="D9" s="56" t="s">
        <v>879</v>
      </c>
      <c r="E9" s="137" t="s">
        <v>313</v>
      </c>
      <c r="F9" s="50"/>
      <c r="G9" s="162">
        <f>SUM(G10,G35,G55,G67,G113,G127,G142,G164,G187,G210,G234)</f>
        <v>968094.5</v>
      </c>
      <c r="H9" s="162">
        <f>SUM(H10,H35,H55,H67,H113,H127,H142,H164,H187,H210,H234)</f>
        <v>646961.5</v>
      </c>
      <c r="I9" s="162">
        <f>SUM(I10,I35,,I67,I113,I127,I142,I164,I187,I210,I231)</f>
        <v>321133</v>
      </c>
    </row>
    <row r="10" spans="1:14" s="38" customFormat="1" ht="24.75" customHeight="1">
      <c r="A10" s="130">
        <v>2100</v>
      </c>
      <c r="B10" s="52" t="s">
        <v>662</v>
      </c>
      <c r="C10" s="52" t="s">
        <v>596</v>
      </c>
      <c r="D10" s="52" t="s">
        <v>596</v>
      </c>
      <c r="E10" s="138" t="s">
        <v>153</v>
      </c>
      <c r="F10" s="57" t="s">
        <v>887</v>
      </c>
      <c r="G10" s="162">
        <f t="shared" ref="G10:G54" si="0">SUM(H10:I10)</f>
        <v>192511</v>
      </c>
      <c r="H10" s="162">
        <f>SUM(H11+H21+H26)</f>
        <v>191511</v>
      </c>
      <c r="I10" s="162">
        <f>SUM(I11)</f>
        <v>1000</v>
      </c>
    </row>
    <row r="11" spans="1:14" s="16" customFormat="1" ht="48.75" customHeight="1">
      <c r="A11" s="130">
        <v>2110</v>
      </c>
      <c r="B11" s="52" t="s">
        <v>662</v>
      </c>
      <c r="C11" s="52" t="s">
        <v>597</v>
      </c>
      <c r="D11" s="52" t="s">
        <v>596</v>
      </c>
      <c r="E11" s="60" t="s">
        <v>339</v>
      </c>
      <c r="F11" s="61" t="s">
        <v>888</v>
      </c>
      <c r="G11" s="162">
        <f t="shared" si="0"/>
        <v>184795</v>
      </c>
      <c r="H11" s="162">
        <f>SUM(H12:H14)</f>
        <v>183795</v>
      </c>
      <c r="I11" s="162">
        <f>SUM(I12:I14)</f>
        <v>1000</v>
      </c>
    </row>
    <row r="12" spans="1:14" ht="24.75" customHeight="1">
      <c r="A12" s="130">
        <v>2111</v>
      </c>
      <c r="B12" s="131" t="s">
        <v>662</v>
      </c>
      <c r="C12" s="131" t="s">
        <v>597</v>
      </c>
      <c r="D12" s="131" t="s">
        <v>597</v>
      </c>
      <c r="E12" s="59" t="s">
        <v>311</v>
      </c>
      <c r="F12" s="62" t="s">
        <v>889</v>
      </c>
      <c r="G12" s="163">
        <f>SUM(H12:I12)</f>
        <v>184795</v>
      </c>
      <c r="H12" s="163">
        <v>183795</v>
      </c>
      <c r="I12" s="163">
        <v>1000</v>
      </c>
      <c r="J12" s="30"/>
      <c r="K12" s="30"/>
      <c r="L12" s="30"/>
      <c r="M12" s="30"/>
      <c r="N12" s="30"/>
    </row>
    <row r="13" spans="1:14" ht="25.5" hidden="1" customHeight="1">
      <c r="A13" s="130">
        <v>2112</v>
      </c>
      <c r="B13" s="131" t="s">
        <v>662</v>
      </c>
      <c r="C13" s="131" t="s">
        <v>597</v>
      </c>
      <c r="D13" s="131" t="s">
        <v>598</v>
      </c>
      <c r="E13" s="59" t="s">
        <v>890</v>
      </c>
      <c r="F13" s="62" t="s">
        <v>891</v>
      </c>
      <c r="G13" s="162">
        <f t="shared" si="0"/>
        <v>0</v>
      </c>
      <c r="H13" s="162"/>
      <c r="I13" s="162"/>
    </row>
    <row r="14" spans="1:14" ht="13.5" hidden="1" customHeight="1">
      <c r="A14" s="130">
        <v>2113</v>
      </c>
      <c r="B14" s="131" t="s">
        <v>662</v>
      </c>
      <c r="C14" s="131" t="s">
        <v>597</v>
      </c>
      <c r="D14" s="131" t="s">
        <v>450</v>
      </c>
      <c r="E14" s="59" t="s">
        <v>893</v>
      </c>
      <c r="F14" s="62" t="s">
        <v>894</v>
      </c>
      <c r="G14" s="162">
        <f t="shared" si="0"/>
        <v>0</v>
      </c>
      <c r="H14" s="162"/>
      <c r="I14" s="162"/>
    </row>
    <row r="15" spans="1:14" ht="15" hidden="1" customHeight="1">
      <c r="A15" s="130">
        <v>2120</v>
      </c>
      <c r="B15" s="52" t="s">
        <v>662</v>
      </c>
      <c r="C15" s="52" t="s">
        <v>598</v>
      </c>
      <c r="D15" s="52" t="s">
        <v>596</v>
      </c>
      <c r="E15" s="60" t="s">
        <v>340</v>
      </c>
      <c r="F15" s="63" t="s">
        <v>897</v>
      </c>
      <c r="G15" s="162">
        <f t="shared" si="0"/>
        <v>0</v>
      </c>
      <c r="H15" s="162">
        <f>SUM(H16:H17)</f>
        <v>0</v>
      </c>
      <c r="I15" s="162">
        <f>SUM(I16:I17)</f>
        <v>0</v>
      </c>
    </row>
    <row r="16" spans="1:14" ht="17.25" hidden="1" customHeight="1">
      <c r="A16" s="130">
        <v>2121</v>
      </c>
      <c r="B16" s="131" t="s">
        <v>662</v>
      </c>
      <c r="C16" s="131" t="s">
        <v>598</v>
      </c>
      <c r="D16" s="131" t="s">
        <v>597</v>
      </c>
      <c r="E16" s="64" t="s">
        <v>312</v>
      </c>
      <c r="F16" s="62" t="s">
        <v>898</v>
      </c>
      <c r="G16" s="162">
        <f t="shared" si="0"/>
        <v>0</v>
      </c>
      <c r="H16" s="162"/>
      <c r="I16" s="162"/>
    </row>
    <row r="17" spans="1:12" ht="25.5" hidden="1" customHeight="1">
      <c r="A17" s="130">
        <v>2122</v>
      </c>
      <c r="B17" s="131" t="s">
        <v>662</v>
      </c>
      <c r="C17" s="131" t="s">
        <v>598</v>
      </c>
      <c r="D17" s="131" t="s">
        <v>598</v>
      </c>
      <c r="E17" s="59" t="s">
        <v>899</v>
      </c>
      <c r="F17" s="62" t="s">
        <v>900</v>
      </c>
      <c r="G17" s="162">
        <f t="shared" si="0"/>
        <v>0</v>
      </c>
      <c r="H17" s="162"/>
      <c r="I17" s="162"/>
    </row>
    <row r="18" spans="1:12" ht="16.5" hidden="1" customHeight="1">
      <c r="A18" s="130">
        <v>2130</v>
      </c>
      <c r="B18" s="52" t="s">
        <v>662</v>
      </c>
      <c r="C18" s="52" t="s">
        <v>450</v>
      </c>
      <c r="D18" s="52" t="s">
        <v>596</v>
      </c>
      <c r="E18" s="60" t="s">
        <v>341</v>
      </c>
      <c r="F18" s="65" t="s">
        <v>901</v>
      </c>
      <c r="G18" s="162">
        <f t="shared" si="0"/>
        <v>0</v>
      </c>
      <c r="H18" s="162">
        <v>0</v>
      </c>
      <c r="I18" s="162">
        <f>SUM(I19:I21)</f>
        <v>0</v>
      </c>
    </row>
    <row r="19" spans="1:12" ht="25.5" hidden="1" customHeight="1">
      <c r="A19" s="130">
        <v>2131</v>
      </c>
      <c r="B19" s="131" t="s">
        <v>662</v>
      </c>
      <c r="C19" s="131" t="s">
        <v>450</v>
      </c>
      <c r="D19" s="131" t="s">
        <v>597</v>
      </c>
      <c r="E19" s="59" t="s">
        <v>902</v>
      </c>
      <c r="F19" s="62" t="s">
        <v>903</v>
      </c>
      <c r="G19" s="162">
        <f t="shared" si="0"/>
        <v>0</v>
      </c>
      <c r="H19" s="162"/>
      <c r="I19" s="162"/>
    </row>
    <row r="20" spans="1:12" ht="25.5" hidden="1" customHeight="1">
      <c r="A20" s="130">
        <v>2132</v>
      </c>
      <c r="B20" s="131" t="s">
        <v>662</v>
      </c>
      <c r="C20" s="131">
        <v>3</v>
      </c>
      <c r="D20" s="131">
        <v>2</v>
      </c>
      <c r="E20" s="59" t="s">
        <v>904</v>
      </c>
      <c r="F20" s="62" t="s">
        <v>905</v>
      </c>
      <c r="G20" s="162">
        <f t="shared" si="0"/>
        <v>0</v>
      </c>
      <c r="H20" s="162"/>
      <c r="I20" s="162"/>
    </row>
    <row r="21" spans="1:12" ht="12" customHeight="1">
      <c r="A21" s="130">
        <v>2133</v>
      </c>
      <c r="B21" s="131" t="s">
        <v>662</v>
      </c>
      <c r="C21" s="131">
        <v>3</v>
      </c>
      <c r="D21" s="131">
        <v>3</v>
      </c>
      <c r="E21" s="59" t="s">
        <v>906</v>
      </c>
      <c r="F21" s="62" t="s">
        <v>907</v>
      </c>
      <c r="G21" s="162">
        <f t="shared" si="0"/>
        <v>3516</v>
      </c>
      <c r="H21" s="162">
        <v>3516</v>
      </c>
      <c r="I21" s="162">
        <f>SUM(I22)</f>
        <v>0</v>
      </c>
    </row>
    <row r="22" spans="1:12" ht="28.5" hidden="1">
      <c r="A22" s="130">
        <v>2140</v>
      </c>
      <c r="B22" s="52" t="s">
        <v>662</v>
      </c>
      <c r="C22" s="52">
        <v>4</v>
      </c>
      <c r="D22" s="52">
        <v>0</v>
      </c>
      <c r="E22" s="60" t="s">
        <v>342</v>
      </c>
      <c r="F22" s="61" t="s">
        <v>908</v>
      </c>
      <c r="G22" s="162">
        <f t="shared" si="0"/>
        <v>0</v>
      </c>
      <c r="H22" s="162">
        <f>SUM(H23)</f>
        <v>0</v>
      </c>
      <c r="I22" s="162">
        <f>SUM(I23)</f>
        <v>0</v>
      </c>
    </row>
    <row r="23" spans="1:12" ht="15" hidden="1" customHeight="1">
      <c r="A23" s="130">
        <v>2141</v>
      </c>
      <c r="B23" s="131" t="s">
        <v>662</v>
      </c>
      <c r="C23" s="131">
        <v>4</v>
      </c>
      <c r="D23" s="131">
        <v>1</v>
      </c>
      <c r="E23" s="59" t="s">
        <v>909</v>
      </c>
      <c r="F23" s="66" t="s">
        <v>910</v>
      </c>
      <c r="G23" s="162">
        <f t="shared" si="0"/>
        <v>0</v>
      </c>
      <c r="H23" s="162"/>
      <c r="I23" s="162"/>
    </row>
    <row r="24" spans="1:12" ht="36" hidden="1" customHeight="1">
      <c r="A24" s="130">
        <v>2150</v>
      </c>
      <c r="B24" s="52" t="s">
        <v>662</v>
      </c>
      <c r="C24" s="52">
        <v>5</v>
      </c>
      <c r="D24" s="52">
        <v>0</v>
      </c>
      <c r="E24" s="60" t="s">
        <v>343</v>
      </c>
      <c r="F24" s="61" t="s">
        <v>911</v>
      </c>
      <c r="G24" s="162">
        <f t="shared" si="0"/>
        <v>0</v>
      </c>
      <c r="H24" s="162">
        <f>SUM(H25)</f>
        <v>0</v>
      </c>
      <c r="I24" s="162">
        <f>SUM(I25)</f>
        <v>0</v>
      </c>
    </row>
    <row r="25" spans="1:12" ht="24.75" hidden="1" customHeight="1">
      <c r="A25" s="130">
        <v>2151</v>
      </c>
      <c r="B25" s="131" t="s">
        <v>662</v>
      </c>
      <c r="C25" s="131">
        <v>5</v>
      </c>
      <c r="D25" s="131">
        <v>1</v>
      </c>
      <c r="E25" s="59" t="s">
        <v>912</v>
      </c>
      <c r="F25" s="66" t="s">
        <v>913</v>
      </c>
      <c r="G25" s="162">
        <f t="shared" si="0"/>
        <v>0</v>
      </c>
      <c r="H25" s="162"/>
      <c r="I25" s="162">
        <v>0</v>
      </c>
    </row>
    <row r="26" spans="1:12" ht="34.5" customHeight="1">
      <c r="A26" s="130">
        <v>2160</v>
      </c>
      <c r="B26" s="52" t="s">
        <v>662</v>
      </c>
      <c r="C26" s="52">
        <v>6</v>
      </c>
      <c r="D26" s="52">
        <v>0</v>
      </c>
      <c r="E26" s="60" t="s">
        <v>344</v>
      </c>
      <c r="F26" s="61" t="s">
        <v>914</v>
      </c>
      <c r="G26" s="162">
        <f t="shared" si="0"/>
        <v>4200</v>
      </c>
      <c r="H26" s="162">
        <f>SUM(H27)</f>
        <v>4200</v>
      </c>
      <c r="I26" s="162">
        <f>SUM(I27)</f>
        <v>0</v>
      </c>
    </row>
    <row r="27" spans="1:12" ht="24" customHeight="1">
      <c r="A27" s="130">
        <v>2161</v>
      </c>
      <c r="B27" s="131" t="s">
        <v>662</v>
      </c>
      <c r="C27" s="131">
        <v>6</v>
      </c>
      <c r="D27" s="131">
        <v>1</v>
      </c>
      <c r="E27" s="59" t="s">
        <v>915</v>
      </c>
      <c r="F27" s="62" t="s">
        <v>916</v>
      </c>
      <c r="G27" s="162">
        <f t="shared" si="0"/>
        <v>4200</v>
      </c>
      <c r="H27" s="162">
        <v>4200</v>
      </c>
      <c r="I27" s="162">
        <v>0</v>
      </c>
    </row>
    <row r="28" spans="1:12" ht="1.5" hidden="1" customHeight="1">
      <c r="A28" s="130">
        <v>2170</v>
      </c>
      <c r="B28" s="52" t="s">
        <v>662</v>
      </c>
      <c r="C28" s="52">
        <v>7</v>
      </c>
      <c r="D28" s="52">
        <v>0</v>
      </c>
      <c r="E28" s="60" t="s">
        <v>345</v>
      </c>
      <c r="F28" s="62"/>
      <c r="G28" s="162">
        <f t="shared" si="0"/>
        <v>0</v>
      </c>
      <c r="H28" s="162">
        <f>SUM(H30)</f>
        <v>0</v>
      </c>
      <c r="I28" s="162">
        <f>SUM(I30)</f>
        <v>0</v>
      </c>
    </row>
    <row r="29" spans="1:12" hidden="1">
      <c r="A29" s="130">
        <v>2171</v>
      </c>
      <c r="B29" s="131" t="s">
        <v>662</v>
      </c>
      <c r="C29" s="131">
        <v>7</v>
      </c>
      <c r="D29" s="131">
        <v>1</v>
      </c>
      <c r="E29" s="59" t="s">
        <v>745</v>
      </c>
      <c r="F29" s="62"/>
      <c r="G29" s="162">
        <f t="shared" si="0"/>
        <v>0</v>
      </c>
      <c r="H29" s="162"/>
      <c r="I29" s="162"/>
    </row>
    <row r="30" spans="1:12" ht="38.25" hidden="1" customHeight="1">
      <c r="A30" s="130">
        <v>2180</v>
      </c>
      <c r="B30" s="52" t="s">
        <v>662</v>
      </c>
      <c r="C30" s="52">
        <v>8</v>
      </c>
      <c r="D30" s="52">
        <v>0</v>
      </c>
      <c r="E30" s="60" t="s">
        <v>346</v>
      </c>
      <c r="F30" s="61" t="s">
        <v>917</v>
      </c>
      <c r="G30" s="162">
        <f t="shared" si="0"/>
        <v>0</v>
      </c>
      <c r="H30" s="162">
        <f>SUM(H31)</f>
        <v>0</v>
      </c>
      <c r="I30" s="162">
        <f>SUM(I31)</f>
        <v>0</v>
      </c>
    </row>
    <row r="31" spans="1:12" ht="37.5" hidden="1" customHeight="1">
      <c r="A31" s="130">
        <v>2181</v>
      </c>
      <c r="B31" s="131" t="s">
        <v>662</v>
      </c>
      <c r="C31" s="131">
        <v>8</v>
      </c>
      <c r="D31" s="131">
        <v>1</v>
      </c>
      <c r="E31" s="59" t="s">
        <v>346</v>
      </c>
      <c r="F31" s="66" t="s">
        <v>918</v>
      </c>
      <c r="G31" s="162">
        <f t="shared" si="0"/>
        <v>0</v>
      </c>
      <c r="H31" s="162">
        <v>0</v>
      </c>
      <c r="I31" s="162">
        <f>SUM(I33:I35)</f>
        <v>0</v>
      </c>
      <c r="L31" s="173"/>
    </row>
    <row r="32" spans="1:12" hidden="1">
      <c r="A32" s="130">
        <v>2182</v>
      </c>
      <c r="B32" s="131" t="s">
        <v>662</v>
      </c>
      <c r="C32" s="131">
        <v>8</v>
      </c>
      <c r="D32" s="131">
        <v>1</v>
      </c>
      <c r="E32" s="59" t="s">
        <v>536</v>
      </c>
      <c r="F32" s="66"/>
      <c r="G32" s="162">
        <f t="shared" si="0"/>
        <v>0</v>
      </c>
      <c r="H32" s="162"/>
      <c r="I32" s="162"/>
    </row>
    <row r="33" spans="1:9" ht="15" hidden="1" customHeight="1">
      <c r="A33" s="130">
        <v>2183</v>
      </c>
      <c r="B33" s="131" t="s">
        <v>662</v>
      </c>
      <c r="C33" s="131">
        <v>8</v>
      </c>
      <c r="D33" s="131">
        <v>1</v>
      </c>
      <c r="E33" s="59" t="s">
        <v>537</v>
      </c>
      <c r="F33" s="66"/>
      <c r="G33" s="162">
        <f t="shared" si="0"/>
        <v>0</v>
      </c>
      <c r="H33" s="162"/>
      <c r="I33" s="162"/>
    </row>
    <row r="34" spans="1:9" ht="24" hidden="1">
      <c r="A34" s="130">
        <v>2184</v>
      </c>
      <c r="B34" s="131" t="s">
        <v>662</v>
      </c>
      <c r="C34" s="131">
        <v>8</v>
      </c>
      <c r="D34" s="131">
        <v>1</v>
      </c>
      <c r="E34" s="59" t="s">
        <v>542</v>
      </c>
      <c r="F34" s="66"/>
      <c r="G34" s="162">
        <f t="shared" si="0"/>
        <v>0</v>
      </c>
      <c r="H34" s="162"/>
      <c r="I34" s="162"/>
    </row>
    <row r="35" spans="1:9" s="38" customFormat="1" ht="27" customHeight="1">
      <c r="A35" s="130">
        <v>2200</v>
      </c>
      <c r="B35" s="52" t="s">
        <v>663</v>
      </c>
      <c r="C35" s="52">
        <v>0</v>
      </c>
      <c r="D35" s="52">
        <v>0</v>
      </c>
      <c r="E35" s="138" t="s">
        <v>150</v>
      </c>
      <c r="F35" s="67" t="s">
        <v>919</v>
      </c>
      <c r="G35" s="162">
        <f t="shared" si="0"/>
        <v>200</v>
      </c>
      <c r="H35" s="162">
        <f>SUM(H39+H44+H57)</f>
        <v>200</v>
      </c>
      <c r="I35" s="162">
        <f>SUM(I39+I41+I44+I46)</f>
        <v>0</v>
      </c>
    </row>
    <row r="36" spans="1:9" ht="15.75" customHeight="1">
      <c r="A36" s="130">
        <v>2210</v>
      </c>
      <c r="B36" s="52" t="s">
        <v>663</v>
      </c>
      <c r="C36" s="131">
        <v>1</v>
      </c>
      <c r="D36" s="131">
        <v>0</v>
      </c>
      <c r="E36" s="60" t="s">
        <v>347</v>
      </c>
      <c r="F36" s="68" t="s">
        <v>920</v>
      </c>
      <c r="G36" s="162">
        <v>0</v>
      </c>
      <c r="H36" s="162">
        <v>0</v>
      </c>
      <c r="I36" s="162">
        <f>SUM(I37)</f>
        <v>0</v>
      </c>
    </row>
    <row r="37" spans="1:9" ht="0.75" hidden="1" customHeight="1">
      <c r="A37" s="130">
        <v>2211</v>
      </c>
      <c r="B37" s="131" t="s">
        <v>663</v>
      </c>
      <c r="C37" s="131">
        <v>1</v>
      </c>
      <c r="D37" s="131">
        <v>1</v>
      </c>
      <c r="E37" s="59" t="s">
        <v>921</v>
      </c>
      <c r="F37" s="66" t="s">
        <v>922</v>
      </c>
      <c r="G37" s="162">
        <f t="shared" si="0"/>
        <v>0</v>
      </c>
      <c r="H37" s="162"/>
      <c r="I37" s="162"/>
    </row>
    <row r="38" spans="1:9" ht="0.75" hidden="1" customHeight="1">
      <c r="A38" s="130"/>
      <c r="B38" s="131"/>
      <c r="C38" s="131"/>
      <c r="D38" s="131"/>
      <c r="E38" s="59"/>
      <c r="F38" s="66"/>
      <c r="G38" s="162"/>
      <c r="H38" s="162"/>
      <c r="I38" s="162"/>
    </row>
    <row r="39" spans="1:9" ht="18" customHeight="1">
      <c r="A39" s="130">
        <v>2220</v>
      </c>
      <c r="B39" s="52" t="s">
        <v>663</v>
      </c>
      <c r="C39" s="52">
        <v>2</v>
      </c>
      <c r="D39" s="52">
        <v>0</v>
      </c>
      <c r="E39" s="60" t="s">
        <v>348</v>
      </c>
      <c r="F39" s="68" t="s">
        <v>923</v>
      </c>
      <c r="G39" s="162">
        <f>SUM(H39:I39)</f>
        <v>200</v>
      </c>
      <c r="H39" s="162">
        <v>200</v>
      </c>
      <c r="I39" s="162">
        <v>0</v>
      </c>
    </row>
    <row r="40" spans="1:9" ht="0.75" hidden="1" customHeight="1">
      <c r="A40" s="130">
        <v>2221</v>
      </c>
      <c r="B40" s="131" t="s">
        <v>663</v>
      </c>
      <c r="C40" s="131">
        <v>2</v>
      </c>
      <c r="D40" s="131">
        <v>1</v>
      </c>
      <c r="E40" s="59" t="s">
        <v>924</v>
      </c>
      <c r="F40" s="66" t="s">
        <v>925</v>
      </c>
      <c r="G40" s="162">
        <f t="shared" si="0"/>
        <v>0</v>
      </c>
      <c r="H40" s="162"/>
      <c r="I40" s="162"/>
    </row>
    <row r="41" spans="1:9" ht="13.5" hidden="1" customHeight="1">
      <c r="A41" s="130">
        <v>2221</v>
      </c>
      <c r="B41" s="131" t="s">
        <v>663</v>
      </c>
      <c r="C41" s="131">
        <v>2</v>
      </c>
      <c r="D41" s="131">
        <v>1</v>
      </c>
      <c r="E41" s="59" t="s">
        <v>924</v>
      </c>
      <c r="F41" s="68" t="s">
        <v>926</v>
      </c>
      <c r="G41" s="162">
        <f t="shared" si="0"/>
        <v>150</v>
      </c>
      <c r="H41" s="162">
        <v>150</v>
      </c>
      <c r="I41" s="162">
        <f>SUM(I42)</f>
        <v>0</v>
      </c>
    </row>
    <row r="42" spans="1:9" ht="13.5" hidden="1" customHeight="1">
      <c r="A42" s="130">
        <v>2231</v>
      </c>
      <c r="B42" s="131" t="s">
        <v>663</v>
      </c>
      <c r="C42" s="131">
        <v>3</v>
      </c>
      <c r="D42" s="131">
        <v>1</v>
      </c>
      <c r="E42" s="59" t="s">
        <v>927</v>
      </c>
      <c r="F42" s="66" t="s">
        <v>928</v>
      </c>
      <c r="G42" s="162">
        <f t="shared" si="0"/>
        <v>0</v>
      </c>
      <c r="H42" s="162"/>
      <c r="I42" s="162"/>
    </row>
    <row r="43" spans="1:9" ht="13.5" hidden="1" customHeight="1">
      <c r="A43" s="130">
        <v>2230</v>
      </c>
      <c r="B43" s="52" t="s">
        <v>663</v>
      </c>
      <c r="C43" s="131">
        <v>3</v>
      </c>
      <c r="D43" s="131">
        <v>0</v>
      </c>
      <c r="E43" s="60" t="s">
        <v>349</v>
      </c>
      <c r="F43" s="68" t="s">
        <v>926</v>
      </c>
      <c r="G43" s="162">
        <f>SUM(H43:I43)</f>
        <v>0</v>
      </c>
      <c r="H43" s="162">
        <f>SUM(H44)</f>
        <v>0</v>
      </c>
      <c r="I43" s="162">
        <f>SUM(I44)</f>
        <v>0</v>
      </c>
    </row>
    <row r="44" spans="1:9" ht="36" hidden="1" customHeight="1">
      <c r="A44" s="130">
        <v>2240</v>
      </c>
      <c r="B44" s="52" t="s">
        <v>663</v>
      </c>
      <c r="C44" s="52">
        <v>4</v>
      </c>
      <c r="D44" s="52">
        <v>0</v>
      </c>
      <c r="E44" s="60" t="s">
        <v>354</v>
      </c>
      <c r="F44" s="61" t="s">
        <v>929</v>
      </c>
      <c r="G44" s="162">
        <f t="shared" si="0"/>
        <v>0</v>
      </c>
      <c r="H44" s="162">
        <f>SUM(H45)</f>
        <v>0</v>
      </c>
      <c r="I44" s="162">
        <f>SUM(I45)</f>
        <v>0</v>
      </c>
    </row>
    <row r="45" spans="1:9" ht="28.5" hidden="1">
      <c r="A45" s="130">
        <v>2241</v>
      </c>
      <c r="B45" s="131" t="s">
        <v>663</v>
      </c>
      <c r="C45" s="131">
        <v>4</v>
      </c>
      <c r="D45" s="131">
        <v>1</v>
      </c>
      <c r="E45" s="59" t="s">
        <v>354</v>
      </c>
      <c r="F45" s="66" t="s">
        <v>929</v>
      </c>
      <c r="G45" s="162">
        <f t="shared" si="0"/>
        <v>0</v>
      </c>
      <c r="H45" s="162"/>
      <c r="I45" s="162"/>
    </row>
    <row r="46" spans="1:9" ht="23.25" hidden="1" customHeight="1">
      <c r="A46" s="130">
        <v>2250</v>
      </c>
      <c r="B46" s="52" t="s">
        <v>663</v>
      </c>
      <c r="C46" s="52">
        <v>5</v>
      </c>
      <c r="D46" s="52">
        <v>0</v>
      </c>
      <c r="E46" s="60" t="s">
        <v>355</v>
      </c>
      <c r="F46" s="61" t="s">
        <v>931</v>
      </c>
      <c r="G46" s="162">
        <f>SUM(H46:I46)</f>
        <v>0</v>
      </c>
      <c r="H46" s="162">
        <v>0</v>
      </c>
      <c r="I46" s="162">
        <f>SUM(I48)</f>
        <v>0</v>
      </c>
    </row>
    <row r="47" spans="1:9" ht="0.75" hidden="1" customHeight="1">
      <c r="A47" s="130">
        <v>2251</v>
      </c>
      <c r="B47" s="131" t="s">
        <v>663</v>
      </c>
      <c r="C47" s="131">
        <v>5</v>
      </c>
      <c r="D47" s="131">
        <v>1</v>
      </c>
      <c r="E47" s="59" t="s">
        <v>930</v>
      </c>
      <c r="F47" s="66" t="s">
        <v>932</v>
      </c>
      <c r="G47" s="162">
        <f t="shared" si="0"/>
        <v>0</v>
      </c>
      <c r="H47" s="162"/>
      <c r="I47" s="162"/>
    </row>
    <row r="48" spans="1:9" s="38" customFormat="1" ht="52.5" customHeight="1">
      <c r="A48" s="130">
        <v>2300</v>
      </c>
      <c r="B48" s="52" t="s">
        <v>664</v>
      </c>
      <c r="C48" s="52">
        <v>0</v>
      </c>
      <c r="D48" s="52">
        <v>0</v>
      </c>
      <c r="E48" s="138" t="s">
        <v>149</v>
      </c>
      <c r="F48" s="67" t="s">
        <v>933</v>
      </c>
      <c r="G48" s="162">
        <f t="shared" si="0"/>
        <v>200</v>
      </c>
      <c r="H48" s="162">
        <f>SUM(H49+H53+H56+H59+H61+H63+H65)</f>
        <v>200</v>
      </c>
      <c r="I48" s="162">
        <f>SUM(I49+I53+I56+I59+I61+I63+I65)</f>
        <v>0</v>
      </c>
    </row>
    <row r="49" spans="1:9" ht="16.5" customHeight="1">
      <c r="A49" s="130">
        <v>2310</v>
      </c>
      <c r="B49" s="52" t="s">
        <v>664</v>
      </c>
      <c r="C49" s="52">
        <v>1</v>
      </c>
      <c r="D49" s="52">
        <v>0</v>
      </c>
      <c r="E49" s="60" t="s">
        <v>356</v>
      </c>
      <c r="F49" s="61" t="s">
        <v>935</v>
      </c>
      <c r="G49" s="162">
        <f t="shared" si="0"/>
        <v>0</v>
      </c>
      <c r="H49" s="162">
        <f>SUM(H50:H52)</f>
        <v>0</v>
      </c>
      <c r="I49" s="162">
        <f>SUM(I50:I52)</f>
        <v>0</v>
      </c>
    </row>
    <row r="50" spans="1:9" ht="21.75" hidden="1" customHeight="1">
      <c r="A50" s="130">
        <v>2311</v>
      </c>
      <c r="B50" s="131" t="s">
        <v>664</v>
      </c>
      <c r="C50" s="131">
        <v>1</v>
      </c>
      <c r="D50" s="131">
        <v>1</v>
      </c>
      <c r="E50" s="59" t="s">
        <v>934</v>
      </c>
      <c r="F50" s="66" t="s">
        <v>936</v>
      </c>
      <c r="G50" s="162">
        <f t="shared" si="0"/>
        <v>0</v>
      </c>
      <c r="H50" s="162"/>
      <c r="I50" s="162"/>
    </row>
    <row r="51" spans="1:9" ht="22.5" hidden="1" customHeight="1">
      <c r="A51" s="130">
        <v>2312</v>
      </c>
      <c r="B51" s="131" t="s">
        <v>664</v>
      </c>
      <c r="C51" s="131">
        <v>1</v>
      </c>
      <c r="D51" s="131">
        <v>2</v>
      </c>
      <c r="E51" s="59" t="s">
        <v>438</v>
      </c>
      <c r="F51" s="66"/>
      <c r="G51" s="162">
        <f t="shared" si="0"/>
        <v>0</v>
      </c>
      <c r="H51" s="162"/>
      <c r="I51" s="162"/>
    </row>
    <row r="52" spans="1:9" ht="1.5" hidden="1" customHeight="1">
      <c r="A52" s="130">
        <v>2313</v>
      </c>
      <c r="B52" s="131" t="s">
        <v>664</v>
      </c>
      <c r="C52" s="131">
        <v>1</v>
      </c>
      <c r="D52" s="131">
        <v>3</v>
      </c>
      <c r="E52" s="59" t="s">
        <v>439</v>
      </c>
      <c r="F52" s="66"/>
      <c r="G52" s="162">
        <f t="shared" si="0"/>
        <v>0</v>
      </c>
      <c r="H52" s="162"/>
      <c r="I52" s="162"/>
    </row>
    <row r="53" spans="1:9" ht="15.75" customHeight="1">
      <c r="A53" s="130">
        <v>2320</v>
      </c>
      <c r="B53" s="52" t="s">
        <v>664</v>
      </c>
      <c r="C53" s="52">
        <v>2</v>
      </c>
      <c r="D53" s="52">
        <v>0</v>
      </c>
      <c r="E53" s="60" t="s">
        <v>357</v>
      </c>
      <c r="F53" s="61" t="s">
        <v>937</v>
      </c>
      <c r="G53" s="162">
        <f t="shared" si="0"/>
        <v>200</v>
      </c>
      <c r="H53" s="162">
        <f>SUM(H55)</f>
        <v>200</v>
      </c>
      <c r="I53" s="162">
        <v>0</v>
      </c>
    </row>
    <row r="54" spans="1:9" ht="15.75" hidden="1" customHeight="1">
      <c r="A54" s="130">
        <v>2321</v>
      </c>
      <c r="B54" s="131" t="s">
        <v>664</v>
      </c>
      <c r="C54" s="131">
        <v>2</v>
      </c>
      <c r="D54" s="131">
        <v>1</v>
      </c>
      <c r="E54" s="59" t="s">
        <v>440</v>
      </c>
      <c r="F54" s="66" t="s">
        <v>938</v>
      </c>
      <c r="G54" s="162">
        <f t="shared" si="0"/>
        <v>0</v>
      </c>
      <c r="H54" s="162"/>
      <c r="I54" s="162"/>
    </row>
    <row r="55" spans="1:9" ht="23.25" customHeight="1">
      <c r="A55" s="130">
        <v>2321</v>
      </c>
      <c r="B55" s="131" t="s">
        <v>664</v>
      </c>
      <c r="C55" s="131">
        <v>2</v>
      </c>
      <c r="D55" s="131">
        <v>1</v>
      </c>
      <c r="E55" s="157" t="s">
        <v>775</v>
      </c>
      <c r="F55" s="66"/>
      <c r="G55" s="162">
        <f>SUM(H55+I55)</f>
        <v>200</v>
      </c>
      <c r="H55" s="162">
        <v>200</v>
      </c>
      <c r="I55" s="162">
        <v>0</v>
      </c>
    </row>
    <row r="56" spans="1:9" ht="0.75" hidden="1" customHeight="1">
      <c r="A56" s="130">
        <v>2330</v>
      </c>
      <c r="B56" s="52" t="s">
        <v>664</v>
      </c>
      <c r="C56" s="52">
        <v>3</v>
      </c>
      <c r="D56" s="52">
        <v>0</v>
      </c>
      <c r="E56" s="60" t="s">
        <v>358</v>
      </c>
      <c r="F56" s="61" t="s">
        <v>939</v>
      </c>
      <c r="G56" s="162">
        <f t="shared" ref="G56:G108" si="1">SUM(H56:I56)</f>
        <v>0</v>
      </c>
      <c r="H56" s="162">
        <f>SUM(H57:H58)</f>
        <v>0</v>
      </c>
      <c r="I56" s="162">
        <f>SUM(I57:I58)</f>
        <v>0</v>
      </c>
    </row>
    <row r="57" spans="1:9" hidden="1">
      <c r="A57" s="130">
        <v>2331</v>
      </c>
      <c r="B57" s="131" t="s">
        <v>664</v>
      </c>
      <c r="C57" s="131">
        <v>3</v>
      </c>
      <c r="D57" s="131">
        <v>1</v>
      </c>
      <c r="E57" s="59" t="s">
        <v>940</v>
      </c>
      <c r="F57" s="66" t="s">
        <v>941</v>
      </c>
      <c r="G57" s="162">
        <f t="shared" si="1"/>
        <v>0</v>
      </c>
      <c r="H57" s="162"/>
      <c r="I57" s="162"/>
    </row>
    <row r="58" spans="1:9" ht="1.5" hidden="1" customHeight="1">
      <c r="A58" s="130">
        <v>2332</v>
      </c>
      <c r="B58" s="131" t="s">
        <v>664</v>
      </c>
      <c r="C58" s="131">
        <v>3</v>
      </c>
      <c r="D58" s="131">
        <v>2</v>
      </c>
      <c r="E58" s="59" t="s">
        <v>441</v>
      </c>
      <c r="F58" s="66"/>
      <c r="G58" s="162">
        <f t="shared" si="1"/>
        <v>0</v>
      </c>
      <c r="H58" s="162"/>
      <c r="I58" s="162"/>
    </row>
    <row r="59" spans="1:9" ht="18" customHeight="1">
      <c r="A59" s="130">
        <v>2340</v>
      </c>
      <c r="B59" s="52" t="s">
        <v>664</v>
      </c>
      <c r="C59" s="52">
        <v>4</v>
      </c>
      <c r="D59" s="52">
        <v>0</v>
      </c>
      <c r="E59" s="60" t="s">
        <v>442</v>
      </c>
      <c r="F59" s="66"/>
      <c r="G59" s="162">
        <f t="shared" si="1"/>
        <v>0</v>
      </c>
      <c r="H59" s="162">
        <f>SUM(H60)</f>
        <v>0</v>
      </c>
      <c r="I59" s="162">
        <f>SUM(I60)</f>
        <v>0</v>
      </c>
    </row>
    <row r="60" spans="1:9" ht="19.5" hidden="1" customHeight="1">
      <c r="A60" s="130">
        <v>2341</v>
      </c>
      <c r="B60" s="131" t="s">
        <v>664</v>
      </c>
      <c r="C60" s="131">
        <v>4</v>
      </c>
      <c r="D60" s="131">
        <v>1</v>
      </c>
      <c r="E60" s="59" t="s">
        <v>442</v>
      </c>
      <c r="F60" s="66"/>
      <c r="G60" s="162">
        <f t="shared" si="1"/>
        <v>0</v>
      </c>
      <c r="H60" s="162"/>
      <c r="I60" s="162"/>
    </row>
    <row r="61" spans="1:9" ht="16.5" customHeight="1">
      <c r="A61" s="130">
        <v>2350</v>
      </c>
      <c r="B61" s="52" t="s">
        <v>664</v>
      </c>
      <c r="C61" s="52">
        <v>5</v>
      </c>
      <c r="D61" s="52">
        <v>0</v>
      </c>
      <c r="E61" s="60" t="s">
        <v>1086</v>
      </c>
      <c r="F61" s="61" t="s">
        <v>942</v>
      </c>
      <c r="G61" s="162">
        <f t="shared" si="1"/>
        <v>0</v>
      </c>
      <c r="H61" s="162">
        <f>SUM(H62)</f>
        <v>0</v>
      </c>
      <c r="I61" s="162">
        <f>SUM(I62)</f>
        <v>0</v>
      </c>
    </row>
    <row r="62" spans="1:9" ht="0.75" hidden="1" customHeight="1">
      <c r="A62" s="130">
        <v>2351</v>
      </c>
      <c r="B62" s="131" t="s">
        <v>664</v>
      </c>
      <c r="C62" s="131">
        <v>5</v>
      </c>
      <c r="D62" s="131">
        <v>1</v>
      </c>
      <c r="E62" s="59" t="s">
        <v>943</v>
      </c>
      <c r="F62" s="66" t="s">
        <v>942</v>
      </c>
      <c r="G62" s="162">
        <f t="shared" si="1"/>
        <v>0</v>
      </c>
      <c r="H62" s="162"/>
      <c r="I62" s="162"/>
    </row>
    <row r="63" spans="1:9" ht="27.75" customHeight="1">
      <c r="A63" s="130">
        <v>2360</v>
      </c>
      <c r="B63" s="52" t="s">
        <v>664</v>
      </c>
      <c r="C63" s="52">
        <v>6</v>
      </c>
      <c r="D63" s="52">
        <v>0</v>
      </c>
      <c r="E63" s="60" t="s">
        <v>1087</v>
      </c>
      <c r="F63" s="61" t="s">
        <v>944</v>
      </c>
      <c r="G63" s="162">
        <f t="shared" si="1"/>
        <v>0</v>
      </c>
      <c r="H63" s="162">
        <f>SUM(H64)</f>
        <v>0</v>
      </c>
      <c r="I63" s="162">
        <f>SUM(I64)</f>
        <v>0</v>
      </c>
    </row>
    <row r="64" spans="1:9" ht="8.25" hidden="1" customHeight="1">
      <c r="A64" s="130">
        <v>2361</v>
      </c>
      <c r="B64" s="131" t="s">
        <v>664</v>
      </c>
      <c r="C64" s="131">
        <v>6</v>
      </c>
      <c r="D64" s="131">
        <v>1</v>
      </c>
      <c r="E64" s="59" t="s">
        <v>560</v>
      </c>
      <c r="F64" s="66" t="s">
        <v>945</v>
      </c>
      <c r="G64" s="162">
        <f t="shared" si="1"/>
        <v>0</v>
      </c>
      <c r="H64" s="162"/>
      <c r="I64" s="162"/>
    </row>
    <row r="65" spans="1:9" ht="27" customHeight="1">
      <c r="A65" s="130">
        <v>2370</v>
      </c>
      <c r="B65" s="52" t="s">
        <v>664</v>
      </c>
      <c r="C65" s="52">
        <v>7</v>
      </c>
      <c r="D65" s="52">
        <v>0</v>
      </c>
      <c r="E65" s="60" t="s">
        <v>1088</v>
      </c>
      <c r="F65" s="61" t="s">
        <v>946</v>
      </c>
      <c r="G65" s="162">
        <f t="shared" si="1"/>
        <v>0</v>
      </c>
      <c r="H65" s="162">
        <f>SUM(H66)</f>
        <v>0</v>
      </c>
      <c r="I65" s="162">
        <f>SUM(I66)</f>
        <v>0</v>
      </c>
    </row>
    <row r="66" spans="1:9" ht="0.75" hidden="1" customHeight="1">
      <c r="A66" s="130">
        <v>2371</v>
      </c>
      <c r="B66" s="131" t="s">
        <v>664</v>
      </c>
      <c r="C66" s="131">
        <v>7</v>
      </c>
      <c r="D66" s="131">
        <v>1</v>
      </c>
      <c r="E66" s="59" t="s">
        <v>561</v>
      </c>
      <c r="F66" s="66" t="s">
        <v>947</v>
      </c>
      <c r="G66" s="162">
        <f t="shared" si="1"/>
        <v>0</v>
      </c>
      <c r="H66" s="162"/>
      <c r="I66" s="162"/>
    </row>
    <row r="67" spans="1:9" s="38" customFormat="1" ht="25.5" customHeight="1">
      <c r="A67" s="130">
        <v>2400</v>
      </c>
      <c r="B67" s="52" t="s">
        <v>706</v>
      </c>
      <c r="C67" s="52">
        <v>0</v>
      </c>
      <c r="D67" s="52">
        <v>0</v>
      </c>
      <c r="E67" s="138" t="s">
        <v>151</v>
      </c>
      <c r="F67" s="67" t="s">
        <v>948</v>
      </c>
      <c r="G67" s="162">
        <f>SUM(H67:I67)</f>
        <v>169881.3</v>
      </c>
      <c r="H67" s="162">
        <f>SUM(H87+H89)</f>
        <v>10350</v>
      </c>
      <c r="I67" s="258">
        <v>159531.29999999999</v>
      </c>
    </row>
    <row r="68" spans="1:9" ht="28.5" hidden="1" customHeight="1">
      <c r="A68" s="130">
        <v>2410</v>
      </c>
      <c r="B68" s="52" t="s">
        <v>706</v>
      </c>
      <c r="C68" s="52">
        <v>1</v>
      </c>
      <c r="D68" s="52">
        <v>0</v>
      </c>
      <c r="E68" s="60" t="s">
        <v>362</v>
      </c>
      <c r="F68" s="61" t="s">
        <v>950</v>
      </c>
      <c r="G68" s="162">
        <f>SUM(G69:G70)</f>
        <v>0</v>
      </c>
      <c r="H68" s="162">
        <f>SUM(H69:H70)</f>
        <v>0</v>
      </c>
      <c r="I68" s="162">
        <f>SUM(I69:I70)</f>
        <v>0</v>
      </c>
    </row>
    <row r="69" spans="1:9" ht="25.5" hidden="1" customHeight="1">
      <c r="A69" s="130">
        <v>2411</v>
      </c>
      <c r="B69" s="131" t="s">
        <v>706</v>
      </c>
      <c r="C69" s="131">
        <v>1</v>
      </c>
      <c r="D69" s="131">
        <v>1</v>
      </c>
      <c r="E69" s="59" t="s">
        <v>951</v>
      </c>
      <c r="F69" s="62" t="s">
        <v>952</v>
      </c>
      <c r="G69" s="162"/>
      <c r="H69" s="162"/>
      <c r="I69" s="162"/>
    </row>
    <row r="70" spans="1:9" ht="28.5" hidden="1">
      <c r="A70" s="130">
        <v>2412</v>
      </c>
      <c r="B70" s="131" t="s">
        <v>706</v>
      </c>
      <c r="C70" s="131">
        <v>1</v>
      </c>
      <c r="D70" s="131">
        <v>2</v>
      </c>
      <c r="E70" s="59" t="s">
        <v>953</v>
      </c>
      <c r="F70" s="66" t="s">
        <v>954</v>
      </c>
      <c r="G70" s="162"/>
      <c r="H70" s="162"/>
      <c r="I70" s="162"/>
    </row>
    <row r="71" spans="1:9" ht="27.75" hidden="1" customHeight="1">
      <c r="A71" s="130">
        <v>2420</v>
      </c>
      <c r="B71" s="52" t="s">
        <v>706</v>
      </c>
      <c r="C71" s="52">
        <v>2</v>
      </c>
      <c r="D71" s="52">
        <v>0</v>
      </c>
      <c r="E71" s="60" t="s">
        <v>363</v>
      </c>
      <c r="F71" s="61" t="s">
        <v>955</v>
      </c>
      <c r="G71" s="162">
        <f>SUM(G72:G75)</f>
        <v>0</v>
      </c>
      <c r="H71" s="162">
        <f>SUM(H72:H75)</f>
        <v>0</v>
      </c>
      <c r="I71" s="162">
        <f>SUM(I72:I75)</f>
        <v>0</v>
      </c>
    </row>
    <row r="72" spans="1:9" ht="15.75" hidden="1" customHeight="1">
      <c r="A72" s="130">
        <v>2421</v>
      </c>
      <c r="B72" s="131" t="s">
        <v>706</v>
      </c>
      <c r="C72" s="131">
        <v>2</v>
      </c>
      <c r="D72" s="131">
        <v>1</v>
      </c>
      <c r="E72" s="59" t="s">
        <v>956</v>
      </c>
      <c r="F72" s="66" t="s">
        <v>957</v>
      </c>
      <c r="G72" s="162"/>
      <c r="H72" s="162"/>
      <c r="I72" s="162"/>
    </row>
    <row r="73" spans="1:9" ht="15.75" hidden="1" customHeight="1">
      <c r="A73" s="130">
        <v>2422</v>
      </c>
      <c r="B73" s="131" t="s">
        <v>706</v>
      </c>
      <c r="C73" s="131">
        <v>2</v>
      </c>
      <c r="D73" s="131">
        <v>2</v>
      </c>
      <c r="E73" s="59" t="s">
        <v>958</v>
      </c>
      <c r="F73" s="66" t="s">
        <v>959</v>
      </c>
      <c r="G73" s="162"/>
      <c r="H73" s="162"/>
      <c r="I73" s="162"/>
    </row>
    <row r="74" spans="1:9" ht="15.75" hidden="1" customHeight="1">
      <c r="A74" s="130">
        <v>2423</v>
      </c>
      <c r="B74" s="131" t="s">
        <v>706</v>
      </c>
      <c r="C74" s="131">
        <v>2</v>
      </c>
      <c r="D74" s="131">
        <v>3</v>
      </c>
      <c r="E74" s="59" t="s">
        <v>960</v>
      </c>
      <c r="F74" s="66" t="s">
        <v>961</v>
      </c>
      <c r="G74" s="162"/>
      <c r="H74" s="162"/>
      <c r="I74" s="162"/>
    </row>
    <row r="75" spans="1:9" ht="15.75" hidden="1" customHeight="1">
      <c r="A75" s="130">
        <v>2424</v>
      </c>
      <c r="B75" s="131" t="s">
        <v>706</v>
      </c>
      <c r="C75" s="131">
        <v>2</v>
      </c>
      <c r="D75" s="131">
        <v>4</v>
      </c>
      <c r="E75" s="59" t="s">
        <v>707</v>
      </c>
      <c r="F75" s="66"/>
      <c r="G75" s="162"/>
      <c r="H75" s="162"/>
      <c r="I75" s="162"/>
    </row>
    <row r="76" spans="1:9" ht="15.75" hidden="1" customHeight="1">
      <c r="A76" s="130">
        <v>2430</v>
      </c>
      <c r="B76" s="52" t="s">
        <v>706</v>
      </c>
      <c r="C76" s="52">
        <v>3</v>
      </c>
      <c r="D76" s="52">
        <v>0</v>
      </c>
      <c r="E76" s="60" t="s">
        <v>364</v>
      </c>
      <c r="F76" s="61" t="s">
        <v>962</v>
      </c>
      <c r="G76" s="162">
        <v>0</v>
      </c>
      <c r="H76" s="162">
        <f>SUM(H77:H82)</f>
        <v>0</v>
      </c>
      <c r="I76" s="162">
        <v>0</v>
      </c>
    </row>
    <row r="77" spans="1:9" ht="15.75" hidden="1" customHeight="1">
      <c r="A77" s="130">
        <v>2431</v>
      </c>
      <c r="B77" s="131" t="s">
        <v>706</v>
      </c>
      <c r="C77" s="131">
        <v>3</v>
      </c>
      <c r="D77" s="131">
        <v>1</v>
      </c>
      <c r="E77" s="59" t="s">
        <v>963</v>
      </c>
      <c r="F77" s="66" t="s">
        <v>964</v>
      </c>
      <c r="G77" s="162"/>
      <c r="H77" s="162"/>
      <c r="I77" s="162"/>
    </row>
    <row r="78" spans="1:9" ht="15.75" hidden="1" customHeight="1">
      <c r="A78" s="130">
        <v>2432</v>
      </c>
      <c r="B78" s="131" t="s">
        <v>706</v>
      </c>
      <c r="C78" s="131">
        <v>3</v>
      </c>
      <c r="D78" s="131">
        <v>2</v>
      </c>
      <c r="E78" s="59" t="s">
        <v>965</v>
      </c>
      <c r="F78" s="66" t="s">
        <v>966</v>
      </c>
      <c r="G78" s="162">
        <v>0</v>
      </c>
      <c r="H78" s="162"/>
      <c r="I78" s="162">
        <v>0</v>
      </c>
    </row>
    <row r="79" spans="1:9" ht="15.75" hidden="1" customHeight="1">
      <c r="A79" s="130">
        <v>2433</v>
      </c>
      <c r="B79" s="131" t="s">
        <v>706</v>
      </c>
      <c r="C79" s="131">
        <v>3</v>
      </c>
      <c r="D79" s="131">
        <v>3</v>
      </c>
      <c r="E79" s="59" t="s">
        <v>967</v>
      </c>
      <c r="F79" s="66" t="s">
        <v>968</v>
      </c>
      <c r="G79" s="162"/>
      <c r="H79" s="162"/>
      <c r="I79" s="162"/>
    </row>
    <row r="80" spans="1:9" ht="15.75" hidden="1" customHeight="1">
      <c r="A80" s="130">
        <v>2434</v>
      </c>
      <c r="B80" s="131" t="s">
        <v>706</v>
      </c>
      <c r="C80" s="131">
        <v>3</v>
      </c>
      <c r="D80" s="131">
        <v>4</v>
      </c>
      <c r="E80" s="59" t="s">
        <v>969</v>
      </c>
      <c r="F80" s="66" t="s">
        <v>970</v>
      </c>
      <c r="G80" s="162"/>
      <c r="H80" s="162"/>
      <c r="I80" s="162"/>
    </row>
    <row r="81" spans="1:9" ht="15.75" hidden="1" customHeight="1">
      <c r="A81" s="130">
        <v>2435</v>
      </c>
      <c r="B81" s="131" t="s">
        <v>706</v>
      </c>
      <c r="C81" s="131">
        <v>3</v>
      </c>
      <c r="D81" s="131">
        <v>5</v>
      </c>
      <c r="E81" s="59" t="s">
        <v>971</v>
      </c>
      <c r="F81" s="66" t="s">
        <v>972</v>
      </c>
      <c r="G81" s="162"/>
      <c r="H81" s="162"/>
      <c r="I81" s="162"/>
    </row>
    <row r="82" spans="1:9" ht="15.75" hidden="1" customHeight="1">
      <c r="A82" s="130">
        <v>2436</v>
      </c>
      <c r="B82" s="131" t="s">
        <v>706</v>
      </c>
      <c r="C82" s="131">
        <v>3</v>
      </c>
      <c r="D82" s="131">
        <v>6</v>
      </c>
      <c r="E82" s="59" t="s">
        <v>973</v>
      </c>
      <c r="F82" s="66" t="s">
        <v>974</v>
      </c>
      <c r="G82" s="162"/>
      <c r="H82" s="162"/>
      <c r="I82" s="162"/>
    </row>
    <row r="83" spans="1:9" ht="26.25" hidden="1" customHeight="1">
      <c r="A83" s="130">
        <v>2440</v>
      </c>
      <c r="B83" s="52" t="s">
        <v>706</v>
      </c>
      <c r="C83" s="52">
        <v>4</v>
      </c>
      <c r="D83" s="52">
        <v>0</v>
      </c>
      <c r="E83" s="60" t="s">
        <v>365</v>
      </c>
      <c r="F83" s="61" t="s">
        <v>975</v>
      </c>
      <c r="G83" s="162">
        <f>SUM(G84:G88)</f>
        <v>0</v>
      </c>
      <c r="H83" s="162">
        <f>SUM(H84:H88)</f>
        <v>0</v>
      </c>
      <c r="I83" s="162">
        <f>SUM(I84:I88)</f>
        <v>0</v>
      </c>
    </row>
    <row r="84" spans="1:9" ht="0.75" hidden="1" customHeight="1">
      <c r="A84" s="130">
        <v>2441</v>
      </c>
      <c r="B84" s="131" t="s">
        <v>706</v>
      </c>
      <c r="C84" s="131">
        <v>4</v>
      </c>
      <c r="D84" s="131">
        <v>1</v>
      </c>
      <c r="E84" s="59" t="s">
        <v>976</v>
      </c>
      <c r="F84" s="66" t="s">
        <v>977</v>
      </c>
      <c r="G84" s="162"/>
      <c r="H84" s="162"/>
      <c r="I84" s="162"/>
    </row>
    <row r="85" spans="1:9" ht="15" hidden="1" customHeight="1">
      <c r="A85" s="130">
        <v>2442</v>
      </c>
      <c r="B85" s="131" t="s">
        <v>706</v>
      </c>
      <c r="C85" s="131">
        <v>4</v>
      </c>
      <c r="D85" s="131">
        <v>2</v>
      </c>
      <c r="E85" s="59" t="s">
        <v>978</v>
      </c>
      <c r="F85" s="66" t="s">
        <v>979</v>
      </c>
      <c r="G85" s="162"/>
      <c r="H85" s="162"/>
      <c r="I85" s="162"/>
    </row>
    <row r="86" spans="1:9" ht="39" customHeight="1">
      <c r="A86" s="130">
        <v>2420</v>
      </c>
      <c r="B86" s="256" t="s">
        <v>706</v>
      </c>
      <c r="C86" s="131" t="s">
        <v>598</v>
      </c>
      <c r="D86" s="131" t="s">
        <v>596</v>
      </c>
      <c r="E86" s="257" t="s">
        <v>1024</v>
      </c>
      <c r="F86" s="66"/>
      <c r="G86" s="162"/>
      <c r="H86" s="162"/>
      <c r="I86" s="162"/>
    </row>
    <row r="87" spans="1:9" ht="15" customHeight="1">
      <c r="A87" s="130">
        <v>2421</v>
      </c>
      <c r="B87" s="131" t="s">
        <v>1026</v>
      </c>
      <c r="C87" s="131" t="s">
        <v>598</v>
      </c>
      <c r="D87" s="131" t="s">
        <v>597</v>
      </c>
      <c r="E87" s="257" t="s">
        <v>1025</v>
      </c>
      <c r="F87" s="66"/>
      <c r="G87" s="162">
        <f>SUM(H87:I87)</f>
        <v>0</v>
      </c>
      <c r="H87" s="162">
        <v>0</v>
      </c>
      <c r="I87" s="162">
        <v>0</v>
      </c>
    </row>
    <row r="88" spans="1:9" ht="13.5" customHeight="1">
      <c r="A88" s="130">
        <v>2443</v>
      </c>
      <c r="B88" s="131" t="s">
        <v>706</v>
      </c>
      <c r="C88" s="131">
        <v>4</v>
      </c>
      <c r="D88" s="131" t="s">
        <v>1065</v>
      </c>
      <c r="E88" s="59" t="s">
        <v>1061</v>
      </c>
      <c r="F88" s="66" t="s">
        <v>981</v>
      </c>
      <c r="G88" s="162">
        <v>0</v>
      </c>
      <c r="H88" s="162">
        <v>0</v>
      </c>
      <c r="I88" s="162">
        <v>0</v>
      </c>
    </row>
    <row r="89" spans="1:9" ht="15" customHeight="1">
      <c r="A89" s="130">
        <v>2450</v>
      </c>
      <c r="B89" s="52" t="s">
        <v>706</v>
      </c>
      <c r="C89" s="52">
        <v>5</v>
      </c>
      <c r="D89" s="52" t="s">
        <v>597</v>
      </c>
      <c r="E89" s="60" t="s">
        <v>366</v>
      </c>
      <c r="F89" s="68" t="s">
        <v>982</v>
      </c>
      <c r="G89" s="162">
        <f>SUM(H89:I89)</f>
        <v>334881.3</v>
      </c>
      <c r="H89" s="162">
        <v>10350</v>
      </c>
      <c r="I89" s="162">
        <v>324531.3</v>
      </c>
    </row>
    <row r="90" spans="1:9" ht="24.75" customHeight="1">
      <c r="A90" s="58">
        <v>2491</v>
      </c>
      <c r="B90" s="48" t="s">
        <v>706</v>
      </c>
      <c r="C90" s="21">
        <v>9</v>
      </c>
      <c r="D90" s="21">
        <v>1</v>
      </c>
      <c r="E90" s="59" t="s">
        <v>26</v>
      </c>
      <c r="F90" s="68" t="s">
        <v>982</v>
      </c>
      <c r="G90" s="227" t="s">
        <v>1094</v>
      </c>
      <c r="H90" s="166">
        <v>0</v>
      </c>
      <c r="I90" s="227" t="s">
        <v>1094</v>
      </c>
    </row>
    <row r="91" spans="1:9" ht="0.75" customHeight="1">
      <c r="A91" s="130">
        <v>2451</v>
      </c>
      <c r="B91" s="131" t="s">
        <v>706</v>
      </c>
      <c r="C91" s="131">
        <v>5</v>
      </c>
      <c r="D91" s="131">
        <v>1</v>
      </c>
      <c r="E91" s="59" t="s">
        <v>983</v>
      </c>
      <c r="F91" s="66" t="s">
        <v>984</v>
      </c>
      <c r="G91" s="162">
        <f t="shared" si="1"/>
        <v>6800</v>
      </c>
      <c r="H91" s="162">
        <v>6800</v>
      </c>
      <c r="I91" s="166"/>
    </row>
    <row r="92" spans="1:9" ht="15" hidden="1" customHeight="1">
      <c r="A92" s="130">
        <v>2452</v>
      </c>
      <c r="B92" s="131" t="s">
        <v>706</v>
      </c>
      <c r="C92" s="131">
        <v>5</v>
      </c>
      <c r="D92" s="131">
        <v>2</v>
      </c>
      <c r="E92" s="59" t="s">
        <v>985</v>
      </c>
      <c r="F92" s="66" t="s">
        <v>986</v>
      </c>
      <c r="G92" s="162">
        <f t="shared" si="1"/>
        <v>0</v>
      </c>
      <c r="H92" s="162"/>
      <c r="I92" s="162">
        <v>0</v>
      </c>
    </row>
    <row r="93" spans="1:9" ht="15" hidden="1" customHeight="1">
      <c r="A93" s="130">
        <v>2453</v>
      </c>
      <c r="B93" s="131" t="s">
        <v>706</v>
      </c>
      <c r="C93" s="131">
        <v>5</v>
      </c>
      <c r="D93" s="131">
        <v>3</v>
      </c>
      <c r="E93" s="59" t="s">
        <v>987</v>
      </c>
      <c r="F93" s="66" t="s">
        <v>988</v>
      </c>
      <c r="G93" s="162">
        <f t="shared" si="1"/>
        <v>0</v>
      </c>
      <c r="H93" s="162"/>
      <c r="I93" s="162"/>
    </row>
    <row r="94" spans="1:9" ht="15" hidden="1" customHeight="1">
      <c r="A94" s="130">
        <v>2454</v>
      </c>
      <c r="B94" s="131" t="s">
        <v>706</v>
      </c>
      <c r="C94" s="131">
        <v>5</v>
      </c>
      <c r="D94" s="131">
        <v>4</v>
      </c>
      <c r="E94" s="59" t="s">
        <v>989</v>
      </c>
      <c r="F94" s="66" t="s">
        <v>990</v>
      </c>
      <c r="G94" s="162">
        <f t="shared" si="1"/>
        <v>0</v>
      </c>
      <c r="H94" s="162"/>
      <c r="I94" s="162"/>
    </row>
    <row r="95" spans="1:9" ht="15" hidden="1" customHeight="1">
      <c r="A95" s="130">
        <v>2455</v>
      </c>
      <c r="B95" s="131" t="s">
        <v>706</v>
      </c>
      <c r="C95" s="131">
        <v>5</v>
      </c>
      <c r="D95" s="131">
        <v>5</v>
      </c>
      <c r="E95" s="59" t="s">
        <v>991</v>
      </c>
      <c r="F95" s="66" t="s">
        <v>992</v>
      </c>
      <c r="G95" s="162">
        <f t="shared" si="1"/>
        <v>0</v>
      </c>
      <c r="H95" s="162"/>
      <c r="I95" s="162"/>
    </row>
    <row r="96" spans="1:9" ht="13.5" hidden="1" customHeight="1">
      <c r="A96" s="130">
        <v>2460</v>
      </c>
      <c r="B96" s="52" t="s">
        <v>706</v>
      </c>
      <c r="C96" s="52">
        <v>6</v>
      </c>
      <c r="D96" s="52">
        <v>0</v>
      </c>
      <c r="E96" s="60" t="s">
        <v>367</v>
      </c>
      <c r="F96" s="61" t="s">
        <v>0</v>
      </c>
      <c r="G96" s="162">
        <f t="shared" si="1"/>
        <v>0</v>
      </c>
      <c r="H96" s="162">
        <f>SUM(H97)</f>
        <v>0</v>
      </c>
      <c r="I96" s="162"/>
    </row>
    <row r="97" spans="1:9" ht="0.75" hidden="1" customHeight="1">
      <c r="A97" s="130">
        <v>2461</v>
      </c>
      <c r="B97" s="131" t="s">
        <v>706</v>
      </c>
      <c r="C97" s="131">
        <v>6</v>
      </c>
      <c r="D97" s="131">
        <v>1</v>
      </c>
      <c r="E97" s="59" t="s">
        <v>1</v>
      </c>
      <c r="F97" s="66" t="s">
        <v>0</v>
      </c>
      <c r="G97" s="162">
        <f t="shared" si="1"/>
        <v>0</v>
      </c>
      <c r="H97" s="162"/>
      <c r="I97" s="162">
        <f>SUM(I98)</f>
        <v>0</v>
      </c>
    </row>
    <row r="98" spans="1:9" ht="13.5" hidden="1" customHeight="1">
      <c r="A98" s="130">
        <v>2470</v>
      </c>
      <c r="B98" s="52" t="s">
        <v>706</v>
      </c>
      <c r="C98" s="52">
        <v>7</v>
      </c>
      <c r="D98" s="52">
        <v>0</v>
      </c>
      <c r="E98" s="60" t="s">
        <v>368</v>
      </c>
      <c r="F98" s="68" t="s">
        <v>2</v>
      </c>
      <c r="G98" s="162">
        <f t="shared" si="1"/>
        <v>0</v>
      </c>
      <c r="H98" s="162">
        <f>SUM(H99:H102)</f>
        <v>0</v>
      </c>
      <c r="I98" s="162"/>
    </row>
    <row r="99" spans="1:9" ht="24.75" hidden="1" customHeight="1">
      <c r="A99" s="130">
        <v>2471</v>
      </c>
      <c r="B99" s="131" t="s">
        <v>706</v>
      </c>
      <c r="C99" s="131">
        <v>7</v>
      </c>
      <c r="D99" s="131">
        <v>1</v>
      </c>
      <c r="E99" s="59" t="s">
        <v>3</v>
      </c>
      <c r="F99" s="66" t="s">
        <v>4</v>
      </c>
      <c r="G99" s="162">
        <f t="shared" si="1"/>
        <v>0</v>
      </c>
      <c r="H99" s="162"/>
      <c r="I99" s="162">
        <f>SUM(I100:I103)</f>
        <v>0</v>
      </c>
    </row>
    <row r="100" spans="1:9" ht="16.5" hidden="1" customHeight="1">
      <c r="A100" s="130">
        <v>2472</v>
      </c>
      <c r="B100" s="131" t="s">
        <v>706</v>
      </c>
      <c r="C100" s="131">
        <v>7</v>
      </c>
      <c r="D100" s="131">
        <v>2</v>
      </c>
      <c r="E100" s="59" t="s">
        <v>5</v>
      </c>
      <c r="F100" s="69" t="s">
        <v>6</v>
      </c>
      <c r="G100" s="162">
        <f t="shared" si="1"/>
        <v>0</v>
      </c>
      <c r="H100" s="162"/>
      <c r="I100" s="162"/>
    </row>
    <row r="101" spans="1:9" ht="16.5" hidden="1" customHeight="1">
      <c r="A101" s="130">
        <v>2473</v>
      </c>
      <c r="B101" s="131" t="s">
        <v>706</v>
      </c>
      <c r="C101" s="131">
        <v>7</v>
      </c>
      <c r="D101" s="131">
        <v>3</v>
      </c>
      <c r="E101" s="59" t="s">
        <v>7</v>
      </c>
      <c r="F101" s="66" t="s">
        <v>8</v>
      </c>
      <c r="G101" s="162">
        <f t="shared" si="1"/>
        <v>0</v>
      </c>
      <c r="H101" s="162"/>
      <c r="I101" s="162"/>
    </row>
    <row r="102" spans="1:9" ht="16.5" hidden="1" customHeight="1">
      <c r="A102" s="130">
        <v>2474</v>
      </c>
      <c r="B102" s="131" t="s">
        <v>706</v>
      </c>
      <c r="C102" s="131">
        <v>7</v>
      </c>
      <c r="D102" s="131">
        <v>4</v>
      </c>
      <c r="E102" s="59" t="s">
        <v>9</v>
      </c>
      <c r="F102" s="62" t="s">
        <v>10</v>
      </c>
      <c r="G102" s="162">
        <f t="shared" si="1"/>
        <v>0</v>
      </c>
      <c r="H102" s="162"/>
      <c r="I102" s="162"/>
    </row>
    <row r="103" spans="1:9" ht="40.5" hidden="1" customHeight="1">
      <c r="A103" s="130">
        <v>2480</v>
      </c>
      <c r="B103" s="52" t="s">
        <v>706</v>
      </c>
      <c r="C103" s="52">
        <v>8</v>
      </c>
      <c r="D103" s="52">
        <v>0</v>
      </c>
      <c r="E103" s="60" t="s">
        <v>369</v>
      </c>
      <c r="F103" s="61" t="s">
        <v>11</v>
      </c>
      <c r="G103" s="162">
        <f t="shared" si="1"/>
        <v>0</v>
      </c>
      <c r="H103" s="162">
        <f>SUM(H104:H110)</f>
        <v>0</v>
      </c>
      <c r="I103" s="162"/>
    </row>
    <row r="104" spans="1:9" ht="38.25" hidden="1" customHeight="1">
      <c r="A104" s="130">
        <v>2481</v>
      </c>
      <c r="B104" s="131" t="s">
        <v>706</v>
      </c>
      <c r="C104" s="131">
        <v>8</v>
      </c>
      <c r="D104" s="131">
        <v>1</v>
      </c>
      <c r="E104" s="59" t="s">
        <v>12</v>
      </c>
      <c r="F104" s="66" t="s">
        <v>13</v>
      </c>
      <c r="G104" s="162">
        <f t="shared" si="1"/>
        <v>0</v>
      </c>
      <c r="H104" s="162"/>
      <c r="I104" s="162">
        <f>SUM(I105:I111)</f>
        <v>0</v>
      </c>
    </row>
    <row r="105" spans="1:9" ht="36.75" hidden="1" customHeight="1">
      <c r="A105" s="130">
        <v>2482</v>
      </c>
      <c r="B105" s="131" t="s">
        <v>706</v>
      </c>
      <c r="C105" s="131">
        <v>8</v>
      </c>
      <c r="D105" s="131">
        <v>2</v>
      </c>
      <c r="E105" s="59" t="s">
        <v>14</v>
      </c>
      <c r="F105" s="66" t="s">
        <v>15</v>
      </c>
      <c r="G105" s="162">
        <f t="shared" si="1"/>
        <v>0</v>
      </c>
      <c r="H105" s="162"/>
      <c r="I105" s="162"/>
    </row>
    <row r="106" spans="1:9" ht="28.5" hidden="1">
      <c r="A106" s="130">
        <v>2483</v>
      </c>
      <c r="B106" s="131" t="s">
        <v>706</v>
      </c>
      <c r="C106" s="131">
        <v>8</v>
      </c>
      <c r="D106" s="131">
        <v>3</v>
      </c>
      <c r="E106" s="59" t="s">
        <v>16</v>
      </c>
      <c r="F106" s="66" t="s">
        <v>17</v>
      </c>
      <c r="G106" s="162">
        <f t="shared" si="1"/>
        <v>0</v>
      </c>
      <c r="H106" s="162"/>
      <c r="I106" s="162"/>
    </row>
    <row r="107" spans="1:9" ht="36.75" hidden="1" customHeight="1">
      <c r="A107" s="130">
        <v>2484</v>
      </c>
      <c r="B107" s="131" t="s">
        <v>706</v>
      </c>
      <c r="C107" s="131">
        <v>8</v>
      </c>
      <c r="D107" s="131">
        <v>4</v>
      </c>
      <c r="E107" s="59" t="s">
        <v>18</v>
      </c>
      <c r="F107" s="66" t="s">
        <v>19</v>
      </c>
      <c r="G107" s="162">
        <f t="shared" si="1"/>
        <v>0</v>
      </c>
      <c r="H107" s="162"/>
      <c r="I107" s="162"/>
    </row>
    <row r="108" spans="1:9" ht="28.5" hidden="1">
      <c r="A108" s="130">
        <v>2485</v>
      </c>
      <c r="B108" s="131" t="s">
        <v>706</v>
      </c>
      <c r="C108" s="131">
        <v>8</v>
      </c>
      <c r="D108" s="131">
        <v>5</v>
      </c>
      <c r="E108" s="59" t="s">
        <v>20</v>
      </c>
      <c r="F108" s="66" t="s">
        <v>21</v>
      </c>
      <c r="G108" s="162">
        <f t="shared" si="1"/>
        <v>0</v>
      </c>
      <c r="H108" s="162"/>
      <c r="I108" s="162"/>
    </row>
    <row r="109" spans="1:9" ht="27" hidden="1" customHeight="1">
      <c r="A109" s="130">
        <v>2486</v>
      </c>
      <c r="B109" s="131" t="s">
        <v>706</v>
      </c>
      <c r="C109" s="131">
        <v>8</v>
      </c>
      <c r="D109" s="131">
        <v>6</v>
      </c>
      <c r="E109" s="59" t="s">
        <v>22</v>
      </c>
      <c r="F109" s="66" t="s">
        <v>23</v>
      </c>
      <c r="G109" s="162">
        <f t="shared" ref="G109:G121" si="2">SUM(H109:I109)</f>
        <v>0</v>
      </c>
      <c r="H109" s="162"/>
      <c r="I109" s="162"/>
    </row>
    <row r="110" spans="1:9" ht="27" hidden="1" customHeight="1">
      <c r="A110" s="130">
        <v>2487</v>
      </c>
      <c r="B110" s="131" t="s">
        <v>706</v>
      </c>
      <c r="C110" s="131">
        <v>8</v>
      </c>
      <c r="D110" s="131">
        <v>7</v>
      </c>
      <c r="E110" s="59" t="s">
        <v>24</v>
      </c>
      <c r="F110" s="66" t="s">
        <v>25</v>
      </c>
      <c r="G110" s="162">
        <f t="shared" si="2"/>
        <v>0</v>
      </c>
      <c r="H110" s="162"/>
      <c r="I110" s="162"/>
    </row>
    <row r="111" spans="1:9" ht="27" hidden="1" customHeight="1">
      <c r="A111" s="130">
        <v>2490</v>
      </c>
      <c r="B111" s="52" t="s">
        <v>706</v>
      </c>
      <c r="C111" s="52">
        <v>9</v>
      </c>
      <c r="D111" s="52">
        <v>0</v>
      </c>
      <c r="E111" s="60" t="s">
        <v>370</v>
      </c>
      <c r="F111" s="61" t="s">
        <v>27</v>
      </c>
      <c r="G111" s="162">
        <f t="shared" si="2"/>
        <v>0</v>
      </c>
      <c r="H111" s="162">
        <f>SUM(H112)</f>
        <v>0</v>
      </c>
      <c r="I111" s="162"/>
    </row>
    <row r="112" spans="1:9" ht="27" hidden="1" customHeight="1">
      <c r="A112" s="130">
        <v>2491</v>
      </c>
      <c r="B112" s="131" t="s">
        <v>706</v>
      </c>
      <c r="C112" s="131">
        <v>9</v>
      </c>
      <c r="D112" s="131">
        <v>1</v>
      </c>
      <c r="E112" s="59" t="s">
        <v>26</v>
      </c>
      <c r="F112" s="66" t="s">
        <v>28</v>
      </c>
      <c r="G112" s="162">
        <f t="shared" si="2"/>
        <v>0</v>
      </c>
      <c r="H112" s="162"/>
      <c r="I112" s="162">
        <f>SUM(I113)</f>
        <v>0</v>
      </c>
    </row>
    <row r="113" spans="1:9" s="38" customFormat="1" ht="51" customHeight="1">
      <c r="A113" s="130">
        <v>2500</v>
      </c>
      <c r="B113" s="52" t="s">
        <v>708</v>
      </c>
      <c r="C113" s="52">
        <v>0</v>
      </c>
      <c r="D113" s="52">
        <v>0</v>
      </c>
      <c r="E113" s="138" t="s">
        <v>152</v>
      </c>
      <c r="F113" s="67" t="s">
        <v>29</v>
      </c>
      <c r="G113" s="162">
        <f t="shared" si="2"/>
        <v>148350</v>
      </c>
      <c r="H113" s="162">
        <v>148350</v>
      </c>
      <c r="I113" s="162">
        <f>SUM(I115:I116)</f>
        <v>0</v>
      </c>
    </row>
    <row r="114" spans="1:9" ht="16.5" customHeight="1">
      <c r="A114" s="130">
        <v>2510</v>
      </c>
      <c r="B114" s="52" t="s">
        <v>708</v>
      </c>
      <c r="C114" s="52">
        <v>1</v>
      </c>
      <c r="D114" s="52">
        <v>0</v>
      </c>
      <c r="E114" s="60" t="s">
        <v>371</v>
      </c>
      <c r="F114" s="61" t="s">
        <v>31</v>
      </c>
      <c r="G114" s="162">
        <f t="shared" si="2"/>
        <v>145350</v>
      </c>
      <c r="H114" s="162">
        <f>SUM(H115)</f>
        <v>145350</v>
      </c>
      <c r="I114" s="162">
        <v>0</v>
      </c>
    </row>
    <row r="115" spans="1:9" ht="18" customHeight="1">
      <c r="A115" s="130">
        <v>2511</v>
      </c>
      <c r="B115" s="131" t="s">
        <v>708</v>
      </c>
      <c r="C115" s="131">
        <v>1</v>
      </c>
      <c r="D115" s="131">
        <v>1</v>
      </c>
      <c r="E115" s="59" t="s">
        <v>30</v>
      </c>
      <c r="F115" s="66" t="s">
        <v>32</v>
      </c>
      <c r="G115" s="162">
        <f t="shared" si="2"/>
        <v>145350</v>
      </c>
      <c r="H115" s="162">
        <v>145350</v>
      </c>
      <c r="I115" s="162">
        <v>0</v>
      </c>
    </row>
    <row r="116" spans="1:9" ht="12" customHeight="1">
      <c r="A116" s="130">
        <v>2520</v>
      </c>
      <c r="B116" s="52" t="s">
        <v>708</v>
      </c>
      <c r="C116" s="52">
        <v>2</v>
      </c>
      <c r="D116" s="52">
        <v>0</v>
      </c>
      <c r="E116" s="60" t="s">
        <v>372</v>
      </c>
      <c r="F116" s="61" t="s">
        <v>33</v>
      </c>
      <c r="G116" s="162">
        <f t="shared" si="2"/>
        <v>0</v>
      </c>
      <c r="H116" s="162">
        <f>SUM(H117)</f>
        <v>0</v>
      </c>
      <c r="I116" s="162">
        <v>0</v>
      </c>
    </row>
    <row r="117" spans="1:9" ht="15" customHeight="1">
      <c r="A117" s="130">
        <v>2521</v>
      </c>
      <c r="B117" s="131" t="s">
        <v>708</v>
      </c>
      <c r="C117" s="131">
        <v>2</v>
      </c>
      <c r="D117" s="131">
        <v>1</v>
      </c>
      <c r="E117" s="59" t="s">
        <v>34</v>
      </c>
      <c r="F117" s="66" t="s">
        <v>35</v>
      </c>
      <c r="G117" s="162">
        <f t="shared" si="2"/>
        <v>0</v>
      </c>
      <c r="H117" s="162">
        <v>0</v>
      </c>
      <c r="I117" s="162">
        <v>0</v>
      </c>
    </row>
    <row r="118" spans="1:9" ht="12.75" customHeight="1">
      <c r="A118" s="130">
        <v>2530</v>
      </c>
      <c r="B118" s="52" t="s">
        <v>708</v>
      </c>
      <c r="C118" s="52">
        <v>3</v>
      </c>
      <c r="D118" s="52">
        <v>0</v>
      </c>
      <c r="E118" s="60" t="s">
        <v>373</v>
      </c>
      <c r="F118" s="61" t="s">
        <v>37</v>
      </c>
      <c r="G118" s="162">
        <f t="shared" si="2"/>
        <v>0</v>
      </c>
      <c r="H118" s="162">
        <f>SUM(H119)</f>
        <v>0</v>
      </c>
      <c r="I118" s="162"/>
    </row>
    <row r="119" spans="1:9" ht="15.75" customHeight="1">
      <c r="A119" s="130">
        <v>2531</v>
      </c>
      <c r="B119" s="131" t="s">
        <v>708</v>
      </c>
      <c r="C119" s="131">
        <v>3</v>
      </c>
      <c r="D119" s="131">
        <v>1</v>
      </c>
      <c r="E119" s="59" t="s">
        <v>36</v>
      </c>
      <c r="F119" s="66" t="s">
        <v>38</v>
      </c>
      <c r="G119" s="162">
        <f t="shared" si="2"/>
        <v>0</v>
      </c>
      <c r="H119" s="162">
        <v>0</v>
      </c>
      <c r="I119" s="162">
        <f>SUM(I120)</f>
        <v>0</v>
      </c>
    </row>
    <row r="120" spans="1:9" ht="22.5" customHeight="1">
      <c r="A120" s="130">
        <v>2540</v>
      </c>
      <c r="B120" s="52" t="s">
        <v>708</v>
      </c>
      <c r="C120" s="52">
        <v>4</v>
      </c>
      <c r="D120" s="52">
        <v>0</v>
      </c>
      <c r="E120" s="60" t="s">
        <v>374</v>
      </c>
      <c r="F120" s="61" t="s">
        <v>40</v>
      </c>
      <c r="G120" s="162">
        <f t="shared" si="2"/>
        <v>0</v>
      </c>
      <c r="H120" s="162">
        <f>SUM(H121)</f>
        <v>0</v>
      </c>
      <c r="I120" s="162">
        <v>0</v>
      </c>
    </row>
    <row r="121" spans="1:9" ht="18" customHeight="1">
      <c r="A121" s="130">
        <v>2541</v>
      </c>
      <c r="B121" s="131" t="s">
        <v>708</v>
      </c>
      <c r="C121" s="131">
        <v>4</v>
      </c>
      <c r="D121" s="131">
        <v>1</v>
      </c>
      <c r="E121" s="59" t="s">
        <v>39</v>
      </c>
      <c r="F121" s="66" t="s">
        <v>41</v>
      </c>
      <c r="G121" s="162">
        <f t="shared" si="2"/>
        <v>0</v>
      </c>
      <c r="H121" s="162">
        <v>0</v>
      </c>
      <c r="I121" s="162">
        <f>SUM(I122)</f>
        <v>0</v>
      </c>
    </row>
    <row r="122" spans="1:9" ht="36" customHeight="1">
      <c r="A122" s="130">
        <v>2550</v>
      </c>
      <c r="B122" s="52" t="s">
        <v>708</v>
      </c>
      <c r="C122" s="52">
        <v>5</v>
      </c>
      <c r="D122" s="52">
        <v>0</v>
      </c>
      <c r="E122" s="60" t="s">
        <v>375</v>
      </c>
      <c r="F122" s="61" t="s">
        <v>43</v>
      </c>
      <c r="G122" s="162">
        <v>0</v>
      </c>
      <c r="H122" s="162">
        <v>0</v>
      </c>
      <c r="I122" s="162">
        <v>0</v>
      </c>
    </row>
    <row r="123" spans="1:9" ht="26.25" customHeight="1">
      <c r="A123" s="130">
        <v>2560</v>
      </c>
      <c r="B123" s="131" t="s">
        <v>708</v>
      </c>
      <c r="C123" s="131" t="s">
        <v>1019</v>
      </c>
      <c r="D123" s="131" t="s">
        <v>596</v>
      </c>
      <c r="E123" s="225" t="s">
        <v>1021</v>
      </c>
      <c r="F123" s="66" t="s">
        <v>44</v>
      </c>
      <c r="G123" s="162">
        <f t="shared" ref="G123:G141" si="3">SUM(H123:I123)</f>
        <v>3000</v>
      </c>
      <c r="H123" s="162">
        <v>3000</v>
      </c>
      <c r="I123" s="162">
        <v>0</v>
      </c>
    </row>
    <row r="124" spans="1:9" ht="27" hidden="1" customHeight="1">
      <c r="A124" s="130">
        <v>2560</v>
      </c>
      <c r="B124" s="52" t="s">
        <v>708</v>
      </c>
      <c r="C124" s="52">
        <v>6</v>
      </c>
      <c r="D124" s="52">
        <v>0</v>
      </c>
      <c r="E124" s="60" t="s">
        <v>376</v>
      </c>
      <c r="F124" s="61" t="s">
        <v>46</v>
      </c>
      <c r="G124" s="162">
        <f t="shared" si="3"/>
        <v>0</v>
      </c>
      <c r="H124" s="162">
        <f>SUM(H125)</f>
        <v>0</v>
      </c>
      <c r="I124" s="162">
        <v>0</v>
      </c>
    </row>
    <row r="125" spans="1:9" ht="27" hidden="1" customHeight="1">
      <c r="A125" s="130">
        <v>2561</v>
      </c>
      <c r="B125" s="131" t="s">
        <v>708</v>
      </c>
      <c r="C125" s="131">
        <v>6</v>
      </c>
      <c r="D125" s="131">
        <v>1</v>
      </c>
      <c r="E125" s="59" t="s">
        <v>45</v>
      </c>
      <c r="F125" s="66" t="s">
        <v>47</v>
      </c>
      <c r="G125" s="162">
        <f t="shared" si="3"/>
        <v>0</v>
      </c>
      <c r="H125" s="162"/>
      <c r="I125" s="162">
        <f>SUM(I126)</f>
        <v>0</v>
      </c>
    </row>
    <row r="126" spans="1:9" ht="27" customHeight="1">
      <c r="A126" s="130">
        <v>2561</v>
      </c>
      <c r="B126" s="131" t="s">
        <v>708</v>
      </c>
      <c r="C126" s="131" t="s">
        <v>1019</v>
      </c>
      <c r="D126" s="131" t="s">
        <v>597</v>
      </c>
      <c r="E126" s="225" t="s">
        <v>1020</v>
      </c>
      <c r="F126" s="66"/>
      <c r="G126" s="162">
        <f t="shared" si="3"/>
        <v>3000</v>
      </c>
      <c r="H126" s="162">
        <v>3000</v>
      </c>
      <c r="I126" s="162">
        <v>0</v>
      </c>
    </row>
    <row r="127" spans="1:9" s="38" customFormat="1" ht="51.75" customHeight="1">
      <c r="A127" s="130">
        <v>2600</v>
      </c>
      <c r="B127" s="52" t="s">
        <v>709</v>
      </c>
      <c r="C127" s="52">
        <v>0</v>
      </c>
      <c r="D127" s="52">
        <v>0</v>
      </c>
      <c r="E127" s="138" t="s">
        <v>147</v>
      </c>
      <c r="F127" s="67" t="s">
        <v>48</v>
      </c>
      <c r="G127" s="162">
        <f t="shared" si="3"/>
        <v>68020</v>
      </c>
      <c r="H127" s="162">
        <f>SUM(H128+H130+H132+H136+H138+H140+H134)</f>
        <v>7000</v>
      </c>
      <c r="I127" s="162">
        <v>61020</v>
      </c>
    </row>
    <row r="128" spans="1:9" ht="13.5" customHeight="1">
      <c r="A128" s="130">
        <v>2610</v>
      </c>
      <c r="B128" s="52" t="s">
        <v>709</v>
      </c>
      <c r="C128" s="52">
        <v>1</v>
      </c>
      <c r="D128" s="52">
        <v>0</v>
      </c>
      <c r="E128" s="60" t="s">
        <v>377</v>
      </c>
      <c r="F128" s="61" t="s">
        <v>49</v>
      </c>
      <c r="G128" s="162">
        <f t="shared" si="3"/>
        <v>2000</v>
      </c>
      <c r="H128" s="162">
        <v>2000</v>
      </c>
      <c r="I128" s="162">
        <v>0</v>
      </c>
    </row>
    <row r="129" spans="1:9" ht="14.25" hidden="1" customHeight="1">
      <c r="A129" s="130">
        <v>2611</v>
      </c>
      <c r="B129" s="131" t="s">
        <v>709</v>
      </c>
      <c r="C129" s="131">
        <v>1</v>
      </c>
      <c r="D129" s="131">
        <v>1</v>
      </c>
      <c r="E129" s="59" t="s">
        <v>50</v>
      </c>
      <c r="F129" s="66" t="s">
        <v>51</v>
      </c>
      <c r="G129" s="162">
        <f t="shared" si="3"/>
        <v>18000</v>
      </c>
      <c r="H129" s="162">
        <v>2000</v>
      </c>
      <c r="I129" s="162">
        <v>16000</v>
      </c>
    </row>
    <row r="130" spans="1:9" ht="14.25" customHeight="1">
      <c r="A130" s="130">
        <v>2620</v>
      </c>
      <c r="B130" s="52" t="s">
        <v>709</v>
      </c>
      <c r="C130" s="52">
        <v>2</v>
      </c>
      <c r="D130" s="52">
        <v>0</v>
      </c>
      <c r="E130" s="60" t="s">
        <v>378</v>
      </c>
      <c r="F130" s="61" t="s">
        <v>53</v>
      </c>
      <c r="G130" s="162">
        <f t="shared" si="3"/>
        <v>0</v>
      </c>
      <c r="H130" s="162">
        <f>SUM(H131)</f>
        <v>0</v>
      </c>
      <c r="I130" s="162">
        <v>0</v>
      </c>
    </row>
    <row r="131" spans="1:9" ht="14.25" customHeight="1">
      <c r="A131" s="130">
        <v>2621</v>
      </c>
      <c r="B131" s="131" t="s">
        <v>709</v>
      </c>
      <c r="C131" s="131">
        <v>2</v>
      </c>
      <c r="D131" s="131">
        <v>1</v>
      </c>
      <c r="E131" s="59" t="s">
        <v>52</v>
      </c>
      <c r="F131" s="66" t="s">
        <v>54</v>
      </c>
      <c r="G131" s="162">
        <f t="shared" si="3"/>
        <v>0</v>
      </c>
      <c r="H131" s="162">
        <f>SUM(H132)</f>
        <v>0</v>
      </c>
      <c r="I131" s="162">
        <v>0</v>
      </c>
    </row>
    <row r="132" spans="1:9" ht="14.25" hidden="1" customHeight="1">
      <c r="A132" s="130">
        <v>2630</v>
      </c>
      <c r="B132" s="52" t="s">
        <v>709</v>
      </c>
      <c r="C132" s="52">
        <v>3</v>
      </c>
      <c r="D132" s="52">
        <v>0</v>
      </c>
      <c r="E132" s="60" t="s">
        <v>379</v>
      </c>
      <c r="F132" s="61" t="s">
        <v>55</v>
      </c>
      <c r="G132" s="162">
        <f t="shared" si="3"/>
        <v>1000</v>
      </c>
      <c r="H132" s="162">
        <f>SUM(H133)</f>
        <v>0</v>
      </c>
      <c r="I132" s="162">
        <v>1000</v>
      </c>
    </row>
    <row r="133" spans="1:9" ht="14.25" hidden="1" customHeight="1">
      <c r="A133" s="130">
        <v>2631</v>
      </c>
      <c r="B133" s="131" t="s">
        <v>709</v>
      </c>
      <c r="C133" s="131">
        <v>3</v>
      </c>
      <c r="D133" s="131">
        <v>1</v>
      </c>
      <c r="E133" s="59" t="s">
        <v>56</v>
      </c>
      <c r="F133" s="70" t="s">
        <v>57</v>
      </c>
      <c r="G133" s="162">
        <f t="shared" si="3"/>
        <v>2000</v>
      </c>
      <c r="H133" s="162"/>
      <c r="I133" s="162">
        <f>SUM(I136)</f>
        <v>2000</v>
      </c>
    </row>
    <row r="134" spans="1:9" ht="14.25" customHeight="1">
      <c r="A134" s="51">
        <v>2630</v>
      </c>
      <c r="B134" s="201" t="s">
        <v>709</v>
      </c>
      <c r="C134" s="201" t="s">
        <v>450</v>
      </c>
      <c r="D134" s="201" t="s">
        <v>597</v>
      </c>
      <c r="E134" s="60" t="s">
        <v>1045</v>
      </c>
      <c r="F134" s="60" t="s">
        <v>1045</v>
      </c>
      <c r="G134" s="162">
        <f t="shared" si="3"/>
        <v>2000</v>
      </c>
      <c r="H134" s="162">
        <v>2000</v>
      </c>
      <c r="I134" s="162">
        <v>0</v>
      </c>
    </row>
    <row r="135" spans="1:9" ht="14.25" customHeight="1">
      <c r="A135" s="51">
        <v>2631</v>
      </c>
      <c r="B135" s="190" t="s">
        <v>709</v>
      </c>
      <c r="C135" s="190" t="s">
        <v>450</v>
      </c>
      <c r="D135" s="190">
        <v>1</v>
      </c>
      <c r="E135" s="59" t="s">
        <v>1046</v>
      </c>
      <c r="F135" s="59" t="s">
        <v>1046</v>
      </c>
      <c r="G135" s="162">
        <f t="shared" si="3"/>
        <v>2000</v>
      </c>
      <c r="H135" s="162">
        <v>2000</v>
      </c>
      <c r="I135" s="162">
        <v>0</v>
      </c>
    </row>
    <row r="136" spans="1:9" ht="14.25" customHeight="1">
      <c r="A136" s="130">
        <v>2640</v>
      </c>
      <c r="B136" s="52" t="s">
        <v>709</v>
      </c>
      <c r="C136" s="52">
        <v>4</v>
      </c>
      <c r="D136" s="52">
        <v>0</v>
      </c>
      <c r="E136" s="60" t="s">
        <v>380</v>
      </c>
      <c r="F136" s="61" t="s">
        <v>58</v>
      </c>
      <c r="G136" s="162">
        <f t="shared" si="3"/>
        <v>5000</v>
      </c>
      <c r="H136" s="162">
        <f>SUM(H137)</f>
        <v>3000</v>
      </c>
      <c r="I136" s="162">
        <f>SUM(I137)</f>
        <v>2000</v>
      </c>
    </row>
    <row r="137" spans="1:9" ht="16.5" customHeight="1">
      <c r="A137" s="130">
        <v>2641</v>
      </c>
      <c r="B137" s="131" t="s">
        <v>709</v>
      </c>
      <c r="C137" s="131">
        <v>4</v>
      </c>
      <c r="D137" s="131">
        <v>1</v>
      </c>
      <c r="E137" s="59" t="s">
        <v>59</v>
      </c>
      <c r="F137" s="66" t="s">
        <v>60</v>
      </c>
      <c r="G137" s="162">
        <f t="shared" si="3"/>
        <v>5000</v>
      </c>
      <c r="H137" s="162">
        <v>3000</v>
      </c>
      <c r="I137" s="162">
        <v>2000</v>
      </c>
    </row>
    <row r="138" spans="1:9" ht="38.25" hidden="1" customHeight="1">
      <c r="A138" s="130">
        <v>2650</v>
      </c>
      <c r="B138" s="52" t="s">
        <v>709</v>
      </c>
      <c r="C138" s="52">
        <v>5</v>
      </c>
      <c r="D138" s="52">
        <v>0</v>
      </c>
      <c r="E138" s="60" t="s">
        <v>381</v>
      </c>
      <c r="F138" s="61" t="s">
        <v>67</v>
      </c>
      <c r="G138" s="162">
        <f t="shared" si="3"/>
        <v>967.5</v>
      </c>
      <c r="H138" s="162">
        <f>SUM(H139)</f>
        <v>0</v>
      </c>
      <c r="I138" s="162">
        <v>967.5</v>
      </c>
    </row>
    <row r="139" spans="1:9" ht="39" hidden="1" customHeight="1">
      <c r="A139" s="130">
        <v>2651</v>
      </c>
      <c r="B139" s="131" t="s">
        <v>709</v>
      </c>
      <c r="C139" s="131">
        <v>5</v>
      </c>
      <c r="D139" s="131">
        <v>1</v>
      </c>
      <c r="E139" s="59" t="s">
        <v>66</v>
      </c>
      <c r="F139" s="66" t="s">
        <v>68</v>
      </c>
      <c r="G139" s="162">
        <f t="shared" si="3"/>
        <v>59020</v>
      </c>
      <c r="H139" s="162"/>
      <c r="I139" s="162">
        <f>SUM(I140)</f>
        <v>59020</v>
      </c>
    </row>
    <row r="140" spans="1:9" ht="12" customHeight="1">
      <c r="A140" s="130">
        <v>2660</v>
      </c>
      <c r="B140" s="52" t="s">
        <v>709</v>
      </c>
      <c r="C140" s="52">
        <v>6</v>
      </c>
      <c r="D140" s="52">
        <v>0</v>
      </c>
      <c r="E140" s="60" t="s">
        <v>382</v>
      </c>
      <c r="F140" s="68" t="s">
        <v>81</v>
      </c>
      <c r="G140" s="162">
        <f t="shared" si="3"/>
        <v>59020</v>
      </c>
      <c r="H140" s="162">
        <f>SUM(H141)</f>
        <v>0</v>
      </c>
      <c r="I140" s="162">
        <v>59020</v>
      </c>
    </row>
    <row r="141" spans="1:9" ht="15.75" customHeight="1">
      <c r="A141" s="130">
        <v>2661</v>
      </c>
      <c r="B141" s="131" t="s">
        <v>709</v>
      </c>
      <c r="C141" s="131">
        <v>6</v>
      </c>
      <c r="D141" s="131">
        <v>1</v>
      </c>
      <c r="E141" s="59" t="s">
        <v>69</v>
      </c>
      <c r="F141" s="66" t="s">
        <v>82</v>
      </c>
      <c r="G141" s="162">
        <f t="shared" si="3"/>
        <v>59020</v>
      </c>
      <c r="H141" s="162">
        <v>0</v>
      </c>
      <c r="I141" s="162">
        <v>59020</v>
      </c>
    </row>
    <row r="142" spans="1:9" s="38" customFormat="1" ht="43.5" customHeight="1">
      <c r="A142" s="130">
        <v>2700</v>
      </c>
      <c r="B142" s="52" t="s">
        <v>710</v>
      </c>
      <c r="C142" s="52">
        <v>0</v>
      </c>
      <c r="D142" s="52">
        <v>0</v>
      </c>
      <c r="E142" s="138" t="s">
        <v>146</v>
      </c>
      <c r="F142" s="67" t="s">
        <v>83</v>
      </c>
      <c r="G142" s="162">
        <f t="shared" ref="G142:G156" si="4">SUM(H142:I142)</f>
        <v>0</v>
      </c>
      <c r="H142" s="162">
        <f>SUM(H143+H147+H152+H157+H159+H161)</f>
        <v>0</v>
      </c>
      <c r="I142" s="162">
        <v>0</v>
      </c>
    </row>
    <row r="143" spans="1:9" ht="15" customHeight="1">
      <c r="A143" s="130">
        <v>2710</v>
      </c>
      <c r="B143" s="52" t="s">
        <v>710</v>
      </c>
      <c r="C143" s="52">
        <v>1</v>
      </c>
      <c r="D143" s="52">
        <v>0</v>
      </c>
      <c r="E143" s="60" t="s">
        <v>383</v>
      </c>
      <c r="F143" s="61" t="s">
        <v>84</v>
      </c>
      <c r="G143" s="162">
        <f t="shared" si="4"/>
        <v>0</v>
      </c>
      <c r="H143" s="162">
        <f>SUM(H144:H146)</f>
        <v>0</v>
      </c>
      <c r="I143" s="162">
        <v>0</v>
      </c>
    </row>
    <row r="144" spans="1:9" ht="0.75" hidden="1" customHeight="1">
      <c r="A144" s="130">
        <v>2711</v>
      </c>
      <c r="B144" s="131" t="s">
        <v>710</v>
      </c>
      <c r="C144" s="131">
        <v>1</v>
      </c>
      <c r="D144" s="131">
        <v>1</v>
      </c>
      <c r="E144" s="59" t="s">
        <v>85</v>
      </c>
      <c r="F144" s="66" t="s">
        <v>86</v>
      </c>
      <c r="G144" s="162">
        <f t="shared" si="4"/>
        <v>0</v>
      </c>
      <c r="H144" s="162"/>
      <c r="I144" s="162">
        <f>SUM(I145:I147)</f>
        <v>0</v>
      </c>
    </row>
    <row r="145" spans="1:9" ht="9.75" hidden="1" customHeight="1">
      <c r="A145" s="130">
        <v>2712</v>
      </c>
      <c r="B145" s="131" t="s">
        <v>710</v>
      </c>
      <c r="C145" s="131">
        <v>1</v>
      </c>
      <c r="D145" s="131">
        <v>2</v>
      </c>
      <c r="E145" s="59" t="s">
        <v>87</v>
      </c>
      <c r="F145" s="66" t="s">
        <v>88</v>
      </c>
      <c r="G145" s="162">
        <f t="shared" si="4"/>
        <v>0</v>
      </c>
      <c r="H145" s="162"/>
      <c r="I145" s="162"/>
    </row>
    <row r="146" spans="1:9" ht="13.5" hidden="1" customHeight="1">
      <c r="A146" s="130">
        <v>2713</v>
      </c>
      <c r="B146" s="131" t="s">
        <v>710</v>
      </c>
      <c r="C146" s="131">
        <v>1</v>
      </c>
      <c r="D146" s="131">
        <v>3</v>
      </c>
      <c r="E146" s="59" t="s">
        <v>443</v>
      </c>
      <c r="F146" s="66" t="s">
        <v>89</v>
      </c>
      <c r="G146" s="162">
        <f t="shared" si="4"/>
        <v>0</v>
      </c>
      <c r="H146" s="162">
        <v>0</v>
      </c>
      <c r="I146" s="162">
        <v>0</v>
      </c>
    </row>
    <row r="147" spans="1:9" ht="12.75" customHeight="1">
      <c r="A147" s="130">
        <v>2720</v>
      </c>
      <c r="B147" s="52" t="s">
        <v>710</v>
      </c>
      <c r="C147" s="52">
        <v>2</v>
      </c>
      <c r="D147" s="52">
        <v>0</v>
      </c>
      <c r="E147" s="60" t="s">
        <v>384</v>
      </c>
      <c r="F147" s="61" t="s">
        <v>90</v>
      </c>
      <c r="G147" s="162">
        <f>SUM(H147:I147)</f>
        <v>0</v>
      </c>
      <c r="H147" s="162">
        <v>0</v>
      </c>
      <c r="I147" s="162">
        <v>0</v>
      </c>
    </row>
    <row r="148" spans="1:9" ht="13.5" customHeight="1">
      <c r="A148" s="130">
        <v>2721</v>
      </c>
      <c r="B148" s="131" t="s">
        <v>710</v>
      </c>
      <c r="C148" s="131">
        <v>2</v>
      </c>
      <c r="D148" s="131">
        <v>1</v>
      </c>
      <c r="E148" s="59" t="s">
        <v>91</v>
      </c>
      <c r="F148" s="66" t="s">
        <v>92</v>
      </c>
      <c r="G148" s="162">
        <f t="shared" si="4"/>
        <v>0</v>
      </c>
      <c r="H148" s="162">
        <v>0</v>
      </c>
      <c r="I148" s="162">
        <v>0</v>
      </c>
    </row>
    <row r="149" spans="1:9" ht="12.75" hidden="1" customHeight="1">
      <c r="A149" s="130">
        <v>2722</v>
      </c>
      <c r="B149" s="131" t="s">
        <v>710</v>
      </c>
      <c r="C149" s="131">
        <v>2</v>
      </c>
      <c r="D149" s="131">
        <v>2</v>
      </c>
      <c r="E149" s="59" t="s">
        <v>93</v>
      </c>
      <c r="F149" s="66" t="s">
        <v>94</v>
      </c>
      <c r="G149" s="162">
        <f t="shared" si="4"/>
        <v>0</v>
      </c>
      <c r="H149" s="162">
        <f>SUM(I149:J149)</f>
        <v>0</v>
      </c>
      <c r="I149" s="162">
        <f t="shared" ref="I149:I159" si="5">SUM(J149:K149)</f>
        <v>0</v>
      </c>
    </row>
    <row r="150" spans="1:9" ht="12" hidden="1" customHeight="1">
      <c r="A150" s="130">
        <v>2723</v>
      </c>
      <c r="B150" s="131" t="s">
        <v>710</v>
      </c>
      <c r="C150" s="131">
        <v>2</v>
      </c>
      <c r="D150" s="131">
        <v>3</v>
      </c>
      <c r="E150" s="59" t="s">
        <v>444</v>
      </c>
      <c r="F150" s="66" t="s">
        <v>95</v>
      </c>
      <c r="G150" s="162">
        <f t="shared" si="4"/>
        <v>0</v>
      </c>
      <c r="H150" s="162">
        <f>SUM(I150:J150)</f>
        <v>0</v>
      </c>
      <c r="I150" s="162">
        <f t="shared" si="5"/>
        <v>0</v>
      </c>
    </row>
    <row r="151" spans="1:9" ht="13.5" hidden="1" customHeight="1">
      <c r="A151" s="130">
        <v>2724</v>
      </c>
      <c r="B151" s="131" t="s">
        <v>710</v>
      </c>
      <c r="C151" s="131">
        <v>2</v>
      </c>
      <c r="D151" s="131">
        <v>4</v>
      </c>
      <c r="E151" s="59" t="s">
        <v>96</v>
      </c>
      <c r="F151" s="66" t="s">
        <v>97</v>
      </c>
      <c r="G151" s="162">
        <f t="shared" si="4"/>
        <v>0</v>
      </c>
      <c r="H151" s="162">
        <f>SUM(I151:J151)</f>
        <v>0</v>
      </c>
      <c r="I151" s="162">
        <f t="shared" si="5"/>
        <v>0</v>
      </c>
    </row>
    <row r="152" spans="1:9" ht="12.75" customHeight="1">
      <c r="A152" s="130">
        <v>2730</v>
      </c>
      <c r="B152" s="52" t="s">
        <v>710</v>
      </c>
      <c r="C152" s="52">
        <v>3</v>
      </c>
      <c r="D152" s="52">
        <v>0</v>
      </c>
      <c r="E152" s="60" t="s">
        <v>385</v>
      </c>
      <c r="F152" s="61" t="s">
        <v>99</v>
      </c>
      <c r="G152" s="162">
        <f t="shared" si="4"/>
        <v>0</v>
      </c>
      <c r="H152" s="162">
        <f>SUM(H153:H156)</f>
        <v>0</v>
      </c>
      <c r="I152" s="162">
        <f t="shared" si="5"/>
        <v>0</v>
      </c>
    </row>
    <row r="153" spans="1:9" ht="13.5" hidden="1" customHeight="1">
      <c r="A153" s="130">
        <v>2731</v>
      </c>
      <c r="B153" s="131" t="s">
        <v>710</v>
      </c>
      <c r="C153" s="131">
        <v>3</v>
      </c>
      <c r="D153" s="131">
        <v>1</v>
      </c>
      <c r="E153" s="59" t="s">
        <v>100</v>
      </c>
      <c r="F153" s="62" t="s">
        <v>101</v>
      </c>
      <c r="G153" s="162">
        <f t="shared" si="4"/>
        <v>0</v>
      </c>
      <c r="H153" s="162"/>
      <c r="I153" s="162">
        <f t="shared" si="5"/>
        <v>0</v>
      </c>
    </row>
    <row r="154" spans="1:9" ht="14.25" hidden="1" customHeight="1">
      <c r="A154" s="130">
        <v>2732</v>
      </c>
      <c r="B154" s="131" t="s">
        <v>710</v>
      </c>
      <c r="C154" s="131">
        <v>3</v>
      </c>
      <c r="D154" s="131">
        <v>2</v>
      </c>
      <c r="E154" s="59" t="s">
        <v>102</v>
      </c>
      <c r="F154" s="62" t="s">
        <v>103</v>
      </c>
      <c r="G154" s="162">
        <f t="shared" si="4"/>
        <v>0</v>
      </c>
      <c r="H154" s="162"/>
      <c r="I154" s="162">
        <f t="shared" si="5"/>
        <v>0</v>
      </c>
    </row>
    <row r="155" spans="1:9" ht="11.25" hidden="1" customHeight="1">
      <c r="A155" s="130">
        <v>2733</v>
      </c>
      <c r="B155" s="131" t="s">
        <v>710</v>
      </c>
      <c r="C155" s="131">
        <v>3</v>
      </c>
      <c r="D155" s="131">
        <v>3</v>
      </c>
      <c r="E155" s="59" t="s">
        <v>104</v>
      </c>
      <c r="F155" s="62" t="s">
        <v>105</v>
      </c>
      <c r="G155" s="162">
        <f t="shared" si="4"/>
        <v>0</v>
      </c>
      <c r="H155" s="162"/>
      <c r="I155" s="162">
        <f t="shared" si="5"/>
        <v>0</v>
      </c>
    </row>
    <row r="156" spans="1:9" ht="11.25" hidden="1" customHeight="1">
      <c r="A156" s="130">
        <v>2734</v>
      </c>
      <c r="B156" s="131" t="s">
        <v>710</v>
      </c>
      <c r="C156" s="131">
        <v>3</v>
      </c>
      <c r="D156" s="131">
        <v>4</v>
      </c>
      <c r="E156" s="59" t="s">
        <v>106</v>
      </c>
      <c r="F156" s="62" t="s">
        <v>107</v>
      </c>
      <c r="G156" s="162">
        <f t="shared" si="4"/>
        <v>0</v>
      </c>
      <c r="H156" s="162"/>
      <c r="I156" s="162">
        <f t="shared" si="5"/>
        <v>0</v>
      </c>
    </row>
    <row r="157" spans="1:9" ht="11.25" customHeight="1">
      <c r="A157" s="130">
        <v>2740</v>
      </c>
      <c r="B157" s="52" t="s">
        <v>710</v>
      </c>
      <c r="C157" s="52">
        <v>4</v>
      </c>
      <c r="D157" s="52">
        <v>0</v>
      </c>
      <c r="E157" s="60" t="s">
        <v>386</v>
      </c>
      <c r="F157" s="61" t="s">
        <v>109</v>
      </c>
      <c r="G157" s="162">
        <f t="shared" ref="G157:H204" si="6">SUM(H157:I157)</f>
        <v>0</v>
      </c>
      <c r="H157" s="162">
        <f>SUM(H158)</f>
        <v>0</v>
      </c>
      <c r="I157" s="162">
        <f t="shared" si="5"/>
        <v>0</v>
      </c>
    </row>
    <row r="158" spans="1:9" ht="9.75" hidden="1" customHeight="1">
      <c r="A158" s="130">
        <v>2741</v>
      </c>
      <c r="B158" s="131" t="s">
        <v>710</v>
      </c>
      <c r="C158" s="131">
        <v>4</v>
      </c>
      <c r="D158" s="131">
        <v>1</v>
      </c>
      <c r="E158" s="59" t="s">
        <v>108</v>
      </c>
      <c r="F158" s="66" t="s">
        <v>110</v>
      </c>
      <c r="G158" s="162">
        <f t="shared" si="6"/>
        <v>0</v>
      </c>
      <c r="H158" s="162"/>
      <c r="I158" s="162">
        <f t="shared" si="5"/>
        <v>0</v>
      </c>
    </row>
    <row r="159" spans="1:9" ht="10.5" customHeight="1">
      <c r="A159" s="130">
        <v>2750</v>
      </c>
      <c r="B159" s="52" t="s">
        <v>710</v>
      </c>
      <c r="C159" s="52">
        <v>5</v>
      </c>
      <c r="D159" s="52">
        <v>0</v>
      </c>
      <c r="E159" s="60" t="s">
        <v>387</v>
      </c>
      <c r="F159" s="61" t="s">
        <v>112</v>
      </c>
      <c r="G159" s="162">
        <f t="shared" si="6"/>
        <v>0</v>
      </c>
      <c r="H159" s="162">
        <f>SUM(H160)</f>
        <v>0</v>
      </c>
      <c r="I159" s="162">
        <f t="shared" si="5"/>
        <v>0</v>
      </c>
    </row>
    <row r="160" spans="1:9" ht="18" customHeight="1">
      <c r="A160" s="130">
        <v>2760</v>
      </c>
      <c r="B160" s="131" t="s">
        <v>710</v>
      </c>
      <c r="C160" s="131" t="s">
        <v>1019</v>
      </c>
      <c r="D160" s="131" t="s">
        <v>596</v>
      </c>
      <c r="E160" s="310" t="s">
        <v>1091</v>
      </c>
      <c r="F160" s="66" t="s">
        <v>112</v>
      </c>
      <c r="G160" s="162">
        <f t="shared" si="6"/>
        <v>0</v>
      </c>
      <c r="H160" s="162">
        <f t="shared" si="6"/>
        <v>0</v>
      </c>
      <c r="I160" s="162">
        <f>SUM(I161)</f>
        <v>0</v>
      </c>
    </row>
    <row r="161" spans="1:11" ht="8.25" hidden="1" customHeight="1">
      <c r="A161" s="130">
        <v>2760</v>
      </c>
      <c r="B161" s="52" t="s">
        <v>710</v>
      </c>
      <c r="C161" s="52">
        <v>6</v>
      </c>
      <c r="D161" s="52">
        <v>0</v>
      </c>
      <c r="E161" s="60" t="s">
        <v>388</v>
      </c>
      <c r="F161" s="61" t="s">
        <v>114</v>
      </c>
      <c r="G161" s="162">
        <f t="shared" si="6"/>
        <v>0</v>
      </c>
      <c r="H161" s="162">
        <f>SUM(H162:H163)</f>
        <v>0</v>
      </c>
      <c r="I161" s="162"/>
    </row>
    <row r="162" spans="1:11" ht="9" hidden="1" customHeight="1">
      <c r="A162" s="130">
        <v>2761</v>
      </c>
      <c r="B162" s="131" t="s">
        <v>710</v>
      </c>
      <c r="C162" s="131">
        <v>6</v>
      </c>
      <c r="D162" s="131">
        <v>1</v>
      </c>
      <c r="E162" s="59" t="s">
        <v>711</v>
      </c>
      <c r="F162" s="61"/>
      <c r="G162" s="162">
        <f t="shared" si="6"/>
        <v>2500</v>
      </c>
      <c r="H162" s="162"/>
      <c r="I162" s="162">
        <f>SUM(I163:I164)</f>
        <v>2500</v>
      </c>
    </row>
    <row r="163" spans="1:11" ht="10.5" hidden="1" customHeight="1">
      <c r="A163" s="130">
        <v>2762</v>
      </c>
      <c r="B163" s="131" t="s">
        <v>710</v>
      </c>
      <c r="C163" s="131">
        <v>6</v>
      </c>
      <c r="D163" s="131">
        <v>2</v>
      </c>
      <c r="E163" s="59" t="s">
        <v>113</v>
      </c>
      <c r="F163" s="66" t="s">
        <v>115</v>
      </c>
      <c r="G163" s="162">
        <f t="shared" si="6"/>
        <v>0</v>
      </c>
      <c r="H163" s="162"/>
      <c r="I163" s="162"/>
    </row>
    <row r="164" spans="1:11" s="38" customFormat="1" ht="34.5" customHeight="1">
      <c r="A164" s="130">
        <v>2800</v>
      </c>
      <c r="B164" s="52" t="s">
        <v>712</v>
      </c>
      <c r="C164" s="52">
        <v>0</v>
      </c>
      <c r="D164" s="52">
        <v>0</v>
      </c>
      <c r="E164" s="139" t="s">
        <v>148</v>
      </c>
      <c r="F164" s="67" t="s">
        <v>116</v>
      </c>
      <c r="G164" s="162">
        <f t="shared" si="6"/>
        <v>36695</v>
      </c>
      <c r="H164" s="162">
        <v>34195</v>
      </c>
      <c r="I164" s="162">
        <f>SUM(I166+I167+I174+I179+I183+I185)</f>
        <v>2500</v>
      </c>
    </row>
    <row r="165" spans="1:11" ht="17.25" customHeight="1">
      <c r="A165" s="130">
        <v>2810</v>
      </c>
      <c r="B165" s="131" t="s">
        <v>712</v>
      </c>
      <c r="C165" s="131">
        <v>1</v>
      </c>
      <c r="D165" s="131">
        <v>0</v>
      </c>
      <c r="E165" s="60" t="s">
        <v>389</v>
      </c>
      <c r="F165" s="61" t="s">
        <v>118</v>
      </c>
      <c r="G165" s="162">
        <f t="shared" si="6"/>
        <v>0</v>
      </c>
      <c r="H165" s="162">
        <f>SUM(H166)</f>
        <v>0</v>
      </c>
      <c r="I165" s="162">
        <v>0</v>
      </c>
    </row>
    <row r="166" spans="1:11" ht="17.25" customHeight="1">
      <c r="A166" s="130">
        <v>2811</v>
      </c>
      <c r="B166" s="131" t="s">
        <v>712</v>
      </c>
      <c r="C166" s="131">
        <v>1</v>
      </c>
      <c r="D166" s="131">
        <v>1</v>
      </c>
      <c r="E166" s="59" t="s">
        <v>117</v>
      </c>
      <c r="F166" s="66" t="s">
        <v>119</v>
      </c>
      <c r="G166" s="162">
        <f t="shared" si="6"/>
        <v>0</v>
      </c>
      <c r="H166" s="162">
        <v>0</v>
      </c>
      <c r="I166" s="162">
        <v>0</v>
      </c>
    </row>
    <row r="167" spans="1:11" ht="13.5" customHeight="1">
      <c r="A167" s="130">
        <v>2820</v>
      </c>
      <c r="B167" s="52" t="s">
        <v>712</v>
      </c>
      <c r="C167" s="52">
        <v>2</v>
      </c>
      <c r="D167" s="52">
        <v>0</v>
      </c>
      <c r="E167" s="60" t="s">
        <v>390</v>
      </c>
      <c r="F167" s="61" t="s">
        <v>120</v>
      </c>
      <c r="G167" s="162">
        <f t="shared" si="6"/>
        <v>34295</v>
      </c>
      <c r="H167" s="162">
        <v>31795</v>
      </c>
      <c r="I167" s="162">
        <v>2500</v>
      </c>
    </row>
    <row r="168" spans="1:11" ht="14.25" hidden="1" customHeight="1">
      <c r="A168" s="130">
        <v>2821</v>
      </c>
      <c r="B168" s="131" t="s">
        <v>712</v>
      </c>
      <c r="C168" s="131">
        <v>2</v>
      </c>
      <c r="D168" s="131">
        <v>1</v>
      </c>
      <c r="E168" s="59" t="s">
        <v>713</v>
      </c>
      <c r="F168" s="61"/>
      <c r="G168" s="162">
        <f t="shared" si="6"/>
        <v>2500</v>
      </c>
      <c r="H168" s="162"/>
      <c r="I168" s="162">
        <f>SUM(I169:I175)</f>
        <v>2500</v>
      </c>
    </row>
    <row r="169" spans="1:11" ht="14.25" hidden="1" customHeight="1">
      <c r="A169" s="130">
        <v>2822</v>
      </c>
      <c r="B169" s="131" t="s">
        <v>712</v>
      </c>
      <c r="C169" s="131">
        <v>2</v>
      </c>
      <c r="D169" s="131">
        <v>2</v>
      </c>
      <c r="E169" s="59" t="s">
        <v>714</v>
      </c>
      <c r="F169" s="61"/>
      <c r="G169" s="162">
        <f t="shared" si="6"/>
        <v>0</v>
      </c>
      <c r="H169" s="162"/>
      <c r="I169" s="162"/>
    </row>
    <row r="170" spans="1:11" ht="14.25" customHeight="1">
      <c r="A170" s="130">
        <v>2823</v>
      </c>
      <c r="B170" s="131" t="s">
        <v>712</v>
      </c>
      <c r="C170" s="131">
        <v>2</v>
      </c>
      <c r="D170" s="131">
        <v>3</v>
      </c>
      <c r="E170" s="59" t="s">
        <v>746</v>
      </c>
      <c r="F170" s="66" t="s">
        <v>121</v>
      </c>
      <c r="G170" s="162">
        <f t="shared" si="6"/>
        <v>29795</v>
      </c>
      <c r="H170" s="162">
        <v>27295</v>
      </c>
      <c r="I170" s="162">
        <v>2500</v>
      </c>
    </row>
    <row r="171" spans="1:11" ht="13.5" customHeight="1">
      <c r="A171" s="130">
        <v>2824</v>
      </c>
      <c r="B171" s="131" t="s">
        <v>712</v>
      </c>
      <c r="C171" s="131">
        <v>2</v>
      </c>
      <c r="D171" s="131">
        <v>4</v>
      </c>
      <c r="E171" s="59" t="s">
        <v>715</v>
      </c>
      <c r="F171" s="66"/>
      <c r="G171" s="162">
        <f t="shared" si="6"/>
        <v>4500</v>
      </c>
      <c r="H171" s="162">
        <v>4500</v>
      </c>
      <c r="I171" s="162">
        <v>0</v>
      </c>
    </row>
    <row r="172" spans="1:11" ht="14.25" hidden="1" customHeight="1">
      <c r="A172" s="130">
        <v>2825</v>
      </c>
      <c r="B172" s="131" t="s">
        <v>712</v>
      </c>
      <c r="C172" s="131">
        <v>2</v>
      </c>
      <c r="D172" s="131">
        <v>5</v>
      </c>
      <c r="E172" s="59" t="s">
        <v>716</v>
      </c>
      <c r="F172" s="66"/>
      <c r="G172" s="162">
        <f t="shared" si="6"/>
        <v>0</v>
      </c>
      <c r="H172" s="162"/>
      <c r="I172" s="162"/>
    </row>
    <row r="173" spans="1:11" ht="14.25" hidden="1" customHeight="1">
      <c r="A173" s="130">
        <v>2826</v>
      </c>
      <c r="B173" s="131" t="s">
        <v>712</v>
      </c>
      <c r="C173" s="131">
        <v>2</v>
      </c>
      <c r="D173" s="131">
        <v>6</v>
      </c>
      <c r="E173" s="59" t="s">
        <v>717</v>
      </c>
      <c r="F173" s="66"/>
      <c r="G173" s="162">
        <f t="shared" si="6"/>
        <v>0</v>
      </c>
      <c r="H173" s="162"/>
      <c r="I173" s="162"/>
    </row>
    <row r="174" spans="1:11" ht="24" customHeight="1">
      <c r="A174" s="130">
        <v>2827</v>
      </c>
      <c r="B174" s="131" t="s">
        <v>712</v>
      </c>
      <c r="C174" s="131">
        <v>2</v>
      </c>
      <c r="D174" s="131">
        <v>7</v>
      </c>
      <c r="E174" s="59" t="s">
        <v>718</v>
      </c>
      <c r="F174" s="66"/>
      <c r="G174" s="162">
        <f t="shared" si="6"/>
        <v>0</v>
      </c>
      <c r="H174" s="162">
        <v>0</v>
      </c>
      <c r="I174" s="162">
        <v>0</v>
      </c>
    </row>
    <row r="175" spans="1:11" ht="36" customHeight="1">
      <c r="A175" s="130">
        <v>2830</v>
      </c>
      <c r="B175" s="52" t="s">
        <v>712</v>
      </c>
      <c r="C175" s="52">
        <v>3</v>
      </c>
      <c r="D175" s="52">
        <v>0</v>
      </c>
      <c r="E175" s="60" t="s">
        <v>393</v>
      </c>
      <c r="F175" s="68" t="s">
        <v>122</v>
      </c>
      <c r="G175" s="162">
        <f t="shared" si="6"/>
        <v>900</v>
      </c>
      <c r="H175" s="162">
        <f>SUM(H176:H178)</f>
        <v>900</v>
      </c>
      <c r="I175" s="162">
        <f>SUM(I176:I178)</f>
        <v>0</v>
      </c>
      <c r="K175" s="9" t="s">
        <v>1001</v>
      </c>
    </row>
    <row r="176" spans="1:11">
      <c r="A176" s="130">
        <v>2831</v>
      </c>
      <c r="B176" s="131" t="s">
        <v>712</v>
      </c>
      <c r="C176" s="131">
        <v>3</v>
      </c>
      <c r="D176" s="131">
        <v>1</v>
      </c>
      <c r="E176" s="59" t="s">
        <v>747</v>
      </c>
      <c r="F176" s="68"/>
      <c r="G176" s="162">
        <f t="shared" si="6"/>
        <v>500</v>
      </c>
      <c r="H176" s="162">
        <v>500</v>
      </c>
      <c r="I176" s="162">
        <f t="shared" ref="I176:I181" si="7">SUM(I177:I179)</f>
        <v>0</v>
      </c>
    </row>
    <row r="177" spans="1:9">
      <c r="A177" s="130">
        <v>2832</v>
      </c>
      <c r="B177" s="131" t="s">
        <v>712</v>
      </c>
      <c r="C177" s="131">
        <v>3</v>
      </c>
      <c r="D177" s="131">
        <v>2</v>
      </c>
      <c r="E177" s="59" t="s">
        <v>753</v>
      </c>
      <c r="F177" s="68"/>
      <c r="G177" s="162">
        <f t="shared" si="6"/>
        <v>0</v>
      </c>
      <c r="H177" s="162">
        <v>0</v>
      </c>
      <c r="I177" s="162">
        <f t="shared" si="7"/>
        <v>0</v>
      </c>
    </row>
    <row r="178" spans="1:9" ht="14.25" customHeight="1">
      <c r="A178" s="130">
        <v>2833</v>
      </c>
      <c r="B178" s="131" t="s">
        <v>712</v>
      </c>
      <c r="C178" s="131">
        <v>3</v>
      </c>
      <c r="D178" s="131">
        <v>3</v>
      </c>
      <c r="E178" s="59" t="s">
        <v>754</v>
      </c>
      <c r="F178" s="66" t="s">
        <v>123</v>
      </c>
      <c r="G178" s="162">
        <f t="shared" si="6"/>
        <v>400</v>
      </c>
      <c r="H178" s="162">
        <v>400</v>
      </c>
      <c r="I178" s="162">
        <f t="shared" si="7"/>
        <v>0</v>
      </c>
    </row>
    <row r="179" spans="1:9" ht="26.25" customHeight="1">
      <c r="A179" s="130">
        <v>2840</v>
      </c>
      <c r="B179" s="52" t="s">
        <v>712</v>
      </c>
      <c r="C179" s="52">
        <v>4</v>
      </c>
      <c r="D179" s="52">
        <v>0</v>
      </c>
      <c r="E179" s="60" t="s">
        <v>394</v>
      </c>
      <c r="F179" s="68" t="s">
        <v>124</v>
      </c>
      <c r="G179" s="162">
        <f t="shared" si="6"/>
        <v>1500</v>
      </c>
      <c r="H179" s="162">
        <f>SUM(H180:H182)</f>
        <v>1500</v>
      </c>
      <c r="I179" s="162">
        <f t="shared" si="7"/>
        <v>0</v>
      </c>
    </row>
    <row r="180" spans="1:9">
      <c r="A180" s="130">
        <v>2841</v>
      </c>
      <c r="B180" s="131" t="s">
        <v>712</v>
      </c>
      <c r="C180" s="131">
        <v>4</v>
      </c>
      <c r="D180" s="131">
        <v>1</v>
      </c>
      <c r="E180" s="59" t="s">
        <v>756</v>
      </c>
      <c r="F180" s="68"/>
      <c r="G180" s="162">
        <f t="shared" si="6"/>
        <v>0</v>
      </c>
      <c r="H180" s="162">
        <v>0</v>
      </c>
      <c r="I180" s="162">
        <f t="shared" si="7"/>
        <v>0</v>
      </c>
    </row>
    <row r="181" spans="1:9" ht="24" customHeight="1">
      <c r="A181" s="130">
        <v>2842</v>
      </c>
      <c r="B181" s="131" t="s">
        <v>712</v>
      </c>
      <c r="C181" s="131">
        <v>4</v>
      </c>
      <c r="D181" s="131">
        <v>2</v>
      </c>
      <c r="E181" s="59" t="s">
        <v>757</v>
      </c>
      <c r="F181" s="68"/>
      <c r="G181" s="162">
        <f t="shared" si="6"/>
        <v>1500</v>
      </c>
      <c r="H181" s="162">
        <v>1500</v>
      </c>
      <c r="I181" s="162">
        <f t="shared" si="7"/>
        <v>0</v>
      </c>
    </row>
    <row r="182" spans="1:9" ht="16.5" hidden="1" customHeight="1">
      <c r="A182" s="130">
        <v>2843</v>
      </c>
      <c r="B182" s="131" t="s">
        <v>712</v>
      </c>
      <c r="C182" s="131">
        <v>4</v>
      </c>
      <c r="D182" s="131">
        <v>3</v>
      </c>
      <c r="E182" s="59" t="s">
        <v>755</v>
      </c>
      <c r="F182" s="66" t="s">
        <v>125</v>
      </c>
      <c r="G182" s="162">
        <f t="shared" si="6"/>
        <v>0</v>
      </c>
      <c r="H182" s="162"/>
      <c r="I182" s="162"/>
    </row>
    <row r="183" spans="1:9" ht="26.25" customHeight="1">
      <c r="A183" s="130">
        <v>2850</v>
      </c>
      <c r="B183" s="52" t="s">
        <v>712</v>
      </c>
      <c r="C183" s="52">
        <v>5</v>
      </c>
      <c r="D183" s="52">
        <v>0</v>
      </c>
      <c r="E183" s="71" t="s">
        <v>395</v>
      </c>
      <c r="F183" s="68" t="s">
        <v>127</v>
      </c>
      <c r="G183" s="162">
        <f t="shared" si="6"/>
        <v>0</v>
      </c>
      <c r="H183" s="162">
        <f>SUM(H184)</f>
        <v>0</v>
      </c>
      <c r="I183" s="162">
        <v>0</v>
      </c>
    </row>
    <row r="184" spans="1:9" ht="27" customHeight="1">
      <c r="A184" s="130">
        <v>2851</v>
      </c>
      <c r="B184" s="52" t="s">
        <v>712</v>
      </c>
      <c r="C184" s="52">
        <v>5</v>
      </c>
      <c r="D184" s="52">
        <v>1</v>
      </c>
      <c r="E184" s="72" t="s">
        <v>126</v>
      </c>
      <c r="F184" s="66" t="s">
        <v>128</v>
      </c>
      <c r="G184" s="162">
        <f t="shared" si="6"/>
        <v>0</v>
      </c>
      <c r="H184" s="162">
        <v>0</v>
      </c>
      <c r="I184" s="162">
        <f>SUM(I185)</f>
        <v>0</v>
      </c>
    </row>
    <row r="185" spans="1:9" ht="25.5" customHeight="1">
      <c r="A185" s="130">
        <v>2860</v>
      </c>
      <c r="B185" s="52" t="s">
        <v>712</v>
      </c>
      <c r="C185" s="52">
        <v>6</v>
      </c>
      <c r="D185" s="52">
        <v>0</v>
      </c>
      <c r="E185" s="71" t="s">
        <v>396</v>
      </c>
      <c r="F185" s="68" t="s">
        <v>257</v>
      </c>
      <c r="G185" s="162">
        <f t="shared" si="6"/>
        <v>0</v>
      </c>
      <c r="H185" s="162">
        <f>SUM(H186)</f>
        <v>0</v>
      </c>
      <c r="I185" s="162">
        <v>0</v>
      </c>
    </row>
    <row r="186" spans="1:9" ht="18.75" customHeight="1">
      <c r="A186" s="130">
        <v>2861</v>
      </c>
      <c r="B186" s="131" t="s">
        <v>712</v>
      </c>
      <c r="C186" s="131">
        <v>6</v>
      </c>
      <c r="D186" s="131">
        <v>1</v>
      </c>
      <c r="E186" s="72" t="s">
        <v>129</v>
      </c>
      <c r="F186" s="66" t="s">
        <v>258</v>
      </c>
      <c r="G186" s="162">
        <f t="shared" si="6"/>
        <v>0</v>
      </c>
      <c r="H186" s="162">
        <v>0</v>
      </c>
      <c r="I186" s="162">
        <v>0</v>
      </c>
    </row>
    <row r="187" spans="1:9" s="38" customFormat="1" ht="36" customHeight="1">
      <c r="A187" s="130">
        <v>2900</v>
      </c>
      <c r="B187" s="52" t="s">
        <v>719</v>
      </c>
      <c r="C187" s="52">
        <v>0</v>
      </c>
      <c r="D187" s="52">
        <v>0</v>
      </c>
      <c r="E187" s="139" t="s">
        <v>1090</v>
      </c>
      <c r="F187" s="67" t="s">
        <v>259</v>
      </c>
      <c r="G187" s="162">
        <f t="shared" si="6"/>
        <v>226481.7</v>
      </c>
      <c r="H187" s="162">
        <f>SUM(H188+H201)</f>
        <v>129400</v>
      </c>
      <c r="I187" s="162">
        <f>SUM(I188+I201)</f>
        <v>97081.7</v>
      </c>
    </row>
    <row r="188" spans="1:9" ht="24.75" customHeight="1">
      <c r="A188" s="130">
        <v>2910</v>
      </c>
      <c r="B188" s="52" t="s">
        <v>719</v>
      </c>
      <c r="C188" s="52">
        <v>1</v>
      </c>
      <c r="D188" s="52">
        <v>0</v>
      </c>
      <c r="E188" s="60" t="s">
        <v>397</v>
      </c>
      <c r="F188" s="61" t="s">
        <v>260</v>
      </c>
      <c r="G188" s="162">
        <f t="shared" si="6"/>
        <v>100088.6</v>
      </c>
      <c r="H188" s="162">
        <f>SUM(H189:H190)</f>
        <v>58200</v>
      </c>
      <c r="I188" s="162">
        <f>SUM(I189:I190)</f>
        <v>41888.6</v>
      </c>
    </row>
    <row r="189" spans="1:9" ht="13.5" customHeight="1">
      <c r="A189" s="130">
        <v>2911</v>
      </c>
      <c r="B189" s="131" t="s">
        <v>719</v>
      </c>
      <c r="C189" s="131">
        <v>1</v>
      </c>
      <c r="D189" s="131">
        <v>1</v>
      </c>
      <c r="E189" s="59" t="s">
        <v>261</v>
      </c>
      <c r="F189" s="66" t="s">
        <v>262</v>
      </c>
      <c r="G189" s="162">
        <f t="shared" si="6"/>
        <v>99388.6</v>
      </c>
      <c r="H189" s="162">
        <v>57500</v>
      </c>
      <c r="I189" s="162">
        <v>41888.6</v>
      </c>
    </row>
    <row r="190" spans="1:9" ht="17.25" customHeight="1">
      <c r="A190" s="130">
        <v>2912</v>
      </c>
      <c r="B190" s="131" t="s">
        <v>719</v>
      </c>
      <c r="C190" s="131">
        <v>1</v>
      </c>
      <c r="D190" s="131" t="s">
        <v>598</v>
      </c>
      <c r="E190" s="59" t="s">
        <v>1015</v>
      </c>
      <c r="F190" s="66" t="s">
        <v>262</v>
      </c>
      <c r="G190" s="162">
        <f t="shared" si="6"/>
        <v>700</v>
      </c>
      <c r="H190" s="162">
        <v>700</v>
      </c>
      <c r="I190" s="162">
        <v>0</v>
      </c>
    </row>
    <row r="191" spans="1:9" ht="18" customHeight="1">
      <c r="A191" s="130">
        <v>2912</v>
      </c>
      <c r="B191" s="131" t="s">
        <v>719</v>
      </c>
      <c r="C191" s="131">
        <v>1</v>
      </c>
      <c r="D191" s="131">
        <v>2</v>
      </c>
      <c r="E191" s="59" t="s">
        <v>720</v>
      </c>
      <c r="F191" s="66" t="s">
        <v>263</v>
      </c>
      <c r="G191" s="162">
        <f t="shared" si="6"/>
        <v>0</v>
      </c>
      <c r="H191" s="162">
        <v>0</v>
      </c>
      <c r="I191" s="162">
        <v>0</v>
      </c>
    </row>
    <row r="192" spans="1:9" ht="15" customHeight="1">
      <c r="A192" s="130">
        <v>2920</v>
      </c>
      <c r="B192" s="52" t="s">
        <v>719</v>
      </c>
      <c r="C192" s="52">
        <v>2</v>
      </c>
      <c r="D192" s="52">
        <v>0</v>
      </c>
      <c r="E192" s="60" t="s">
        <v>1085</v>
      </c>
      <c r="F192" s="61" t="s">
        <v>264</v>
      </c>
      <c r="G192" s="162">
        <f t="shared" si="6"/>
        <v>0</v>
      </c>
      <c r="H192" s="162">
        <f>SUM(H193:H194)</f>
        <v>0</v>
      </c>
      <c r="I192" s="162">
        <f>SUM(J191:K191)</f>
        <v>0</v>
      </c>
    </row>
    <row r="193" spans="1:9" ht="17.25" hidden="1" customHeight="1">
      <c r="A193" s="130">
        <v>2921</v>
      </c>
      <c r="B193" s="131" t="s">
        <v>719</v>
      </c>
      <c r="C193" s="131">
        <v>2</v>
      </c>
      <c r="D193" s="131">
        <v>1</v>
      </c>
      <c r="E193" s="59" t="s">
        <v>721</v>
      </c>
      <c r="F193" s="66" t="s">
        <v>265</v>
      </c>
      <c r="G193" s="162">
        <f t="shared" si="6"/>
        <v>0</v>
      </c>
      <c r="H193" s="162">
        <f>SUM(I193:J193)</f>
        <v>0</v>
      </c>
      <c r="I193" s="162">
        <f>SUM(I194:I195)</f>
        <v>0</v>
      </c>
    </row>
    <row r="194" spans="1:9" ht="19.5" hidden="1" customHeight="1">
      <c r="A194" s="130">
        <v>2922</v>
      </c>
      <c r="B194" s="131" t="s">
        <v>719</v>
      </c>
      <c r="C194" s="131">
        <v>2</v>
      </c>
      <c r="D194" s="131">
        <v>2</v>
      </c>
      <c r="E194" s="59" t="s">
        <v>722</v>
      </c>
      <c r="F194" s="66" t="s">
        <v>266</v>
      </c>
      <c r="G194" s="162">
        <f t="shared" si="6"/>
        <v>0</v>
      </c>
      <c r="H194" s="162">
        <v>0</v>
      </c>
      <c r="I194" s="162">
        <f>SUM(J193:K193)</f>
        <v>0</v>
      </c>
    </row>
    <row r="195" spans="1:9" ht="27" customHeight="1">
      <c r="A195" s="130">
        <v>2930</v>
      </c>
      <c r="B195" s="52" t="s">
        <v>719</v>
      </c>
      <c r="C195" s="52">
        <v>3</v>
      </c>
      <c r="D195" s="52">
        <v>0</v>
      </c>
      <c r="E195" s="60" t="s">
        <v>1089</v>
      </c>
      <c r="F195" s="61" t="s">
        <v>267</v>
      </c>
      <c r="G195" s="162">
        <f t="shared" si="6"/>
        <v>0</v>
      </c>
      <c r="H195" s="162">
        <f>SUM(H196:H197)</f>
        <v>0</v>
      </c>
      <c r="I195" s="162">
        <f>SUM(J194:K194)</f>
        <v>0</v>
      </c>
    </row>
    <row r="196" spans="1:9" ht="15" hidden="1" customHeight="1">
      <c r="A196" s="130">
        <v>2931</v>
      </c>
      <c r="B196" s="131" t="s">
        <v>719</v>
      </c>
      <c r="C196" s="131">
        <v>3</v>
      </c>
      <c r="D196" s="131">
        <v>1</v>
      </c>
      <c r="E196" s="59" t="s">
        <v>723</v>
      </c>
      <c r="F196" s="66" t="s">
        <v>268</v>
      </c>
      <c r="G196" s="162">
        <f t="shared" si="6"/>
        <v>0</v>
      </c>
      <c r="H196" s="162">
        <f>SUM(I196:J196)</f>
        <v>0</v>
      </c>
      <c r="I196" s="162">
        <f>SUM(I197:I198)</f>
        <v>0</v>
      </c>
    </row>
    <row r="197" spans="1:9" ht="13.5" hidden="1" customHeight="1">
      <c r="A197" s="130">
        <v>2932</v>
      </c>
      <c r="B197" s="131" t="s">
        <v>719</v>
      </c>
      <c r="C197" s="131">
        <v>3</v>
      </c>
      <c r="D197" s="131">
        <v>2</v>
      </c>
      <c r="E197" s="59" t="s">
        <v>724</v>
      </c>
      <c r="F197" s="66"/>
      <c r="G197" s="162">
        <f t="shared" si="6"/>
        <v>0</v>
      </c>
      <c r="H197" s="162">
        <f>SUM(I197:J197)</f>
        <v>0</v>
      </c>
      <c r="I197" s="162">
        <f>SUM(J196:K196)</f>
        <v>0</v>
      </c>
    </row>
    <row r="198" spans="1:9" ht="13.5" customHeight="1">
      <c r="A198" s="130">
        <v>2940</v>
      </c>
      <c r="B198" s="52" t="s">
        <v>719</v>
      </c>
      <c r="C198" s="52">
        <v>4</v>
      </c>
      <c r="D198" s="52">
        <v>0</v>
      </c>
      <c r="E198" s="60" t="s">
        <v>398</v>
      </c>
      <c r="F198" s="61" t="s">
        <v>269</v>
      </c>
      <c r="G198" s="162">
        <f t="shared" si="6"/>
        <v>0</v>
      </c>
      <c r="H198" s="162">
        <v>0</v>
      </c>
      <c r="I198" s="162">
        <f>SUM(J197:K197)</f>
        <v>0</v>
      </c>
    </row>
    <row r="199" spans="1:9" ht="15.75" hidden="1" customHeight="1">
      <c r="A199" s="130">
        <v>2941</v>
      </c>
      <c r="B199" s="131" t="s">
        <v>719</v>
      </c>
      <c r="C199" s="131">
        <v>4</v>
      </c>
      <c r="D199" s="131">
        <v>1</v>
      </c>
      <c r="E199" s="59" t="s">
        <v>725</v>
      </c>
      <c r="F199" s="66" t="s">
        <v>270</v>
      </c>
      <c r="G199" s="162">
        <f t="shared" si="6"/>
        <v>110386.2</v>
      </c>
      <c r="H199" s="162">
        <f>SUM(I199:J199)</f>
        <v>55193.1</v>
      </c>
      <c r="I199" s="162">
        <f>SUM(I200:I201)</f>
        <v>55193.1</v>
      </c>
    </row>
    <row r="200" spans="1:9" ht="13.5" hidden="1" customHeight="1">
      <c r="A200" s="130">
        <v>2942</v>
      </c>
      <c r="B200" s="131" t="s">
        <v>719</v>
      </c>
      <c r="C200" s="131">
        <v>4</v>
      </c>
      <c r="D200" s="131">
        <v>2</v>
      </c>
      <c r="E200" s="59" t="s">
        <v>726</v>
      </c>
      <c r="F200" s="66" t="s">
        <v>271</v>
      </c>
      <c r="G200" s="162">
        <f t="shared" si="6"/>
        <v>0</v>
      </c>
      <c r="H200" s="162">
        <f>SUM(I200:J200)</f>
        <v>0</v>
      </c>
      <c r="I200" s="162">
        <f>SUM(J199:K199)</f>
        <v>0</v>
      </c>
    </row>
    <row r="201" spans="1:9" ht="27.75" customHeight="1">
      <c r="A201" s="130">
        <v>2950</v>
      </c>
      <c r="B201" s="52" t="s">
        <v>719</v>
      </c>
      <c r="C201" s="52">
        <v>5</v>
      </c>
      <c r="D201" s="52">
        <v>0</v>
      </c>
      <c r="E201" s="60" t="s">
        <v>399</v>
      </c>
      <c r="F201" s="61" t="s">
        <v>272</v>
      </c>
      <c r="G201" s="162">
        <f t="shared" si="6"/>
        <v>126393.1</v>
      </c>
      <c r="H201" s="162">
        <f>SUM(H202:H203)</f>
        <v>71200</v>
      </c>
      <c r="I201" s="162">
        <f>SUM(I202:I203)</f>
        <v>55193.1</v>
      </c>
    </row>
    <row r="202" spans="1:9" ht="13.5" customHeight="1">
      <c r="A202" s="130">
        <v>2951</v>
      </c>
      <c r="B202" s="131" t="s">
        <v>719</v>
      </c>
      <c r="C202" s="131">
        <v>5</v>
      </c>
      <c r="D202" s="131">
        <v>1</v>
      </c>
      <c r="E202" s="59" t="s">
        <v>727</v>
      </c>
      <c r="F202" s="61"/>
      <c r="G202" s="162">
        <f t="shared" si="6"/>
        <v>126393.1</v>
      </c>
      <c r="H202" s="162">
        <v>71200</v>
      </c>
      <c r="I202" s="162">
        <v>55193.1</v>
      </c>
    </row>
    <row r="203" spans="1:9" ht="12" hidden="1" customHeight="1">
      <c r="A203" s="130">
        <v>2952</v>
      </c>
      <c r="B203" s="131" t="s">
        <v>719</v>
      </c>
      <c r="C203" s="131">
        <v>5</v>
      </c>
      <c r="D203" s="131">
        <v>2</v>
      </c>
      <c r="E203" s="59" t="s">
        <v>728</v>
      </c>
      <c r="F203" s="66" t="s">
        <v>273</v>
      </c>
      <c r="G203" s="162">
        <f t="shared" si="6"/>
        <v>0</v>
      </c>
      <c r="H203" s="162">
        <v>0</v>
      </c>
      <c r="I203" s="162">
        <v>0</v>
      </c>
    </row>
    <row r="204" spans="1:9" ht="26.25" hidden="1" customHeight="1">
      <c r="A204" s="130">
        <v>2960</v>
      </c>
      <c r="B204" s="52" t="s">
        <v>719</v>
      </c>
      <c r="C204" s="52">
        <v>6</v>
      </c>
      <c r="D204" s="52">
        <v>0</v>
      </c>
      <c r="E204" s="60" t="s">
        <v>400</v>
      </c>
      <c r="F204" s="61" t="s">
        <v>275</v>
      </c>
      <c r="G204" s="162">
        <f t="shared" si="6"/>
        <v>0</v>
      </c>
      <c r="H204" s="162">
        <f>SUM(H205)</f>
        <v>0</v>
      </c>
      <c r="I204" s="162">
        <v>0</v>
      </c>
    </row>
    <row r="205" spans="1:9" ht="24.75" hidden="1" customHeight="1">
      <c r="A205" s="130">
        <v>2961</v>
      </c>
      <c r="B205" s="131" t="s">
        <v>719</v>
      </c>
      <c r="C205" s="131">
        <v>6</v>
      </c>
      <c r="D205" s="131">
        <v>1</v>
      </c>
      <c r="E205" s="59" t="s">
        <v>274</v>
      </c>
      <c r="F205" s="66" t="s">
        <v>276</v>
      </c>
      <c r="G205" s="162">
        <f t="shared" ref="G205:G230" si="8">SUM(H205:I205)</f>
        <v>0</v>
      </c>
      <c r="H205" s="162">
        <f>SUM(I205:J205)</f>
        <v>0</v>
      </c>
      <c r="I205" s="162">
        <f>SUM(I206)</f>
        <v>0</v>
      </c>
    </row>
    <row r="206" spans="1:9" ht="26.25" hidden="1" customHeight="1">
      <c r="A206" s="130">
        <v>2970</v>
      </c>
      <c r="B206" s="52" t="s">
        <v>719</v>
      </c>
      <c r="C206" s="52">
        <v>7</v>
      </c>
      <c r="D206" s="52">
        <v>0</v>
      </c>
      <c r="E206" s="60" t="s">
        <v>401</v>
      </c>
      <c r="F206" s="61" t="s">
        <v>278</v>
      </c>
      <c r="G206" s="162">
        <f t="shared" si="8"/>
        <v>0</v>
      </c>
      <c r="H206" s="162">
        <f>SUM(H207)</f>
        <v>0</v>
      </c>
      <c r="I206" s="162">
        <f>SUM(J205:K205)</f>
        <v>0</v>
      </c>
    </row>
    <row r="207" spans="1:9" ht="26.25" hidden="1" customHeight="1">
      <c r="A207" s="130">
        <v>2971</v>
      </c>
      <c r="B207" s="131" t="s">
        <v>719</v>
      </c>
      <c r="C207" s="131">
        <v>7</v>
      </c>
      <c r="D207" s="131">
        <v>1</v>
      </c>
      <c r="E207" s="59" t="s">
        <v>277</v>
      </c>
      <c r="F207" s="66" t="s">
        <v>278</v>
      </c>
      <c r="G207" s="162">
        <f t="shared" si="8"/>
        <v>0</v>
      </c>
      <c r="H207" s="162">
        <f>SUM(I207:J207)</f>
        <v>0</v>
      </c>
      <c r="I207" s="162">
        <f>SUM(I208)</f>
        <v>0</v>
      </c>
    </row>
    <row r="208" spans="1:9" ht="17.25" hidden="1" customHeight="1">
      <c r="A208" s="130">
        <v>2980</v>
      </c>
      <c r="B208" s="52" t="s">
        <v>719</v>
      </c>
      <c r="C208" s="52">
        <v>8</v>
      </c>
      <c r="D208" s="52">
        <v>0</v>
      </c>
      <c r="E208" s="60" t="s">
        <v>402</v>
      </c>
      <c r="F208" s="61" t="s">
        <v>280</v>
      </c>
      <c r="G208" s="162">
        <f t="shared" si="8"/>
        <v>0</v>
      </c>
      <c r="H208" s="162">
        <f>SUM(H209)</f>
        <v>0</v>
      </c>
      <c r="I208" s="162">
        <f>SUM(J207:K207)</f>
        <v>0</v>
      </c>
    </row>
    <row r="209" spans="1:9" ht="20.25" hidden="1" customHeight="1">
      <c r="A209" s="130">
        <v>2981</v>
      </c>
      <c r="B209" s="131" t="s">
        <v>719</v>
      </c>
      <c r="C209" s="131">
        <v>8</v>
      </c>
      <c r="D209" s="131">
        <v>1</v>
      </c>
      <c r="E209" s="59" t="s">
        <v>279</v>
      </c>
      <c r="F209" s="66" t="s">
        <v>281</v>
      </c>
      <c r="G209" s="162">
        <f t="shared" si="8"/>
        <v>0</v>
      </c>
      <c r="H209" s="162">
        <f>SUM(I209:J209)</f>
        <v>0</v>
      </c>
      <c r="I209" s="162">
        <f>SUM(I210)</f>
        <v>0</v>
      </c>
    </row>
    <row r="210" spans="1:9" s="38" customFormat="1" ht="14.25" customHeight="1">
      <c r="A210" s="130">
        <v>3000</v>
      </c>
      <c r="B210" s="52" t="s">
        <v>729</v>
      </c>
      <c r="C210" s="52">
        <v>0</v>
      </c>
      <c r="D210" s="52">
        <v>0</v>
      </c>
      <c r="E210" s="139" t="s">
        <v>403</v>
      </c>
      <c r="F210" s="67" t="s">
        <v>282</v>
      </c>
      <c r="G210" s="203">
        <f t="shared" si="8"/>
        <v>5000</v>
      </c>
      <c r="H210" s="207">
        <v>5000</v>
      </c>
      <c r="I210" s="162">
        <f>SUM(J209:K209)</f>
        <v>0</v>
      </c>
    </row>
    <row r="211" spans="1:9" ht="0.75" hidden="1" customHeight="1">
      <c r="A211" s="130">
        <v>3010</v>
      </c>
      <c r="B211" s="52" t="s">
        <v>729</v>
      </c>
      <c r="C211" s="52">
        <v>1</v>
      </c>
      <c r="D211" s="52">
        <v>0</v>
      </c>
      <c r="E211" s="60" t="s">
        <v>404</v>
      </c>
      <c r="F211" s="61" t="s">
        <v>283</v>
      </c>
      <c r="G211" s="162">
        <f t="shared" si="8"/>
        <v>0</v>
      </c>
      <c r="H211" s="162">
        <f>SUM(H212:H213)</f>
        <v>0</v>
      </c>
      <c r="I211" s="162">
        <f>SUM(I212+I215+I217+I219+I221+I223+I225+I227+I229)</f>
        <v>0</v>
      </c>
    </row>
    <row r="212" spans="1:9" ht="15.75" hidden="1" customHeight="1">
      <c r="A212" s="130">
        <v>3011</v>
      </c>
      <c r="B212" s="131" t="s">
        <v>729</v>
      </c>
      <c r="C212" s="131">
        <v>1</v>
      </c>
      <c r="D212" s="131">
        <v>1</v>
      </c>
      <c r="E212" s="59" t="s">
        <v>285</v>
      </c>
      <c r="F212" s="66" t="s">
        <v>286</v>
      </c>
      <c r="G212" s="162">
        <f t="shared" si="8"/>
        <v>0</v>
      </c>
      <c r="H212" s="162">
        <f>SUM(I212:J212)</f>
        <v>0</v>
      </c>
      <c r="I212" s="162">
        <f>SUM(I213:I214)</f>
        <v>0</v>
      </c>
    </row>
    <row r="213" spans="1:9" ht="15.75" hidden="1" customHeight="1">
      <c r="A213" s="130">
        <v>3012</v>
      </c>
      <c r="B213" s="131" t="s">
        <v>729</v>
      </c>
      <c r="C213" s="131">
        <v>1</v>
      </c>
      <c r="D213" s="131">
        <v>2</v>
      </c>
      <c r="E213" s="59" t="s">
        <v>287</v>
      </c>
      <c r="F213" s="66" t="s">
        <v>288</v>
      </c>
      <c r="G213" s="162">
        <f t="shared" si="8"/>
        <v>0</v>
      </c>
      <c r="H213" s="162">
        <f>SUM(I213:J213)</f>
        <v>0</v>
      </c>
      <c r="I213" s="162">
        <f>SUM(J212:K212)</f>
        <v>0</v>
      </c>
    </row>
    <row r="214" spans="1:9" ht="15.75" hidden="1" customHeight="1">
      <c r="A214" s="130">
        <v>3020</v>
      </c>
      <c r="B214" s="52" t="s">
        <v>729</v>
      </c>
      <c r="C214" s="52">
        <v>2</v>
      </c>
      <c r="D214" s="52">
        <v>0</v>
      </c>
      <c r="E214" s="60" t="s">
        <v>405</v>
      </c>
      <c r="F214" s="61" t="s">
        <v>290</v>
      </c>
      <c r="G214" s="162">
        <f t="shared" si="8"/>
        <v>0</v>
      </c>
      <c r="H214" s="162">
        <f>SUM(H215)</f>
        <v>0</v>
      </c>
      <c r="I214" s="162">
        <f>SUM(J213:K213)</f>
        <v>0</v>
      </c>
    </row>
    <row r="215" spans="1:9" ht="15.75" hidden="1" customHeight="1">
      <c r="A215" s="130">
        <v>3021</v>
      </c>
      <c r="B215" s="131" t="s">
        <v>729</v>
      </c>
      <c r="C215" s="131">
        <v>2</v>
      </c>
      <c r="D215" s="131">
        <v>1</v>
      </c>
      <c r="E215" s="59" t="s">
        <v>289</v>
      </c>
      <c r="F215" s="66" t="s">
        <v>291</v>
      </c>
      <c r="G215" s="162">
        <f t="shared" si="8"/>
        <v>0</v>
      </c>
      <c r="H215" s="162"/>
      <c r="I215" s="162">
        <f>SUM(I216)</f>
        <v>0</v>
      </c>
    </row>
    <row r="216" spans="1:9" ht="15.75" hidden="1" customHeight="1">
      <c r="A216" s="130">
        <v>3030</v>
      </c>
      <c r="B216" s="52" t="s">
        <v>729</v>
      </c>
      <c r="C216" s="52">
        <v>3</v>
      </c>
      <c r="D216" s="52">
        <v>0</v>
      </c>
      <c r="E216" s="60" t="s">
        <v>406</v>
      </c>
      <c r="F216" s="61" t="s">
        <v>293</v>
      </c>
      <c r="G216" s="162">
        <f t="shared" si="8"/>
        <v>0</v>
      </c>
      <c r="H216" s="162">
        <f>SUM(H217)</f>
        <v>0</v>
      </c>
      <c r="I216" s="162"/>
    </row>
    <row r="217" spans="1:9" s="16" customFormat="1" ht="15.75" hidden="1" customHeight="1">
      <c r="A217" s="130">
        <v>3031</v>
      </c>
      <c r="B217" s="131" t="s">
        <v>729</v>
      </c>
      <c r="C217" s="131">
        <v>3</v>
      </c>
      <c r="D217" s="131" t="s">
        <v>597</v>
      </c>
      <c r="E217" s="59" t="s">
        <v>292</v>
      </c>
      <c r="F217" s="61"/>
      <c r="G217" s="162">
        <f t="shared" si="8"/>
        <v>0</v>
      </c>
      <c r="H217" s="165"/>
      <c r="I217" s="162">
        <f>SUM(I218)</f>
        <v>0</v>
      </c>
    </row>
    <row r="218" spans="1:9" ht="15.75" hidden="1" customHeight="1">
      <c r="A218" s="130">
        <v>3040</v>
      </c>
      <c r="B218" s="52" t="s">
        <v>729</v>
      </c>
      <c r="C218" s="52">
        <v>4</v>
      </c>
      <c r="D218" s="52">
        <v>0</v>
      </c>
      <c r="E218" s="60" t="s">
        <v>407</v>
      </c>
      <c r="F218" s="61" t="s">
        <v>295</v>
      </c>
      <c r="G218" s="162">
        <f t="shared" si="8"/>
        <v>0</v>
      </c>
      <c r="H218" s="162">
        <f>SUM(H219)</f>
        <v>0</v>
      </c>
      <c r="I218" s="165"/>
    </row>
    <row r="219" spans="1:9" ht="15.75" hidden="1" customHeight="1">
      <c r="A219" s="130">
        <v>3041</v>
      </c>
      <c r="B219" s="131" t="s">
        <v>729</v>
      </c>
      <c r="C219" s="131">
        <v>4</v>
      </c>
      <c r="D219" s="131">
        <v>1</v>
      </c>
      <c r="E219" s="59" t="s">
        <v>294</v>
      </c>
      <c r="F219" s="66" t="s">
        <v>296</v>
      </c>
      <c r="G219" s="162">
        <f t="shared" si="8"/>
        <v>0</v>
      </c>
      <c r="H219" s="162"/>
      <c r="I219" s="162">
        <f>SUM(I220)</f>
        <v>0</v>
      </c>
    </row>
    <row r="220" spans="1:9" ht="15.75" hidden="1" customHeight="1">
      <c r="A220" s="130">
        <v>3050</v>
      </c>
      <c r="B220" s="52" t="s">
        <v>729</v>
      </c>
      <c r="C220" s="52">
        <v>5</v>
      </c>
      <c r="D220" s="52">
        <v>0</v>
      </c>
      <c r="E220" s="60" t="s">
        <v>408</v>
      </c>
      <c r="F220" s="61" t="s">
        <v>298</v>
      </c>
      <c r="G220" s="162">
        <f t="shared" si="8"/>
        <v>0</v>
      </c>
      <c r="H220" s="162">
        <f>SUM(H221)</f>
        <v>0</v>
      </c>
      <c r="I220" s="162"/>
    </row>
    <row r="221" spans="1:9" ht="15.75" hidden="1" customHeight="1">
      <c r="A221" s="130">
        <v>3051</v>
      </c>
      <c r="B221" s="131" t="s">
        <v>729</v>
      </c>
      <c r="C221" s="131">
        <v>5</v>
      </c>
      <c r="D221" s="131">
        <v>1</v>
      </c>
      <c r="E221" s="59" t="s">
        <v>297</v>
      </c>
      <c r="F221" s="66" t="s">
        <v>298</v>
      </c>
      <c r="G221" s="162">
        <f t="shared" si="8"/>
        <v>0</v>
      </c>
      <c r="H221" s="162"/>
      <c r="I221" s="162">
        <f>SUM(I222)</f>
        <v>0</v>
      </c>
    </row>
    <row r="222" spans="1:9" ht="15.75" hidden="1" customHeight="1">
      <c r="A222" s="130">
        <v>3060</v>
      </c>
      <c r="B222" s="52" t="s">
        <v>729</v>
      </c>
      <c r="C222" s="52">
        <v>6</v>
      </c>
      <c r="D222" s="52">
        <v>0</v>
      </c>
      <c r="E222" s="60" t="s">
        <v>409</v>
      </c>
      <c r="F222" s="61" t="s">
        <v>300</v>
      </c>
      <c r="G222" s="162">
        <f t="shared" si="8"/>
        <v>0</v>
      </c>
      <c r="H222" s="162">
        <f>SUM(H223)</f>
        <v>0</v>
      </c>
      <c r="I222" s="162"/>
    </row>
    <row r="223" spans="1:9" ht="15.75" hidden="1" customHeight="1">
      <c r="A223" s="130">
        <v>3061</v>
      </c>
      <c r="B223" s="131" t="s">
        <v>729</v>
      </c>
      <c r="C223" s="131">
        <v>6</v>
      </c>
      <c r="D223" s="131">
        <v>1</v>
      </c>
      <c r="E223" s="59" t="s">
        <v>299</v>
      </c>
      <c r="F223" s="66" t="s">
        <v>300</v>
      </c>
      <c r="G223" s="162">
        <f t="shared" si="8"/>
        <v>0</v>
      </c>
      <c r="H223" s="162"/>
      <c r="I223" s="162">
        <f>SUM(I224)</f>
        <v>0</v>
      </c>
    </row>
    <row r="224" spans="1:9" ht="26.25" hidden="1" customHeight="1">
      <c r="A224" s="130">
        <v>3070</v>
      </c>
      <c r="B224" s="52" t="s">
        <v>729</v>
      </c>
      <c r="C224" s="52">
        <v>7</v>
      </c>
      <c r="D224" s="52">
        <v>0</v>
      </c>
      <c r="E224" s="60" t="s">
        <v>410</v>
      </c>
      <c r="F224" s="61" t="s">
        <v>302</v>
      </c>
      <c r="G224" s="162">
        <f t="shared" si="8"/>
        <v>5000</v>
      </c>
      <c r="H224" s="162">
        <f>SUM(H225)</f>
        <v>5000</v>
      </c>
      <c r="I224" s="162"/>
    </row>
    <row r="225" spans="1:9" ht="26.25" customHeight="1">
      <c r="A225" s="130">
        <v>3071</v>
      </c>
      <c r="B225" s="131" t="s">
        <v>729</v>
      </c>
      <c r="C225" s="131">
        <v>7</v>
      </c>
      <c r="D225" s="131">
        <v>1</v>
      </c>
      <c r="E225" s="59" t="s">
        <v>301</v>
      </c>
      <c r="F225" s="66" t="s">
        <v>304</v>
      </c>
      <c r="G225" s="162">
        <v>5000</v>
      </c>
      <c r="H225" s="162">
        <v>5000</v>
      </c>
      <c r="I225" s="162">
        <f>SUM(I226)</f>
        <v>0</v>
      </c>
    </row>
    <row r="226" spans="1:9" ht="16.5" hidden="1" customHeight="1">
      <c r="A226" s="130">
        <v>3080</v>
      </c>
      <c r="B226" s="52" t="s">
        <v>729</v>
      </c>
      <c r="C226" s="52">
        <v>8</v>
      </c>
      <c r="D226" s="52">
        <v>0</v>
      </c>
      <c r="E226" s="60" t="s">
        <v>411</v>
      </c>
      <c r="F226" s="61" t="s">
        <v>305</v>
      </c>
      <c r="G226" s="162">
        <f t="shared" si="8"/>
        <v>0</v>
      </c>
      <c r="H226" s="162">
        <f>SUM(H227)</f>
        <v>0</v>
      </c>
      <c r="I226" s="162"/>
    </row>
    <row r="227" spans="1:9" ht="15.75" hidden="1" customHeight="1">
      <c r="A227" s="130">
        <v>3081</v>
      </c>
      <c r="B227" s="131" t="s">
        <v>729</v>
      </c>
      <c r="C227" s="131">
        <v>8</v>
      </c>
      <c r="D227" s="131">
        <v>1</v>
      </c>
      <c r="E227" s="59" t="s">
        <v>412</v>
      </c>
      <c r="F227" s="66" t="s">
        <v>306</v>
      </c>
      <c r="G227" s="162">
        <f t="shared" si="8"/>
        <v>0</v>
      </c>
      <c r="H227" s="162"/>
      <c r="I227" s="162">
        <f>SUM(I228)</f>
        <v>0</v>
      </c>
    </row>
    <row r="228" spans="1:9" ht="15" hidden="1" customHeight="1">
      <c r="A228" s="130">
        <v>3090</v>
      </c>
      <c r="B228" s="52" t="s">
        <v>729</v>
      </c>
      <c r="C228" s="52">
        <v>9</v>
      </c>
      <c r="D228" s="52">
        <v>0</v>
      </c>
      <c r="E228" s="60" t="s">
        <v>413</v>
      </c>
      <c r="F228" s="61" t="s">
        <v>308</v>
      </c>
      <c r="G228" s="162">
        <f t="shared" si="8"/>
        <v>0</v>
      </c>
      <c r="H228" s="162">
        <f>SUM(H229:H230)</f>
        <v>0</v>
      </c>
      <c r="I228" s="162"/>
    </row>
    <row r="229" spans="1:9" ht="17.25" hidden="1" customHeight="1">
      <c r="A229" s="130">
        <v>3091</v>
      </c>
      <c r="B229" s="131" t="s">
        <v>729</v>
      </c>
      <c r="C229" s="131">
        <v>9</v>
      </c>
      <c r="D229" s="131">
        <v>1</v>
      </c>
      <c r="E229" s="59" t="s">
        <v>307</v>
      </c>
      <c r="F229" s="66" t="s">
        <v>309</v>
      </c>
      <c r="G229" s="162">
        <f t="shared" si="8"/>
        <v>0</v>
      </c>
      <c r="H229" s="162"/>
      <c r="I229" s="162">
        <f>SUM(I230:I231)</f>
        <v>0</v>
      </c>
    </row>
    <row r="230" spans="1:9" ht="15.75" hidden="1" customHeight="1">
      <c r="A230" s="130">
        <v>3092</v>
      </c>
      <c r="B230" s="131" t="s">
        <v>729</v>
      </c>
      <c r="C230" s="131">
        <v>9</v>
      </c>
      <c r="D230" s="131">
        <v>2</v>
      </c>
      <c r="E230" s="59" t="s">
        <v>748</v>
      </c>
      <c r="F230" s="66"/>
      <c r="G230" s="162">
        <f t="shared" si="8"/>
        <v>0</v>
      </c>
      <c r="H230" s="162"/>
      <c r="I230" s="162"/>
    </row>
    <row r="231" spans="1:9" s="38" customFormat="1" ht="27" customHeight="1">
      <c r="A231" s="130">
        <v>3100</v>
      </c>
      <c r="B231" s="52" t="s">
        <v>730</v>
      </c>
      <c r="C231" s="52">
        <v>0</v>
      </c>
      <c r="D231" s="52">
        <v>0</v>
      </c>
      <c r="E231" s="145" t="s">
        <v>886</v>
      </c>
      <c r="F231" s="74"/>
      <c r="G231" s="162">
        <f t="shared" ref="G231:H234" si="9">SUM(G232)</f>
        <v>120755.5</v>
      </c>
      <c r="H231" s="162">
        <v>120755.5</v>
      </c>
      <c r="I231" s="162">
        <f>SUM(I232:I234)</f>
        <v>0</v>
      </c>
    </row>
    <row r="232" spans="1:9" ht="0.75" customHeight="1">
      <c r="A232" s="130">
        <v>3110</v>
      </c>
      <c r="B232" s="132" t="s">
        <v>730</v>
      </c>
      <c r="C232" s="132">
        <v>1</v>
      </c>
      <c r="D232" s="132">
        <v>0</v>
      </c>
      <c r="E232" s="71" t="s">
        <v>414</v>
      </c>
      <c r="F232" s="66"/>
      <c r="G232" s="230">
        <f t="shared" si="9"/>
        <v>120755.5</v>
      </c>
      <c r="H232" s="230">
        <f t="shared" si="9"/>
        <v>120755.5</v>
      </c>
      <c r="I232" s="207">
        <v>0</v>
      </c>
    </row>
    <row r="233" spans="1:9" hidden="1">
      <c r="A233" s="130">
        <v>3112</v>
      </c>
      <c r="B233" s="132" t="s">
        <v>730</v>
      </c>
      <c r="C233" s="132">
        <v>1</v>
      </c>
      <c r="D233" s="132">
        <v>2</v>
      </c>
      <c r="E233" s="72" t="s">
        <v>445</v>
      </c>
      <c r="F233" s="66"/>
      <c r="G233" s="230">
        <f t="shared" si="9"/>
        <v>120755.5</v>
      </c>
      <c r="H233" s="230">
        <f t="shared" si="9"/>
        <v>120755.5</v>
      </c>
      <c r="I233" s="162">
        <v>0</v>
      </c>
    </row>
    <row r="234" spans="1:9">
      <c r="A234" s="211">
        <v>3110</v>
      </c>
      <c r="B234" s="212">
        <v>11</v>
      </c>
      <c r="C234" s="216">
        <v>1</v>
      </c>
      <c r="D234" s="213">
        <v>0</v>
      </c>
      <c r="E234" s="72" t="s">
        <v>1017</v>
      </c>
      <c r="F234" s="214">
        <v>7934.9</v>
      </c>
      <c r="G234" s="230">
        <f t="shared" si="9"/>
        <v>120755.5</v>
      </c>
      <c r="H234" s="230">
        <v>120755.5</v>
      </c>
      <c r="I234" s="162">
        <v>0</v>
      </c>
    </row>
    <row r="235" spans="1:9">
      <c r="A235" s="211">
        <v>3112</v>
      </c>
      <c r="B235" s="212">
        <v>11</v>
      </c>
      <c r="C235" s="216">
        <v>1</v>
      </c>
      <c r="D235" s="213">
        <v>2</v>
      </c>
      <c r="E235" s="215" t="s">
        <v>1018</v>
      </c>
      <c r="F235" s="214">
        <v>7934.9</v>
      </c>
      <c r="G235" s="264">
        <v>120755.5</v>
      </c>
      <c r="H235" s="264">
        <v>120755.5</v>
      </c>
      <c r="I235" s="162">
        <f>SUM(I236:I238)</f>
        <v>0</v>
      </c>
    </row>
    <row r="236" spans="1:9">
      <c r="B236" s="25"/>
      <c r="C236" s="26"/>
      <c r="D236" s="27"/>
    </row>
  </sheetData>
  <mergeCells count="11">
    <mergeCell ref="D6:D7"/>
    <mergeCell ref="H6:I6"/>
    <mergeCell ref="A1:I1"/>
    <mergeCell ref="A3:I3"/>
    <mergeCell ref="H5:I5"/>
    <mergeCell ref="A6:A7"/>
    <mergeCell ref="E6:E7"/>
    <mergeCell ref="F6:F7"/>
    <mergeCell ref="G6:G7"/>
    <mergeCell ref="B6:B7"/>
    <mergeCell ref="C6:C7"/>
  </mergeCells>
  <phoneticPr fontId="5" type="noConversion"/>
  <pageMargins left="0.78740157480314965" right="0.27559055118110237" top="0.39370078740157483" bottom="0.59055118110236227" header="0.15748031496062992" footer="0.23622047244094491"/>
  <pageSetup paperSize="9" scale="95" firstPageNumber="7" orientation="portrait" useFirstPageNumber="1" r:id="rId1"/>
  <headerFooter alignWithMargins="0">
    <oddFooter>&amp;Rbyuje-2025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Y450"/>
  <sheetViews>
    <sheetView showGridLines="0" zoomScale="120" workbookViewId="0">
      <selection activeCell="J17" sqref="J17"/>
    </sheetView>
  </sheetViews>
  <sheetFormatPr defaultRowHeight="12.75"/>
  <cols>
    <col min="1" max="1" width="5.85546875" style="1" customWidth="1"/>
    <col min="2" max="2" width="42.140625" style="1" customWidth="1"/>
    <col min="3" max="3" width="6.28515625" style="29" customWidth="1"/>
    <col min="4" max="4" width="13.85546875" style="1" customWidth="1"/>
    <col min="5" max="5" width="12.28515625" style="1" customWidth="1"/>
    <col min="6" max="6" width="12" style="1" customWidth="1"/>
    <col min="7" max="16384" width="9.140625" style="1"/>
  </cols>
  <sheetData>
    <row r="1" spans="1:23" s="133" customFormat="1" ht="14.25">
      <c r="A1" s="348" t="s">
        <v>882</v>
      </c>
      <c r="B1" s="348"/>
      <c r="C1" s="348"/>
      <c r="D1" s="348"/>
      <c r="E1" s="348"/>
      <c r="F1" s="348"/>
    </row>
    <row r="2" spans="1:23" s="133" customFormat="1" ht="15">
      <c r="A2" s="283"/>
      <c r="B2" s="283"/>
      <c r="C2" s="283"/>
      <c r="D2" s="283"/>
      <c r="E2" s="283"/>
      <c r="F2" s="283"/>
    </row>
    <row r="3" spans="1:23" ht="33.75" customHeight="1">
      <c r="A3" s="349" t="s">
        <v>618</v>
      </c>
      <c r="B3" s="349"/>
      <c r="C3" s="349"/>
      <c r="D3" s="349"/>
      <c r="E3" s="349"/>
      <c r="F3" s="349"/>
    </row>
    <row r="4" spans="1:23" ht="15">
      <c r="A4" s="40" t="s">
        <v>314</v>
      </c>
      <c r="B4" s="40"/>
      <c r="C4" s="40"/>
    </row>
    <row r="5" spans="1:23">
      <c r="E5" s="341" t="s">
        <v>616</v>
      </c>
      <c r="F5" s="341"/>
      <c r="J5" s="35"/>
    </row>
    <row r="6" spans="1:23" ht="24">
      <c r="A6" s="350" t="s">
        <v>619</v>
      </c>
      <c r="B6" s="127" t="s">
        <v>447</v>
      </c>
      <c r="C6" s="127"/>
      <c r="D6" s="352" t="s">
        <v>620</v>
      </c>
      <c r="E6" s="351" t="s">
        <v>531</v>
      </c>
      <c r="F6" s="351"/>
      <c r="J6" s="35"/>
    </row>
    <row r="7" spans="1:23" ht="24">
      <c r="A7" s="350"/>
      <c r="B7" s="127" t="s">
        <v>448</v>
      </c>
      <c r="C7" s="93" t="s">
        <v>449</v>
      </c>
      <c r="D7" s="353"/>
      <c r="E7" s="128" t="s">
        <v>610</v>
      </c>
      <c r="F7" s="128" t="s">
        <v>611</v>
      </c>
      <c r="J7" s="35"/>
    </row>
    <row r="8" spans="1:23">
      <c r="A8" s="78">
        <v>1</v>
      </c>
      <c r="B8" s="78">
        <v>2</v>
      </c>
      <c r="C8" s="78" t="s">
        <v>450</v>
      </c>
      <c r="D8" s="78">
        <v>4</v>
      </c>
      <c r="E8" s="78">
        <v>5</v>
      </c>
      <c r="F8" s="78">
        <v>6</v>
      </c>
      <c r="J8" s="35"/>
    </row>
    <row r="9" spans="1:23" ht="15.75" customHeight="1">
      <c r="A9" s="87">
        <v>4000</v>
      </c>
      <c r="B9" s="135" t="s">
        <v>337</v>
      </c>
      <c r="C9" s="88"/>
      <c r="D9" s="166">
        <f>SUM(F9+D10)</f>
        <v>968094.5</v>
      </c>
      <c r="E9" s="166">
        <f>SUM(E10)</f>
        <v>646961.5</v>
      </c>
      <c r="F9" s="166">
        <f>SUM(F131+F158)</f>
        <v>321133</v>
      </c>
      <c r="G9" s="4"/>
      <c r="H9" s="4"/>
      <c r="I9" s="4"/>
      <c r="J9" s="273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3.5" customHeight="1">
      <c r="A10" s="87">
        <v>4050</v>
      </c>
      <c r="B10" s="138" t="s">
        <v>338</v>
      </c>
      <c r="C10" s="89" t="s">
        <v>869</v>
      </c>
      <c r="D10" s="166">
        <f>SUM(D11+D20+D67+D74+D99+D110)</f>
        <v>646961.5</v>
      </c>
      <c r="E10" s="166">
        <f>SUM(E11+E20+E67+E74+E99+E110)</f>
        <v>646961.5</v>
      </c>
      <c r="F10" s="166">
        <v>0</v>
      </c>
      <c r="G10" s="4"/>
      <c r="H10" s="4"/>
      <c r="I10" s="4"/>
      <c r="J10" s="27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25.5" customHeight="1">
      <c r="A11" s="90">
        <v>4100</v>
      </c>
      <c r="B11" s="144" t="s">
        <v>175</v>
      </c>
      <c r="C11" s="91" t="s">
        <v>869</v>
      </c>
      <c r="D11" s="166">
        <f t="shared" ref="D11:D58" si="0">SUM(E11:F11)</f>
        <v>193900</v>
      </c>
      <c r="E11" s="166">
        <f>SUM(E12+E16+E18)</f>
        <v>193900</v>
      </c>
      <c r="F11" s="166">
        <f>SUM(F18)</f>
        <v>0</v>
      </c>
      <c r="G11" s="4"/>
      <c r="H11" s="4"/>
      <c r="I11" s="4"/>
      <c r="J11" s="273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25.5" customHeight="1">
      <c r="A12" s="90">
        <v>4110</v>
      </c>
      <c r="B12" s="138" t="s">
        <v>154</v>
      </c>
      <c r="C12" s="91" t="s">
        <v>869</v>
      </c>
      <c r="D12" s="166">
        <f t="shared" si="0"/>
        <v>193900</v>
      </c>
      <c r="E12" s="166">
        <f>SUM(E13:E15)</f>
        <v>193900</v>
      </c>
      <c r="F12" s="167" t="s">
        <v>878</v>
      </c>
      <c r="G12" s="4"/>
      <c r="H12" s="4"/>
      <c r="I12" s="4"/>
      <c r="J12" s="27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24">
      <c r="A13" s="90">
        <v>4111</v>
      </c>
      <c r="B13" s="92" t="s">
        <v>451</v>
      </c>
      <c r="C13" s="93" t="s">
        <v>732</v>
      </c>
      <c r="D13" s="166">
        <f t="shared" si="0"/>
        <v>160400</v>
      </c>
      <c r="E13" s="166">
        <v>160400</v>
      </c>
      <c r="F13" s="167" t="s">
        <v>878</v>
      </c>
      <c r="G13" s="275"/>
      <c r="H13" s="4"/>
      <c r="I13" s="4"/>
      <c r="J13" s="4"/>
      <c r="K13" s="4"/>
      <c r="L13" s="4"/>
      <c r="M13" s="276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24">
      <c r="A14" s="90">
        <v>4112</v>
      </c>
      <c r="B14" s="92" t="s">
        <v>452</v>
      </c>
      <c r="C14" s="94" t="s">
        <v>733</v>
      </c>
      <c r="D14" s="166">
        <f>SUM(E14:F14)</f>
        <v>33500</v>
      </c>
      <c r="E14" s="166">
        <v>33500</v>
      </c>
      <c r="F14" s="167" t="s">
        <v>878</v>
      </c>
      <c r="G14" s="275"/>
      <c r="H14" s="4"/>
      <c r="I14" s="4"/>
      <c r="J14" s="4"/>
      <c r="K14" s="4"/>
      <c r="L14" s="4"/>
      <c r="M14" s="276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>
      <c r="A15" s="90">
        <v>4114</v>
      </c>
      <c r="B15" s="92" t="s">
        <v>453</v>
      </c>
      <c r="C15" s="94" t="s">
        <v>731</v>
      </c>
      <c r="D15" s="166">
        <f t="shared" si="0"/>
        <v>0</v>
      </c>
      <c r="E15" s="166">
        <v>0</v>
      </c>
      <c r="F15" s="167" t="s">
        <v>878</v>
      </c>
      <c r="G15" s="275"/>
      <c r="H15" s="4"/>
      <c r="I15" s="4"/>
      <c r="J15" s="4"/>
      <c r="K15" s="4"/>
      <c r="L15" s="4"/>
      <c r="M15" s="276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24" customHeight="1">
      <c r="A16" s="90">
        <v>4120</v>
      </c>
      <c r="B16" s="95" t="s">
        <v>174</v>
      </c>
      <c r="C16" s="91" t="s">
        <v>869</v>
      </c>
      <c r="D16" s="166">
        <f t="shared" si="0"/>
        <v>0</v>
      </c>
      <c r="E16" s="166">
        <f>SUM(E17)</f>
        <v>0</v>
      </c>
      <c r="F16" s="167" t="s">
        <v>878</v>
      </c>
      <c r="G16" s="275"/>
      <c r="H16" s="4"/>
      <c r="I16" s="4"/>
      <c r="J16" s="4"/>
      <c r="K16" s="4"/>
      <c r="L16" s="4"/>
      <c r="M16" s="276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3.5" customHeight="1">
      <c r="A17" s="90">
        <v>4121</v>
      </c>
      <c r="B17" s="92" t="s">
        <v>454</v>
      </c>
      <c r="C17" s="94" t="s">
        <v>734</v>
      </c>
      <c r="D17" s="166">
        <f t="shared" si="0"/>
        <v>0</v>
      </c>
      <c r="E17" s="166">
        <v>0</v>
      </c>
      <c r="F17" s="167" t="s">
        <v>878</v>
      </c>
      <c r="G17" s="27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25.5" customHeight="1">
      <c r="A18" s="90">
        <v>4130</v>
      </c>
      <c r="B18" s="95" t="s">
        <v>173</v>
      </c>
      <c r="C18" s="91" t="s">
        <v>869</v>
      </c>
      <c r="D18" s="166">
        <f t="shared" si="0"/>
        <v>0</v>
      </c>
      <c r="E18" s="166">
        <f>SUM(E19)</f>
        <v>0</v>
      </c>
      <c r="F18" s="166">
        <f>SUM(F19)</f>
        <v>0</v>
      </c>
      <c r="G18" s="27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>
      <c r="A19" s="90">
        <v>4131</v>
      </c>
      <c r="B19" s="95" t="s">
        <v>735</v>
      </c>
      <c r="C19" s="93" t="s">
        <v>736</v>
      </c>
      <c r="D19" s="166">
        <f t="shared" si="0"/>
        <v>0</v>
      </c>
      <c r="E19" s="166">
        <v>0</v>
      </c>
      <c r="F19" s="166">
        <v>0</v>
      </c>
      <c r="G19" s="275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26.25" customHeight="1">
      <c r="A20" s="90">
        <v>4200</v>
      </c>
      <c r="B20" s="138" t="s">
        <v>315</v>
      </c>
      <c r="C20" s="91" t="s">
        <v>869</v>
      </c>
      <c r="D20" s="166">
        <f t="shared" si="0"/>
        <v>49816</v>
      </c>
      <c r="E20" s="166">
        <f>SUM(E21+E29+E33+E42+E44+E47)</f>
        <v>49816</v>
      </c>
      <c r="F20" s="167" t="s">
        <v>878</v>
      </c>
      <c r="G20" s="275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.25" customHeight="1">
      <c r="A21" s="90">
        <v>4210</v>
      </c>
      <c r="B21" s="95" t="s">
        <v>316</v>
      </c>
      <c r="C21" s="91" t="s">
        <v>869</v>
      </c>
      <c r="D21" s="166">
        <f>SUM(D22:D28)</f>
        <v>14040</v>
      </c>
      <c r="E21" s="166">
        <f>SUM(E22:E28)</f>
        <v>14040</v>
      </c>
      <c r="F21" s="167" t="s">
        <v>878</v>
      </c>
      <c r="G21" s="275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22.5" customHeight="1">
      <c r="A22" s="90">
        <v>4211</v>
      </c>
      <c r="B22" s="92" t="s">
        <v>737</v>
      </c>
      <c r="C22" s="94" t="s">
        <v>738</v>
      </c>
      <c r="D22" s="166">
        <f t="shared" si="0"/>
        <v>0</v>
      </c>
      <c r="E22" s="166">
        <v>0</v>
      </c>
      <c r="F22" s="167" t="s">
        <v>878</v>
      </c>
      <c r="G22" s="275"/>
      <c r="H22" s="4"/>
      <c r="I22" s="4"/>
      <c r="J22" s="4"/>
      <c r="K22" s="4"/>
      <c r="L22" s="4"/>
      <c r="M22" s="276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>
      <c r="A23" s="90">
        <v>4212</v>
      </c>
      <c r="B23" s="95" t="s">
        <v>493</v>
      </c>
      <c r="C23" s="94" t="s">
        <v>739</v>
      </c>
      <c r="D23" s="166">
        <f t="shared" si="0"/>
        <v>3000</v>
      </c>
      <c r="E23" s="166">
        <v>3000</v>
      </c>
      <c r="F23" s="167" t="s">
        <v>878</v>
      </c>
      <c r="G23" s="275"/>
      <c r="H23" s="4"/>
      <c r="I23" s="4"/>
      <c r="J23" s="4"/>
      <c r="K23" s="4"/>
      <c r="L23" s="4"/>
      <c r="M23" s="276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>
      <c r="A24" s="90">
        <v>4213</v>
      </c>
      <c r="B24" s="92" t="s">
        <v>455</v>
      </c>
      <c r="C24" s="94" t="s">
        <v>740</v>
      </c>
      <c r="D24" s="166">
        <f t="shared" si="0"/>
        <v>5520</v>
      </c>
      <c r="E24" s="166">
        <v>5520</v>
      </c>
      <c r="F24" s="167" t="s">
        <v>878</v>
      </c>
      <c r="G24" s="275"/>
      <c r="H24" s="4"/>
      <c r="I24" s="4"/>
      <c r="J24" s="4"/>
      <c r="K24" s="4"/>
      <c r="L24" s="4"/>
      <c r="M24" s="276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>
      <c r="A25" s="90">
        <v>4214</v>
      </c>
      <c r="B25" s="92" t="s">
        <v>456</v>
      </c>
      <c r="C25" s="94" t="s">
        <v>741</v>
      </c>
      <c r="D25" s="166">
        <f t="shared" si="0"/>
        <v>1870</v>
      </c>
      <c r="E25" s="166">
        <v>1870</v>
      </c>
      <c r="F25" s="167" t="s">
        <v>878</v>
      </c>
      <c r="G25" s="275"/>
      <c r="H25" s="4"/>
      <c r="I25" s="4"/>
      <c r="J25" s="4"/>
      <c r="K25" s="4"/>
      <c r="L25" s="4"/>
      <c r="M25" s="276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>
      <c r="A26" s="90">
        <v>4215</v>
      </c>
      <c r="B26" s="92" t="s">
        <v>457</v>
      </c>
      <c r="C26" s="94" t="s">
        <v>742</v>
      </c>
      <c r="D26" s="166">
        <f t="shared" si="0"/>
        <v>50</v>
      </c>
      <c r="E26" s="166">
        <v>50</v>
      </c>
      <c r="F26" s="167" t="s">
        <v>878</v>
      </c>
      <c r="G26" s="275"/>
      <c r="H26" s="4"/>
      <c r="I26" s="4"/>
      <c r="J26" s="4"/>
      <c r="K26" s="4"/>
      <c r="L26" s="4"/>
      <c r="M26" s="276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3.5" customHeight="1">
      <c r="A27" s="90">
        <v>4216</v>
      </c>
      <c r="B27" s="92" t="s">
        <v>458</v>
      </c>
      <c r="C27" s="94" t="s">
        <v>743</v>
      </c>
      <c r="D27" s="166">
        <f t="shared" si="0"/>
        <v>3600</v>
      </c>
      <c r="E27" s="166">
        <v>3600</v>
      </c>
      <c r="F27" s="167" t="s">
        <v>878</v>
      </c>
      <c r="G27" s="275"/>
      <c r="H27" s="4"/>
      <c r="I27" s="4"/>
      <c r="J27" s="4"/>
      <c r="K27" s="4"/>
      <c r="L27" s="4"/>
      <c r="M27" s="276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90">
        <v>4217</v>
      </c>
      <c r="B28" s="92" t="s">
        <v>459</v>
      </c>
      <c r="C28" s="94" t="s">
        <v>744</v>
      </c>
      <c r="D28" s="166">
        <f t="shared" si="0"/>
        <v>0</v>
      </c>
      <c r="E28" s="166">
        <v>0</v>
      </c>
      <c r="F28" s="167" t="s">
        <v>878</v>
      </c>
      <c r="G28" s="275"/>
      <c r="H28" s="4"/>
      <c r="I28" s="4"/>
      <c r="J28" s="4"/>
      <c r="K28" s="4"/>
      <c r="L28" s="4"/>
      <c r="M28" s="276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24.75" customHeight="1">
      <c r="A29" s="90">
        <v>4220</v>
      </c>
      <c r="B29" s="95" t="s">
        <v>689</v>
      </c>
      <c r="C29" s="91" t="s">
        <v>869</v>
      </c>
      <c r="D29" s="166">
        <f t="shared" si="0"/>
        <v>150</v>
      </c>
      <c r="E29" s="166">
        <f>SUM(E30:E32)</f>
        <v>150</v>
      </c>
      <c r="F29" s="167" t="s">
        <v>878</v>
      </c>
      <c r="G29" s="27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90">
        <v>4221</v>
      </c>
      <c r="B30" s="92" t="s">
        <v>460</v>
      </c>
      <c r="C30" s="96">
        <v>4221</v>
      </c>
      <c r="D30" s="166">
        <f t="shared" si="0"/>
        <v>150</v>
      </c>
      <c r="E30" s="166">
        <v>150</v>
      </c>
      <c r="F30" s="167" t="s">
        <v>878</v>
      </c>
      <c r="G30" s="275"/>
      <c r="H30" s="4"/>
      <c r="I30" s="4"/>
      <c r="J30" s="4"/>
      <c r="K30" s="4"/>
      <c r="L30" s="4"/>
      <c r="M30" s="276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3.5" customHeight="1">
      <c r="A31" s="90">
        <v>4222</v>
      </c>
      <c r="B31" s="92" t="s">
        <v>461</v>
      </c>
      <c r="C31" s="94" t="s">
        <v>831</v>
      </c>
      <c r="D31" s="166">
        <f t="shared" si="0"/>
        <v>0</v>
      </c>
      <c r="E31" s="166">
        <v>0</v>
      </c>
      <c r="F31" s="167" t="s">
        <v>878</v>
      </c>
      <c r="G31" s="275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90">
        <v>4223</v>
      </c>
      <c r="B32" s="92" t="s">
        <v>462</v>
      </c>
      <c r="C32" s="94" t="s">
        <v>832</v>
      </c>
      <c r="D32" s="166">
        <f t="shared" si="0"/>
        <v>0</v>
      </c>
      <c r="E32" s="166">
        <v>0</v>
      </c>
      <c r="F32" s="167" t="s">
        <v>878</v>
      </c>
      <c r="G32" s="275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24.75" customHeight="1">
      <c r="A33" s="90">
        <v>4230</v>
      </c>
      <c r="B33" s="95" t="s">
        <v>317</v>
      </c>
      <c r="C33" s="91" t="s">
        <v>869</v>
      </c>
      <c r="D33" s="166">
        <f t="shared" si="0"/>
        <v>9766</v>
      </c>
      <c r="E33" s="166">
        <f>SUM(E34:E41)</f>
        <v>9766</v>
      </c>
      <c r="F33" s="167" t="s">
        <v>878</v>
      </c>
      <c r="G33" s="275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90">
        <v>4231</v>
      </c>
      <c r="B34" s="92" t="s">
        <v>463</v>
      </c>
      <c r="C34" s="94" t="s">
        <v>833</v>
      </c>
      <c r="D34" s="166">
        <f t="shared" si="0"/>
        <v>500</v>
      </c>
      <c r="E34" s="166">
        <v>500</v>
      </c>
      <c r="F34" s="167" t="s">
        <v>878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90">
        <v>4232</v>
      </c>
      <c r="B35" s="92" t="s">
        <v>464</v>
      </c>
      <c r="C35" s="94" t="s">
        <v>834</v>
      </c>
      <c r="D35" s="166">
        <f t="shared" si="0"/>
        <v>2516</v>
      </c>
      <c r="E35" s="166">
        <v>2516</v>
      </c>
      <c r="F35" s="167" t="s">
        <v>878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24">
      <c r="A36" s="90">
        <v>4233</v>
      </c>
      <c r="B36" s="92" t="s">
        <v>465</v>
      </c>
      <c r="C36" s="94" t="s">
        <v>835</v>
      </c>
      <c r="D36" s="166">
        <f t="shared" si="0"/>
        <v>200</v>
      </c>
      <c r="E36" s="166">
        <v>200</v>
      </c>
      <c r="F36" s="167" t="s">
        <v>878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90">
        <v>4234</v>
      </c>
      <c r="B37" s="92" t="s">
        <v>466</v>
      </c>
      <c r="C37" s="94" t="s">
        <v>836</v>
      </c>
      <c r="D37" s="166">
        <f>SUM(E37)</f>
        <v>900</v>
      </c>
      <c r="E37" s="166">
        <v>900</v>
      </c>
      <c r="F37" s="167" t="s">
        <v>878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90">
        <v>4235</v>
      </c>
      <c r="B38" s="97" t="s">
        <v>467</v>
      </c>
      <c r="C38" s="73">
        <v>4235</v>
      </c>
      <c r="D38" s="166">
        <f t="shared" si="0"/>
        <v>1000</v>
      </c>
      <c r="E38" s="166">
        <v>1000</v>
      </c>
      <c r="F38" s="167" t="s">
        <v>878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3.5" customHeight="1">
      <c r="A39" s="90">
        <v>4236</v>
      </c>
      <c r="B39" s="92" t="s">
        <v>468</v>
      </c>
      <c r="C39" s="94" t="s">
        <v>837</v>
      </c>
      <c r="D39" s="166">
        <f t="shared" si="0"/>
        <v>0</v>
      </c>
      <c r="E39" s="166">
        <v>0</v>
      </c>
      <c r="F39" s="167" t="s">
        <v>878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>
      <c r="A40" s="90">
        <v>4237</v>
      </c>
      <c r="B40" s="92" t="s">
        <v>469</v>
      </c>
      <c r="C40" s="94" t="s">
        <v>838</v>
      </c>
      <c r="D40" s="166">
        <f t="shared" si="0"/>
        <v>0</v>
      </c>
      <c r="E40" s="166">
        <v>0</v>
      </c>
      <c r="F40" s="167" t="s">
        <v>878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>
      <c r="A41" s="90">
        <v>4238</v>
      </c>
      <c r="B41" s="92" t="s">
        <v>470</v>
      </c>
      <c r="C41" s="94" t="s">
        <v>839</v>
      </c>
      <c r="D41" s="166">
        <f t="shared" si="0"/>
        <v>4650</v>
      </c>
      <c r="E41" s="166">
        <v>4650</v>
      </c>
      <c r="F41" s="167" t="s">
        <v>878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24" customHeight="1">
      <c r="A42" s="90">
        <v>4240</v>
      </c>
      <c r="B42" s="95" t="s">
        <v>157</v>
      </c>
      <c r="C42" s="91" t="s">
        <v>869</v>
      </c>
      <c r="D42" s="166">
        <f t="shared" si="0"/>
        <v>4560</v>
      </c>
      <c r="E42" s="166">
        <f>SUM(E43)</f>
        <v>4560</v>
      </c>
      <c r="F42" s="167" t="s">
        <v>878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>
      <c r="A43" s="90">
        <v>4241</v>
      </c>
      <c r="B43" s="92" t="s">
        <v>471</v>
      </c>
      <c r="C43" s="94" t="s">
        <v>840</v>
      </c>
      <c r="D43" s="166">
        <f t="shared" si="0"/>
        <v>4560</v>
      </c>
      <c r="E43" s="166">
        <v>4560</v>
      </c>
      <c r="F43" s="167" t="s">
        <v>878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24" customHeight="1">
      <c r="A44" s="90">
        <v>4250</v>
      </c>
      <c r="B44" s="95" t="s">
        <v>155</v>
      </c>
      <c r="C44" s="91" t="s">
        <v>869</v>
      </c>
      <c r="D44" s="166">
        <f t="shared" si="0"/>
        <v>12500</v>
      </c>
      <c r="E44" s="166">
        <f>SUM(E45:E46)</f>
        <v>12500</v>
      </c>
      <c r="F44" s="167" t="s">
        <v>878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24">
      <c r="A45" s="90">
        <v>4251</v>
      </c>
      <c r="B45" s="92" t="s">
        <v>472</v>
      </c>
      <c r="C45" s="94" t="s">
        <v>841</v>
      </c>
      <c r="D45" s="166">
        <f t="shared" si="0"/>
        <v>11000</v>
      </c>
      <c r="E45" s="166">
        <v>11000</v>
      </c>
      <c r="F45" s="167" t="s">
        <v>878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24">
      <c r="A46" s="90">
        <v>4252</v>
      </c>
      <c r="B46" s="92" t="s">
        <v>473</v>
      </c>
      <c r="C46" s="94" t="s">
        <v>842</v>
      </c>
      <c r="D46" s="166">
        <f t="shared" si="0"/>
        <v>1500</v>
      </c>
      <c r="E46" s="166">
        <v>1500</v>
      </c>
      <c r="F46" s="167" t="s">
        <v>878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2.75" customHeight="1">
      <c r="A47" s="90">
        <v>4260</v>
      </c>
      <c r="B47" s="95" t="s">
        <v>318</v>
      </c>
      <c r="C47" s="91" t="s">
        <v>869</v>
      </c>
      <c r="D47" s="166">
        <f t="shared" si="0"/>
        <v>8800</v>
      </c>
      <c r="E47" s="166">
        <f>SUM(E48:E55)</f>
        <v>8800</v>
      </c>
      <c r="F47" s="167" t="s">
        <v>878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>
      <c r="A48" s="90">
        <v>4261</v>
      </c>
      <c r="B48" s="92" t="s">
        <v>479</v>
      </c>
      <c r="C48" s="94" t="s">
        <v>843</v>
      </c>
      <c r="D48" s="166">
        <f t="shared" si="0"/>
        <v>2300</v>
      </c>
      <c r="E48" s="166">
        <v>2300</v>
      </c>
      <c r="F48" s="167" t="s">
        <v>878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>
      <c r="A49" s="90">
        <v>4262</v>
      </c>
      <c r="B49" s="92" t="s">
        <v>480</v>
      </c>
      <c r="C49" s="94" t="s">
        <v>844</v>
      </c>
      <c r="D49" s="166">
        <f t="shared" si="0"/>
        <v>0</v>
      </c>
      <c r="E49" s="166">
        <v>0</v>
      </c>
      <c r="F49" s="167" t="s">
        <v>878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24" customHeight="1">
      <c r="A50" s="90">
        <v>4263</v>
      </c>
      <c r="B50" s="92" t="s">
        <v>749</v>
      </c>
      <c r="C50" s="94" t="s">
        <v>845</v>
      </c>
      <c r="D50" s="166">
        <f t="shared" si="0"/>
        <v>0</v>
      </c>
      <c r="E50" s="166">
        <v>0</v>
      </c>
      <c r="F50" s="167" t="s">
        <v>878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>
      <c r="A51" s="90">
        <v>4264</v>
      </c>
      <c r="B51" s="98" t="s">
        <v>481</v>
      </c>
      <c r="C51" s="94" t="s">
        <v>846</v>
      </c>
      <c r="D51" s="166">
        <f t="shared" si="0"/>
        <v>2500</v>
      </c>
      <c r="E51" s="166">
        <v>2500</v>
      </c>
      <c r="F51" s="167" t="s">
        <v>878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24">
      <c r="A52" s="90">
        <v>4265</v>
      </c>
      <c r="B52" s="98" t="s">
        <v>482</v>
      </c>
      <c r="C52" s="94" t="s">
        <v>847</v>
      </c>
      <c r="D52" s="166">
        <f t="shared" si="0"/>
        <v>0</v>
      </c>
      <c r="E52" s="166">
        <v>0</v>
      </c>
      <c r="F52" s="167" t="s">
        <v>878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>
      <c r="A53" s="90">
        <v>4266</v>
      </c>
      <c r="B53" s="98" t="s">
        <v>483</v>
      </c>
      <c r="C53" s="94" t="s">
        <v>848</v>
      </c>
      <c r="D53" s="166">
        <f t="shared" si="0"/>
        <v>0</v>
      </c>
      <c r="E53" s="166">
        <v>0</v>
      </c>
      <c r="F53" s="167" t="s">
        <v>878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>
      <c r="A54" s="90">
        <v>4267</v>
      </c>
      <c r="B54" s="98" t="s">
        <v>484</v>
      </c>
      <c r="C54" s="94" t="s">
        <v>849</v>
      </c>
      <c r="D54" s="166">
        <f>SUM(E54)</f>
        <v>1500</v>
      </c>
      <c r="E54" s="166">
        <v>1500</v>
      </c>
      <c r="F54" s="167" t="s">
        <v>878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>
      <c r="A55" s="90">
        <v>4268</v>
      </c>
      <c r="B55" s="98" t="s">
        <v>485</v>
      </c>
      <c r="C55" s="94" t="s">
        <v>850</v>
      </c>
      <c r="D55" s="166">
        <f t="shared" si="0"/>
        <v>2500</v>
      </c>
      <c r="E55" s="166">
        <v>2500</v>
      </c>
      <c r="F55" s="167" t="s">
        <v>878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2.75" customHeight="1">
      <c r="A56" s="90">
        <v>4300</v>
      </c>
      <c r="B56" s="99" t="s">
        <v>158</v>
      </c>
      <c r="C56" s="91" t="s">
        <v>869</v>
      </c>
      <c r="D56" s="166">
        <f t="shared" si="0"/>
        <v>0</v>
      </c>
      <c r="E56" s="166">
        <f>SUM(E58:E59)</f>
        <v>0</v>
      </c>
      <c r="F56" s="167" t="s">
        <v>878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2.75" customHeight="1">
      <c r="A57" s="90">
        <v>4310</v>
      </c>
      <c r="B57" s="99" t="s">
        <v>690</v>
      </c>
      <c r="C57" s="91" t="s">
        <v>869</v>
      </c>
      <c r="D57" s="166">
        <f t="shared" si="0"/>
        <v>0</v>
      </c>
      <c r="E57" s="166">
        <f t="shared" ref="E57:E62" si="1">SUM(E58:E59)</f>
        <v>0</v>
      </c>
      <c r="F57" s="16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>
      <c r="A58" s="90">
        <v>4311</v>
      </c>
      <c r="B58" s="98" t="s">
        <v>486</v>
      </c>
      <c r="C58" s="94" t="s">
        <v>851</v>
      </c>
      <c r="D58" s="166">
        <f t="shared" si="0"/>
        <v>0</v>
      </c>
      <c r="E58" s="166">
        <f t="shared" si="1"/>
        <v>0</v>
      </c>
      <c r="F58" s="167" t="s">
        <v>878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>
      <c r="A59" s="90">
        <v>4312</v>
      </c>
      <c r="B59" s="98" t="s">
        <v>487</v>
      </c>
      <c r="C59" s="94" t="s">
        <v>852</v>
      </c>
      <c r="D59" s="166">
        <f t="shared" ref="D59:E105" si="2">SUM(E59:F59)</f>
        <v>0</v>
      </c>
      <c r="E59" s="166">
        <f t="shared" si="1"/>
        <v>0</v>
      </c>
      <c r="F59" s="167" t="s">
        <v>878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2.75" customHeight="1">
      <c r="A60" s="90">
        <v>4320</v>
      </c>
      <c r="B60" s="99" t="s">
        <v>691</v>
      </c>
      <c r="C60" s="91" t="s">
        <v>869</v>
      </c>
      <c r="D60" s="166">
        <f t="shared" si="2"/>
        <v>0</v>
      </c>
      <c r="E60" s="166">
        <f t="shared" si="1"/>
        <v>0</v>
      </c>
      <c r="F60" s="16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.25" customHeight="1">
      <c r="A61" s="90">
        <v>4321</v>
      </c>
      <c r="B61" s="98" t="s">
        <v>488</v>
      </c>
      <c r="C61" s="94" t="s">
        <v>853</v>
      </c>
      <c r="D61" s="166">
        <f t="shared" si="2"/>
        <v>0</v>
      </c>
      <c r="E61" s="166">
        <f t="shared" si="1"/>
        <v>0</v>
      </c>
      <c r="F61" s="167" t="s">
        <v>878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.25" customHeight="1">
      <c r="A62" s="90">
        <v>4322</v>
      </c>
      <c r="B62" s="98" t="s">
        <v>489</v>
      </c>
      <c r="C62" s="94" t="s">
        <v>854</v>
      </c>
      <c r="D62" s="166">
        <f t="shared" si="2"/>
        <v>0</v>
      </c>
      <c r="E62" s="166">
        <f t="shared" si="1"/>
        <v>0</v>
      </c>
      <c r="F62" s="167" t="s">
        <v>878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24.75" customHeight="1">
      <c r="A63" s="90">
        <v>4330</v>
      </c>
      <c r="B63" s="99" t="s">
        <v>159</v>
      </c>
      <c r="C63" s="91" t="s">
        <v>869</v>
      </c>
      <c r="D63" s="166">
        <f t="shared" si="2"/>
        <v>0</v>
      </c>
      <c r="E63" s="166">
        <f>SUM(E64:E66)</f>
        <v>0</v>
      </c>
      <c r="F63" s="167" t="s">
        <v>878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24">
      <c r="A64" s="90">
        <v>4331</v>
      </c>
      <c r="B64" s="98" t="s">
        <v>490</v>
      </c>
      <c r="C64" s="94" t="s">
        <v>855</v>
      </c>
      <c r="D64" s="166">
        <f t="shared" si="2"/>
        <v>0</v>
      </c>
      <c r="E64" s="166">
        <v>0</v>
      </c>
      <c r="F64" s="167" t="s">
        <v>878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>
      <c r="A65" s="90">
        <v>4332</v>
      </c>
      <c r="B65" s="98" t="s">
        <v>491</v>
      </c>
      <c r="C65" s="94" t="s">
        <v>856</v>
      </c>
      <c r="D65" s="166">
        <f t="shared" si="2"/>
        <v>0</v>
      </c>
      <c r="E65" s="166">
        <v>0</v>
      </c>
      <c r="F65" s="167" t="s">
        <v>878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>
      <c r="A66" s="90">
        <v>4333</v>
      </c>
      <c r="B66" s="98" t="s">
        <v>492</v>
      </c>
      <c r="C66" s="94" t="s">
        <v>857</v>
      </c>
      <c r="D66" s="166">
        <f t="shared" si="2"/>
        <v>0</v>
      </c>
      <c r="E66" s="166">
        <v>0</v>
      </c>
      <c r="F66" s="167" t="s">
        <v>878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2.75" customHeight="1">
      <c r="A67" s="90">
        <v>4400</v>
      </c>
      <c r="B67" s="98" t="s">
        <v>692</v>
      </c>
      <c r="C67" s="91" t="s">
        <v>869</v>
      </c>
      <c r="D67" s="166">
        <f t="shared" si="2"/>
        <v>276700</v>
      </c>
      <c r="E67" s="166">
        <f>SUM(E68+E71)</f>
        <v>276700</v>
      </c>
      <c r="F67" s="167" t="s">
        <v>878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24.75" customHeight="1">
      <c r="A68" s="90">
        <v>4410</v>
      </c>
      <c r="B68" s="99" t="s">
        <v>319</v>
      </c>
      <c r="C68" s="91" t="s">
        <v>869</v>
      </c>
      <c r="D68" s="166">
        <f t="shared" si="2"/>
        <v>276700</v>
      </c>
      <c r="E68" s="166">
        <f>SUM(E69:E70)</f>
        <v>276700</v>
      </c>
      <c r="F68" s="166">
        <v>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26.25" customHeight="1">
      <c r="A69" s="90">
        <v>4411</v>
      </c>
      <c r="B69" s="98" t="s">
        <v>494</v>
      </c>
      <c r="C69" s="94" t="s">
        <v>858</v>
      </c>
      <c r="D69" s="166">
        <f t="shared" si="2"/>
        <v>276700</v>
      </c>
      <c r="E69" s="166">
        <v>276700</v>
      </c>
      <c r="F69" s="167" t="s">
        <v>878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24">
      <c r="A70" s="90">
        <v>4412</v>
      </c>
      <c r="B70" s="98" t="s">
        <v>526</v>
      </c>
      <c r="C70" s="94" t="s">
        <v>859</v>
      </c>
      <c r="D70" s="166">
        <f t="shared" si="2"/>
        <v>0</v>
      </c>
      <c r="E70" s="166">
        <v>0</v>
      </c>
      <c r="F70" s="167" t="s">
        <v>878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26.25" customHeight="1">
      <c r="A71" s="90">
        <v>4420</v>
      </c>
      <c r="B71" s="99" t="s">
        <v>693</v>
      </c>
      <c r="C71" s="91" t="s">
        <v>869</v>
      </c>
      <c r="D71" s="166">
        <f t="shared" si="2"/>
        <v>0</v>
      </c>
      <c r="E71" s="166">
        <f>SUM(E72:E73)</f>
        <v>0</v>
      </c>
      <c r="F71" s="260">
        <v>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25.5" customHeight="1">
      <c r="A72" s="90">
        <v>4421</v>
      </c>
      <c r="B72" s="98" t="s">
        <v>594</v>
      </c>
      <c r="C72" s="94" t="s">
        <v>860</v>
      </c>
      <c r="D72" s="166">
        <f t="shared" si="2"/>
        <v>0</v>
      </c>
      <c r="E72" s="166">
        <v>0</v>
      </c>
      <c r="F72" s="167" t="s">
        <v>878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25.5" customHeight="1">
      <c r="A73" s="90">
        <v>4422</v>
      </c>
      <c r="B73" s="98" t="s">
        <v>628</v>
      </c>
      <c r="C73" s="94" t="s">
        <v>861</v>
      </c>
      <c r="D73" s="166">
        <f t="shared" si="2"/>
        <v>0</v>
      </c>
      <c r="E73" s="166">
        <v>0</v>
      </c>
      <c r="F73" s="167" t="s">
        <v>878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26.25" customHeight="1">
      <c r="A74" s="90">
        <v>4500</v>
      </c>
      <c r="B74" s="98" t="s">
        <v>320</v>
      </c>
      <c r="C74" s="91" t="s">
        <v>869</v>
      </c>
      <c r="D74" s="166">
        <f t="shared" si="2"/>
        <v>2350</v>
      </c>
      <c r="E74" s="166">
        <v>2350</v>
      </c>
      <c r="F74" s="167" t="s">
        <v>878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24.75" customHeight="1">
      <c r="A75" s="90">
        <v>4510</v>
      </c>
      <c r="B75" s="98" t="s">
        <v>694</v>
      </c>
      <c r="C75" s="91" t="s">
        <v>869</v>
      </c>
      <c r="D75" s="166">
        <f t="shared" si="2"/>
        <v>0</v>
      </c>
      <c r="E75" s="166">
        <f>SUM(E76:E77)</f>
        <v>0</v>
      </c>
      <c r="F75" s="16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24">
      <c r="A76" s="90">
        <v>4511</v>
      </c>
      <c r="B76" s="100" t="s">
        <v>572</v>
      </c>
      <c r="C76" s="94" t="s">
        <v>862</v>
      </c>
      <c r="D76" s="166">
        <f t="shared" si="2"/>
        <v>0</v>
      </c>
      <c r="E76" s="166">
        <f t="shared" si="2"/>
        <v>0</v>
      </c>
      <c r="F76" s="167" t="s">
        <v>878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24">
      <c r="A77" s="90">
        <v>4512</v>
      </c>
      <c r="B77" s="98" t="s">
        <v>629</v>
      </c>
      <c r="C77" s="94" t="s">
        <v>863</v>
      </c>
      <c r="D77" s="166">
        <f t="shared" si="2"/>
        <v>0</v>
      </c>
      <c r="E77" s="166">
        <f t="shared" si="2"/>
        <v>0</v>
      </c>
      <c r="F77" s="167" t="s">
        <v>878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24.75" customHeight="1">
      <c r="A78" s="90">
        <v>4520</v>
      </c>
      <c r="B78" s="98" t="s">
        <v>321</v>
      </c>
      <c r="C78" s="91" t="s">
        <v>869</v>
      </c>
      <c r="D78" s="166">
        <f t="shared" si="2"/>
        <v>0</v>
      </c>
      <c r="E78" s="166">
        <f t="shared" si="2"/>
        <v>0</v>
      </c>
      <c r="F78" s="16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24">
      <c r="A79" s="90">
        <v>4521</v>
      </c>
      <c r="B79" s="98" t="s">
        <v>573</v>
      </c>
      <c r="C79" s="94" t="s">
        <v>864</v>
      </c>
      <c r="D79" s="166">
        <f t="shared" si="2"/>
        <v>0</v>
      </c>
      <c r="E79" s="166">
        <f t="shared" si="2"/>
        <v>0</v>
      </c>
      <c r="F79" s="167" t="s">
        <v>878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24">
      <c r="A80" s="90">
        <v>4522</v>
      </c>
      <c r="B80" s="98" t="s">
        <v>595</v>
      </c>
      <c r="C80" s="94" t="s">
        <v>865</v>
      </c>
      <c r="D80" s="166">
        <f t="shared" si="2"/>
        <v>0</v>
      </c>
      <c r="E80" s="166">
        <f t="shared" si="2"/>
        <v>0</v>
      </c>
      <c r="F80" s="167" t="s">
        <v>878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24.75" customHeight="1">
      <c r="A81" s="90">
        <v>4530</v>
      </c>
      <c r="B81" s="99" t="s">
        <v>160</v>
      </c>
      <c r="C81" s="91" t="s">
        <v>869</v>
      </c>
      <c r="D81" s="166">
        <f t="shared" si="2"/>
        <v>2350</v>
      </c>
      <c r="E81" s="166">
        <f>SUM(E82:E84)</f>
        <v>2350</v>
      </c>
      <c r="F81" s="167" t="s">
        <v>878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36">
      <c r="A82" s="90">
        <v>4531</v>
      </c>
      <c r="B82" s="101" t="s">
        <v>574</v>
      </c>
      <c r="C82" s="93" t="s">
        <v>759</v>
      </c>
      <c r="D82" s="166">
        <f t="shared" si="2"/>
        <v>0</v>
      </c>
      <c r="E82" s="166">
        <v>0</v>
      </c>
      <c r="F82" s="167" t="s">
        <v>878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36">
      <c r="A83" s="90">
        <v>4532</v>
      </c>
      <c r="B83" s="101" t="s">
        <v>584</v>
      </c>
      <c r="C83" s="94" t="s">
        <v>760</v>
      </c>
      <c r="D83" s="166">
        <f t="shared" si="2"/>
        <v>0</v>
      </c>
      <c r="E83" s="166">
        <v>0</v>
      </c>
      <c r="F83" s="167" t="s">
        <v>878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.25" customHeight="1">
      <c r="A84" s="90">
        <v>4533</v>
      </c>
      <c r="B84" s="101" t="s">
        <v>322</v>
      </c>
      <c r="C84" s="94" t="s">
        <v>761</v>
      </c>
      <c r="D84" s="166">
        <f t="shared" si="2"/>
        <v>2350</v>
      </c>
      <c r="E84" s="166">
        <v>2350</v>
      </c>
      <c r="F84" s="167" t="s">
        <v>878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.25" customHeight="1">
      <c r="A85" s="90">
        <v>4534</v>
      </c>
      <c r="B85" s="102" t="s">
        <v>161</v>
      </c>
      <c r="C85" s="94"/>
      <c r="D85" s="166">
        <f t="shared" si="2"/>
        <v>0</v>
      </c>
      <c r="E85" s="166">
        <f>SUM(E86:E87)</f>
        <v>0</v>
      </c>
      <c r="F85" s="167" t="s">
        <v>878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24">
      <c r="A86" s="103">
        <v>4535</v>
      </c>
      <c r="B86" s="102" t="s">
        <v>543</v>
      </c>
      <c r="C86" s="94"/>
      <c r="D86" s="166">
        <f t="shared" si="2"/>
        <v>0</v>
      </c>
      <c r="E86" s="166">
        <v>0</v>
      </c>
      <c r="F86" s="167" t="s">
        <v>878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>
      <c r="A87" s="90">
        <v>4536</v>
      </c>
      <c r="B87" s="102" t="s">
        <v>544</v>
      </c>
      <c r="C87" s="94"/>
      <c r="D87" s="166">
        <f t="shared" si="2"/>
        <v>0</v>
      </c>
      <c r="E87" s="166">
        <v>0</v>
      </c>
      <c r="F87" s="167" t="s">
        <v>878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>
      <c r="A88" s="90">
        <v>4537</v>
      </c>
      <c r="B88" s="102" t="s">
        <v>545</v>
      </c>
      <c r="C88" s="94"/>
      <c r="D88" s="166">
        <f t="shared" si="2"/>
        <v>0</v>
      </c>
      <c r="E88" s="166">
        <v>0</v>
      </c>
      <c r="F88" s="167" t="s">
        <v>878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>
      <c r="A89" s="90">
        <v>4538</v>
      </c>
      <c r="B89" s="102" t="s">
        <v>547</v>
      </c>
      <c r="C89" s="94"/>
      <c r="D89" s="166">
        <f t="shared" si="2"/>
        <v>0</v>
      </c>
      <c r="E89" s="166">
        <v>0</v>
      </c>
      <c r="F89" s="167" t="s">
        <v>878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24" customHeight="1">
      <c r="A90" s="90">
        <v>4540</v>
      </c>
      <c r="B90" s="99" t="s">
        <v>324</v>
      </c>
      <c r="C90" s="91" t="s">
        <v>869</v>
      </c>
      <c r="D90" s="166">
        <f t="shared" si="2"/>
        <v>0</v>
      </c>
      <c r="E90" s="166">
        <v>0</v>
      </c>
      <c r="F90" s="167" t="s">
        <v>878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36">
      <c r="A91" s="90">
        <v>4541</v>
      </c>
      <c r="B91" s="101" t="s">
        <v>762</v>
      </c>
      <c r="C91" s="94" t="s">
        <v>764</v>
      </c>
      <c r="D91" s="166">
        <f t="shared" si="2"/>
        <v>0</v>
      </c>
      <c r="E91" s="166">
        <f t="shared" si="2"/>
        <v>0</v>
      </c>
      <c r="F91" s="167" t="s">
        <v>878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26.25" customHeight="1">
      <c r="A92" s="90">
        <v>4542</v>
      </c>
      <c r="B92" s="101" t="s">
        <v>763</v>
      </c>
      <c r="C92" s="94" t="s">
        <v>765</v>
      </c>
      <c r="D92" s="166">
        <f t="shared" si="2"/>
        <v>0</v>
      </c>
      <c r="E92" s="166">
        <v>0</v>
      </c>
      <c r="F92" s="167" t="s">
        <v>878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3.5" customHeight="1">
      <c r="A93" s="90">
        <v>4543</v>
      </c>
      <c r="B93" s="101" t="s">
        <v>325</v>
      </c>
      <c r="C93" s="94" t="s">
        <v>766</v>
      </c>
      <c r="D93" s="166">
        <f t="shared" si="2"/>
        <v>0</v>
      </c>
      <c r="E93" s="166">
        <f t="shared" si="2"/>
        <v>0</v>
      </c>
      <c r="F93" s="167" t="s">
        <v>878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.25" customHeight="1">
      <c r="A94" s="90">
        <v>4544</v>
      </c>
      <c r="B94" s="102" t="s">
        <v>162</v>
      </c>
      <c r="C94" s="94"/>
      <c r="D94" s="166">
        <f t="shared" si="2"/>
        <v>0</v>
      </c>
      <c r="E94" s="166">
        <f>SUM(E95:E96)</f>
        <v>0</v>
      </c>
      <c r="F94" s="167" t="s">
        <v>878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24">
      <c r="A95" s="103">
        <v>4545</v>
      </c>
      <c r="B95" s="102" t="s">
        <v>543</v>
      </c>
      <c r="C95" s="94"/>
      <c r="D95" s="166">
        <f t="shared" si="2"/>
        <v>0</v>
      </c>
      <c r="E95" s="166">
        <f>SUM(F95:G95)</f>
        <v>0</v>
      </c>
      <c r="F95" s="167" t="s">
        <v>878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>
      <c r="A96" s="90">
        <v>4546</v>
      </c>
      <c r="B96" s="102" t="s">
        <v>546</v>
      </c>
      <c r="C96" s="94"/>
      <c r="D96" s="166">
        <f t="shared" si="2"/>
        <v>0</v>
      </c>
      <c r="E96" s="166">
        <f>SUM(F96:G96)</f>
        <v>0</v>
      </c>
      <c r="F96" s="167" t="s">
        <v>878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>
      <c r="A97" s="90">
        <v>4547</v>
      </c>
      <c r="B97" s="102" t="s">
        <v>545</v>
      </c>
      <c r="C97" s="94"/>
      <c r="D97" s="166">
        <f t="shared" si="2"/>
        <v>0</v>
      </c>
      <c r="E97" s="166">
        <f>SUM(F97:G97)</f>
        <v>0</v>
      </c>
      <c r="F97" s="167" t="s">
        <v>878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>
      <c r="A98" s="90">
        <v>4548</v>
      </c>
      <c r="B98" s="102" t="s">
        <v>547</v>
      </c>
      <c r="C98" s="94"/>
      <c r="D98" s="166">
        <f t="shared" si="2"/>
        <v>0</v>
      </c>
      <c r="E98" s="166">
        <f>SUM(F98:G98)</f>
        <v>0</v>
      </c>
      <c r="F98" s="167" t="s">
        <v>878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24" customHeight="1">
      <c r="A99" s="90">
        <v>4600</v>
      </c>
      <c r="B99" s="99" t="s">
        <v>699</v>
      </c>
      <c r="C99" s="91" t="s">
        <v>869</v>
      </c>
      <c r="D99" s="166">
        <f t="shared" si="2"/>
        <v>1500</v>
      </c>
      <c r="E99" s="166">
        <f>SUM(E100+E103+E108)</f>
        <v>1500</v>
      </c>
      <c r="F99" s="167" t="s">
        <v>878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24">
      <c r="A100" s="87">
        <v>4610</v>
      </c>
      <c r="B100" s="104" t="s">
        <v>326</v>
      </c>
      <c r="C100" s="88"/>
      <c r="D100" s="166">
        <f t="shared" si="2"/>
        <v>0</v>
      </c>
      <c r="E100" s="166">
        <f>SUM(E101:E102)</f>
        <v>0</v>
      </c>
      <c r="F100" s="167" t="s">
        <v>879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26.25" customHeight="1">
      <c r="A101" s="87">
        <v>4610</v>
      </c>
      <c r="B101" s="49" t="s">
        <v>431</v>
      </c>
      <c r="C101" s="88" t="s">
        <v>430</v>
      </c>
      <c r="D101" s="166">
        <f t="shared" si="2"/>
        <v>0</v>
      </c>
      <c r="E101" s="166">
        <v>0</v>
      </c>
      <c r="F101" s="167" t="s">
        <v>878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26.25" customHeight="1">
      <c r="A102" s="87">
        <v>4620</v>
      </c>
      <c r="B102" s="105" t="s">
        <v>601</v>
      </c>
      <c r="C102" s="88" t="s">
        <v>600</v>
      </c>
      <c r="D102" s="166">
        <f t="shared" si="2"/>
        <v>0</v>
      </c>
      <c r="E102" s="166">
        <v>0</v>
      </c>
      <c r="F102" s="167" t="s">
        <v>878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24.75" customHeight="1">
      <c r="A103" s="90">
        <v>4630</v>
      </c>
      <c r="B103" s="99" t="s">
        <v>695</v>
      </c>
      <c r="C103" s="91" t="s">
        <v>869</v>
      </c>
      <c r="D103" s="166">
        <f t="shared" si="2"/>
        <v>1500</v>
      </c>
      <c r="E103" s="166">
        <f>SUM(E104:E107)</f>
        <v>1500</v>
      </c>
      <c r="F103" s="167" t="s">
        <v>878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7.25" customHeight="1">
      <c r="A104" s="90">
        <v>4631</v>
      </c>
      <c r="B104" s="98" t="s">
        <v>771</v>
      </c>
      <c r="C104" s="94" t="s">
        <v>767</v>
      </c>
      <c r="D104" s="166">
        <f t="shared" si="2"/>
        <v>0</v>
      </c>
      <c r="E104" s="166">
        <v>0</v>
      </c>
      <c r="F104" s="167" t="s">
        <v>878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24">
      <c r="A105" s="90">
        <v>4632</v>
      </c>
      <c r="B105" s="92" t="s">
        <v>772</v>
      </c>
      <c r="C105" s="94" t="s">
        <v>768</v>
      </c>
      <c r="D105" s="166">
        <f t="shared" si="2"/>
        <v>0</v>
      </c>
      <c r="E105" s="166">
        <v>0</v>
      </c>
      <c r="F105" s="167" t="s">
        <v>878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>
      <c r="A106" s="90">
        <v>4633</v>
      </c>
      <c r="B106" s="98" t="s">
        <v>773</v>
      </c>
      <c r="C106" s="94" t="s">
        <v>769</v>
      </c>
      <c r="D106" s="166">
        <f t="shared" ref="D106:D153" si="3">SUM(E106:F106)</f>
        <v>0</v>
      </c>
      <c r="E106" s="166"/>
      <c r="F106" s="167" t="s">
        <v>878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>
      <c r="A107" s="90">
        <v>4634</v>
      </c>
      <c r="B107" s="98" t="s">
        <v>774</v>
      </c>
      <c r="C107" s="94" t="s">
        <v>770</v>
      </c>
      <c r="D107" s="166">
        <f t="shared" si="3"/>
        <v>1500</v>
      </c>
      <c r="E107" s="166">
        <v>1500</v>
      </c>
      <c r="F107" s="167" t="s">
        <v>878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.75" customHeight="1">
      <c r="A108" s="90">
        <v>4640</v>
      </c>
      <c r="B108" s="99" t="s">
        <v>163</v>
      </c>
      <c r="C108" s="91" t="s">
        <v>869</v>
      </c>
      <c r="D108" s="166">
        <f t="shared" si="3"/>
        <v>0</v>
      </c>
      <c r="E108" s="166">
        <f>SUM(E109)</f>
        <v>0</v>
      </c>
      <c r="F108" s="167" t="s">
        <v>878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>
      <c r="A109" s="90">
        <v>4641</v>
      </c>
      <c r="B109" s="98" t="s">
        <v>776</v>
      </c>
      <c r="C109" s="94" t="s">
        <v>777</v>
      </c>
      <c r="D109" s="166">
        <f t="shared" si="3"/>
        <v>0</v>
      </c>
      <c r="E109" s="166">
        <v>0</v>
      </c>
      <c r="F109" s="167" t="s">
        <v>878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32.25" customHeight="1">
      <c r="A110" s="87">
        <v>4700</v>
      </c>
      <c r="B110" s="95" t="s">
        <v>327</v>
      </c>
      <c r="C110" s="91" t="s">
        <v>869</v>
      </c>
      <c r="D110" s="166">
        <f>SUM(D114,D128,D111)</f>
        <v>122695.5</v>
      </c>
      <c r="E110" s="166">
        <f>SUM(E114,E128,E111)</f>
        <v>122695.5</v>
      </c>
      <c r="F110" s="166">
        <v>0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25.5" customHeight="1">
      <c r="A111" s="90">
        <v>4710</v>
      </c>
      <c r="B111" s="95" t="s">
        <v>164</v>
      </c>
      <c r="C111" s="91" t="s">
        <v>869</v>
      </c>
      <c r="D111" s="166">
        <f t="shared" si="3"/>
        <v>1500</v>
      </c>
      <c r="E111" s="166">
        <f>SUM(E112:E113)</f>
        <v>1500</v>
      </c>
      <c r="F111" s="167" t="s">
        <v>878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38.25" customHeight="1">
      <c r="A112" s="90">
        <v>4711</v>
      </c>
      <c r="B112" s="92" t="s">
        <v>432</v>
      </c>
      <c r="C112" s="94" t="s">
        <v>778</v>
      </c>
      <c r="D112" s="166">
        <f t="shared" si="3"/>
        <v>0</v>
      </c>
      <c r="E112" s="166">
        <v>0</v>
      </c>
      <c r="F112" s="167" t="s">
        <v>878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24">
      <c r="A113" s="90">
        <v>4712</v>
      </c>
      <c r="B113" s="98" t="s">
        <v>794</v>
      </c>
      <c r="C113" s="94" t="s">
        <v>779</v>
      </c>
      <c r="D113" s="166">
        <f t="shared" si="3"/>
        <v>1500</v>
      </c>
      <c r="E113" s="166">
        <v>1500</v>
      </c>
      <c r="F113" s="167" t="s">
        <v>878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37.5" customHeight="1">
      <c r="A114" s="90">
        <v>4720</v>
      </c>
      <c r="B114" s="99" t="s">
        <v>328</v>
      </c>
      <c r="C114" s="91" t="s">
        <v>599</v>
      </c>
      <c r="D114" s="166">
        <f t="shared" si="3"/>
        <v>440</v>
      </c>
      <c r="E114" s="166">
        <v>440</v>
      </c>
      <c r="F114" s="167" t="s">
        <v>878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>
      <c r="A115" s="90">
        <v>4721</v>
      </c>
      <c r="B115" s="98" t="s">
        <v>630</v>
      </c>
      <c r="C115" s="94" t="s">
        <v>795</v>
      </c>
      <c r="D115" s="166">
        <f t="shared" si="3"/>
        <v>0</v>
      </c>
      <c r="E115" s="166"/>
      <c r="F115" s="167" t="s">
        <v>878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>
      <c r="A116" s="90">
        <v>4722</v>
      </c>
      <c r="B116" s="98" t="s">
        <v>631</v>
      </c>
      <c r="C116" s="106">
        <v>4822</v>
      </c>
      <c r="D116" s="166">
        <f t="shared" si="3"/>
        <v>0</v>
      </c>
      <c r="E116" s="166">
        <v>0</v>
      </c>
      <c r="F116" s="167" t="s">
        <v>878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>
      <c r="A117" s="90">
        <v>4723</v>
      </c>
      <c r="B117" s="98" t="s">
        <v>798</v>
      </c>
      <c r="C117" s="94" t="s">
        <v>796</v>
      </c>
      <c r="D117" s="166">
        <f t="shared" si="3"/>
        <v>440</v>
      </c>
      <c r="E117" s="166">
        <v>440</v>
      </c>
      <c r="F117" s="167" t="s">
        <v>878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36">
      <c r="A118" s="90">
        <v>4724</v>
      </c>
      <c r="B118" s="98" t="s">
        <v>799</v>
      </c>
      <c r="C118" s="94" t="s">
        <v>797</v>
      </c>
      <c r="D118" s="166">
        <f t="shared" si="3"/>
        <v>0</v>
      </c>
      <c r="E118" s="166">
        <v>0</v>
      </c>
      <c r="F118" s="167" t="s">
        <v>878</v>
      </c>
      <c r="G118" s="4"/>
      <c r="H118" s="4"/>
      <c r="I118" s="4"/>
      <c r="J118" s="276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25.5" customHeight="1">
      <c r="A119" s="90">
        <v>4730</v>
      </c>
      <c r="B119" s="99" t="s">
        <v>165</v>
      </c>
      <c r="C119" s="91" t="s">
        <v>869</v>
      </c>
      <c r="D119" s="166">
        <f t="shared" si="3"/>
        <v>0</v>
      </c>
      <c r="E119" s="166">
        <f>SUM(E120)</f>
        <v>0</v>
      </c>
      <c r="F119" s="167" t="s">
        <v>878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24">
      <c r="A120" s="90">
        <v>4731</v>
      </c>
      <c r="B120" s="100" t="s">
        <v>758</v>
      </c>
      <c r="C120" s="94" t="s">
        <v>800</v>
      </c>
      <c r="D120" s="166">
        <f t="shared" si="3"/>
        <v>0</v>
      </c>
      <c r="E120" s="166">
        <v>0</v>
      </c>
      <c r="F120" s="167" t="s">
        <v>878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36.75" customHeight="1">
      <c r="A121" s="90">
        <v>4740</v>
      </c>
      <c r="B121" s="107" t="s">
        <v>329</v>
      </c>
      <c r="C121" s="91" t="s">
        <v>869</v>
      </c>
      <c r="D121" s="166">
        <f t="shared" si="3"/>
        <v>0</v>
      </c>
      <c r="E121" s="166">
        <f>SUM(E122:E123)</f>
        <v>0</v>
      </c>
      <c r="F121" s="167" t="s">
        <v>878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26.25" customHeight="1">
      <c r="A122" s="90">
        <v>4741</v>
      </c>
      <c r="B122" s="98" t="s">
        <v>632</v>
      </c>
      <c r="C122" s="94" t="s">
        <v>801</v>
      </c>
      <c r="D122" s="166">
        <f t="shared" si="3"/>
        <v>0</v>
      </c>
      <c r="E122" s="166">
        <v>0</v>
      </c>
      <c r="F122" s="167" t="s">
        <v>878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24">
      <c r="A123" s="90">
        <v>4742</v>
      </c>
      <c r="B123" s="98" t="s">
        <v>803</v>
      </c>
      <c r="C123" s="94" t="s">
        <v>802</v>
      </c>
      <c r="D123" s="166">
        <f t="shared" si="3"/>
        <v>0</v>
      </c>
      <c r="E123" s="166">
        <v>0</v>
      </c>
      <c r="F123" s="167" t="s">
        <v>878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48.75" customHeight="1">
      <c r="A124" s="90">
        <v>4750</v>
      </c>
      <c r="B124" s="99" t="s">
        <v>166</v>
      </c>
      <c r="C124" s="91" t="s">
        <v>869</v>
      </c>
      <c r="D124" s="166">
        <f t="shared" si="3"/>
        <v>0</v>
      </c>
      <c r="E124" s="166">
        <f>SUM(E125)</f>
        <v>0</v>
      </c>
      <c r="F124" s="167" t="s">
        <v>878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36.75" customHeight="1">
      <c r="A125" s="90">
        <v>4751</v>
      </c>
      <c r="B125" s="98" t="s">
        <v>804</v>
      </c>
      <c r="C125" s="94" t="s">
        <v>805</v>
      </c>
      <c r="D125" s="166">
        <f t="shared" si="3"/>
        <v>0</v>
      </c>
      <c r="E125" s="166">
        <v>0</v>
      </c>
      <c r="F125" s="167" t="s">
        <v>878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.25" customHeight="1">
      <c r="A126" s="90">
        <v>4760</v>
      </c>
      <c r="B126" s="107" t="s">
        <v>167</v>
      </c>
      <c r="C126" s="91" t="s">
        <v>869</v>
      </c>
      <c r="D126" s="166">
        <f t="shared" si="3"/>
        <v>0</v>
      </c>
      <c r="E126" s="166">
        <f>SUM(E127)</f>
        <v>0</v>
      </c>
      <c r="F126" s="167" t="s">
        <v>878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>
      <c r="A127" s="90">
        <v>4761</v>
      </c>
      <c r="B127" s="98" t="s">
        <v>807</v>
      </c>
      <c r="C127" s="94" t="s">
        <v>806</v>
      </c>
      <c r="D127" s="166">
        <f t="shared" si="3"/>
        <v>0</v>
      </c>
      <c r="E127" s="166">
        <v>0</v>
      </c>
      <c r="F127" s="167" t="s">
        <v>878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.75" customHeight="1">
      <c r="A128" s="87">
        <v>4770</v>
      </c>
      <c r="B128" s="99" t="s">
        <v>168</v>
      </c>
      <c r="C128" s="91" t="s">
        <v>869</v>
      </c>
      <c r="D128" s="162">
        <v>120755.5</v>
      </c>
      <c r="E128" s="162">
        <v>120755.5</v>
      </c>
      <c r="F128" s="166">
        <f>SUM(F129)</f>
        <v>0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5" ht="15" customHeight="1">
      <c r="A129" s="87">
        <v>4771</v>
      </c>
      <c r="B129" s="98" t="s">
        <v>70</v>
      </c>
      <c r="C129" s="94" t="s">
        <v>808</v>
      </c>
      <c r="D129" s="264">
        <v>120755.5</v>
      </c>
      <c r="E129" s="203">
        <v>120755.5</v>
      </c>
      <c r="F129" s="166">
        <v>0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5" ht="27" customHeight="1">
      <c r="A130" s="87">
        <v>4772</v>
      </c>
      <c r="B130" s="100" t="s">
        <v>71</v>
      </c>
      <c r="C130" s="91" t="s">
        <v>869</v>
      </c>
      <c r="D130" s="163">
        <v>0</v>
      </c>
      <c r="E130" s="203">
        <v>0</v>
      </c>
      <c r="F130" s="166">
        <v>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s="133" customFormat="1" ht="31.5" customHeight="1">
      <c r="A131" s="90">
        <v>5000</v>
      </c>
      <c r="B131" s="140" t="s">
        <v>330</v>
      </c>
      <c r="C131" s="91" t="s">
        <v>869</v>
      </c>
      <c r="D131" s="166">
        <f t="shared" si="3"/>
        <v>486133</v>
      </c>
      <c r="E131" s="164" t="s">
        <v>878</v>
      </c>
      <c r="F131" s="163">
        <f>SUM(F132++H139+I134+H139+F151+F153)</f>
        <v>486133</v>
      </c>
      <c r="G131" s="272"/>
      <c r="H131" s="272"/>
      <c r="I131" s="272"/>
      <c r="J131" s="272"/>
      <c r="K131" s="272"/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</row>
    <row r="132" spans="1:25" ht="13.5" customHeight="1">
      <c r="A132" s="90">
        <v>5100</v>
      </c>
      <c r="B132" s="98" t="s">
        <v>169</v>
      </c>
      <c r="C132" s="91" t="s">
        <v>869</v>
      </c>
      <c r="D132" s="166">
        <f t="shared" si="3"/>
        <v>486133</v>
      </c>
      <c r="E132" s="167" t="s">
        <v>878</v>
      </c>
      <c r="F132" s="166">
        <f>SUM(F133+F137+F141)</f>
        <v>486133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4.25" customHeight="1">
      <c r="A133" s="90">
        <v>5110</v>
      </c>
      <c r="B133" s="99" t="s">
        <v>170</v>
      </c>
      <c r="C133" s="91" t="s">
        <v>869</v>
      </c>
      <c r="D133" s="166">
        <f t="shared" si="3"/>
        <v>479633</v>
      </c>
      <c r="E133" s="167"/>
      <c r="F133" s="166">
        <f>SUM(F134:F136)</f>
        <v>479633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>
      <c r="A134" s="90">
        <v>5111</v>
      </c>
      <c r="B134" s="98" t="s">
        <v>591</v>
      </c>
      <c r="C134" s="108" t="s">
        <v>809</v>
      </c>
      <c r="D134" s="166">
        <f t="shared" si="3"/>
        <v>0</v>
      </c>
      <c r="E134" s="167" t="s">
        <v>878</v>
      </c>
      <c r="F134" s="16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>
      <c r="A135" s="90">
        <v>5112</v>
      </c>
      <c r="B135" s="98" t="s">
        <v>592</v>
      </c>
      <c r="C135" s="108" t="s">
        <v>810</v>
      </c>
      <c r="D135" s="166">
        <f t="shared" si="3"/>
        <v>155101.70000000001</v>
      </c>
      <c r="E135" s="167" t="s">
        <v>878</v>
      </c>
      <c r="F135" s="166">
        <v>155101.70000000001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24">
      <c r="A136" s="90">
        <v>5113</v>
      </c>
      <c r="B136" s="98" t="s">
        <v>593</v>
      </c>
      <c r="C136" s="108" t="s">
        <v>811</v>
      </c>
      <c r="D136" s="166">
        <f t="shared" si="3"/>
        <v>324531.3</v>
      </c>
      <c r="E136" s="167" t="s">
        <v>878</v>
      </c>
      <c r="F136" s="166">
        <v>324531.3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2.75" customHeight="1">
      <c r="A137" s="90">
        <v>5120</v>
      </c>
      <c r="B137" s="99" t="s">
        <v>331</v>
      </c>
      <c r="C137" s="91" t="s">
        <v>869</v>
      </c>
      <c r="D137" s="166">
        <f t="shared" si="3"/>
        <v>2000</v>
      </c>
      <c r="E137" s="166"/>
      <c r="F137" s="166">
        <f>SUM(F138:F140)</f>
        <v>2000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>
      <c r="A138" s="90">
        <v>5121</v>
      </c>
      <c r="B138" s="98" t="s">
        <v>588</v>
      </c>
      <c r="C138" s="108" t="s">
        <v>812</v>
      </c>
      <c r="D138" s="166">
        <f t="shared" si="3"/>
        <v>0</v>
      </c>
      <c r="E138" s="167" t="s">
        <v>878</v>
      </c>
      <c r="F138" s="166">
        <v>0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>
      <c r="A139" s="90">
        <v>5122</v>
      </c>
      <c r="B139" s="98" t="s">
        <v>589</v>
      </c>
      <c r="C139" s="108" t="s">
        <v>813</v>
      </c>
      <c r="D139" s="166">
        <f t="shared" si="3"/>
        <v>2000</v>
      </c>
      <c r="E139" s="167" t="s">
        <v>878</v>
      </c>
      <c r="F139" s="166">
        <v>2000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>
      <c r="A140" s="90">
        <v>5123</v>
      </c>
      <c r="B140" s="98" t="s">
        <v>590</v>
      </c>
      <c r="C140" s="108" t="s">
        <v>814</v>
      </c>
      <c r="D140" s="166">
        <f t="shared" si="3"/>
        <v>0</v>
      </c>
      <c r="E140" s="167" t="s">
        <v>878</v>
      </c>
      <c r="F140" s="166">
        <v>0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2.75" customHeight="1">
      <c r="A141" s="90">
        <v>5130</v>
      </c>
      <c r="B141" s="99" t="s">
        <v>696</v>
      </c>
      <c r="C141" s="91" t="s">
        <v>869</v>
      </c>
      <c r="D141" s="166">
        <f t="shared" si="3"/>
        <v>4500</v>
      </c>
      <c r="E141" s="166"/>
      <c r="F141" s="166">
        <f>SUM(F142:F145)</f>
        <v>4500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>
      <c r="A142" s="90">
        <v>5131</v>
      </c>
      <c r="B142" s="98" t="s">
        <v>817</v>
      </c>
      <c r="C142" s="108" t="s">
        <v>815</v>
      </c>
      <c r="D142" s="166">
        <f t="shared" si="3"/>
        <v>0</v>
      </c>
      <c r="E142" s="167" t="s">
        <v>878</v>
      </c>
      <c r="F142" s="166">
        <v>0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>
      <c r="A143" s="90">
        <v>5132</v>
      </c>
      <c r="B143" s="98" t="s">
        <v>585</v>
      </c>
      <c r="C143" s="108" t="s">
        <v>816</v>
      </c>
      <c r="D143" s="166">
        <f t="shared" si="3"/>
        <v>0</v>
      </c>
      <c r="E143" s="167" t="s">
        <v>878</v>
      </c>
      <c r="F143" s="166">
        <v>0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3.5" customHeight="1">
      <c r="A144" s="90">
        <v>5133</v>
      </c>
      <c r="B144" s="98" t="s">
        <v>586</v>
      </c>
      <c r="C144" s="108" t="s">
        <v>823</v>
      </c>
      <c r="D144" s="166">
        <f t="shared" si="3"/>
        <v>0</v>
      </c>
      <c r="E144" s="167"/>
      <c r="F144" s="166">
        <v>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>
      <c r="A145" s="90">
        <v>5134</v>
      </c>
      <c r="B145" s="98" t="s">
        <v>587</v>
      </c>
      <c r="C145" s="108" t="s">
        <v>824</v>
      </c>
      <c r="D145" s="166">
        <f t="shared" si="3"/>
        <v>4500</v>
      </c>
      <c r="E145" s="167"/>
      <c r="F145" s="166">
        <v>4500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3.5" customHeight="1">
      <c r="A146" s="90">
        <v>5200</v>
      </c>
      <c r="B146" s="99" t="s">
        <v>332</v>
      </c>
      <c r="C146" s="91" t="s">
        <v>869</v>
      </c>
      <c r="D146" s="166">
        <f t="shared" si="3"/>
        <v>0</v>
      </c>
      <c r="E146" s="167" t="s">
        <v>878</v>
      </c>
      <c r="F146" s="166">
        <f>SUM(F147:F150)</f>
        <v>0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24">
      <c r="A147" s="90">
        <v>5211</v>
      </c>
      <c r="B147" s="98" t="s">
        <v>602</v>
      </c>
      <c r="C147" s="108" t="s">
        <v>818</v>
      </c>
      <c r="D147" s="166">
        <f t="shared" si="3"/>
        <v>0</v>
      </c>
      <c r="E147" s="167" t="s">
        <v>878</v>
      </c>
      <c r="F147" s="16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>
      <c r="A148" s="90">
        <v>5221</v>
      </c>
      <c r="B148" s="98" t="s">
        <v>603</v>
      </c>
      <c r="C148" s="108" t="s">
        <v>819</v>
      </c>
      <c r="D148" s="166">
        <f t="shared" si="3"/>
        <v>0</v>
      </c>
      <c r="E148" s="167" t="s">
        <v>878</v>
      </c>
      <c r="F148" s="16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4.25" customHeight="1">
      <c r="A149" s="90">
        <v>5231</v>
      </c>
      <c r="B149" s="98" t="s">
        <v>604</v>
      </c>
      <c r="C149" s="108" t="s">
        <v>820</v>
      </c>
      <c r="D149" s="166">
        <f t="shared" si="3"/>
        <v>0</v>
      </c>
      <c r="E149" s="167" t="s">
        <v>878</v>
      </c>
      <c r="F149" s="16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4.25" customHeight="1">
      <c r="A150" s="90">
        <v>5241</v>
      </c>
      <c r="B150" s="98" t="s">
        <v>822</v>
      </c>
      <c r="C150" s="108" t="s">
        <v>821</v>
      </c>
      <c r="D150" s="166">
        <f t="shared" si="3"/>
        <v>0</v>
      </c>
      <c r="E150" s="167" t="s">
        <v>878</v>
      </c>
      <c r="F150" s="16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3.5" customHeight="1">
      <c r="A151" s="90">
        <v>5300</v>
      </c>
      <c r="B151" s="99" t="s">
        <v>697</v>
      </c>
      <c r="C151" s="91" t="s">
        <v>869</v>
      </c>
      <c r="D151" s="166">
        <f t="shared" si="3"/>
        <v>0</v>
      </c>
      <c r="E151" s="167" t="s">
        <v>878</v>
      </c>
      <c r="F151" s="166">
        <f>SUM(F152)</f>
        <v>0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>
      <c r="A152" s="90">
        <v>5311</v>
      </c>
      <c r="B152" s="98" t="s">
        <v>633</v>
      </c>
      <c r="C152" s="108" t="s">
        <v>825</v>
      </c>
      <c r="D152" s="166">
        <f t="shared" si="3"/>
        <v>0</v>
      </c>
      <c r="E152" s="167" t="s">
        <v>878</v>
      </c>
      <c r="F152" s="16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4.25" customHeight="1">
      <c r="A153" s="90">
        <v>5400</v>
      </c>
      <c r="B153" s="99" t="s">
        <v>333</v>
      </c>
      <c r="C153" s="91" t="s">
        <v>869</v>
      </c>
      <c r="D153" s="166">
        <f t="shared" si="3"/>
        <v>0</v>
      </c>
      <c r="E153" s="167" t="s">
        <v>878</v>
      </c>
      <c r="F153" s="166">
        <f>SUM(F154:F157)</f>
        <v>0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>
      <c r="A154" s="90">
        <v>5411</v>
      </c>
      <c r="B154" s="98" t="s">
        <v>634</v>
      </c>
      <c r="C154" s="108" t="s">
        <v>826</v>
      </c>
      <c r="D154" s="166">
        <f t="shared" ref="D154:D175" si="4">SUM(E154:F154)</f>
        <v>0</v>
      </c>
      <c r="E154" s="167" t="s">
        <v>878</v>
      </c>
      <c r="F154" s="16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>
      <c r="A155" s="90">
        <v>5421</v>
      </c>
      <c r="B155" s="98" t="s">
        <v>635</v>
      </c>
      <c r="C155" s="108" t="s">
        <v>827</v>
      </c>
      <c r="D155" s="166">
        <f t="shared" si="4"/>
        <v>0</v>
      </c>
      <c r="E155" s="167" t="s">
        <v>878</v>
      </c>
      <c r="F155" s="16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>
      <c r="A156" s="90">
        <v>5431</v>
      </c>
      <c r="B156" s="98" t="s">
        <v>829</v>
      </c>
      <c r="C156" s="108" t="s">
        <v>828</v>
      </c>
      <c r="D156" s="166">
        <f t="shared" si="4"/>
        <v>0</v>
      </c>
      <c r="E156" s="167" t="s">
        <v>878</v>
      </c>
      <c r="F156" s="16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>
      <c r="A157" s="90">
        <v>5441</v>
      </c>
      <c r="B157" s="109" t="s">
        <v>752</v>
      </c>
      <c r="C157" s="108" t="s">
        <v>830</v>
      </c>
      <c r="D157" s="166">
        <f t="shared" si="4"/>
        <v>0</v>
      </c>
      <c r="E157" s="167" t="s">
        <v>878</v>
      </c>
      <c r="F157" s="16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s="35" customFormat="1" ht="30.75" customHeight="1">
      <c r="A158" s="110" t="s">
        <v>415</v>
      </c>
      <c r="B158" s="141" t="s">
        <v>334</v>
      </c>
      <c r="C158" s="111" t="s">
        <v>869</v>
      </c>
      <c r="D158" s="168">
        <f t="shared" si="4"/>
        <v>-165000</v>
      </c>
      <c r="E158" s="169" t="s">
        <v>868</v>
      </c>
      <c r="F158" s="166">
        <f>SUM(F159,F163,F169,F171)</f>
        <v>-165000</v>
      </c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</row>
    <row r="159" spans="1:25" ht="31.5" customHeight="1">
      <c r="A159" s="112" t="s">
        <v>416</v>
      </c>
      <c r="B159" s="141" t="s">
        <v>335</v>
      </c>
      <c r="C159" s="113" t="s">
        <v>869</v>
      </c>
      <c r="D159" s="168">
        <f t="shared" si="4"/>
        <v>-35000</v>
      </c>
      <c r="E159" s="170" t="s">
        <v>868</v>
      </c>
      <c r="F159" s="166">
        <f>SUM(F160:F162)</f>
        <v>-35000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>
      <c r="A160" s="112" t="s">
        <v>417</v>
      </c>
      <c r="B160" s="142" t="s">
        <v>643</v>
      </c>
      <c r="C160" s="114" t="s">
        <v>637</v>
      </c>
      <c r="D160" s="168">
        <f>SUM(E160:F160)</f>
        <v>-35000</v>
      </c>
      <c r="E160" s="166"/>
      <c r="F160" s="168">
        <v>-35000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s="20" customFormat="1" ht="15" customHeight="1">
      <c r="A161" s="112" t="s">
        <v>418</v>
      </c>
      <c r="B161" s="142" t="s">
        <v>642</v>
      </c>
      <c r="C161" s="114" t="s">
        <v>638</v>
      </c>
      <c r="D161" s="168">
        <v>0</v>
      </c>
      <c r="E161" s="171"/>
      <c r="F161" s="168">
        <v>0</v>
      </c>
      <c r="G161" s="274"/>
      <c r="H161" s="274"/>
      <c r="I161" s="274"/>
      <c r="J161" s="274"/>
      <c r="K161" s="274"/>
      <c r="L161" s="274"/>
      <c r="M161" s="274"/>
      <c r="N161" s="274"/>
      <c r="O161" s="274"/>
      <c r="P161" s="274"/>
      <c r="Q161" s="274"/>
      <c r="R161" s="274"/>
      <c r="S161" s="274"/>
      <c r="T161" s="274"/>
      <c r="U161" s="274"/>
      <c r="V161" s="274"/>
      <c r="W161" s="274"/>
      <c r="X161" s="274"/>
      <c r="Y161" s="274"/>
    </row>
    <row r="162" spans="1:25" ht="25.5">
      <c r="A162" s="115" t="s">
        <v>419</v>
      </c>
      <c r="B162" s="142" t="s">
        <v>645</v>
      </c>
      <c r="C162" s="114" t="s">
        <v>639</v>
      </c>
      <c r="D162" s="168">
        <f t="shared" si="4"/>
        <v>0</v>
      </c>
      <c r="E162" s="170" t="s">
        <v>868</v>
      </c>
      <c r="F162" s="168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32.25" customHeight="1">
      <c r="A163" s="115" t="s">
        <v>420</v>
      </c>
      <c r="B163" s="141" t="s">
        <v>171</v>
      </c>
      <c r="C163" s="113" t="s">
        <v>869</v>
      </c>
      <c r="D163" s="168">
        <f t="shared" si="4"/>
        <v>0</v>
      </c>
      <c r="E163" s="170" t="s">
        <v>868</v>
      </c>
      <c r="F163" s="166">
        <f>SUM(F164:F165)</f>
        <v>0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25.5">
      <c r="A164" s="115" t="s">
        <v>421</v>
      </c>
      <c r="B164" s="142" t="s">
        <v>627</v>
      </c>
      <c r="C164" s="116" t="s">
        <v>646</v>
      </c>
      <c r="D164" s="168">
        <f t="shared" si="4"/>
        <v>0</v>
      </c>
      <c r="E164" s="170" t="s">
        <v>868</v>
      </c>
      <c r="F164" s="168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" customHeight="1">
      <c r="A165" s="115" t="s">
        <v>422</v>
      </c>
      <c r="B165" s="142" t="s">
        <v>172</v>
      </c>
      <c r="C165" s="113" t="s">
        <v>869</v>
      </c>
      <c r="D165" s="168">
        <f t="shared" si="4"/>
        <v>0</v>
      </c>
      <c r="E165" s="170" t="s">
        <v>868</v>
      </c>
      <c r="F165" s="166">
        <f>SUM(F166:F168)</f>
        <v>0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4.25" customHeight="1">
      <c r="A166" s="115" t="s">
        <v>423</v>
      </c>
      <c r="B166" s="147" t="s">
        <v>624</v>
      </c>
      <c r="C166" s="114" t="s">
        <v>650</v>
      </c>
      <c r="D166" s="168">
        <f t="shared" si="4"/>
        <v>0</v>
      </c>
      <c r="E166" s="166"/>
      <c r="F166" s="168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25.5">
      <c r="A167" s="117" t="s">
        <v>424</v>
      </c>
      <c r="B167" s="147" t="s">
        <v>623</v>
      </c>
      <c r="C167" s="116" t="s">
        <v>651</v>
      </c>
      <c r="D167" s="168">
        <f t="shared" si="4"/>
        <v>0</v>
      </c>
      <c r="E167" s="170" t="s">
        <v>868</v>
      </c>
      <c r="F167" s="168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25.5">
      <c r="A168" s="115" t="s">
        <v>425</v>
      </c>
      <c r="B168" s="148" t="s">
        <v>622</v>
      </c>
      <c r="C168" s="116" t="s">
        <v>652</v>
      </c>
      <c r="D168" s="168">
        <f t="shared" si="4"/>
        <v>0</v>
      </c>
      <c r="E168" s="170" t="s">
        <v>868</v>
      </c>
      <c r="F168" s="168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29.25" customHeight="1">
      <c r="A169" s="115" t="s">
        <v>426</v>
      </c>
      <c r="B169" s="143" t="s">
        <v>698</v>
      </c>
      <c r="C169" s="113" t="s">
        <v>869</v>
      </c>
      <c r="D169" s="168">
        <f t="shared" si="4"/>
        <v>0</v>
      </c>
      <c r="E169" s="170" t="s">
        <v>868</v>
      </c>
      <c r="F169" s="166">
        <f>SUM(F170)</f>
        <v>0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25.5">
      <c r="A170" s="117" t="s">
        <v>427</v>
      </c>
      <c r="B170" s="142" t="s">
        <v>625</v>
      </c>
      <c r="C170" s="118" t="s">
        <v>654</v>
      </c>
      <c r="D170" s="168">
        <f t="shared" si="4"/>
        <v>0</v>
      </c>
      <c r="E170" s="170" t="s">
        <v>868</v>
      </c>
      <c r="F170" s="168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30.75" customHeight="1">
      <c r="A171" s="115" t="s">
        <v>428</v>
      </c>
      <c r="B171" s="143" t="s">
        <v>336</v>
      </c>
      <c r="C171" s="113" t="s">
        <v>869</v>
      </c>
      <c r="D171" s="168">
        <f t="shared" si="4"/>
        <v>-130000</v>
      </c>
      <c r="E171" s="170" t="s">
        <v>868</v>
      </c>
      <c r="F171" s="166">
        <f>SUM(F172:F175)</f>
        <v>-130000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>
      <c r="A172" s="115" t="s">
        <v>429</v>
      </c>
      <c r="B172" s="142" t="s">
        <v>655</v>
      </c>
      <c r="C172" s="114" t="s">
        <v>658</v>
      </c>
      <c r="D172" s="168">
        <f t="shared" si="4"/>
        <v>-130000</v>
      </c>
      <c r="E172" s="170" t="s">
        <v>868</v>
      </c>
      <c r="F172" s="168">
        <v>-130000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3.5" customHeight="1">
      <c r="A173" s="117" t="s">
        <v>434</v>
      </c>
      <c r="B173" s="142" t="s">
        <v>656</v>
      </c>
      <c r="C173" s="118" t="s">
        <v>659</v>
      </c>
      <c r="D173" s="168">
        <f t="shared" si="4"/>
        <v>0</v>
      </c>
      <c r="E173" s="170" t="s">
        <v>868</v>
      </c>
      <c r="F173" s="168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26.25" customHeight="1">
      <c r="A174" s="115" t="s">
        <v>435</v>
      </c>
      <c r="B174" s="142" t="s">
        <v>657</v>
      </c>
      <c r="C174" s="116" t="s">
        <v>660</v>
      </c>
      <c r="D174" s="168">
        <f t="shared" si="4"/>
        <v>0</v>
      </c>
      <c r="E174" s="170" t="s">
        <v>868</v>
      </c>
      <c r="F174" s="168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25.5">
      <c r="A175" s="115" t="s">
        <v>436</v>
      </c>
      <c r="B175" s="142" t="s">
        <v>626</v>
      </c>
      <c r="C175" s="116" t="s">
        <v>661</v>
      </c>
      <c r="D175" s="168">
        <f t="shared" si="4"/>
        <v>0</v>
      </c>
      <c r="E175" s="170" t="s">
        <v>868</v>
      </c>
      <c r="F175" s="168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s="4" customFormat="1">
      <c r="A176" s="18"/>
      <c r="B176" s="19"/>
      <c r="C176" s="28"/>
      <c r="E176" s="134"/>
    </row>
    <row r="177" spans="3:3" s="4" customFormat="1">
      <c r="C177" s="37"/>
    </row>
    <row r="178" spans="3:3" s="4" customFormat="1">
      <c r="C178" s="37"/>
    </row>
    <row r="179" spans="3:3" s="4" customFormat="1">
      <c r="C179" s="37"/>
    </row>
    <row r="180" spans="3:3" s="4" customFormat="1">
      <c r="C180" s="37"/>
    </row>
    <row r="181" spans="3:3" s="4" customFormat="1">
      <c r="C181" s="37"/>
    </row>
    <row r="182" spans="3:3" s="4" customFormat="1">
      <c r="C182" s="37"/>
    </row>
    <row r="183" spans="3:3" s="4" customFormat="1">
      <c r="C183" s="37"/>
    </row>
    <row r="184" spans="3:3" s="4" customFormat="1">
      <c r="C184" s="37"/>
    </row>
    <row r="185" spans="3:3" s="4" customFormat="1">
      <c r="C185" s="37"/>
    </row>
    <row r="186" spans="3:3" s="4" customFormat="1">
      <c r="C186" s="37"/>
    </row>
    <row r="187" spans="3:3" s="4" customFormat="1">
      <c r="C187" s="37"/>
    </row>
    <row r="188" spans="3:3" s="4" customFormat="1">
      <c r="C188" s="37"/>
    </row>
    <row r="189" spans="3:3" s="4" customFormat="1">
      <c r="C189" s="37"/>
    </row>
    <row r="190" spans="3:3" s="4" customFormat="1">
      <c r="C190" s="37"/>
    </row>
    <row r="191" spans="3:3" s="4" customFormat="1">
      <c r="C191" s="37"/>
    </row>
    <row r="192" spans="3:3" s="4" customFormat="1">
      <c r="C192" s="37"/>
    </row>
    <row r="193" spans="3:3" s="4" customFormat="1">
      <c r="C193" s="37"/>
    </row>
    <row r="194" spans="3:3" s="4" customFormat="1">
      <c r="C194" s="37"/>
    </row>
    <row r="195" spans="3:3" s="4" customFormat="1">
      <c r="C195" s="37"/>
    </row>
    <row r="196" spans="3:3" s="4" customFormat="1">
      <c r="C196" s="37"/>
    </row>
    <row r="197" spans="3:3" s="4" customFormat="1">
      <c r="C197" s="37"/>
    </row>
    <row r="198" spans="3:3" s="4" customFormat="1">
      <c r="C198" s="37"/>
    </row>
    <row r="199" spans="3:3" s="4" customFormat="1">
      <c r="C199" s="37"/>
    </row>
    <row r="200" spans="3:3" s="4" customFormat="1">
      <c r="C200" s="37"/>
    </row>
    <row r="201" spans="3:3" s="4" customFormat="1">
      <c r="C201" s="37"/>
    </row>
    <row r="202" spans="3:3" s="4" customFormat="1">
      <c r="C202" s="37"/>
    </row>
    <row r="203" spans="3:3" s="4" customFormat="1">
      <c r="C203" s="37"/>
    </row>
    <row r="204" spans="3:3" s="4" customFormat="1">
      <c r="C204" s="37"/>
    </row>
    <row r="205" spans="3:3" s="4" customFormat="1">
      <c r="C205" s="37"/>
    </row>
    <row r="206" spans="3:3" s="4" customFormat="1">
      <c r="C206" s="37"/>
    </row>
    <row r="207" spans="3:3" s="4" customFormat="1">
      <c r="C207" s="37"/>
    </row>
    <row r="208" spans="3:3" s="4" customFormat="1">
      <c r="C208" s="37"/>
    </row>
    <row r="209" spans="3:3" s="4" customFormat="1">
      <c r="C209" s="37"/>
    </row>
    <row r="210" spans="3:3" s="4" customFormat="1">
      <c r="C210" s="37"/>
    </row>
    <row r="211" spans="3:3" s="4" customFormat="1">
      <c r="C211" s="37"/>
    </row>
    <row r="212" spans="3:3" s="4" customFormat="1">
      <c r="C212" s="37"/>
    </row>
    <row r="213" spans="3:3" s="4" customFormat="1">
      <c r="C213" s="37"/>
    </row>
    <row r="214" spans="3:3" s="4" customFormat="1">
      <c r="C214" s="37"/>
    </row>
    <row r="215" spans="3:3" s="4" customFormat="1">
      <c r="C215" s="37"/>
    </row>
    <row r="216" spans="3:3" s="4" customFormat="1">
      <c r="C216" s="37"/>
    </row>
    <row r="217" spans="3:3" s="4" customFormat="1">
      <c r="C217" s="37"/>
    </row>
    <row r="218" spans="3:3" s="4" customFormat="1">
      <c r="C218" s="37"/>
    </row>
    <row r="219" spans="3:3" s="4" customFormat="1">
      <c r="C219" s="37"/>
    </row>
    <row r="220" spans="3:3" s="4" customFormat="1">
      <c r="C220" s="37"/>
    </row>
    <row r="221" spans="3:3" s="4" customFormat="1">
      <c r="C221" s="37"/>
    </row>
    <row r="222" spans="3:3" s="4" customFormat="1">
      <c r="C222" s="37"/>
    </row>
    <row r="223" spans="3:3" s="4" customFormat="1">
      <c r="C223" s="37"/>
    </row>
    <row r="224" spans="3:3" s="4" customFormat="1">
      <c r="C224" s="37"/>
    </row>
    <row r="225" spans="3:3" s="4" customFormat="1">
      <c r="C225" s="37"/>
    </row>
    <row r="226" spans="3:3" s="4" customFormat="1">
      <c r="C226" s="37"/>
    </row>
    <row r="227" spans="3:3" s="4" customFormat="1">
      <c r="C227" s="37"/>
    </row>
    <row r="228" spans="3:3" s="4" customFormat="1">
      <c r="C228" s="37"/>
    </row>
    <row r="229" spans="3:3" s="4" customFormat="1">
      <c r="C229" s="37"/>
    </row>
    <row r="230" spans="3:3" s="4" customFormat="1">
      <c r="C230" s="37"/>
    </row>
    <row r="231" spans="3:3" s="4" customFormat="1">
      <c r="C231" s="37"/>
    </row>
    <row r="232" spans="3:3" s="4" customFormat="1">
      <c r="C232" s="37"/>
    </row>
    <row r="233" spans="3:3" s="4" customFormat="1">
      <c r="C233" s="37"/>
    </row>
    <row r="234" spans="3:3" s="4" customFormat="1">
      <c r="C234" s="37"/>
    </row>
    <row r="235" spans="3:3" s="4" customFormat="1">
      <c r="C235" s="37"/>
    </row>
    <row r="236" spans="3:3" s="4" customFormat="1">
      <c r="C236" s="37"/>
    </row>
    <row r="237" spans="3:3" s="4" customFormat="1">
      <c r="C237" s="37"/>
    </row>
    <row r="238" spans="3:3" s="4" customFormat="1">
      <c r="C238" s="37"/>
    </row>
    <row r="239" spans="3:3" s="4" customFormat="1">
      <c r="C239" s="37"/>
    </row>
    <row r="240" spans="3:3" s="4" customFormat="1">
      <c r="C240" s="37"/>
    </row>
    <row r="241" spans="3:3" s="4" customFormat="1">
      <c r="C241" s="37"/>
    </row>
    <row r="242" spans="3:3" s="4" customFormat="1">
      <c r="C242" s="37"/>
    </row>
    <row r="243" spans="3:3" s="4" customFormat="1">
      <c r="C243" s="37"/>
    </row>
    <row r="244" spans="3:3" s="4" customFormat="1">
      <c r="C244" s="37"/>
    </row>
    <row r="245" spans="3:3" s="4" customFormat="1">
      <c r="C245" s="37"/>
    </row>
    <row r="246" spans="3:3" s="4" customFormat="1">
      <c r="C246" s="37"/>
    </row>
    <row r="247" spans="3:3" s="4" customFormat="1">
      <c r="C247" s="37"/>
    </row>
    <row r="248" spans="3:3" s="4" customFormat="1">
      <c r="C248" s="37"/>
    </row>
    <row r="249" spans="3:3" s="4" customFormat="1">
      <c r="C249" s="37"/>
    </row>
    <row r="250" spans="3:3" s="4" customFormat="1">
      <c r="C250" s="37"/>
    </row>
    <row r="251" spans="3:3" s="4" customFormat="1">
      <c r="C251" s="37"/>
    </row>
    <row r="252" spans="3:3" s="4" customFormat="1">
      <c r="C252" s="37"/>
    </row>
    <row r="253" spans="3:3" s="4" customFormat="1">
      <c r="C253" s="37"/>
    </row>
    <row r="254" spans="3:3" s="4" customFormat="1">
      <c r="C254" s="37"/>
    </row>
    <row r="255" spans="3:3" s="4" customFormat="1">
      <c r="C255" s="37"/>
    </row>
    <row r="256" spans="3:3" s="4" customFormat="1">
      <c r="C256" s="37"/>
    </row>
    <row r="257" spans="3:3" s="4" customFormat="1">
      <c r="C257" s="37"/>
    </row>
    <row r="258" spans="3:3" s="4" customFormat="1">
      <c r="C258" s="37"/>
    </row>
    <row r="259" spans="3:3" s="4" customFormat="1">
      <c r="C259" s="37"/>
    </row>
    <row r="260" spans="3:3" s="4" customFormat="1">
      <c r="C260" s="37"/>
    </row>
    <row r="261" spans="3:3" s="4" customFormat="1">
      <c r="C261" s="37"/>
    </row>
    <row r="262" spans="3:3" s="4" customFormat="1">
      <c r="C262" s="37"/>
    </row>
    <row r="263" spans="3:3" s="4" customFormat="1">
      <c r="C263" s="37"/>
    </row>
    <row r="264" spans="3:3" s="4" customFormat="1">
      <c r="C264" s="37"/>
    </row>
    <row r="265" spans="3:3" s="4" customFormat="1">
      <c r="C265" s="37"/>
    </row>
    <row r="266" spans="3:3" s="4" customFormat="1">
      <c r="C266" s="37"/>
    </row>
    <row r="267" spans="3:3" s="4" customFormat="1">
      <c r="C267" s="37"/>
    </row>
    <row r="268" spans="3:3" s="4" customFormat="1">
      <c r="C268" s="37"/>
    </row>
    <row r="269" spans="3:3" s="4" customFormat="1">
      <c r="C269" s="37"/>
    </row>
    <row r="270" spans="3:3" s="4" customFormat="1">
      <c r="C270" s="37"/>
    </row>
    <row r="271" spans="3:3" s="4" customFormat="1">
      <c r="C271" s="37"/>
    </row>
    <row r="272" spans="3:3" s="4" customFormat="1">
      <c r="C272" s="37"/>
    </row>
    <row r="273" spans="3:3" s="4" customFormat="1">
      <c r="C273" s="37"/>
    </row>
    <row r="274" spans="3:3" s="4" customFormat="1">
      <c r="C274" s="37"/>
    </row>
    <row r="275" spans="3:3" s="4" customFormat="1">
      <c r="C275" s="37"/>
    </row>
    <row r="276" spans="3:3" s="4" customFormat="1">
      <c r="C276" s="37"/>
    </row>
    <row r="277" spans="3:3" s="4" customFormat="1">
      <c r="C277" s="37"/>
    </row>
    <row r="278" spans="3:3" s="4" customFormat="1">
      <c r="C278" s="37"/>
    </row>
    <row r="279" spans="3:3" s="4" customFormat="1">
      <c r="C279" s="37"/>
    </row>
    <row r="280" spans="3:3" s="4" customFormat="1">
      <c r="C280" s="37"/>
    </row>
    <row r="281" spans="3:3" s="4" customFormat="1">
      <c r="C281" s="37"/>
    </row>
    <row r="282" spans="3:3" s="4" customFormat="1">
      <c r="C282" s="37"/>
    </row>
    <row r="283" spans="3:3" s="4" customFormat="1">
      <c r="C283" s="37"/>
    </row>
    <row r="284" spans="3:3" s="4" customFormat="1">
      <c r="C284" s="37"/>
    </row>
    <row r="285" spans="3:3" s="4" customFormat="1">
      <c r="C285" s="37"/>
    </row>
    <row r="286" spans="3:3" s="4" customFormat="1">
      <c r="C286" s="37"/>
    </row>
    <row r="287" spans="3:3" s="4" customFormat="1">
      <c r="C287" s="37"/>
    </row>
    <row r="288" spans="3:3" s="4" customFormat="1">
      <c r="C288" s="37"/>
    </row>
    <row r="289" spans="3:3" s="4" customFormat="1">
      <c r="C289" s="37"/>
    </row>
    <row r="290" spans="3:3" s="4" customFormat="1">
      <c r="C290" s="37"/>
    </row>
    <row r="291" spans="3:3" s="4" customFormat="1">
      <c r="C291" s="37"/>
    </row>
    <row r="292" spans="3:3" s="4" customFormat="1">
      <c r="C292" s="37"/>
    </row>
    <row r="293" spans="3:3" s="4" customFormat="1">
      <c r="C293" s="37"/>
    </row>
    <row r="294" spans="3:3" s="4" customFormat="1">
      <c r="C294" s="37"/>
    </row>
    <row r="295" spans="3:3" s="4" customFormat="1">
      <c r="C295" s="37"/>
    </row>
    <row r="296" spans="3:3" s="4" customFormat="1">
      <c r="C296" s="37"/>
    </row>
    <row r="297" spans="3:3" s="4" customFormat="1">
      <c r="C297" s="37"/>
    </row>
    <row r="298" spans="3:3" s="4" customFormat="1">
      <c r="C298" s="37"/>
    </row>
    <row r="299" spans="3:3" s="4" customFormat="1">
      <c r="C299" s="37"/>
    </row>
    <row r="300" spans="3:3" s="4" customFormat="1">
      <c r="C300" s="37"/>
    </row>
    <row r="301" spans="3:3" s="4" customFormat="1">
      <c r="C301" s="37"/>
    </row>
    <row r="302" spans="3:3" s="4" customFormat="1">
      <c r="C302" s="37"/>
    </row>
    <row r="303" spans="3:3" s="4" customFormat="1">
      <c r="C303" s="37"/>
    </row>
    <row r="304" spans="3:3" s="4" customFormat="1">
      <c r="C304" s="37"/>
    </row>
    <row r="305" spans="3:3" s="4" customFormat="1">
      <c r="C305" s="37"/>
    </row>
    <row r="306" spans="3:3" s="4" customFormat="1">
      <c r="C306" s="37"/>
    </row>
    <row r="307" spans="3:3" s="4" customFormat="1">
      <c r="C307" s="37"/>
    </row>
    <row r="308" spans="3:3" s="4" customFormat="1">
      <c r="C308" s="37"/>
    </row>
    <row r="309" spans="3:3" s="4" customFormat="1">
      <c r="C309" s="37"/>
    </row>
    <row r="310" spans="3:3" s="4" customFormat="1">
      <c r="C310" s="37"/>
    </row>
    <row r="311" spans="3:3" s="4" customFormat="1">
      <c r="C311" s="37"/>
    </row>
    <row r="312" spans="3:3" s="4" customFormat="1">
      <c r="C312" s="37"/>
    </row>
    <row r="313" spans="3:3" s="4" customFormat="1">
      <c r="C313" s="37"/>
    </row>
    <row r="314" spans="3:3" s="4" customFormat="1">
      <c r="C314" s="37"/>
    </row>
    <row r="315" spans="3:3" s="4" customFormat="1">
      <c r="C315" s="37"/>
    </row>
    <row r="316" spans="3:3" s="4" customFormat="1">
      <c r="C316" s="37"/>
    </row>
    <row r="317" spans="3:3" s="4" customFormat="1">
      <c r="C317" s="37"/>
    </row>
    <row r="318" spans="3:3" s="4" customFormat="1">
      <c r="C318" s="37"/>
    </row>
    <row r="319" spans="3:3" s="4" customFormat="1">
      <c r="C319" s="37"/>
    </row>
    <row r="320" spans="3:3" s="4" customFormat="1">
      <c r="C320" s="37"/>
    </row>
    <row r="321" spans="3:3" s="4" customFormat="1">
      <c r="C321" s="37"/>
    </row>
    <row r="322" spans="3:3" s="4" customFormat="1">
      <c r="C322" s="37"/>
    </row>
    <row r="323" spans="3:3" s="4" customFormat="1">
      <c r="C323" s="37"/>
    </row>
    <row r="324" spans="3:3" s="4" customFormat="1">
      <c r="C324" s="37"/>
    </row>
    <row r="325" spans="3:3" s="4" customFormat="1">
      <c r="C325" s="37"/>
    </row>
    <row r="326" spans="3:3" s="4" customFormat="1">
      <c r="C326" s="37"/>
    </row>
    <row r="327" spans="3:3" s="4" customFormat="1">
      <c r="C327" s="37"/>
    </row>
    <row r="328" spans="3:3" s="4" customFormat="1">
      <c r="C328" s="37"/>
    </row>
    <row r="329" spans="3:3" s="4" customFormat="1">
      <c r="C329" s="37"/>
    </row>
    <row r="330" spans="3:3" s="4" customFormat="1">
      <c r="C330" s="37"/>
    </row>
    <row r="331" spans="3:3" s="4" customFormat="1">
      <c r="C331" s="37"/>
    </row>
    <row r="332" spans="3:3" s="4" customFormat="1">
      <c r="C332" s="37"/>
    </row>
    <row r="333" spans="3:3" s="4" customFormat="1">
      <c r="C333" s="37"/>
    </row>
    <row r="334" spans="3:3" s="4" customFormat="1">
      <c r="C334" s="37"/>
    </row>
    <row r="335" spans="3:3" s="4" customFormat="1">
      <c r="C335" s="37"/>
    </row>
    <row r="336" spans="3:3" s="4" customFormat="1">
      <c r="C336" s="37"/>
    </row>
    <row r="337" spans="3:3" s="4" customFormat="1">
      <c r="C337" s="37"/>
    </row>
    <row r="338" spans="3:3" s="4" customFormat="1">
      <c r="C338" s="37"/>
    </row>
    <row r="339" spans="3:3" s="4" customFormat="1">
      <c r="C339" s="37"/>
    </row>
    <row r="340" spans="3:3" s="4" customFormat="1">
      <c r="C340" s="37"/>
    </row>
    <row r="341" spans="3:3" s="4" customFormat="1">
      <c r="C341" s="37"/>
    </row>
    <row r="342" spans="3:3" s="4" customFormat="1">
      <c r="C342" s="37"/>
    </row>
    <row r="343" spans="3:3" s="4" customFormat="1">
      <c r="C343" s="37"/>
    </row>
    <row r="344" spans="3:3" s="4" customFormat="1">
      <c r="C344" s="37"/>
    </row>
    <row r="345" spans="3:3" s="4" customFormat="1">
      <c r="C345" s="37"/>
    </row>
    <row r="346" spans="3:3" s="4" customFormat="1">
      <c r="C346" s="37"/>
    </row>
    <row r="347" spans="3:3" s="4" customFormat="1">
      <c r="C347" s="37"/>
    </row>
    <row r="348" spans="3:3" s="4" customFormat="1">
      <c r="C348" s="37"/>
    </row>
    <row r="349" spans="3:3" s="4" customFormat="1">
      <c r="C349" s="37"/>
    </row>
    <row r="350" spans="3:3" s="4" customFormat="1">
      <c r="C350" s="37"/>
    </row>
    <row r="351" spans="3:3" s="4" customFormat="1">
      <c r="C351" s="37"/>
    </row>
    <row r="352" spans="3:3" s="4" customFormat="1">
      <c r="C352" s="37"/>
    </row>
    <row r="353" spans="3:3" s="4" customFormat="1">
      <c r="C353" s="37"/>
    </row>
    <row r="354" spans="3:3" s="4" customFormat="1">
      <c r="C354" s="37"/>
    </row>
    <row r="355" spans="3:3" s="4" customFormat="1">
      <c r="C355" s="37"/>
    </row>
    <row r="356" spans="3:3" s="4" customFormat="1">
      <c r="C356" s="37"/>
    </row>
    <row r="357" spans="3:3" s="4" customFormat="1">
      <c r="C357" s="37"/>
    </row>
    <row r="358" spans="3:3" s="4" customFormat="1">
      <c r="C358" s="37"/>
    </row>
    <row r="359" spans="3:3" s="4" customFormat="1">
      <c r="C359" s="37"/>
    </row>
    <row r="360" spans="3:3" s="4" customFormat="1">
      <c r="C360" s="37"/>
    </row>
    <row r="361" spans="3:3" s="4" customFormat="1">
      <c r="C361" s="37"/>
    </row>
    <row r="362" spans="3:3" s="4" customFormat="1">
      <c r="C362" s="37"/>
    </row>
    <row r="363" spans="3:3" s="4" customFormat="1">
      <c r="C363" s="37"/>
    </row>
    <row r="364" spans="3:3" s="4" customFormat="1">
      <c r="C364" s="37"/>
    </row>
    <row r="365" spans="3:3" s="4" customFormat="1">
      <c r="C365" s="37"/>
    </row>
    <row r="366" spans="3:3" s="4" customFormat="1">
      <c r="C366" s="37"/>
    </row>
    <row r="367" spans="3:3" s="4" customFormat="1">
      <c r="C367" s="37"/>
    </row>
    <row r="368" spans="3:3" s="4" customFormat="1">
      <c r="C368" s="37"/>
    </row>
    <row r="369" spans="3:3" s="4" customFormat="1">
      <c r="C369" s="37"/>
    </row>
    <row r="370" spans="3:3" s="4" customFormat="1">
      <c r="C370" s="37"/>
    </row>
    <row r="371" spans="3:3" s="4" customFormat="1">
      <c r="C371" s="37"/>
    </row>
    <row r="372" spans="3:3" s="4" customFormat="1">
      <c r="C372" s="37"/>
    </row>
    <row r="373" spans="3:3" s="4" customFormat="1">
      <c r="C373" s="37"/>
    </row>
    <row r="374" spans="3:3" s="4" customFormat="1">
      <c r="C374" s="37"/>
    </row>
    <row r="375" spans="3:3" s="4" customFormat="1">
      <c r="C375" s="37"/>
    </row>
    <row r="376" spans="3:3" s="4" customFormat="1">
      <c r="C376" s="37"/>
    </row>
    <row r="377" spans="3:3" s="4" customFormat="1">
      <c r="C377" s="37"/>
    </row>
    <row r="378" spans="3:3" s="4" customFormat="1">
      <c r="C378" s="37"/>
    </row>
    <row r="379" spans="3:3" s="4" customFormat="1">
      <c r="C379" s="37"/>
    </row>
    <row r="380" spans="3:3" s="4" customFormat="1">
      <c r="C380" s="37"/>
    </row>
    <row r="381" spans="3:3" s="4" customFormat="1">
      <c r="C381" s="37"/>
    </row>
    <row r="382" spans="3:3" s="4" customFormat="1">
      <c r="C382" s="37"/>
    </row>
    <row r="383" spans="3:3" s="4" customFormat="1">
      <c r="C383" s="37"/>
    </row>
    <row r="384" spans="3:3" s="4" customFormat="1">
      <c r="C384" s="37"/>
    </row>
    <row r="385" spans="3:3" s="4" customFormat="1">
      <c r="C385" s="37"/>
    </row>
    <row r="386" spans="3:3" s="4" customFormat="1">
      <c r="C386" s="37"/>
    </row>
    <row r="387" spans="3:3" s="4" customFormat="1">
      <c r="C387" s="37"/>
    </row>
    <row r="388" spans="3:3" s="4" customFormat="1">
      <c r="C388" s="37"/>
    </row>
    <row r="389" spans="3:3" s="4" customFormat="1">
      <c r="C389" s="37"/>
    </row>
    <row r="390" spans="3:3" s="4" customFormat="1">
      <c r="C390" s="37"/>
    </row>
    <row r="391" spans="3:3" s="4" customFormat="1">
      <c r="C391" s="37"/>
    </row>
    <row r="392" spans="3:3" s="4" customFormat="1">
      <c r="C392" s="37"/>
    </row>
    <row r="393" spans="3:3" s="4" customFormat="1">
      <c r="C393" s="37"/>
    </row>
    <row r="394" spans="3:3" s="4" customFormat="1">
      <c r="C394" s="37"/>
    </row>
    <row r="395" spans="3:3" s="4" customFormat="1">
      <c r="C395" s="37"/>
    </row>
    <row r="396" spans="3:3" s="4" customFormat="1">
      <c r="C396" s="37"/>
    </row>
    <row r="397" spans="3:3" s="4" customFormat="1">
      <c r="C397" s="37"/>
    </row>
    <row r="398" spans="3:3" s="4" customFormat="1">
      <c r="C398" s="37"/>
    </row>
    <row r="399" spans="3:3" s="4" customFormat="1">
      <c r="C399" s="37"/>
    </row>
    <row r="400" spans="3:3" s="4" customFormat="1">
      <c r="C400" s="37"/>
    </row>
    <row r="401" spans="3:3" s="4" customFormat="1">
      <c r="C401" s="37"/>
    </row>
    <row r="402" spans="3:3" s="4" customFormat="1">
      <c r="C402" s="37"/>
    </row>
    <row r="403" spans="3:3" s="4" customFormat="1">
      <c r="C403" s="37"/>
    </row>
    <row r="404" spans="3:3" s="4" customFormat="1">
      <c r="C404" s="37"/>
    </row>
    <row r="405" spans="3:3" s="4" customFormat="1">
      <c r="C405" s="37"/>
    </row>
    <row r="406" spans="3:3" s="4" customFormat="1">
      <c r="C406" s="37"/>
    </row>
    <row r="407" spans="3:3" s="4" customFormat="1">
      <c r="C407" s="37"/>
    </row>
    <row r="408" spans="3:3" s="4" customFormat="1">
      <c r="C408" s="37"/>
    </row>
    <row r="409" spans="3:3" s="4" customFormat="1">
      <c r="C409" s="37"/>
    </row>
    <row r="410" spans="3:3" s="4" customFormat="1">
      <c r="C410" s="37"/>
    </row>
    <row r="411" spans="3:3" s="4" customFormat="1">
      <c r="C411" s="37"/>
    </row>
    <row r="412" spans="3:3" s="4" customFormat="1">
      <c r="C412" s="37"/>
    </row>
    <row r="413" spans="3:3" s="4" customFormat="1">
      <c r="C413" s="37"/>
    </row>
    <row r="414" spans="3:3" s="4" customFormat="1">
      <c r="C414" s="37"/>
    </row>
    <row r="415" spans="3:3" s="4" customFormat="1">
      <c r="C415" s="37"/>
    </row>
    <row r="416" spans="3:3" s="4" customFormat="1">
      <c r="C416" s="37"/>
    </row>
    <row r="417" spans="3:3" s="4" customFormat="1">
      <c r="C417" s="37"/>
    </row>
    <row r="418" spans="3:3" s="4" customFormat="1">
      <c r="C418" s="37"/>
    </row>
    <row r="419" spans="3:3" s="4" customFormat="1">
      <c r="C419" s="37"/>
    </row>
    <row r="420" spans="3:3" s="4" customFormat="1">
      <c r="C420" s="37"/>
    </row>
    <row r="421" spans="3:3" s="4" customFormat="1">
      <c r="C421" s="37"/>
    </row>
    <row r="422" spans="3:3" s="4" customFormat="1">
      <c r="C422" s="37"/>
    </row>
    <row r="423" spans="3:3" s="4" customFormat="1">
      <c r="C423" s="37"/>
    </row>
    <row r="424" spans="3:3" s="4" customFormat="1">
      <c r="C424" s="37"/>
    </row>
    <row r="425" spans="3:3" s="4" customFormat="1">
      <c r="C425" s="37"/>
    </row>
    <row r="426" spans="3:3" s="4" customFormat="1">
      <c r="C426" s="37"/>
    </row>
    <row r="427" spans="3:3" s="4" customFormat="1">
      <c r="C427" s="37"/>
    </row>
    <row r="428" spans="3:3" s="4" customFormat="1">
      <c r="C428" s="37"/>
    </row>
    <row r="429" spans="3:3" s="4" customFormat="1">
      <c r="C429" s="37"/>
    </row>
    <row r="430" spans="3:3" s="4" customFormat="1">
      <c r="C430" s="37"/>
    </row>
    <row r="431" spans="3:3" s="4" customFormat="1">
      <c r="C431" s="37"/>
    </row>
    <row r="432" spans="3:3" s="4" customFormat="1">
      <c r="C432" s="37"/>
    </row>
    <row r="433" spans="3:3" s="4" customFormat="1">
      <c r="C433" s="37"/>
    </row>
    <row r="434" spans="3:3" s="4" customFormat="1">
      <c r="C434" s="37"/>
    </row>
    <row r="435" spans="3:3" s="4" customFormat="1">
      <c r="C435" s="37"/>
    </row>
    <row r="436" spans="3:3" s="4" customFormat="1">
      <c r="C436" s="37"/>
    </row>
    <row r="437" spans="3:3" s="4" customFormat="1">
      <c r="C437" s="37"/>
    </row>
    <row r="438" spans="3:3" s="4" customFormat="1">
      <c r="C438" s="37"/>
    </row>
    <row r="439" spans="3:3" s="4" customFormat="1">
      <c r="C439" s="37"/>
    </row>
    <row r="440" spans="3:3" s="4" customFormat="1">
      <c r="C440" s="37"/>
    </row>
    <row r="441" spans="3:3" s="4" customFormat="1">
      <c r="C441" s="37"/>
    </row>
    <row r="442" spans="3:3" s="4" customFormat="1">
      <c r="C442" s="37"/>
    </row>
    <row r="443" spans="3:3" s="4" customFormat="1">
      <c r="C443" s="37"/>
    </row>
    <row r="444" spans="3:3" s="4" customFormat="1">
      <c r="C444" s="37"/>
    </row>
    <row r="445" spans="3:3" s="4" customFormat="1">
      <c r="C445" s="37"/>
    </row>
    <row r="446" spans="3:3" s="4" customFormat="1">
      <c r="C446" s="37"/>
    </row>
    <row r="447" spans="3:3" s="4" customFormat="1">
      <c r="C447" s="37"/>
    </row>
    <row r="448" spans="3:3" s="4" customFormat="1">
      <c r="C448" s="37"/>
    </row>
    <row r="449" spans="3:3" s="4" customFormat="1">
      <c r="C449" s="37"/>
    </row>
    <row r="450" spans="3:3" s="4" customFormat="1">
      <c r="C450" s="37"/>
    </row>
  </sheetData>
  <mergeCells count="6">
    <mergeCell ref="A1:F1"/>
    <mergeCell ref="A3:F3"/>
    <mergeCell ref="A6:A7"/>
    <mergeCell ref="E5:F5"/>
    <mergeCell ref="E6:F6"/>
    <mergeCell ref="D6:D7"/>
  </mergeCells>
  <phoneticPr fontId="5" type="noConversion"/>
  <pageMargins left="0.78740157480314965" right="0.27559055118110237" top="0.39370078740157483" bottom="0.59055118110236227" header="0.15748031496062992" footer="0.23622047244094491"/>
  <pageSetup paperSize="9" firstPageNumber="14" orientation="portrait" useFirstPageNumber="1" r:id="rId1"/>
  <headerFooter alignWithMargins="0">
    <oddFooter>&amp;RԲյուջե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238"/>
  <sheetViews>
    <sheetView showGridLines="0" zoomScale="120" workbookViewId="0">
      <selection activeCell="I10" sqref="I10"/>
    </sheetView>
  </sheetViews>
  <sheetFormatPr defaultRowHeight="12.75"/>
  <cols>
    <col min="1" max="1" width="6.28515625" style="1" customWidth="1"/>
    <col min="2" max="2" width="36.140625" style="1" customWidth="1"/>
    <col min="3" max="3" width="13.57031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1" spans="1:6" ht="14.25">
      <c r="A1" s="335" t="s">
        <v>884</v>
      </c>
      <c r="B1" s="335"/>
      <c r="C1" s="335"/>
      <c r="D1" s="335"/>
      <c r="E1" s="335"/>
    </row>
    <row r="3" spans="1:6" ht="29.25" customHeight="1">
      <c r="A3" s="349" t="s">
        <v>621</v>
      </c>
      <c r="B3" s="349"/>
      <c r="C3" s="349"/>
      <c r="D3" s="349"/>
      <c r="E3" s="349"/>
    </row>
    <row r="4" spans="1:6" ht="12" customHeight="1">
      <c r="A4" s="284"/>
      <c r="B4" s="284"/>
      <c r="C4" s="284"/>
      <c r="D4" s="284"/>
      <c r="E4" s="284"/>
    </row>
    <row r="5" spans="1:6">
      <c r="E5" s="298" t="s">
        <v>874</v>
      </c>
    </row>
    <row r="6" spans="1:6" ht="30" customHeight="1">
      <c r="A6" s="358" t="s">
        <v>548</v>
      </c>
      <c r="B6" s="358"/>
      <c r="C6" s="359" t="s">
        <v>571</v>
      </c>
      <c r="D6" s="354" t="s">
        <v>531</v>
      </c>
      <c r="E6" s="354"/>
    </row>
    <row r="7" spans="1:6" ht="25.5">
      <c r="A7" s="358"/>
      <c r="B7" s="358"/>
      <c r="C7" s="360"/>
      <c r="D7" s="76" t="s">
        <v>559</v>
      </c>
      <c r="E7" s="76" t="s">
        <v>433</v>
      </c>
    </row>
    <row r="8" spans="1:6">
      <c r="A8" s="78">
        <v>1</v>
      </c>
      <c r="B8" s="78">
        <v>2</v>
      </c>
      <c r="C8" s="78">
        <v>3</v>
      </c>
      <c r="D8" s="78">
        <v>4</v>
      </c>
      <c r="E8" s="78">
        <v>5</v>
      </c>
    </row>
    <row r="9" spans="1:6" ht="30" customHeight="1">
      <c r="A9" s="79">
        <v>8000</v>
      </c>
      <c r="B9" s="80" t="s">
        <v>477</v>
      </c>
      <c r="C9" s="317">
        <f>SUM(D9:E9)</f>
        <v>0</v>
      </c>
      <c r="D9" s="326">
        <v>0</v>
      </c>
      <c r="E9" s="316">
        <v>0</v>
      </c>
    </row>
    <row r="12" spans="1:6" ht="14.25">
      <c r="A12" s="335" t="s">
        <v>885</v>
      </c>
      <c r="B12" s="335"/>
      <c r="C12" s="335"/>
      <c r="D12" s="335"/>
      <c r="E12" s="335"/>
      <c r="F12" s="335"/>
    </row>
    <row r="13" spans="1:6" ht="15">
      <c r="B13" s="2"/>
    </row>
    <row r="14" spans="1:6" ht="30" customHeight="1">
      <c r="A14" s="349" t="s">
        <v>478</v>
      </c>
      <c r="B14" s="349"/>
      <c r="C14" s="349"/>
      <c r="D14" s="349"/>
      <c r="E14" s="349"/>
      <c r="F14" s="349"/>
    </row>
    <row r="15" spans="1:6" ht="11.25" customHeight="1">
      <c r="A15" s="284"/>
      <c r="B15" s="284"/>
      <c r="C15" s="284"/>
      <c r="D15" s="284"/>
      <c r="E15" s="284"/>
      <c r="F15" s="284"/>
    </row>
    <row r="16" spans="1:6" ht="14.25" customHeight="1">
      <c r="A16" s="357" t="s">
        <v>616</v>
      </c>
      <c r="B16" s="357"/>
      <c r="C16" s="357"/>
      <c r="D16" s="357"/>
      <c r="E16" s="357"/>
      <c r="F16" s="357"/>
    </row>
    <row r="17" spans="1:9" ht="51" customHeight="1">
      <c r="A17" s="355" t="s">
        <v>446</v>
      </c>
      <c r="B17" s="82" t="s">
        <v>447</v>
      </c>
      <c r="C17" s="82"/>
      <c r="D17" s="359" t="s">
        <v>620</v>
      </c>
      <c r="E17" s="77" t="s">
        <v>750</v>
      </c>
      <c r="F17" s="77"/>
    </row>
    <row r="18" spans="1:9" ht="25.5">
      <c r="A18" s="356"/>
      <c r="B18" s="75" t="s">
        <v>448</v>
      </c>
      <c r="C18" s="83" t="s">
        <v>449</v>
      </c>
      <c r="D18" s="346"/>
      <c r="E18" s="76" t="s">
        <v>610</v>
      </c>
      <c r="F18" s="76" t="s">
        <v>611</v>
      </c>
      <c r="I18" s="1" t="s">
        <v>1023</v>
      </c>
    </row>
    <row r="19" spans="1:9">
      <c r="A19" s="78">
        <v>1</v>
      </c>
      <c r="B19" s="78">
        <v>2</v>
      </c>
      <c r="C19" s="78" t="s">
        <v>450</v>
      </c>
      <c r="D19" s="78">
        <v>4</v>
      </c>
      <c r="E19" s="78">
        <v>5</v>
      </c>
      <c r="F19" s="78">
        <v>6</v>
      </c>
    </row>
    <row r="20" spans="1:9" s="3" customFormat="1" ht="13.5" customHeight="1">
      <c r="A20" s="79">
        <v>8010</v>
      </c>
      <c r="B20" s="150" t="s">
        <v>575</v>
      </c>
      <c r="C20" s="84"/>
      <c r="D20" s="217">
        <f>SUM(D41)</f>
        <v>0</v>
      </c>
      <c r="E20" s="217">
        <v>0</v>
      </c>
      <c r="F20" s="217">
        <f>SUM(F41)</f>
        <v>0</v>
      </c>
    </row>
    <row r="21" spans="1:9" ht="11.25" customHeight="1">
      <c r="A21" s="79">
        <v>8100</v>
      </c>
      <c r="B21" s="150" t="s">
        <v>576</v>
      </c>
      <c r="C21" s="81"/>
      <c r="D21" s="218">
        <f t="shared" ref="D21:D33" si="0">SUM(E21:F21)</f>
        <v>0</v>
      </c>
      <c r="E21" s="217">
        <f>E22+E26</f>
        <v>0</v>
      </c>
      <c r="F21" s="217">
        <f>F22+F26</f>
        <v>0</v>
      </c>
    </row>
    <row r="22" spans="1:9" ht="12" customHeight="1">
      <c r="A22" s="85">
        <v>8110</v>
      </c>
      <c r="B22" s="151" t="s">
        <v>577</v>
      </c>
      <c r="C22" s="81"/>
      <c r="D22" s="218">
        <f t="shared" si="0"/>
        <v>0</v>
      </c>
      <c r="E22" s="221">
        <f>E26</f>
        <v>0</v>
      </c>
      <c r="F22" s="221">
        <f>F23+F26</f>
        <v>0</v>
      </c>
    </row>
    <row r="23" spans="1:9" ht="36" customHeight="1">
      <c r="A23" s="85">
        <v>8111</v>
      </c>
      <c r="B23" s="152" t="s">
        <v>701</v>
      </c>
      <c r="C23" s="81"/>
      <c r="D23" s="218">
        <f t="shared" si="0"/>
        <v>0</v>
      </c>
      <c r="E23" s="222" t="s">
        <v>636</v>
      </c>
      <c r="F23" s="221">
        <f>F24+F31</f>
        <v>0</v>
      </c>
    </row>
    <row r="24" spans="1:9" ht="12.75" customHeight="1">
      <c r="A24" s="85">
        <v>8112</v>
      </c>
      <c r="B24" s="153" t="s">
        <v>535</v>
      </c>
      <c r="C24" s="86" t="s">
        <v>562</v>
      </c>
      <c r="D24" s="218">
        <f t="shared" si="0"/>
        <v>0</v>
      </c>
      <c r="E24" s="222" t="s">
        <v>636</v>
      </c>
      <c r="F24" s="221">
        <f>F25+F32</f>
        <v>0</v>
      </c>
    </row>
    <row r="25" spans="1:9">
      <c r="A25" s="85">
        <v>8113</v>
      </c>
      <c r="B25" s="153" t="s">
        <v>532</v>
      </c>
      <c r="C25" s="86" t="s">
        <v>563</v>
      </c>
      <c r="D25" s="218">
        <f t="shared" si="0"/>
        <v>0</v>
      </c>
      <c r="E25" s="222" t="s">
        <v>636</v>
      </c>
      <c r="F25" s="221">
        <f>F26+F33</f>
        <v>0</v>
      </c>
    </row>
    <row r="26" spans="1:9" s="31" customFormat="1" ht="24" customHeight="1">
      <c r="A26" s="85">
        <v>8120</v>
      </c>
      <c r="B26" s="152" t="s">
        <v>578</v>
      </c>
      <c r="C26" s="86"/>
      <c r="D26" s="218">
        <f t="shared" si="0"/>
        <v>0</v>
      </c>
      <c r="E26" s="221">
        <f>E34</f>
        <v>0</v>
      </c>
      <c r="F26" s="221">
        <f>F27+F34</f>
        <v>0</v>
      </c>
    </row>
    <row r="27" spans="1:9" s="31" customFormat="1">
      <c r="A27" s="85">
        <v>8121</v>
      </c>
      <c r="B27" s="152" t="s">
        <v>702</v>
      </c>
      <c r="C27" s="86"/>
      <c r="D27" s="218">
        <f t="shared" si="0"/>
        <v>0</v>
      </c>
      <c r="E27" s="222" t="s">
        <v>636</v>
      </c>
      <c r="F27" s="217">
        <v>0</v>
      </c>
    </row>
    <row r="28" spans="1:9" s="31" customFormat="1">
      <c r="A28" s="79">
        <v>8122</v>
      </c>
      <c r="B28" s="151" t="s">
        <v>703</v>
      </c>
      <c r="C28" s="86" t="s">
        <v>564</v>
      </c>
      <c r="D28" s="218">
        <f t="shared" si="0"/>
        <v>0</v>
      </c>
      <c r="E28" s="222" t="s">
        <v>636</v>
      </c>
      <c r="F28" s="217">
        <v>0</v>
      </c>
    </row>
    <row r="29" spans="1:9" s="31" customFormat="1">
      <c r="A29" s="79">
        <v>8123</v>
      </c>
      <c r="B29" s="154" t="s">
        <v>549</v>
      </c>
      <c r="C29" s="86"/>
      <c r="D29" s="218">
        <f t="shared" si="0"/>
        <v>0</v>
      </c>
      <c r="E29" s="222" t="s">
        <v>636</v>
      </c>
      <c r="F29" s="217">
        <v>0</v>
      </c>
    </row>
    <row r="30" spans="1:9" s="31" customFormat="1">
      <c r="A30" s="79">
        <v>8124</v>
      </c>
      <c r="B30" s="154" t="s">
        <v>551</v>
      </c>
      <c r="C30" s="86"/>
      <c r="D30" s="218">
        <f t="shared" si="0"/>
        <v>0</v>
      </c>
      <c r="E30" s="222" t="s">
        <v>636</v>
      </c>
      <c r="F30" s="217">
        <v>0</v>
      </c>
    </row>
    <row r="31" spans="1:9" s="31" customFormat="1" ht="24">
      <c r="A31" s="79">
        <v>8130</v>
      </c>
      <c r="B31" s="151" t="s">
        <v>704</v>
      </c>
      <c r="C31" s="86" t="s">
        <v>565</v>
      </c>
      <c r="D31" s="218">
        <f t="shared" si="0"/>
        <v>0</v>
      </c>
      <c r="E31" s="222" t="s">
        <v>636</v>
      </c>
      <c r="F31" s="217">
        <v>0</v>
      </c>
    </row>
    <row r="32" spans="1:9" s="31" customFormat="1">
      <c r="A32" s="79">
        <v>8131</v>
      </c>
      <c r="B32" s="154" t="s">
        <v>555</v>
      </c>
      <c r="C32" s="86"/>
      <c r="D32" s="218">
        <f t="shared" si="0"/>
        <v>0</v>
      </c>
      <c r="E32" s="222" t="s">
        <v>636</v>
      </c>
      <c r="F32" s="217">
        <v>0</v>
      </c>
    </row>
    <row r="33" spans="1:6" s="31" customFormat="1">
      <c r="A33" s="79">
        <v>8132</v>
      </c>
      <c r="B33" s="154" t="s">
        <v>553</v>
      </c>
      <c r="C33" s="86"/>
      <c r="D33" s="218">
        <f t="shared" si="0"/>
        <v>0</v>
      </c>
      <c r="E33" s="222" t="s">
        <v>636</v>
      </c>
      <c r="F33" s="217">
        <v>0</v>
      </c>
    </row>
    <row r="34" spans="1:6">
      <c r="A34" s="79">
        <v>8140</v>
      </c>
      <c r="B34" s="151" t="s">
        <v>72</v>
      </c>
      <c r="C34" s="86"/>
      <c r="D34" s="217">
        <f>SUM(E34:F34)</f>
        <v>0</v>
      </c>
      <c r="E34" s="221">
        <f>SUM(E35)</f>
        <v>0</v>
      </c>
      <c r="F34" s="221">
        <f>SUM(F35)</f>
        <v>0</v>
      </c>
    </row>
    <row r="35" spans="1:6" ht="24">
      <c r="A35" s="79">
        <v>8141</v>
      </c>
      <c r="B35" s="151" t="s">
        <v>78</v>
      </c>
      <c r="C35" s="86" t="s">
        <v>564</v>
      </c>
      <c r="D35" s="217">
        <f t="shared" ref="D35:D71" si="1">SUM(E35:F35)</f>
        <v>0</v>
      </c>
      <c r="E35" s="221">
        <f>SUM(E36:E37)</f>
        <v>0</v>
      </c>
      <c r="F35" s="221">
        <f>SUM(F36:F37)</f>
        <v>0</v>
      </c>
    </row>
    <row r="36" spans="1:6">
      <c r="A36" s="79">
        <v>8142</v>
      </c>
      <c r="B36" s="154" t="s">
        <v>556</v>
      </c>
      <c r="C36" s="94"/>
      <c r="D36" s="217">
        <f t="shared" si="1"/>
        <v>0</v>
      </c>
      <c r="E36" s="223"/>
      <c r="F36" s="222" t="s">
        <v>636</v>
      </c>
    </row>
    <row r="37" spans="1:6">
      <c r="A37" s="79">
        <v>8143</v>
      </c>
      <c r="B37" s="154" t="s">
        <v>557</v>
      </c>
      <c r="C37" s="94"/>
      <c r="D37" s="217">
        <f t="shared" si="1"/>
        <v>0</v>
      </c>
      <c r="E37" s="217">
        <v>0</v>
      </c>
      <c r="F37" s="217">
        <v>0</v>
      </c>
    </row>
    <row r="38" spans="1:6" ht="24">
      <c r="A38" s="79">
        <v>8150</v>
      </c>
      <c r="B38" s="151" t="s">
        <v>73</v>
      </c>
      <c r="C38" s="119" t="s">
        <v>565</v>
      </c>
      <c r="D38" s="217">
        <f t="shared" si="1"/>
        <v>0</v>
      </c>
      <c r="E38" s="221">
        <f>-SUM(E39:E40)</f>
        <v>0</v>
      </c>
      <c r="F38" s="221">
        <f>F40</f>
        <v>0</v>
      </c>
    </row>
    <row r="39" spans="1:6">
      <c r="A39" s="79">
        <v>8151</v>
      </c>
      <c r="B39" s="154" t="s">
        <v>555</v>
      </c>
      <c r="C39" s="119"/>
      <c r="D39" s="217">
        <f t="shared" si="1"/>
        <v>0</v>
      </c>
      <c r="E39" s="223"/>
      <c r="F39" s="169" t="s">
        <v>879</v>
      </c>
    </row>
    <row r="40" spans="1:6">
      <c r="A40" s="79">
        <v>8152</v>
      </c>
      <c r="B40" s="154" t="s">
        <v>554</v>
      </c>
      <c r="C40" s="119"/>
      <c r="D40" s="217">
        <f t="shared" si="1"/>
        <v>0</v>
      </c>
      <c r="E40" s="217">
        <v>0</v>
      </c>
      <c r="F40" s="217">
        <v>0</v>
      </c>
    </row>
    <row r="41" spans="1:6" ht="47.25" customHeight="1">
      <c r="A41" s="79">
        <v>8160</v>
      </c>
      <c r="B41" s="151" t="s">
        <v>579</v>
      </c>
      <c r="C41" s="119"/>
      <c r="D41" s="217">
        <f>SUM(D49)</f>
        <v>0</v>
      </c>
      <c r="E41" s="217">
        <v>0</v>
      </c>
      <c r="F41" s="217">
        <f>SUM(F49)</f>
        <v>0</v>
      </c>
    </row>
    <row r="42" spans="1:6" ht="24">
      <c r="A42" s="79">
        <v>8161</v>
      </c>
      <c r="B42" s="152" t="s">
        <v>74</v>
      </c>
      <c r="C42" s="119"/>
      <c r="D42" s="217">
        <f t="shared" si="1"/>
        <v>0</v>
      </c>
      <c r="E42" s="224" t="s">
        <v>636</v>
      </c>
      <c r="F42" s="217">
        <f>SUM(F43:F45)</f>
        <v>0</v>
      </c>
    </row>
    <row r="43" spans="1:6" ht="36" customHeight="1">
      <c r="A43" s="79">
        <v>8162</v>
      </c>
      <c r="B43" s="154" t="s">
        <v>528</v>
      </c>
      <c r="C43" s="119" t="s">
        <v>566</v>
      </c>
      <c r="D43" s="217">
        <f t="shared" si="1"/>
        <v>0</v>
      </c>
      <c r="E43" s="222" t="s">
        <v>636</v>
      </c>
      <c r="F43" s="217">
        <v>0</v>
      </c>
    </row>
    <row r="44" spans="1:6" ht="106.5" customHeight="1">
      <c r="A44" s="120">
        <v>8163</v>
      </c>
      <c r="B44" s="154" t="s">
        <v>527</v>
      </c>
      <c r="C44" s="119" t="s">
        <v>566</v>
      </c>
      <c r="D44" s="217">
        <f t="shared" si="1"/>
        <v>0</v>
      </c>
      <c r="E44" s="224" t="s">
        <v>636</v>
      </c>
      <c r="F44" s="217">
        <v>0</v>
      </c>
    </row>
    <row r="45" spans="1:6" ht="24">
      <c r="A45" s="79">
        <v>8164</v>
      </c>
      <c r="B45" s="154" t="s">
        <v>529</v>
      </c>
      <c r="C45" s="119" t="s">
        <v>567</v>
      </c>
      <c r="D45" s="217">
        <f t="shared" si="1"/>
        <v>0</v>
      </c>
      <c r="E45" s="222" t="s">
        <v>636</v>
      </c>
      <c r="F45" s="217">
        <v>0</v>
      </c>
    </row>
    <row r="46" spans="1:6">
      <c r="A46" s="79">
        <v>8170</v>
      </c>
      <c r="B46" s="152" t="s">
        <v>75</v>
      </c>
      <c r="C46" s="119"/>
      <c r="D46" s="217">
        <f t="shared" si="1"/>
        <v>0</v>
      </c>
      <c r="E46" s="221">
        <f>SUM(E47:E48)</f>
        <v>0</v>
      </c>
      <c r="F46" s="221">
        <f>SUM(F47:F48)</f>
        <v>0</v>
      </c>
    </row>
    <row r="47" spans="1:6" ht="36">
      <c r="A47" s="79">
        <v>8171</v>
      </c>
      <c r="B47" s="154" t="s">
        <v>533</v>
      </c>
      <c r="C47" s="119" t="s">
        <v>568</v>
      </c>
      <c r="D47" s="217">
        <f t="shared" si="1"/>
        <v>0</v>
      </c>
      <c r="E47" s="221"/>
      <c r="F47" s="217">
        <v>0</v>
      </c>
    </row>
    <row r="48" spans="1:6" ht="14.25" customHeight="1">
      <c r="A48" s="79">
        <v>8172</v>
      </c>
      <c r="B48" s="153" t="s">
        <v>534</v>
      </c>
      <c r="C48" s="119" t="s">
        <v>569</v>
      </c>
      <c r="D48" s="217">
        <f t="shared" si="1"/>
        <v>0</v>
      </c>
      <c r="E48" s="221"/>
      <c r="F48" s="217">
        <v>0</v>
      </c>
    </row>
    <row r="49" spans="1:6" ht="50.25" customHeight="1">
      <c r="A49" s="121">
        <v>8190</v>
      </c>
      <c r="B49" s="152" t="s">
        <v>351</v>
      </c>
      <c r="C49" s="79"/>
      <c r="D49" s="217">
        <f>SUM(D53)</f>
        <v>0</v>
      </c>
      <c r="E49" s="217">
        <v>0</v>
      </c>
      <c r="F49" s="217">
        <f>SUM(F53)</f>
        <v>0</v>
      </c>
    </row>
    <row r="50" spans="1:6" ht="36" customHeight="1">
      <c r="A50" s="120">
        <v>8191</v>
      </c>
      <c r="B50" s="155" t="s">
        <v>76</v>
      </c>
      <c r="C50" s="122">
        <v>9320</v>
      </c>
      <c r="D50" s="316">
        <v>0</v>
      </c>
      <c r="E50" s="316">
        <v>0</v>
      </c>
      <c r="F50" s="219" t="s">
        <v>879</v>
      </c>
    </row>
    <row r="51" spans="1:6" ht="62.25" customHeight="1">
      <c r="A51" s="120">
        <v>8192</v>
      </c>
      <c r="B51" s="154" t="s">
        <v>530</v>
      </c>
      <c r="C51" s="79"/>
      <c r="D51" s="221">
        <v>0</v>
      </c>
      <c r="E51" s="221">
        <v>0</v>
      </c>
      <c r="F51" s="222" t="s">
        <v>636</v>
      </c>
    </row>
    <row r="52" spans="1:6" ht="37.5" customHeight="1">
      <c r="A52" s="120">
        <v>8193</v>
      </c>
      <c r="B52" s="154" t="s">
        <v>700</v>
      </c>
      <c r="C52" s="79"/>
      <c r="D52" s="316">
        <v>0</v>
      </c>
      <c r="E52" s="316">
        <v>0</v>
      </c>
      <c r="F52" s="222" t="s">
        <v>879</v>
      </c>
    </row>
    <row r="53" spans="1:6" ht="35.25" customHeight="1">
      <c r="A53" s="120">
        <v>8194</v>
      </c>
      <c r="B53" s="154" t="s">
        <v>176</v>
      </c>
      <c r="C53" s="123">
        <v>9330</v>
      </c>
      <c r="D53" s="316">
        <v>0</v>
      </c>
      <c r="E53" s="222" t="s">
        <v>636</v>
      </c>
      <c r="F53" s="316">
        <v>0</v>
      </c>
    </row>
    <row r="54" spans="1:6" ht="40.5" customHeight="1">
      <c r="A54" s="120">
        <v>8195</v>
      </c>
      <c r="B54" s="154" t="s">
        <v>476</v>
      </c>
      <c r="C54" s="123"/>
      <c r="D54" s="316">
        <v>0</v>
      </c>
      <c r="E54" s="222" t="s">
        <v>636</v>
      </c>
      <c r="F54" s="316">
        <v>0</v>
      </c>
    </row>
    <row r="55" spans="1:6" ht="48" customHeight="1">
      <c r="A55" s="120">
        <v>8196</v>
      </c>
      <c r="B55" s="154" t="s">
        <v>350</v>
      </c>
      <c r="C55" s="123"/>
      <c r="D55" s="316">
        <v>0</v>
      </c>
      <c r="E55" s="222" t="s">
        <v>636</v>
      </c>
      <c r="F55" s="316">
        <v>0</v>
      </c>
    </row>
    <row r="56" spans="1:6" ht="41.25" customHeight="1">
      <c r="A56" s="120">
        <v>8197</v>
      </c>
      <c r="B56" s="152" t="s">
        <v>474</v>
      </c>
      <c r="C56" s="124"/>
      <c r="D56" s="217">
        <v>0</v>
      </c>
      <c r="E56" s="222" t="s">
        <v>636</v>
      </c>
      <c r="F56" s="222" t="s">
        <v>636</v>
      </c>
    </row>
    <row r="57" spans="1:6" ht="49.5" customHeight="1">
      <c r="A57" s="120">
        <v>8198</v>
      </c>
      <c r="B57" s="152" t="s">
        <v>475</v>
      </c>
      <c r="C57" s="124"/>
      <c r="D57" s="217">
        <v>0</v>
      </c>
      <c r="E57" s="217">
        <v>0</v>
      </c>
      <c r="F57" s="217">
        <v>0</v>
      </c>
    </row>
    <row r="58" spans="1:6" ht="63" customHeight="1">
      <c r="A58" s="120">
        <v>8199</v>
      </c>
      <c r="B58" s="152" t="s">
        <v>580</v>
      </c>
      <c r="C58" s="124"/>
      <c r="D58" s="217">
        <v>0</v>
      </c>
      <c r="E58" s="221">
        <v>0</v>
      </c>
      <c r="F58" s="221">
        <f>F20-F22-F46-F49-F57-F61</f>
        <v>0</v>
      </c>
    </row>
    <row r="59" spans="1:6" ht="36" customHeight="1">
      <c r="A59" s="120" t="s">
        <v>437</v>
      </c>
      <c r="B59" s="154" t="s">
        <v>77</v>
      </c>
      <c r="C59" s="124"/>
      <c r="D59" s="217">
        <f t="shared" si="1"/>
        <v>0</v>
      </c>
      <c r="E59" s="222" t="s">
        <v>636</v>
      </c>
      <c r="F59" s="217"/>
    </row>
    <row r="60" spans="1:6" ht="12" customHeight="1">
      <c r="A60" s="85">
        <v>8200</v>
      </c>
      <c r="B60" s="150" t="s">
        <v>581</v>
      </c>
      <c r="C60" s="79"/>
      <c r="D60" s="217">
        <f t="shared" si="1"/>
        <v>0</v>
      </c>
      <c r="E60" s="217">
        <f>SUM(E61)</f>
        <v>0</v>
      </c>
      <c r="F60" s="217">
        <f>SUM(F61)</f>
        <v>0</v>
      </c>
    </row>
    <row r="61" spans="1:6" ht="13.5" customHeight="1">
      <c r="A61" s="85">
        <v>8210</v>
      </c>
      <c r="B61" s="156" t="s">
        <v>582</v>
      </c>
      <c r="C61" s="79"/>
      <c r="D61" s="217">
        <f t="shared" si="1"/>
        <v>0</v>
      </c>
      <c r="E61" s="217">
        <f>E65</f>
        <v>0</v>
      </c>
      <c r="F61" s="217">
        <f>SUM(F62+F65)</f>
        <v>0</v>
      </c>
    </row>
    <row r="62" spans="1:6" ht="36">
      <c r="A62" s="85">
        <v>8211</v>
      </c>
      <c r="B62" s="152" t="s">
        <v>80</v>
      </c>
      <c r="C62" s="79"/>
      <c r="D62" s="217">
        <f t="shared" si="1"/>
        <v>0</v>
      </c>
      <c r="E62" s="222" t="s">
        <v>636</v>
      </c>
      <c r="F62" s="217">
        <f>SUM(F63:F64)</f>
        <v>0</v>
      </c>
    </row>
    <row r="63" spans="1:6">
      <c r="A63" s="85">
        <v>8212</v>
      </c>
      <c r="B63" s="153" t="s">
        <v>535</v>
      </c>
      <c r="C63" s="119" t="s">
        <v>538</v>
      </c>
      <c r="D63" s="217">
        <f t="shared" si="1"/>
        <v>0</v>
      </c>
      <c r="E63" s="222" t="s">
        <v>636</v>
      </c>
      <c r="F63" s="217">
        <v>0</v>
      </c>
    </row>
    <row r="64" spans="1:6">
      <c r="A64" s="85">
        <v>8213</v>
      </c>
      <c r="B64" s="153" t="s">
        <v>532</v>
      </c>
      <c r="C64" s="119" t="s">
        <v>539</v>
      </c>
      <c r="D64" s="217">
        <f t="shared" si="1"/>
        <v>0</v>
      </c>
      <c r="E64" s="222" t="s">
        <v>636</v>
      </c>
      <c r="F64" s="217">
        <v>0</v>
      </c>
    </row>
    <row r="65" spans="1:6" ht="24.75" customHeight="1">
      <c r="A65" s="85">
        <v>8220</v>
      </c>
      <c r="B65" s="152" t="s">
        <v>583</v>
      </c>
      <c r="C65" s="125"/>
      <c r="D65" s="217">
        <f t="shared" si="1"/>
        <v>0</v>
      </c>
      <c r="E65" s="220"/>
      <c r="F65" s="217">
        <f>SUM(F66+F69)</f>
        <v>0</v>
      </c>
    </row>
    <row r="66" spans="1:6">
      <c r="A66" s="85">
        <v>8221</v>
      </c>
      <c r="B66" s="152" t="s">
        <v>79</v>
      </c>
      <c r="C66" s="125"/>
      <c r="D66" s="217">
        <f t="shared" si="1"/>
        <v>0</v>
      </c>
      <c r="E66" s="222" t="s">
        <v>636</v>
      </c>
      <c r="F66" s="217">
        <v>0</v>
      </c>
    </row>
    <row r="67" spans="1:6">
      <c r="A67" s="79">
        <v>8222</v>
      </c>
      <c r="B67" s="154" t="s">
        <v>550</v>
      </c>
      <c r="C67" s="119" t="s">
        <v>540</v>
      </c>
      <c r="D67" s="217">
        <f t="shared" si="1"/>
        <v>0</v>
      </c>
      <c r="E67" s="222" t="s">
        <v>636</v>
      </c>
      <c r="F67" s="217">
        <v>0</v>
      </c>
    </row>
    <row r="68" spans="1:6" ht="24">
      <c r="A68" s="79">
        <v>8230</v>
      </c>
      <c r="B68" s="154" t="s">
        <v>552</v>
      </c>
      <c r="C68" s="119" t="s">
        <v>541</v>
      </c>
      <c r="D68" s="217">
        <f t="shared" si="1"/>
        <v>0</v>
      </c>
      <c r="E68" s="222" t="s">
        <v>636</v>
      </c>
      <c r="F68" s="217">
        <v>0</v>
      </c>
    </row>
    <row r="69" spans="1:6">
      <c r="A69" s="79">
        <v>8240</v>
      </c>
      <c r="B69" s="152" t="s">
        <v>72</v>
      </c>
      <c r="C69" s="125"/>
      <c r="D69" s="217">
        <f t="shared" si="1"/>
        <v>0</v>
      </c>
      <c r="E69" s="217">
        <v>0</v>
      </c>
      <c r="F69" s="217">
        <v>0</v>
      </c>
    </row>
    <row r="70" spans="1:6">
      <c r="A70" s="79">
        <v>8241</v>
      </c>
      <c r="B70" s="154" t="s">
        <v>570</v>
      </c>
      <c r="C70" s="119" t="s">
        <v>540</v>
      </c>
      <c r="D70" s="217">
        <f t="shared" si="1"/>
        <v>0</v>
      </c>
      <c r="E70" s="217">
        <v>0</v>
      </c>
      <c r="F70" s="217">
        <v>0</v>
      </c>
    </row>
    <row r="71" spans="1:6" ht="24">
      <c r="A71" s="79">
        <v>8250</v>
      </c>
      <c r="B71" s="154" t="s">
        <v>558</v>
      </c>
      <c r="C71" s="119" t="s">
        <v>541</v>
      </c>
      <c r="D71" s="217">
        <f t="shared" si="1"/>
        <v>0</v>
      </c>
      <c r="E71" s="217">
        <v>0</v>
      </c>
      <c r="F71" s="217">
        <v>0</v>
      </c>
    </row>
    <row r="72" spans="1:6">
      <c r="B72" s="37"/>
      <c r="C72" s="4"/>
    </row>
    <row r="73" spans="1:6">
      <c r="B73" s="37"/>
      <c r="C73" s="4"/>
    </row>
    <row r="74" spans="1:6">
      <c r="B74" s="37"/>
      <c r="C74" s="4"/>
    </row>
    <row r="75" spans="1:6">
      <c r="B75" s="37"/>
      <c r="C75" s="4"/>
    </row>
    <row r="76" spans="1:6">
      <c r="B76" s="29"/>
    </row>
    <row r="77" spans="1:6">
      <c r="B77" s="29"/>
    </row>
    <row r="78" spans="1:6">
      <c r="B78" s="29"/>
    </row>
    <row r="79" spans="1:6">
      <c r="B79" s="29"/>
    </row>
    <row r="80" spans="1:6">
      <c r="B80" s="29"/>
    </row>
    <row r="81" spans="2:2">
      <c r="B81" s="29"/>
    </row>
    <row r="82" spans="2:2">
      <c r="B82" s="29"/>
    </row>
    <row r="83" spans="2:2">
      <c r="B83" s="29"/>
    </row>
    <row r="84" spans="2:2">
      <c r="B84" s="29"/>
    </row>
    <row r="85" spans="2:2">
      <c r="B85" s="29"/>
    </row>
    <row r="86" spans="2:2">
      <c r="B86" s="29"/>
    </row>
    <row r="87" spans="2:2">
      <c r="B87" s="29"/>
    </row>
    <row r="88" spans="2:2">
      <c r="B88" s="29"/>
    </row>
    <row r="89" spans="2:2">
      <c r="B89" s="29"/>
    </row>
    <row r="90" spans="2:2">
      <c r="B90" s="29"/>
    </row>
    <row r="91" spans="2:2">
      <c r="B91" s="29"/>
    </row>
    <row r="92" spans="2:2">
      <c r="B92" s="29"/>
    </row>
    <row r="93" spans="2:2">
      <c r="B93" s="29"/>
    </row>
    <row r="94" spans="2:2">
      <c r="B94" s="29"/>
    </row>
    <row r="95" spans="2:2">
      <c r="B95" s="29"/>
    </row>
    <row r="96" spans="2:2">
      <c r="B96" s="29"/>
    </row>
    <row r="97" spans="2:2">
      <c r="B97" s="29"/>
    </row>
    <row r="98" spans="2:2">
      <c r="B98" s="29"/>
    </row>
    <row r="99" spans="2:2">
      <c r="B99" s="29"/>
    </row>
    <row r="100" spans="2:2">
      <c r="B100" s="29"/>
    </row>
    <row r="101" spans="2:2">
      <c r="B101" s="29"/>
    </row>
    <row r="102" spans="2:2">
      <c r="B102" s="29"/>
    </row>
    <row r="103" spans="2:2">
      <c r="B103" s="29"/>
    </row>
    <row r="104" spans="2:2">
      <c r="B104" s="29"/>
    </row>
    <row r="105" spans="2:2">
      <c r="B105" s="29"/>
    </row>
    <row r="106" spans="2:2">
      <c r="B106" s="29"/>
    </row>
    <row r="107" spans="2:2">
      <c r="B107" s="29"/>
    </row>
    <row r="108" spans="2:2">
      <c r="B108" s="29"/>
    </row>
    <row r="109" spans="2:2">
      <c r="B109" s="29"/>
    </row>
    <row r="110" spans="2:2">
      <c r="B110" s="29"/>
    </row>
    <row r="111" spans="2:2">
      <c r="B111" s="29"/>
    </row>
    <row r="112" spans="2:2">
      <c r="B112" s="29"/>
    </row>
    <row r="113" spans="2:2">
      <c r="B113" s="29"/>
    </row>
    <row r="114" spans="2:2">
      <c r="B114" s="29"/>
    </row>
    <row r="115" spans="2:2">
      <c r="B115" s="29"/>
    </row>
    <row r="116" spans="2:2">
      <c r="B116" s="29"/>
    </row>
    <row r="117" spans="2:2">
      <c r="B117" s="29"/>
    </row>
    <row r="118" spans="2:2">
      <c r="B118" s="29"/>
    </row>
    <row r="119" spans="2:2">
      <c r="B119" s="29"/>
    </row>
    <row r="120" spans="2:2">
      <c r="B120" s="29"/>
    </row>
    <row r="121" spans="2:2">
      <c r="B121" s="29"/>
    </row>
    <row r="122" spans="2:2">
      <c r="B122" s="29"/>
    </row>
    <row r="123" spans="2:2">
      <c r="B123" s="29"/>
    </row>
    <row r="124" spans="2:2">
      <c r="B124" s="29"/>
    </row>
    <row r="125" spans="2:2">
      <c r="B125" s="29"/>
    </row>
    <row r="126" spans="2:2">
      <c r="B126" s="29"/>
    </row>
    <row r="127" spans="2:2">
      <c r="B127" s="29"/>
    </row>
    <row r="128" spans="2:2">
      <c r="B128" s="29"/>
    </row>
    <row r="129" spans="2:2">
      <c r="B129" s="29"/>
    </row>
    <row r="130" spans="2:2">
      <c r="B130" s="29"/>
    </row>
    <row r="131" spans="2:2">
      <c r="B131" s="29"/>
    </row>
    <row r="132" spans="2:2">
      <c r="B132" s="29"/>
    </row>
    <row r="133" spans="2:2">
      <c r="B133" s="29"/>
    </row>
    <row r="134" spans="2:2">
      <c r="B134" s="29"/>
    </row>
    <row r="135" spans="2:2">
      <c r="B135" s="29"/>
    </row>
    <row r="136" spans="2:2">
      <c r="B136" s="29"/>
    </row>
    <row r="137" spans="2:2">
      <c r="B137" s="29"/>
    </row>
    <row r="138" spans="2:2">
      <c r="B138" s="29"/>
    </row>
    <row r="139" spans="2:2">
      <c r="B139" s="29"/>
    </row>
    <row r="140" spans="2:2">
      <c r="B140" s="29"/>
    </row>
    <row r="141" spans="2:2">
      <c r="B141" s="29"/>
    </row>
    <row r="142" spans="2:2">
      <c r="B142" s="29"/>
    </row>
    <row r="143" spans="2:2">
      <c r="B143" s="29"/>
    </row>
    <row r="144" spans="2:2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  <row r="157" spans="2:2">
      <c r="B157" s="29"/>
    </row>
    <row r="158" spans="2:2">
      <c r="B158" s="29"/>
    </row>
    <row r="159" spans="2:2">
      <c r="B159" s="29"/>
    </row>
    <row r="160" spans="2:2">
      <c r="B160" s="29"/>
    </row>
    <row r="161" spans="2:2">
      <c r="B161" s="29"/>
    </row>
    <row r="162" spans="2:2">
      <c r="B162" s="29"/>
    </row>
    <row r="163" spans="2:2">
      <c r="B163" s="29"/>
    </row>
    <row r="164" spans="2:2">
      <c r="B164" s="29"/>
    </row>
    <row r="165" spans="2:2">
      <c r="B165" s="29"/>
    </row>
    <row r="166" spans="2:2">
      <c r="B166" s="29"/>
    </row>
    <row r="167" spans="2:2">
      <c r="B167" s="29"/>
    </row>
    <row r="168" spans="2:2">
      <c r="B168" s="29"/>
    </row>
    <row r="169" spans="2:2">
      <c r="B169" s="29"/>
    </row>
    <row r="170" spans="2:2">
      <c r="B170" s="29"/>
    </row>
    <row r="171" spans="2:2">
      <c r="B171" s="29"/>
    </row>
    <row r="172" spans="2:2">
      <c r="B172" s="29"/>
    </row>
    <row r="173" spans="2:2">
      <c r="B173" s="29"/>
    </row>
    <row r="174" spans="2:2">
      <c r="B174" s="29"/>
    </row>
    <row r="175" spans="2:2">
      <c r="B175" s="29"/>
    </row>
    <row r="176" spans="2:2">
      <c r="B176" s="29"/>
    </row>
    <row r="177" spans="2:2">
      <c r="B177" s="29"/>
    </row>
    <row r="178" spans="2:2">
      <c r="B178" s="29"/>
    </row>
    <row r="179" spans="2:2">
      <c r="B179" s="29"/>
    </row>
    <row r="180" spans="2:2">
      <c r="B180" s="29"/>
    </row>
    <row r="181" spans="2:2">
      <c r="B181" s="29"/>
    </row>
    <row r="182" spans="2:2">
      <c r="B182" s="29"/>
    </row>
    <row r="183" spans="2:2">
      <c r="B183" s="29"/>
    </row>
    <row r="184" spans="2:2">
      <c r="B184" s="29"/>
    </row>
    <row r="185" spans="2:2">
      <c r="B185" s="29"/>
    </row>
    <row r="186" spans="2:2">
      <c r="B186" s="29"/>
    </row>
    <row r="187" spans="2:2">
      <c r="B187" s="29"/>
    </row>
    <row r="188" spans="2:2">
      <c r="B188" s="29"/>
    </row>
    <row r="189" spans="2:2">
      <c r="B189" s="29"/>
    </row>
    <row r="190" spans="2:2">
      <c r="B190" s="29"/>
    </row>
    <row r="191" spans="2:2">
      <c r="B191" s="29"/>
    </row>
    <row r="192" spans="2:2">
      <c r="B192" s="29"/>
    </row>
    <row r="193" spans="2:2">
      <c r="B193" s="29"/>
    </row>
    <row r="194" spans="2:2">
      <c r="B194" s="29"/>
    </row>
    <row r="195" spans="2:2">
      <c r="B195" s="29"/>
    </row>
    <row r="196" spans="2:2">
      <c r="B196" s="29"/>
    </row>
    <row r="197" spans="2:2">
      <c r="B197" s="29"/>
    </row>
    <row r="198" spans="2:2">
      <c r="B198" s="29"/>
    </row>
    <row r="199" spans="2:2">
      <c r="B199" s="29"/>
    </row>
    <row r="200" spans="2:2">
      <c r="B200" s="29"/>
    </row>
    <row r="201" spans="2:2">
      <c r="B201" s="29"/>
    </row>
    <row r="202" spans="2:2">
      <c r="B202" s="29"/>
    </row>
    <row r="203" spans="2:2">
      <c r="B203" s="29"/>
    </row>
    <row r="204" spans="2:2">
      <c r="B204" s="29"/>
    </row>
    <row r="205" spans="2:2">
      <c r="B205" s="29"/>
    </row>
    <row r="206" spans="2:2">
      <c r="B206" s="29"/>
    </row>
    <row r="207" spans="2:2">
      <c r="B207" s="29"/>
    </row>
    <row r="208" spans="2:2">
      <c r="B208" s="29"/>
    </row>
    <row r="209" spans="2:2">
      <c r="B209" s="29"/>
    </row>
    <row r="210" spans="2:2">
      <c r="B210" s="29"/>
    </row>
    <row r="211" spans="2:2">
      <c r="B211" s="29"/>
    </row>
    <row r="212" spans="2:2">
      <c r="B212" s="29"/>
    </row>
    <row r="213" spans="2:2">
      <c r="B213" s="29"/>
    </row>
    <row r="214" spans="2:2">
      <c r="B214" s="29"/>
    </row>
    <row r="215" spans="2:2">
      <c r="B215" s="29"/>
    </row>
    <row r="216" spans="2:2">
      <c r="B216" s="29"/>
    </row>
    <row r="217" spans="2:2">
      <c r="B217" s="29"/>
    </row>
    <row r="218" spans="2:2">
      <c r="B218" s="29"/>
    </row>
    <row r="219" spans="2:2">
      <c r="B219" s="29"/>
    </row>
    <row r="220" spans="2:2">
      <c r="B220" s="29"/>
    </row>
    <row r="221" spans="2:2">
      <c r="B221" s="29"/>
    </row>
    <row r="222" spans="2:2">
      <c r="B222" s="29"/>
    </row>
    <row r="223" spans="2:2">
      <c r="B223" s="29"/>
    </row>
    <row r="224" spans="2:2">
      <c r="B224" s="29"/>
    </row>
    <row r="225" spans="2:2">
      <c r="B225" s="29"/>
    </row>
    <row r="226" spans="2:2">
      <c r="B226" s="29"/>
    </row>
    <row r="227" spans="2:2">
      <c r="B227" s="29"/>
    </row>
    <row r="228" spans="2:2">
      <c r="B228" s="29"/>
    </row>
    <row r="229" spans="2:2">
      <c r="B229" s="29"/>
    </row>
    <row r="230" spans="2:2">
      <c r="B230" s="29"/>
    </row>
    <row r="231" spans="2:2">
      <c r="B231" s="29"/>
    </row>
    <row r="232" spans="2:2">
      <c r="B232" s="29"/>
    </row>
    <row r="233" spans="2:2">
      <c r="B233" s="29"/>
    </row>
    <row r="234" spans="2:2">
      <c r="B234" s="29"/>
    </row>
    <row r="235" spans="2:2">
      <c r="B235" s="29"/>
    </row>
    <row r="236" spans="2:2">
      <c r="B236" s="29"/>
    </row>
    <row r="237" spans="2:2">
      <c r="B237" s="29"/>
    </row>
    <row r="238" spans="2:2">
      <c r="B238" s="29"/>
    </row>
  </sheetData>
  <mergeCells count="11">
    <mergeCell ref="A14:F14"/>
    <mergeCell ref="D6:E6"/>
    <mergeCell ref="A17:A18"/>
    <mergeCell ref="A16:F16"/>
    <mergeCell ref="A1:E1"/>
    <mergeCell ref="A3:E3"/>
    <mergeCell ref="B6:B7"/>
    <mergeCell ref="A6:A7"/>
    <mergeCell ref="D17:D18"/>
    <mergeCell ref="C6:C7"/>
    <mergeCell ref="A12:F12"/>
  </mergeCells>
  <phoneticPr fontId="5" type="noConversion"/>
  <pageMargins left="0.78740157480314965" right="0.27559055118110237" top="0.39370078740157483" bottom="0.59055118110236227" header="0.19685039370078741" footer="0.15748031496062992"/>
  <pageSetup paperSize="9" firstPageNumber="21" orientation="portrait" useFirstPageNumber="1" r:id="rId1"/>
  <headerFooter alignWithMargins="0">
    <oddFooter>&amp;RԲյուջե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V748"/>
  <sheetViews>
    <sheetView showGridLines="0" topLeftCell="A20" zoomScale="120" workbookViewId="0">
      <selection activeCell="L333" sqref="L333"/>
    </sheetView>
  </sheetViews>
  <sheetFormatPr defaultRowHeight="15"/>
  <cols>
    <col min="1" max="1" width="5.42578125" style="5" customWidth="1"/>
    <col min="2" max="2" width="4.85546875" style="6" customWidth="1"/>
    <col min="3" max="3" width="4.85546875" style="7" customWidth="1"/>
    <col min="4" max="4" width="4.85546875" style="8" customWidth="1"/>
    <col min="5" max="5" width="5.7109375" style="8" customWidth="1"/>
    <col min="6" max="6" width="40.7109375" style="17" customWidth="1"/>
    <col min="7" max="7" width="0.28515625" style="13" hidden="1" customWidth="1"/>
    <col min="8" max="8" width="10.140625" style="9" customWidth="1"/>
    <col min="9" max="9" width="9.85546875" style="9" customWidth="1"/>
    <col min="10" max="10" width="9.42578125" style="9" customWidth="1"/>
    <col min="11" max="12" width="9.140625" style="9"/>
    <col min="13" max="13" width="11.140625" style="9" bestFit="1" customWidth="1"/>
    <col min="14" max="16384" width="9.140625" style="9"/>
  </cols>
  <sheetData>
    <row r="1" spans="1:13">
      <c r="A1" s="361" t="s">
        <v>883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3">
      <c r="A2" s="300"/>
      <c r="B2" s="299"/>
      <c r="C2" s="299"/>
      <c r="D2" s="299"/>
      <c r="E2" s="299"/>
      <c r="F2" s="299"/>
      <c r="G2" s="299"/>
      <c r="H2" s="299"/>
      <c r="I2" s="299"/>
      <c r="J2" s="299"/>
    </row>
    <row r="3" spans="1:13" ht="36" customHeight="1">
      <c r="A3" s="340" t="s">
        <v>605</v>
      </c>
      <c r="B3" s="340"/>
      <c r="C3" s="340"/>
      <c r="D3" s="340"/>
      <c r="E3" s="340"/>
      <c r="F3" s="340"/>
      <c r="G3" s="340"/>
      <c r="H3" s="340"/>
      <c r="I3" s="340"/>
      <c r="J3" s="340"/>
    </row>
    <row r="4" spans="1:13" ht="15.75" customHeight="1">
      <c r="A4" s="30" t="s">
        <v>614</v>
      </c>
      <c r="B4" s="32"/>
      <c r="C4" s="33"/>
      <c r="D4" s="33"/>
      <c r="E4" s="33"/>
      <c r="F4" s="34"/>
      <c r="G4" s="30"/>
      <c r="H4" s="30"/>
    </row>
    <row r="5" spans="1:13">
      <c r="B5" s="10"/>
      <c r="C5" s="11"/>
      <c r="D5" s="11"/>
      <c r="E5" s="11"/>
      <c r="F5" s="12"/>
      <c r="I5" s="341" t="s">
        <v>616</v>
      </c>
      <c r="J5" s="341"/>
    </row>
    <row r="6" spans="1:13" s="14" customFormat="1">
      <c r="A6" s="334" t="s">
        <v>612</v>
      </c>
      <c r="B6" s="366" t="s">
        <v>310</v>
      </c>
      <c r="C6" s="364" t="s">
        <v>876</v>
      </c>
      <c r="D6" s="364" t="s">
        <v>877</v>
      </c>
      <c r="E6" s="364" t="s">
        <v>510</v>
      </c>
      <c r="F6" s="363" t="s">
        <v>136</v>
      </c>
      <c r="G6" s="364" t="s">
        <v>875</v>
      </c>
      <c r="H6" s="334" t="s">
        <v>617</v>
      </c>
      <c r="I6" s="339" t="s">
        <v>751</v>
      </c>
      <c r="J6" s="339"/>
    </row>
    <row r="7" spans="1:13" s="15" customFormat="1" ht="48" customHeight="1">
      <c r="A7" s="334"/>
      <c r="B7" s="367"/>
      <c r="C7" s="367"/>
      <c r="D7" s="367"/>
      <c r="E7" s="367"/>
      <c r="F7" s="363"/>
      <c r="G7" s="364"/>
      <c r="H7" s="365"/>
      <c r="I7" s="51" t="s">
        <v>866</v>
      </c>
      <c r="J7" s="51" t="s">
        <v>867</v>
      </c>
    </row>
    <row r="8" spans="1:13" s="36" customFormat="1">
      <c r="A8" s="201">
        <v>1</v>
      </c>
      <c r="B8" s="201">
        <v>2</v>
      </c>
      <c r="C8" s="201">
        <v>3</v>
      </c>
      <c r="D8" s="201">
        <v>4</v>
      </c>
      <c r="E8" s="201">
        <v>5</v>
      </c>
      <c r="F8" s="201">
        <v>6</v>
      </c>
      <c r="G8" s="201">
        <v>7</v>
      </c>
      <c r="H8" s="201" t="s">
        <v>511</v>
      </c>
      <c r="I8" s="201" t="s">
        <v>512</v>
      </c>
      <c r="J8" s="201" t="s">
        <v>513</v>
      </c>
    </row>
    <row r="9" spans="1:13" s="39" customFormat="1" ht="47.25" customHeight="1">
      <c r="A9" s="236">
        <v>2000</v>
      </c>
      <c r="B9" s="237" t="s">
        <v>878</v>
      </c>
      <c r="C9" s="56" t="s">
        <v>879</v>
      </c>
      <c r="D9" s="56" t="s">
        <v>879</v>
      </c>
      <c r="E9" s="56"/>
      <c r="F9" s="139" t="s">
        <v>1027</v>
      </c>
      <c r="G9" s="232"/>
      <c r="H9" s="238">
        <f>SUM(H10+H179+H183+H193+H331+H352+H513+H604+H720+H734+H501)</f>
        <v>968094.5</v>
      </c>
      <c r="I9" s="238">
        <f>SUM(I10+I179+I183+I193+I331+I352+I513+I604+I720+I734+I501)</f>
        <v>646961.5</v>
      </c>
      <c r="J9" s="238">
        <f>SUM(J10+J179+J183+J193+J331+J352+J513+J604+J720+J734+J501)</f>
        <v>321133</v>
      </c>
    </row>
    <row r="10" spans="1:13" s="38" customFormat="1" ht="52.5" customHeight="1">
      <c r="A10" s="176">
        <v>2100</v>
      </c>
      <c r="B10" s="240" t="s">
        <v>662</v>
      </c>
      <c r="C10" s="241">
        <v>0</v>
      </c>
      <c r="D10" s="241">
        <v>0</v>
      </c>
      <c r="E10" s="241"/>
      <c r="F10" s="139" t="s">
        <v>1028</v>
      </c>
      <c r="G10" s="242" t="s">
        <v>887</v>
      </c>
      <c r="H10" s="239">
        <f t="shared" ref="H10:H90" si="0">SUM(I10:J10)</f>
        <v>192511</v>
      </c>
      <c r="I10" s="239">
        <f>SUM(I11+I55+I173)</f>
        <v>191511</v>
      </c>
      <c r="J10" s="239">
        <f>SUM(J11,J172,J55,J71,J76,J81,J86,J91)</f>
        <v>1000</v>
      </c>
      <c r="K10" s="38" t="s">
        <v>1043</v>
      </c>
      <c r="L10" s="38" t="s">
        <v>1001</v>
      </c>
      <c r="M10" s="229"/>
    </row>
    <row r="11" spans="1:13" s="16" customFormat="1" ht="50.25" customHeight="1">
      <c r="A11" s="185">
        <v>2110</v>
      </c>
      <c r="B11" s="240" t="s">
        <v>662</v>
      </c>
      <c r="C11" s="241">
        <v>1</v>
      </c>
      <c r="D11" s="241">
        <v>0</v>
      </c>
      <c r="E11" s="241"/>
      <c r="F11" s="60" t="s">
        <v>339</v>
      </c>
      <c r="G11" s="60" t="s">
        <v>888</v>
      </c>
      <c r="H11" s="239">
        <f t="shared" si="0"/>
        <v>184795</v>
      </c>
      <c r="I11" s="238">
        <f>SUM(I12+I38+I42)</f>
        <v>183795</v>
      </c>
      <c r="J11" s="238">
        <f>SUM(J12)</f>
        <v>1000</v>
      </c>
      <c r="M11" s="228" t="s">
        <v>1044</v>
      </c>
    </row>
    <row r="12" spans="1:13" ht="24" customHeight="1">
      <c r="A12" s="185">
        <v>2111</v>
      </c>
      <c r="B12" s="146" t="s">
        <v>662</v>
      </c>
      <c r="C12" s="243">
        <v>1</v>
      </c>
      <c r="D12" s="243">
        <v>1</v>
      </c>
      <c r="E12" s="243"/>
      <c r="F12" s="59" t="s">
        <v>311</v>
      </c>
      <c r="G12" s="244" t="s">
        <v>889</v>
      </c>
      <c r="H12" s="239">
        <f t="shared" si="0"/>
        <v>184795</v>
      </c>
      <c r="I12" s="239">
        <f>SUM(I14:I37)</f>
        <v>183795</v>
      </c>
      <c r="J12" s="239">
        <f>SUM(J14:J38)</f>
        <v>1000</v>
      </c>
    </row>
    <row r="13" spans="1:13" ht="36">
      <c r="A13" s="185"/>
      <c r="B13" s="146"/>
      <c r="C13" s="243"/>
      <c r="D13" s="243"/>
      <c r="E13" s="243"/>
      <c r="F13" s="59" t="s">
        <v>606</v>
      </c>
      <c r="G13" s="244"/>
      <c r="H13" s="239"/>
      <c r="I13" s="239"/>
      <c r="J13" s="239"/>
    </row>
    <row r="14" spans="1:13" ht="24">
      <c r="A14" s="185"/>
      <c r="B14" s="146"/>
      <c r="C14" s="243"/>
      <c r="D14" s="243"/>
      <c r="E14" s="245">
        <v>4111</v>
      </c>
      <c r="F14" s="92" t="s">
        <v>451</v>
      </c>
      <c r="G14" s="244"/>
      <c r="H14" s="239">
        <f t="shared" si="0"/>
        <v>137400</v>
      </c>
      <c r="I14" s="239">
        <v>137400</v>
      </c>
      <c r="J14" s="188">
        <f>SUM(J16,J25,J29)</f>
        <v>0</v>
      </c>
    </row>
    <row r="15" spans="1:13" ht="27" customHeight="1">
      <c r="A15" s="185"/>
      <c r="B15" s="146"/>
      <c r="C15" s="243"/>
      <c r="D15" s="243"/>
      <c r="E15" s="235">
        <v>4112</v>
      </c>
      <c r="F15" s="92" t="s">
        <v>452</v>
      </c>
      <c r="G15" s="94" t="s">
        <v>733</v>
      </c>
      <c r="H15" s="239">
        <f>SUM(I15:J15)</f>
        <v>33500</v>
      </c>
      <c r="I15" s="239">
        <v>33500</v>
      </c>
      <c r="J15" s="188">
        <v>0</v>
      </c>
    </row>
    <row r="16" spans="1:13">
      <c r="A16" s="185"/>
      <c r="B16" s="146"/>
      <c r="C16" s="243"/>
      <c r="D16" s="243"/>
      <c r="E16" s="245">
        <v>4115</v>
      </c>
      <c r="F16" s="92" t="s">
        <v>453</v>
      </c>
      <c r="G16" s="244"/>
      <c r="H16" s="239">
        <f t="shared" si="0"/>
        <v>0</v>
      </c>
      <c r="I16" s="239">
        <v>0</v>
      </c>
      <c r="J16" s="239">
        <f>SUM(J19:J23)</f>
        <v>0</v>
      </c>
    </row>
    <row r="17" spans="1:11">
      <c r="A17" s="185"/>
      <c r="B17" s="146"/>
      <c r="C17" s="243"/>
      <c r="D17" s="243"/>
      <c r="E17" s="245">
        <v>4131</v>
      </c>
      <c r="F17" s="92" t="s">
        <v>735</v>
      </c>
      <c r="G17" s="244"/>
      <c r="H17" s="239">
        <f t="shared" ref="H17:H23" si="1">SUM(I17:J17)</f>
        <v>0</v>
      </c>
      <c r="I17" s="239">
        <v>0</v>
      </c>
      <c r="J17" s="239">
        <f>SUM(J20:J25)</f>
        <v>0</v>
      </c>
    </row>
    <row r="18" spans="1:11" ht="26.25" customHeight="1">
      <c r="A18" s="185"/>
      <c r="B18" s="146"/>
      <c r="C18" s="243"/>
      <c r="D18" s="243"/>
      <c r="E18" s="245">
        <v>4211</v>
      </c>
      <c r="F18" s="92" t="s">
        <v>737</v>
      </c>
      <c r="G18" s="94" t="s">
        <v>738</v>
      </c>
      <c r="H18" s="239">
        <f>SUM(I18:J18)</f>
        <v>0</v>
      </c>
      <c r="I18" s="239">
        <v>0</v>
      </c>
      <c r="J18" s="239">
        <f>SUM(J21:J26)</f>
        <v>0</v>
      </c>
    </row>
    <row r="19" spans="1:11">
      <c r="A19" s="185"/>
      <c r="B19" s="146"/>
      <c r="C19" s="243"/>
      <c r="D19" s="243"/>
      <c r="E19" s="245">
        <v>4212</v>
      </c>
      <c r="F19" s="95" t="s">
        <v>493</v>
      </c>
      <c r="G19" s="244"/>
      <c r="H19" s="239">
        <f t="shared" si="1"/>
        <v>1700</v>
      </c>
      <c r="I19" s="239">
        <v>1700</v>
      </c>
      <c r="J19" s="239">
        <f>SUM(J23:J26)</f>
        <v>0</v>
      </c>
    </row>
    <row r="20" spans="1:11">
      <c r="A20" s="185"/>
      <c r="B20" s="146"/>
      <c r="C20" s="243"/>
      <c r="D20" s="243"/>
      <c r="E20" s="235">
        <v>4213</v>
      </c>
      <c r="F20" s="92" t="s">
        <v>455</v>
      </c>
      <c r="G20" s="244"/>
      <c r="H20" s="239">
        <f t="shared" si="1"/>
        <v>450</v>
      </c>
      <c r="I20" s="239">
        <v>450</v>
      </c>
      <c r="J20" s="188">
        <v>0</v>
      </c>
    </row>
    <row r="21" spans="1:11">
      <c r="A21" s="185"/>
      <c r="B21" s="146"/>
      <c r="C21" s="243"/>
      <c r="D21" s="243"/>
      <c r="E21" s="245">
        <v>4214</v>
      </c>
      <c r="F21" s="92" t="s">
        <v>456</v>
      </c>
      <c r="G21" s="244"/>
      <c r="H21" s="239">
        <f t="shared" si="1"/>
        <v>1670</v>
      </c>
      <c r="I21" s="239">
        <v>1670</v>
      </c>
      <c r="J21" s="188">
        <v>0</v>
      </c>
    </row>
    <row r="22" spans="1:11">
      <c r="A22" s="185"/>
      <c r="B22" s="146"/>
      <c r="C22" s="243"/>
      <c r="D22" s="243"/>
      <c r="E22" s="235">
        <v>4215</v>
      </c>
      <c r="F22" s="92" t="s">
        <v>457</v>
      </c>
      <c r="G22" s="244"/>
      <c r="H22" s="239">
        <f t="shared" si="1"/>
        <v>50</v>
      </c>
      <c r="I22" s="239">
        <v>50</v>
      </c>
      <c r="J22" s="188">
        <v>0</v>
      </c>
    </row>
    <row r="23" spans="1:11">
      <c r="A23" s="185"/>
      <c r="B23" s="146"/>
      <c r="C23" s="243"/>
      <c r="D23" s="243"/>
      <c r="E23" s="235">
        <v>4221</v>
      </c>
      <c r="F23" s="92" t="s">
        <v>460</v>
      </c>
      <c r="G23" s="244"/>
      <c r="H23" s="239">
        <f t="shared" si="1"/>
        <v>150</v>
      </c>
      <c r="I23" s="239">
        <v>150</v>
      </c>
      <c r="J23" s="239">
        <f>SUM(J26:J28)</f>
        <v>0</v>
      </c>
    </row>
    <row r="24" spans="1:11">
      <c r="A24" s="185"/>
      <c r="B24" s="146"/>
      <c r="C24" s="243"/>
      <c r="D24" s="243"/>
      <c r="E24" s="208">
        <v>4232</v>
      </c>
      <c r="F24" s="92" t="s">
        <v>673</v>
      </c>
      <c r="G24" s="244"/>
      <c r="H24" s="239">
        <f>SUM(I24:J24)</f>
        <v>500</v>
      </c>
      <c r="I24" s="239">
        <v>500</v>
      </c>
      <c r="J24" s="239">
        <f>SUM(J27:J29)</f>
        <v>0</v>
      </c>
    </row>
    <row r="25" spans="1:11" ht="24">
      <c r="A25" s="185"/>
      <c r="B25" s="146"/>
      <c r="C25" s="243"/>
      <c r="D25" s="243"/>
      <c r="E25" s="246" t="s">
        <v>835</v>
      </c>
      <c r="F25" s="92" t="s">
        <v>465</v>
      </c>
      <c r="G25" s="244"/>
      <c r="H25" s="239">
        <f t="shared" ref="H25:H36" si="2">SUM(I25:J25)</f>
        <v>200</v>
      </c>
      <c r="I25" s="239">
        <v>200</v>
      </c>
      <c r="J25" s="239">
        <v>0</v>
      </c>
    </row>
    <row r="26" spans="1:11">
      <c r="A26" s="185"/>
      <c r="B26" s="146"/>
      <c r="C26" s="243"/>
      <c r="D26" s="243"/>
      <c r="E26" s="235">
        <v>4234</v>
      </c>
      <c r="F26" s="92" t="s">
        <v>671</v>
      </c>
      <c r="G26" s="244"/>
      <c r="H26" s="239">
        <f t="shared" si="2"/>
        <v>0</v>
      </c>
      <c r="I26" s="239">
        <v>0</v>
      </c>
      <c r="J26" s="239">
        <v>0</v>
      </c>
    </row>
    <row r="27" spans="1:11" ht="16.5" customHeight="1">
      <c r="A27" s="185"/>
      <c r="B27" s="146"/>
      <c r="C27" s="243"/>
      <c r="D27" s="243"/>
      <c r="E27" s="235">
        <v>4239</v>
      </c>
      <c r="F27" s="92" t="s">
        <v>669</v>
      </c>
      <c r="G27" s="244"/>
      <c r="H27" s="239">
        <f t="shared" si="2"/>
        <v>800</v>
      </c>
      <c r="I27" s="239">
        <v>800</v>
      </c>
      <c r="J27" s="239">
        <v>0</v>
      </c>
      <c r="K27" s="9" t="s">
        <v>1023</v>
      </c>
    </row>
    <row r="28" spans="1:11">
      <c r="A28" s="185"/>
      <c r="B28" s="146"/>
      <c r="C28" s="243"/>
      <c r="D28" s="243"/>
      <c r="E28" s="235">
        <v>4241</v>
      </c>
      <c r="F28" s="92" t="s">
        <v>471</v>
      </c>
      <c r="G28" s="244"/>
      <c r="H28" s="239">
        <f t="shared" si="2"/>
        <v>60</v>
      </c>
      <c r="I28" s="239">
        <v>60</v>
      </c>
      <c r="J28" s="239">
        <v>0</v>
      </c>
    </row>
    <row r="29" spans="1:11" ht="24">
      <c r="A29" s="185"/>
      <c r="B29" s="146"/>
      <c r="C29" s="243"/>
      <c r="D29" s="243"/>
      <c r="E29" s="208">
        <v>4251</v>
      </c>
      <c r="F29" s="92" t="s">
        <v>472</v>
      </c>
      <c r="G29" s="244"/>
      <c r="H29" s="239">
        <f t="shared" si="2"/>
        <v>1000</v>
      </c>
      <c r="I29" s="239">
        <v>1000</v>
      </c>
      <c r="J29" s="239">
        <v>0</v>
      </c>
    </row>
    <row r="30" spans="1:11" ht="24">
      <c r="A30" s="185"/>
      <c r="B30" s="146"/>
      <c r="C30" s="243"/>
      <c r="D30" s="243"/>
      <c r="E30" s="235">
        <v>4252</v>
      </c>
      <c r="F30" s="92" t="s">
        <v>473</v>
      </c>
      <c r="G30" s="244"/>
      <c r="H30" s="239">
        <f t="shared" si="2"/>
        <v>1500</v>
      </c>
      <c r="I30" s="239">
        <v>1500</v>
      </c>
      <c r="J30" s="239">
        <v>0</v>
      </c>
    </row>
    <row r="31" spans="1:11">
      <c r="A31" s="185"/>
      <c r="B31" s="146"/>
      <c r="C31" s="243"/>
      <c r="D31" s="243"/>
      <c r="E31" s="245">
        <v>4261</v>
      </c>
      <c r="F31" s="92" t="s">
        <v>479</v>
      </c>
      <c r="G31" s="244"/>
      <c r="H31" s="239">
        <f t="shared" si="2"/>
        <v>1800</v>
      </c>
      <c r="I31" s="239">
        <v>1800</v>
      </c>
      <c r="J31" s="239">
        <v>0</v>
      </c>
    </row>
    <row r="32" spans="1:11">
      <c r="A32" s="185"/>
      <c r="B32" s="146"/>
      <c r="C32" s="243"/>
      <c r="D32" s="243"/>
      <c r="E32" s="245">
        <v>4264</v>
      </c>
      <c r="F32" s="98" t="s">
        <v>481</v>
      </c>
      <c r="G32" s="244"/>
      <c r="H32" s="239">
        <f t="shared" si="2"/>
        <v>2500</v>
      </c>
      <c r="I32" s="239">
        <v>2500</v>
      </c>
      <c r="J32" s="239">
        <v>0</v>
      </c>
    </row>
    <row r="33" spans="1:10" ht="17.25" customHeight="1">
      <c r="A33" s="185"/>
      <c r="B33" s="146"/>
      <c r="C33" s="243"/>
      <c r="D33" s="243"/>
      <c r="E33" s="235">
        <v>4267</v>
      </c>
      <c r="F33" s="98" t="s">
        <v>484</v>
      </c>
      <c r="G33" s="244"/>
      <c r="H33" s="239">
        <f t="shared" si="2"/>
        <v>200</v>
      </c>
      <c r="I33" s="239">
        <v>200</v>
      </c>
      <c r="J33" s="239">
        <v>0</v>
      </c>
    </row>
    <row r="34" spans="1:10" ht="17.25" customHeight="1">
      <c r="A34" s="185"/>
      <c r="B34" s="146"/>
      <c r="C34" s="243"/>
      <c r="D34" s="243"/>
      <c r="E34" s="235">
        <v>4269</v>
      </c>
      <c r="F34" s="98" t="s">
        <v>670</v>
      </c>
      <c r="G34" s="244"/>
      <c r="H34" s="239">
        <f>SUM(I34:J34)</f>
        <v>200</v>
      </c>
      <c r="I34" s="239">
        <v>200</v>
      </c>
      <c r="J34" s="239">
        <v>0</v>
      </c>
    </row>
    <row r="35" spans="1:10" ht="17.25" customHeight="1">
      <c r="A35" s="185"/>
      <c r="B35" s="146"/>
      <c r="C35" s="243"/>
      <c r="D35" s="243"/>
      <c r="E35" s="235">
        <v>4823</v>
      </c>
      <c r="F35" s="98" t="s">
        <v>798</v>
      </c>
      <c r="G35" s="244"/>
      <c r="H35" s="239">
        <f>SUM(I35:J35)</f>
        <v>115</v>
      </c>
      <c r="I35" s="239">
        <v>115</v>
      </c>
      <c r="J35" s="239">
        <v>0</v>
      </c>
    </row>
    <row r="36" spans="1:10" ht="23.25" customHeight="1">
      <c r="A36" s="185"/>
      <c r="B36" s="146"/>
      <c r="C36" s="243"/>
      <c r="D36" s="243"/>
      <c r="E36" s="208">
        <v>5113</v>
      </c>
      <c r="F36" s="98" t="s">
        <v>593</v>
      </c>
      <c r="G36" s="108" t="s">
        <v>813</v>
      </c>
      <c r="H36" s="239">
        <f t="shared" si="2"/>
        <v>0</v>
      </c>
      <c r="I36" s="239">
        <v>0</v>
      </c>
      <c r="J36" s="239">
        <v>0</v>
      </c>
    </row>
    <row r="37" spans="1:10" ht="16.5" customHeight="1">
      <c r="A37" s="185"/>
      <c r="B37" s="146"/>
      <c r="C37" s="243"/>
      <c r="D37" s="243"/>
      <c r="E37" s="208">
        <v>5122</v>
      </c>
      <c r="F37" s="98" t="s">
        <v>589</v>
      </c>
      <c r="G37" s="108" t="s">
        <v>813</v>
      </c>
      <c r="H37" s="239">
        <f>SUM(I37:J37)</f>
        <v>1000</v>
      </c>
      <c r="I37" s="239">
        <v>0</v>
      </c>
      <c r="J37" s="239">
        <v>1000</v>
      </c>
    </row>
    <row r="38" spans="1:10" ht="18" customHeight="1">
      <c r="A38" s="185"/>
      <c r="B38" s="146"/>
      <c r="C38" s="243"/>
      <c r="D38" s="243"/>
      <c r="E38" s="208">
        <v>5134</v>
      </c>
      <c r="F38" s="98" t="s">
        <v>587</v>
      </c>
      <c r="G38" s="244" t="s">
        <v>891</v>
      </c>
      <c r="H38" s="239">
        <f t="shared" si="0"/>
        <v>0</v>
      </c>
      <c r="I38" s="239">
        <f>SUM(I40:I41)</f>
        <v>0</v>
      </c>
      <c r="J38" s="239">
        <v>0</v>
      </c>
    </row>
    <row r="39" spans="1:10" ht="8.25" hidden="1" customHeight="1">
      <c r="A39" s="185"/>
      <c r="B39" s="146"/>
      <c r="C39" s="243"/>
      <c r="D39" s="243"/>
      <c r="E39" s="243"/>
      <c r="F39" s="59" t="s">
        <v>606</v>
      </c>
      <c r="G39" s="244"/>
      <c r="H39" s="239">
        <f t="shared" si="0"/>
        <v>0</v>
      </c>
      <c r="I39" s="239"/>
      <c r="J39" s="239"/>
    </row>
    <row r="40" spans="1:10" ht="9.75" hidden="1" customHeight="1">
      <c r="A40" s="185"/>
      <c r="B40" s="146"/>
      <c r="C40" s="243"/>
      <c r="D40" s="243"/>
      <c r="E40" s="243"/>
      <c r="F40" s="59" t="s">
        <v>607</v>
      </c>
      <c r="G40" s="244"/>
      <c r="H40" s="239">
        <f t="shared" si="0"/>
        <v>0</v>
      </c>
      <c r="I40" s="239"/>
      <c r="J40" s="239"/>
    </row>
    <row r="41" spans="1:10" ht="11.25" hidden="1" customHeight="1">
      <c r="A41" s="185"/>
      <c r="B41" s="146"/>
      <c r="C41" s="243"/>
      <c r="D41" s="243"/>
      <c r="E41" s="243"/>
      <c r="F41" s="59" t="s">
        <v>607</v>
      </c>
      <c r="G41" s="244"/>
      <c r="H41" s="239">
        <f t="shared" si="0"/>
        <v>0</v>
      </c>
      <c r="I41" s="239"/>
      <c r="J41" s="239"/>
    </row>
    <row r="42" spans="1:10" ht="8.25" hidden="1" customHeight="1">
      <c r="A42" s="185">
        <v>2113</v>
      </c>
      <c r="B42" s="146" t="s">
        <v>662</v>
      </c>
      <c r="C42" s="243">
        <v>1</v>
      </c>
      <c r="D42" s="243">
        <v>3</v>
      </c>
      <c r="E42" s="243"/>
      <c r="F42" s="59" t="s">
        <v>893</v>
      </c>
      <c r="G42" s="244" t="s">
        <v>894</v>
      </c>
      <c r="H42" s="239">
        <f t="shared" si="0"/>
        <v>0</v>
      </c>
      <c r="I42" s="239">
        <f>SUM(I44:I45)</f>
        <v>0</v>
      </c>
      <c r="J42" s="239">
        <f>SUM(J44:J45)</f>
        <v>0</v>
      </c>
    </row>
    <row r="43" spans="1:10" ht="9.75" hidden="1" customHeight="1">
      <c r="A43" s="185"/>
      <c r="B43" s="146"/>
      <c r="C43" s="243"/>
      <c r="D43" s="243"/>
      <c r="E43" s="243"/>
      <c r="F43" s="59" t="s">
        <v>606</v>
      </c>
      <c r="G43" s="244"/>
      <c r="H43" s="239">
        <f t="shared" si="0"/>
        <v>0</v>
      </c>
      <c r="I43" s="239"/>
      <c r="J43" s="239"/>
    </row>
    <row r="44" spans="1:10" ht="6" hidden="1" customHeight="1">
      <c r="A44" s="185"/>
      <c r="B44" s="146"/>
      <c r="C44" s="243"/>
      <c r="D44" s="243"/>
      <c r="E44" s="243"/>
      <c r="F44" s="59" t="s">
        <v>607</v>
      </c>
      <c r="G44" s="244"/>
      <c r="H44" s="239">
        <f t="shared" si="0"/>
        <v>0</v>
      </c>
      <c r="I44" s="239"/>
      <c r="J44" s="239"/>
    </row>
    <row r="45" spans="1:10" ht="6" hidden="1" customHeight="1">
      <c r="A45" s="185"/>
      <c r="B45" s="146"/>
      <c r="C45" s="243"/>
      <c r="D45" s="243"/>
      <c r="E45" s="243"/>
      <c r="F45" s="59" t="s">
        <v>607</v>
      </c>
      <c r="G45" s="244"/>
      <c r="H45" s="239">
        <f t="shared" si="0"/>
        <v>0</v>
      </c>
      <c r="I45" s="239"/>
      <c r="J45" s="239"/>
    </row>
    <row r="46" spans="1:10" ht="6" hidden="1" customHeight="1">
      <c r="A46" s="185">
        <v>2120</v>
      </c>
      <c r="B46" s="240" t="s">
        <v>662</v>
      </c>
      <c r="C46" s="241">
        <v>2</v>
      </c>
      <c r="D46" s="241">
        <v>0</v>
      </c>
      <c r="E46" s="241"/>
      <c r="F46" s="60" t="s">
        <v>340</v>
      </c>
      <c r="G46" s="247" t="s">
        <v>897</v>
      </c>
      <c r="H46" s="239">
        <f t="shared" si="0"/>
        <v>1000</v>
      </c>
      <c r="I46" s="239">
        <f>SUM(I47+I51)</f>
        <v>0</v>
      </c>
      <c r="J46" s="239">
        <f>SUM(J47+J51)</f>
        <v>1000</v>
      </c>
    </row>
    <row r="47" spans="1:10" ht="5.25" hidden="1" customHeight="1">
      <c r="A47" s="185">
        <v>2121</v>
      </c>
      <c r="B47" s="146" t="s">
        <v>662</v>
      </c>
      <c r="C47" s="243">
        <v>2</v>
      </c>
      <c r="D47" s="243">
        <v>1</v>
      </c>
      <c r="E47" s="243"/>
      <c r="F47" s="149" t="s">
        <v>312</v>
      </c>
      <c r="G47" s="244" t="s">
        <v>898</v>
      </c>
      <c r="H47" s="239">
        <f t="shared" si="0"/>
        <v>0</v>
      </c>
      <c r="I47" s="239">
        <f>SUM(I49:I50)</f>
        <v>0</v>
      </c>
      <c r="J47" s="239">
        <f>SUM(J49:J50)</f>
        <v>0</v>
      </c>
    </row>
    <row r="48" spans="1:10" ht="4.5" hidden="1" customHeight="1">
      <c r="A48" s="185"/>
      <c r="B48" s="146"/>
      <c r="C48" s="243"/>
      <c r="D48" s="243"/>
      <c r="E48" s="243"/>
      <c r="F48" s="59" t="s">
        <v>606</v>
      </c>
      <c r="G48" s="244"/>
      <c r="H48" s="239">
        <f t="shared" si="0"/>
        <v>0</v>
      </c>
      <c r="I48" s="239"/>
      <c r="J48" s="239"/>
    </row>
    <row r="49" spans="1:10" ht="3.75" hidden="1" customHeight="1">
      <c r="A49" s="185"/>
      <c r="B49" s="146"/>
      <c r="C49" s="243"/>
      <c r="D49" s="243"/>
      <c r="E49" s="243"/>
      <c r="F49" s="59" t="s">
        <v>607</v>
      </c>
      <c r="G49" s="244"/>
      <c r="H49" s="239">
        <f t="shared" si="0"/>
        <v>0</v>
      </c>
      <c r="I49" s="239"/>
      <c r="J49" s="239"/>
    </row>
    <row r="50" spans="1:10" ht="6" hidden="1" customHeight="1">
      <c r="A50" s="185"/>
      <c r="B50" s="146"/>
      <c r="C50" s="243"/>
      <c r="D50" s="243"/>
      <c r="E50" s="243"/>
      <c r="F50" s="59" t="s">
        <v>607</v>
      </c>
      <c r="G50" s="244"/>
      <c r="H50" s="239">
        <f t="shared" si="0"/>
        <v>0</v>
      </c>
      <c r="I50" s="239"/>
      <c r="J50" s="239"/>
    </row>
    <row r="51" spans="1:10" ht="9" hidden="1" customHeight="1">
      <c r="A51" s="185">
        <v>2122</v>
      </c>
      <c r="B51" s="146" t="s">
        <v>662</v>
      </c>
      <c r="C51" s="243">
        <v>2</v>
      </c>
      <c r="D51" s="243">
        <v>2</v>
      </c>
      <c r="E51" s="243"/>
      <c r="F51" s="59" t="s">
        <v>899</v>
      </c>
      <c r="G51" s="244" t="s">
        <v>900</v>
      </c>
      <c r="H51" s="239">
        <f t="shared" si="0"/>
        <v>1000</v>
      </c>
      <c r="I51" s="239">
        <f>SUM(I53:I54)</f>
        <v>0</v>
      </c>
      <c r="J51" s="239">
        <f>SUM(J53:J54)</f>
        <v>1000</v>
      </c>
    </row>
    <row r="52" spans="1:10" ht="9" hidden="1" customHeight="1">
      <c r="A52" s="185"/>
      <c r="B52" s="146"/>
      <c r="C52" s="243"/>
      <c r="D52" s="243"/>
      <c r="E52" s="243"/>
      <c r="F52" s="59" t="s">
        <v>606</v>
      </c>
      <c r="G52" s="244"/>
      <c r="H52" s="239">
        <f t="shared" si="0"/>
        <v>0</v>
      </c>
      <c r="I52" s="239"/>
      <c r="J52" s="239"/>
    </row>
    <row r="53" spans="1:10" ht="4.5" hidden="1" customHeight="1">
      <c r="A53" s="185"/>
      <c r="B53" s="146"/>
      <c r="C53" s="243"/>
      <c r="D53" s="243"/>
      <c r="E53" s="243"/>
      <c r="F53" s="59" t="s">
        <v>607</v>
      </c>
      <c r="G53" s="244"/>
      <c r="H53" s="239">
        <f t="shared" si="0"/>
        <v>0</v>
      </c>
      <c r="I53" s="239"/>
      <c r="J53" s="239"/>
    </row>
    <row r="54" spans="1:10" ht="12" hidden="1" customHeight="1">
      <c r="A54" s="185"/>
      <c r="B54" s="146"/>
      <c r="C54" s="243"/>
      <c r="D54" s="243"/>
      <c r="E54" s="208"/>
      <c r="F54" s="98"/>
      <c r="G54" s="244"/>
      <c r="H54" s="239">
        <f t="shared" si="0"/>
        <v>1000</v>
      </c>
      <c r="I54" s="239"/>
      <c r="J54" s="239">
        <v>1000</v>
      </c>
    </row>
    <row r="55" spans="1:10" ht="15" customHeight="1">
      <c r="A55" s="185">
        <v>2130</v>
      </c>
      <c r="B55" s="240" t="s">
        <v>662</v>
      </c>
      <c r="C55" s="241">
        <v>3</v>
      </c>
      <c r="D55" s="241">
        <v>0</v>
      </c>
      <c r="E55" s="241"/>
      <c r="F55" s="60" t="s">
        <v>341</v>
      </c>
      <c r="G55" s="248" t="s">
        <v>901</v>
      </c>
      <c r="H55" s="239">
        <f t="shared" si="0"/>
        <v>3516</v>
      </c>
      <c r="I55" s="188">
        <f>SUM(I56)</f>
        <v>3516</v>
      </c>
      <c r="J55" s="188">
        <f>SUM(J56,J63,J67)</f>
        <v>0</v>
      </c>
    </row>
    <row r="56" spans="1:10" ht="14.25" customHeight="1">
      <c r="A56" s="185">
        <v>2133</v>
      </c>
      <c r="B56" s="146" t="s">
        <v>662</v>
      </c>
      <c r="C56" s="243">
        <v>3</v>
      </c>
      <c r="D56" s="243">
        <v>3</v>
      </c>
      <c r="E56" s="243"/>
      <c r="F56" s="157" t="s">
        <v>672</v>
      </c>
      <c r="G56" s="244" t="s">
        <v>903</v>
      </c>
      <c r="H56" s="239">
        <f t="shared" si="0"/>
        <v>3516</v>
      </c>
      <c r="I56" s="239">
        <f>SUM(I58:I60)</f>
        <v>3516</v>
      </c>
      <c r="J56" s="239">
        <f>SUM(J60:J62)</f>
        <v>0</v>
      </c>
    </row>
    <row r="57" spans="1:10" ht="36">
      <c r="A57" s="185"/>
      <c r="B57" s="146"/>
      <c r="C57" s="243"/>
      <c r="D57" s="243"/>
      <c r="E57" s="243"/>
      <c r="F57" s="59" t="s">
        <v>606</v>
      </c>
      <c r="G57" s="244"/>
      <c r="H57" s="239">
        <f t="shared" si="0"/>
        <v>0</v>
      </c>
      <c r="I57" s="239"/>
      <c r="J57" s="239">
        <v>0</v>
      </c>
    </row>
    <row r="58" spans="1:10">
      <c r="A58" s="185"/>
      <c r="B58" s="146"/>
      <c r="C58" s="243"/>
      <c r="D58" s="243"/>
      <c r="E58" s="208">
        <v>4231</v>
      </c>
      <c r="F58" s="92" t="s">
        <v>463</v>
      </c>
      <c r="G58" s="244"/>
      <c r="H58" s="239">
        <v>500</v>
      </c>
      <c r="I58" s="239">
        <v>500</v>
      </c>
      <c r="J58" s="239">
        <v>0</v>
      </c>
    </row>
    <row r="59" spans="1:10">
      <c r="A59" s="185"/>
      <c r="B59" s="146"/>
      <c r="C59" s="243"/>
      <c r="D59" s="243"/>
      <c r="E59" s="208">
        <v>4232</v>
      </c>
      <c r="F59" s="92" t="s">
        <v>673</v>
      </c>
      <c r="G59" s="244"/>
      <c r="H59" s="239">
        <f>SUM(I59:J59)</f>
        <v>2016</v>
      </c>
      <c r="I59" s="239">
        <v>2016</v>
      </c>
      <c r="J59" s="239">
        <v>0</v>
      </c>
    </row>
    <row r="60" spans="1:10" ht="12" customHeight="1">
      <c r="A60" s="185"/>
      <c r="B60" s="146"/>
      <c r="C60" s="243"/>
      <c r="D60" s="243"/>
      <c r="E60" s="208">
        <v>4235</v>
      </c>
      <c r="F60" s="97" t="s">
        <v>467</v>
      </c>
      <c r="G60" s="244"/>
      <c r="H60" s="239">
        <f t="shared" si="0"/>
        <v>1000</v>
      </c>
      <c r="I60" s="238">
        <v>1000</v>
      </c>
      <c r="J60" s="239">
        <v>0</v>
      </c>
    </row>
    <row r="61" spans="1:10" hidden="1">
      <c r="A61" s="185"/>
      <c r="B61" s="146"/>
      <c r="C61" s="243"/>
      <c r="D61" s="243"/>
      <c r="E61" s="208"/>
      <c r="F61" s="92"/>
      <c r="G61" s="244"/>
      <c r="H61" s="239"/>
      <c r="I61" s="239"/>
      <c r="J61" s="239"/>
    </row>
    <row r="62" spans="1:10" ht="15" hidden="1" customHeight="1">
      <c r="A62" s="185"/>
      <c r="B62" s="146"/>
      <c r="C62" s="243"/>
      <c r="D62" s="243"/>
      <c r="E62" s="243"/>
      <c r="F62" s="98"/>
      <c r="G62" s="244"/>
      <c r="H62" s="239"/>
      <c r="I62" s="239"/>
      <c r="J62" s="239"/>
    </row>
    <row r="63" spans="1:10" ht="14.25" hidden="1" customHeight="1">
      <c r="A63" s="185">
        <v>2132</v>
      </c>
      <c r="B63" s="146" t="s">
        <v>662</v>
      </c>
      <c r="C63" s="243">
        <v>3</v>
      </c>
      <c r="D63" s="243">
        <v>2</v>
      </c>
      <c r="E63" s="243"/>
      <c r="F63" s="59" t="s">
        <v>904</v>
      </c>
      <c r="G63" s="244" t="s">
        <v>905</v>
      </c>
      <c r="H63" s="239">
        <f t="shared" si="0"/>
        <v>0</v>
      </c>
      <c r="I63" s="239">
        <f>SUM(I65:I66)</f>
        <v>0</v>
      </c>
      <c r="J63" s="239">
        <f>SUM(J65:J66)</f>
        <v>0</v>
      </c>
    </row>
    <row r="64" spans="1:10" ht="36" hidden="1">
      <c r="A64" s="185"/>
      <c r="B64" s="146"/>
      <c r="C64" s="243"/>
      <c r="D64" s="243"/>
      <c r="E64" s="243"/>
      <c r="F64" s="59" t="s">
        <v>606</v>
      </c>
      <c r="G64" s="244"/>
      <c r="H64" s="239">
        <f t="shared" si="0"/>
        <v>0</v>
      </c>
      <c r="I64" s="239"/>
      <c r="J64" s="239"/>
    </row>
    <row r="65" spans="1:10" hidden="1">
      <c r="A65" s="185"/>
      <c r="B65" s="146"/>
      <c r="C65" s="243"/>
      <c r="D65" s="243"/>
      <c r="E65" s="243"/>
      <c r="F65" s="59" t="s">
        <v>607</v>
      </c>
      <c r="G65" s="244"/>
      <c r="H65" s="239">
        <f t="shared" si="0"/>
        <v>0</v>
      </c>
      <c r="I65" s="239"/>
      <c r="J65" s="239"/>
    </row>
    <row r="66" spans="1:10" hidden="1">
      <c r="A66" s="185"/>
      <c r="B66" s="146"/>
      <c r="C66" s="243"/>
      <c r="D66" s="243"/>
      <c r="E66" s="243"/>
      <c r="F66" s="59" t="s">
        <v>607</v>
      </c>
      <c r="G66" s="244"/>
      <c r="H66" s="239">
        <f t="shared" si="0"/>
        <v>0</v>
      </c>
      <c r="I66" s="239"/>
      <c r="J66" s="239"/>
    </row>
    <row r="67" spans="1:10" ht="240" hidden="1">
      <c r="A67" s="185">
        <v>2133</v>
      </c>
      <c r="B67" s="146" t="s">
        <v>662</v>
      </c>
      <c r="C67" s="243">
        <v>3</v>
      </c>
      <c r="D67" s="243">
        <v>3</v>
      </c>
      <c r="E67" s="243"/>
      <c r="F67" s="59" t="s">
        <v>906</v>
      </c>
      <c r="G67" s="244" t="s">
        <v>907</v>
      </c>
      <c r="H67" s="239">
        <f t="shared" si="0"/>
        <v>0</v>
      </c>
      <c r="I67" s="239">
        <f>SUM(I69:I70)</f>
        <v>0</v>
      </c>
      <c r="J67" s="239">
        <f>SUM(J69:J70)</f>
        <v>0</v>
      </c>
    </row>
    <row r="68" spans="1:10" ht="36" hidden="1">
      <c r="A68" s="185"/>
      <c r="B68" s="146"/>
      <c r="C68" s="243"/>
      <c r="D68" s="243"/>
      <c r="E68" s="243"/>
      <c r="F68" s="59" t="s">
        <v>606</v>
      </c>
      <c r="G68" s="244"/>
      <c r="H68" s="239">
        <f t="shared" si="0"/>
        <v>0</v>
      </c>
      <c r="I68" s="239"/>
      <c r="J68" s="239"/>
    </row>
    <row r="69" spans="1:10" hidden="1">
      <c r="A69" s="185"/>
      <c r="B69" s="146"/>
      <c r="C69" s="243"/>
      <c r="D69" s="243"/>
      <c r="E69" s="243"/>
      <c r="F69" s="59" t="s">
        <v>607</v>
      </c>
      <c r="G69" s="244"/>
      <c r="H69" s="239">
        <f t="shared" si="0"/>
        <v>0</v>
      </c>
      <c r="I69" s="239"/>
      <c r="J69" s="239"/>
    </row>
    <row r="70" spans="1:10" hidden="1">
      <c r="A70" s="185"/>
      <c r="B70" s="146"/>
      <c r="C70" s="243"/>
      <c r="D70" s="243"/>
      <c r="E70" s="243"/>
      <c r="F70" s="59" t="s">
        <v>607</v>
      </c>
      <c r="G70" s="244"/>
      <c r="H70" s="239">
        <f t="shared" si="0"/>
        <v>0</v>
      </c>
      <c r="I70" s="239"/>
      <c r="J70" s="239"/>
    </row>
    <row r="71" spans="1:10" ht="24.75" hidden="1" customHeight="1">
      <c r="A71" s="185">
        <v>2140</v>
      </c>
      <c r="B71" s="240" t="s">
        <v>662</v>
      </c>
      <c r="C71" s="241">
        <v>4</v>
      </c>
      <c r="D71" s="241">
        <v>0</v>
      </c>
      <c r="E71" s="241"/>
      <c r="F71" s="60" t="s">
        <v>342</v>
      </c>
      <c r="G71" s="60" t="s">
        <v>908</v>
      </c>
      <c r="H71" s="239">
        <f t="shared" si="0"/>
        <v>0</v>
      </c>
      <c r="I71" s="239">
        <f>SUM(I72)</f>
        <v>0</v>
      </c>
      <c r="J71" s="239">
        <f>SUM(J72)</f>
        <v>0</v>
      </c>
    </row>
    <row r="72" spans="1:10" ht="156" hidden="1">
      <c r="A72" s="185">
        <v>2141</v>
      </c>
      <c r="B72" s="146" t="s">
        <v>662</v>
      </c>
      <c r="C72" s="243">
        <v>4</v>
      </c>
      <c r="D72" s="243">
        <v>1</v>
      </c>
      <c r="E72" s="243"/>
      <c r="F72" s="59" t="s">
        <v>909</v>
      </c>
      <c r="G72" s="214" t="s">
        <v>910</v>
      </c>
      <c r="H72" s="239">
        <f t="shared" si="0"/>
        <v>0</v>
      </c>
      <c r="I72" s="239">
        <f>SUM(I74:I75)</f>
        <v>0</v>
      </c>
      <c r="J72" s="239">
        <f>SUM(J74:J75)</f>
        <v>0</v>
      </c>
    </row>
    <row r="73" spans="1:10" ht="36" hidden="1">
      <c r="A73" s="185"/>
      <c r="B73" s="146"/>
      <c r="C73" s="243"/>
      <c r="D73" s="243"/>
      <c r="E73" s="243"/>
      <c r="F73" s="59" t="s">
        <v>606</v>
      </c>
      <c r="G73" s="244"/>
      <c r="H73" s="239">
        <f t="shared" si="0"/>
        <v>0</v>
      </c>
      <c r="I73" s="239"/>
      <c r="J73" s="239"/>
    </row>
    <row r="74" spans="1:10" hidden="1">
      <c r="A74" s="185"/>
      <c r="B74" s="146"/>
      <c r="C74" s="243"/>
      <c r="D74" s="243"/>
      <c r="E74" s="243"/>
      <c r="F74" s="59" t="s">
        <v>607</v>
      </c>
      <c r="G74" s="244"/>
      <c r="H74" s="239">
        <f t="shared" si="0"/>
        <v>0</v>
      </c>
      <c r="I74" s="239"/>
      <c r="J74" s="239"/>
    </row>
    <row r="75" spans="1:10" hidden="1">
      <c r="A75" s="185"/>
      <c r="B75" s="146"/>
      <c r="C75" s="243"/>
      <c r="D75" s="243"/>
      <c r="E75" s="243"/>
      <c r="F75" s="59" t="s">
        <v>607</v>
      </c>
      <c r="G75" s="244"/>
      <c r="H75" s="239">
        <f t="shared" si="0"/>
        <v>0</v>
      </c>
      <c r="I75" s="239"/>
      <c r="J75" s="239"/>
    </row>
    <row r="76" spans="1:10" ht="288" hidden="1">
      <c r="A76" s="185">
        <v>2150</v>
      </c>
      <c r="B76" s="240" t="s">
        <v>662</v>
      </c>
      <c r="C76" s="241">
        <v>5</v>
      </c>
      <c r="D76" s="241">
        <v>0</v>
      </c>
      <c r="E76" s="241"/>
      <c r="F76" s="60" t="s">
        <v>343</v>
      </c>
      <c r="G76" s="60" t="s">
        <v>911</v>
      </c>
      <c r="H76" s="239">
        <f t="shared" si="0"/>
        <v>0</v>
      </c>
      <c r="I76" s="239">
        <f>SUM(I77)</f>
        <v>0</v>
      </c>
      <c r="J76" s="239">
        <f>SUM(J77)</f>
        <v>0</v>
      </c>
    </row>
    <row r="77" spans="1:10" ht="25.5" hidden="1" customHeight="1">
      <c r="A77" s="185">
        <v>2151</v>
      </c>
      <c r="B77" s="146" t="s">
        <v>662</v>
      </c>
      <c r="C77" s="243">
        <v>5</v>
      </c>
      <c r="D77" s="243">
        <v>1</v>
      </c>
      <c r="E77" s="243"/>
      <c r="F77" s="59" t="s">
        <v>912</v>
      </c>
      <c r="G77" s="214" t="s">
        <v>913</v>
      </c>
      <c r="H77" s="239">
        <f t="shared" si="0"/>
        <v>0</v>
      </c>
      <c r="I77" s="239">
        <f>SUM(I79:I80)</f>
        <v>0</v>
      </c>
      <c r="J77" s="239">
        <f>SUM(J79:J80)</f>
        <v>0</v>
      </c>
    </row>
    <row r="78" spans="1:10" ht="36" hidden="1">
      <c r="A78" s="185"/>
      <c r="B78" s="146"/>
      <c r="C78" s="243"/>
      <c r="D78" s="243"/>
      <c r="E78" s="243"/>
      <c r="F78" s="59" t="s">
        <v>606</v>
      </c>
      <c r="G78" s="244"/>
      <c r="H78" s="239">
        <f t="shared" si="0"/>
        <v>0</v>
      </c>
      <c r="I78" s="239"/>
      <c r="J78" s="239"/>
    </row>
    <row r="79" spans="1:10" hidden="1">
      <c r="A79" s="185"/>
      <c r="B79" s="146"/>
      <c r="C79" s="243"/>
      <c r="D79" s="243"/>
      <c r="E79" s="243"/>
      <c r="F79" s="59" t="s">
        <v>607</v>
      </c>
      <c r="G79" s="244"/>
      <c r="H79" s="239">
        <f t="shared" si="0"/>
        <v>0</v>
      </c>
      <c r="I79" s="239"/>
      <c r="J79" s="239"/>
    </row>
    <row r="80" spans="1:10" hidden="1">
      <c r="A80" s="185"/>
      <c r="B80" s="146"/>
      <c r="C80" s="243"/>
      <c r="D80" s="243"/>
      <c r="E80" s="243"/>
      <c r="F80" s="59" t="s">
        <v>607</v>
      </c>
      <c r="G80" s="244"/>
      <c r="H80" s="239">
        <f t="shared" si="0"/>
        <v>0</v>
      </c>
      <c r="I80" s="239"/>
      <c r="J80" s="239"/>
    </row>
    <row r="81" spans="1:10" ht="409.5" hidden="1">
      <c r="A81" s="185">
        <v>2160</v>
      </c>
      <c r="B81" s="240" t="s">
        <v>662</v>
      </c>
      <c r="C81" s="241">
        <v>6</v>
      </c>
      <c r="D81" s="241">
        <v>0</v>
      </c>
      <c r="E81" s="241"/>
      <c r="F81" s="60" t="s">
        <v>177</v>
      </c>
      <c r="G81" s="60" t="s">
        <v>914</v>
      </c>
      <c r="H81" s="239">
        <f t="shared" si="0"/>
        <v>0</v>
      </c>
      <c r="I81" s="239">
        <f>SUM(I82)</f>
        <v>0</v>
      </c>
      <c r="J81" s="239">
        <f>SUM(J82)</f>
        <v>0</v>
      </c>
    </row>
    <row r="82" spans="1:10" ht="409.5" hidden="1">
      <c r="A82" s="185">
        <v>2161</v>
      </c>
      <c r="B82" s="146" t="s">
        <v>662</v>
      </c>
      <c r="C82" s="243">
        <v>6</v>
      </c>
      <c r="D82" s="243">
        <v>1</v>
      </c>
      <c r="E82" s="243"/>
      <c r="F82" s="59" t="s">
        <v>915</v>
      </c>
      <c r="G82" s="244" t="s">
        <v>916</v>
      </c>
      <c r="H82" s="239">
        <f t="shared" si="0"/>
        <v>0</v>
      </c>
      <c r="I82" s="239">
        <f>SUM(I84:I85)</f>
        <v>0</v>
      </c>
      <c r="J82" s="239">
        <f>SUM(J84:J85)</f>
        <v>0</v>
      </c>
    </row>
    <row r="83" spans="1:10" ht="36" hidden="1">
      <c r="A83" s="185"/>
      <c r="B83" s="146"/>
      <c r="C83" s="243"/>
      <c r="D83" s="243"/>
      <c r="E83" s="243"/>
      <c r="F83" s="59" t="s">
        <v>606</v>
      </c>
      <c r="G83" s="244"/>
      <c r="H83" s="239">
        <f t="shared" si="0"/>
        <v>0</v>
      </c>
      <c r="I83" s="239"/>
      <c r="J83" s="239"/>
    </row>
    <row r="84" spans="1:10" hidden="1">
      <c r="A84" s="185"/>
      <c r="B84" s="146"/>
      <c r="C84" s="243"/>
      <c r="D84" s="243"/>
      <c r="E84" s="243"/>
      <c r="F84" s="59" t="s">
        <v>607</v>
      </c>
      <c r="G84" s="244"/>
      <c r="H84" s="239">
        <f t="shared" si="0"/>
        <v>0</v>
      </c>
      <c r="I84" s="239"/>
      <c r="J84" s="239"/>
    </row>
    <row r="85" spans="1:10" hidden="1">
      <c r="A85" s="185"/>
      <c r="B85" s="146"/>
      <c r="C85" s="243"/>
      <c r="D85" s="243"/>
      <c r="E85" s="243"/>
      <c r="F85" s="59" t="s">
        <v>607</v>
      </c>
      <c r="G85" s="244"/>
      <c r="H85" s="239">
        <f t="shared" si="0"/>
        <v>0</v>
      </c>
      <c r="I85" s="239"/>
      <c r="J85" s="239"/>
    </row>
    <row r="86" spans="1:10" ht="24" hidden="1">
      <c r="A86" s="185">
        <v>2170</v>
      </c>
      <c r="B86" s="240" t="s">
        <v>662</v>
      </c>
      <c r="C86" s="241">
        <v>7</v>
      </c>
      <c r="D86" s="241">
        <v>0</v>
      </c>
      <c r="E86" s="241"/>
      <c r="F86" s="60" t="s">
        <v>345</v>
      </c>
      <c r="G86" s="244"/>
      <c r="H86" s="239">
        <f t="shared" si="0"/>
        <v>0</v>
      </c>
      <c r="I86" s="239">
        <f>SUM(I87)</f>
        <v>0</v>
      </c>
      <c r="J86" s="239">
        <f>SUM(J87)</f>
        <v>0</v>
      </c>
    </row>
    <row r="87" spans="1:10" hidden="1">
      <c r="A87" s="185">
        <v>2171</v>
      </c>
      <c r="B87" s="146" t="s">
        <v>662</v>
      </c>
      <c r="C87" s="243">
        <v>7</v>
      </c>
      <c r="D87" s="243">
        <v>1</v>
      </c>
      <c r="E87" s="243"/>
      <c r="F87" s="59" t="s">
        <v>745</v>
      </c>
      <c r="G87" s="244"/>
      <c r="H87" s="239">
        <f t="shared" si="0"/>
        <v>0</v>
      </c>
      <c r="I87" s="239">
        <f>SUM(I89:I90)</f>
        <v>0</v>
      </c>
      <c r="J87" s="239">
        <f>SUM(J89:J90)</f>
        <v>0</v>
      </c>
    </row>
    <row r="88" spans="1:10" ht="36" hidden="1">
      <c r="A88" s="185"/>
      <c r="B88" s="146"/>
      <c r="C88" s="243"/>
      <c r="D88" s="243"/>
      <c r="E88" s="243"/>
      <c r="F88" s="59" t="s">
        <v>606</v>
      </c>
      <c r="G88" s="244"/>
      <c r="H88" s="239">
        <f t="shared" si="0"/>
        <v>0</v>
      </c>
      <c r="I88" s="239"/>
      <c r="J88" s="239"/>
    </row>
    <row r="89" spans="1:10" hidden="1">
      <c r="A89" s="185"/>
      <c r="B89" s="146"/>
      <c r="C89" s="243"/>
      <c r="D89" s="243"/>
      <c r="E89" s="243"/>
      <c r="F89" s="59" t="s">
        <v>607</v>
      </c>
      <c r="G89" s="244"/>
      <c r="H89" s="239">
        <f t="shared" si="0"/>
        <v>0</v>
      </c>
      <c r="I89" s="239"/>
      <c r="J89" s="239"/>
    </row>
    <row r="90" spans="1:10" hidden="1">
      <c r="A90" s="185"/>
      <c r="B90" s="146"/>
      <c r="C90" s="243"/>
      <c r="D90" s="243"/>
      <c r="E90" s="243"/>
      <c r="F90" s="59" t="s">
        <v>607</v>
      </c>
      <c r="G90" s="244"/>
      <c r="H90" s="239">
        <f t="shared" si="0"/>
        <v>0</v>
      </c>
      <c r="I90" s="239"/>
      <c r="J90" s="239"/>
    </row>
    <row r="91" spans="1:10" ht="36" hidden="1" customHeight="1">
      <c r="A91" s="185">
        <v>2180</v>
      </c>
      <c r="B91" s="240" t="s">
        <v>662</v>
      </c>
      <c r="C91" s="241">
        <v>8</v>
      </c>
      <c r="D91" s="241">
        <v>0</v>
      </c>
      <c r="E91" s="241"/>
      <c r="F91" s="60" t="s">
        <v>346</v>
      </c>
      <c r="G91" s="60" t="s">
        <v>917</v>
      </c>
      <c r="H91" s="239">
        <f t="shared" ref="H91:H142" si="3">SUM(I91:J91)</f>
        <v>0</v>
      </c>
      <c r="I91" s="239">
        <f>SUM(I92+I95)</f>
        <v>0</v>
      </c>
      <c r="J91" s="239">
        <f>SUM(J92+J95)</f>
        <v>0</v>
      </c>
    </row>
    <row r="92" spans="1:10" ht="409.5" hidden="1">
      <c r="A92" s="185">
        <v>2181</v>
      </c>
      <c r="B92" s="146" t="s">
        <v>662</v>
      </c>
      <c r="C92" s="243">
        <v>8</v>
      </c>
      <c r="D92" s="243">
        <v>1</v>
      </c>
      <c r="E92" s="243"/>
      <c r="F92" s="59" t="s">
        <v>346</v>
      </c>
      <c r="G92" s="214" t="s">
        <v>918</v>
      </c>
      <c r="H92" s="239">
        <f t="shared" si="3"/>
        <v>0</v>
      </c>
      <c r="I92" s="239">
        <f>SUM(I93:I94)</f>
        <v>0</v>
      </c>
      <c r="J92" s="239">
        <f>SUM(J93:J94)</f>
        <v>0</v>
      </c>
    </row>
    <row r="93" spans="1:10" hidden="1">
      <c r="A93" s="185">
        <v>2182</v>
      </c>
      <c r="B93" s="146" t="s">
        <v>662</v>
      </c>
      <c r="C93" s="243">
        <v>8</v>
      </c>
      <c r="D93" s="243">
        <v>1</v>
      </c>
      <c r="E93" s="243"/>
      <c r="F93" s="59" t="s">
        <v>536</v>
      </c>
      <c r="G93" s="214"/>
      <c r="H93" s="239">
        <f t="shared" si="3"/>
        <v>0</v>
      </c>
      <c r="I93" s="239"/>
      <c r="J93" s="239"/>
    </row>
    <row r="94" spans="1:10" ht="14.25" hidden="1" customHeight="1">
      <c r="A94" s="185">
        <v>2183</v>
      </c>
      <c r="B94" s="146" t="s">
        <v>662</v>
      </c>
      <c r="C94" s="243">
        <v>8</v>
      </c>
      <c r="D94" s="243">
        <v>1</v>
      </c>
      <c r="E94" s="243"/>
      <c r="F94" s="59" t="s">
        <v>537</v>
      </c>
      <c r="G94" s="214"/>
      <c r="H94" s="239">
        <f t="shared" si="3"/>
        <v>0</v>
      </c>
      <c r="I94" s="239"/>
      <c r="J94" s="239"/>
    </row>
    <row r="95" spans="1:10" ht="24" hidden="1">
      <c r="A95" s="185">
        <v>2184</v>
      </c>
      <c r="B95" s="146" t="s">
        <v>662</v>
      </c>
      <c r="C95" s="243">
        <v>8</v>
      </c>
      <c r="D95" s="243">
        <v>1</v>
      </c>
      <c r="E95" s="243"/>
      <c r="F95" s="59" t="s">
        <v>542</v>
      </c>
      <c r="G95" s="214"/>
      <c r="H95" s="239">
        <f t="shared" si="3"/>
        <v>0</v>
      </c>
      <c r="I95" s="239">
        <f>SUM(I97:I98)</f>
        <v>0</v>
      </c>
      <c r="J95" s="239">
        <f>SUM(J97:J98)</f>
        <v>0</v>
      </c>
    </row>
    <row r="96" spans="1:10" ht="36" hidden="1">
      <c r="A96" s="185"/>
      <c r="B96" s="146"/>
      <c r="C96" s="243"/>
      <c r="D96" s="243"/>
      <c r="E96" s="243"/>
      <c r="F96" s="59" t="s">
        <v>606</v>
      </c>
      <c r="G96" s="244"/>
      <c r="H96" s="239">
        <f t="shared" si="3"/>
        <v>0</v>
      </c>
      <c r="I96" s="239"/>
      <c r="J96" s="239"/>
    </row>
    <row r="97" spans="1:10" hidden="1">
      <c r="A97" s="185"/>
      <c r="B97" s="146"/>
      <c r="C97" s="243"/>
      <c r="D97" s="243"/>
      <c r="E97" s="243"/>
      <c r="F97" s="59" t="s">
        <v>607</v>
      </c>
      <c r="G97" s="244"/>
      <c r="H97" s="239">
        <f t="shared" si="3"/>
        <v>0</v>
      </c>
      <c r="I97" s="239"/>
      <c r="J97" s="239"/>
    </row>
    <row r="98" spans="1:10" hidden="1">
      <c r="A98" s="185"/>
      <c r="B98" s="146"/>
      <c r="C98" s="243"/>
      <c r="D98" s="243"/>
      <c r="E98" s="243"/>
      <c r="F98" s="59" t="s">
        <v>607</v>
      </c>
      <c r="G98" s="244"/>
      <c r="H98" s="239">
        <f t="shared" si="3"/>
        <v>0</v>
      </c>
      <c r="I98" s="239"/>
      <c r="J98" s="239"/>
    </row>
    <row r="99" spans="1:10" hidden="1">
      <c r="A99" s="185">
        <v>2185</v>
      </c>
      <c r="B99" s="146" t="s">
        <v>709</v>
      </c>
      <c r="C99" s="243">
        <v>8</v>
      </c>
      <c r="D99" s="243">
        <v>1</v>
      </c>
      <c r="E99" s="243"/>
      <c r="F99" s="59"/>
      <c r="G99" s="214"/>
      <c r="H99" s="239">
        <f t="shared" si="3"/>
        <v>0</v>
      </c>
      <c r="I99" s="239"/>
      <c r="J99" s="239"/>
    </row>
    <row r="100" spans="1:10" s="38" customFormat="1" ht="15.75" hidden="1" customHeight="1">
      <c r="A100" s="176">
        <v>2200</v>
      </c>
      <c r="B100" s="240" t="s">
        <v>663</v>
      </c>
      <c r="C100" s="241">
        <v>0</v>
      </c>
      <c r="D100" s="241">
        <v>0</v>
      </c>
      <c r="E100" s="241"/>
      <c r="F100" s="139" t="s">
        <v>1029</v>
      </c>
      <c r="G100" s="73" t="s">
        <v>919</v>
      </c>
      <c r="H100" s="239">
        <f t="shared" si="3"/>
        <v>0</v>
      </c>
      <c r="I100" s="239">
        <f>SUM(I101,I106,I111,I116,I118)</f>
        <v>0</v>
      </c>
      <c r="J100" s="239">
        <f>SUM(J101,J106,J111,J116,J118)</f>
        <v>0</v>
      </c>
    </row>
    <row r="101" spans="1:10" ht="180" hidden="1">
      <c r="A101" s="185">
        <v>2210</v>
      </c>
      <c r="B101" s="240" t="s">
        <v>663</v>
      </c>
      <c r="C101" s="243">
        <v>1</v>
      </c>
      <c r="D101" s="243">
        <v>0</v>
      </c>
      <c r="E101" s="243"/>
      <c r="F101" s="60" t="s">
        <v>347</v>
      </c>
      <c r="G101" s="249" t="s">
        <v>920</v>
      </c>
      <c r="H101" s="239">
        <f t="shared" si="3"/>
        <v>0</v>
      </c>
      <c r="I101" s="239">
        <f>SUM(I102)</f>
        <v>0</v>
      </c>
      <c r="J101" s="239">
        <f>SUM(J102)</f>
        <v>0</v>
      </c>
    </row>
    <row r="102" spans="1:10" ht="180" hidden="1">
      <c r="A102" s="185">
        <v>2211</v>
      </c>
      <c r="B102" s="146" t="s">
        <v>663</v>
      </c>
      <c r="C102" s="243">
        <v>1</v>
      </c>
      <c r="D102" s="243">
        <v>1</v>
      </c>
      <c r="E102" s="243"/>
      <c r="F102" s="59" t="s">
        <v>921</v>
      </c>
      <c r="G102" s="214" t="s">
        <v>922</v>
      </c>
      <c r="H102" s="239">
        <f t="shared" si="3"/>
        <v>0</v>
      </c>
      <c r="I102" s="239">
        <f>SUM(I104:I105)</f>
        <v>0</v>
      </c>
      <c r="J102" s="239">
        <f>SUM(J104:J105)</f>
        <v>0</v>
      </c>
    </row>
    <row r="103" spans="1:10" ht="36" hidden="1">
      <c r="A103" s="185"/>
      <c r="B103" s="146"/>
      <c r="C103" s="243"/>
      <c r="D103" s="243"/>
      <c r="E103" s="243"/>
      <c r="F103" s="59" t="s">
        <v>606</v>
      </c>
      <c r="G103" s="244"/>
      <c r="H103" s="239">
        <f t="shared" si="3"/>
        <v>0</v>
      </c>
      <c r="I103" s="239"/>
      <c r="J103" s="239"/>
    </row>
    <row r="104" spans="1:10" hidden="1">
      <c r="A104" s="185"/>
      <c r="B104" s="146"/>
      <c r="C104" s="243"/>
      <c r="D104" s="243"/>
      <c r="E104" s="243"/>
      <c r="F104" s="59" t="s">
        <v>607</v>
      </c>
      <c r="G104" s="244"/>
      <c r="H104" s="239">
        <f t="shared" si="3"/>
        <v>0</v>
      </c>
      <c r="I104" s="239"/>
      <c r="J104" s="239"/>
    </row>
    <row r="105" spans="1:10" hidden="1">
      <c r="A105" s="185"/>
      <c r="B105" s="146"/>
      <c r="C105" s="243"/>
      <c r="D105" s="243"/>
      <c r="E105" s="243"/>
      <c r="F105" s="59" t="s">
        <v>607</v>
      </c>
      <c r="G105" s="244"/>
      <c r="H105" s="239">
        <f t="shared" si="3"/>
        <v>0</v>
      </c>
      <c r="I105" s="239"/>
      <c r="J105" s="239"/>
    </row>
    <row r="106" spans="1:10" ht="144" hidden="1">
      <c r="A106" s="185">
        <v>2220</v>
      </c>
      <c r="B106" s="240" t="s">
        <v>663</v>
      </c>
      <c r="C106" s="241">
        <v>2</v>
      </c>
      <c r="D106" s="241">
        <v>0</v>
      </c>
      <c r="E106" s="241"/>
      <c r="F106" s="60" t="s">
        <v>348</v>
      </c>
      <c r="G106" s="249" t="s">
        <v>923</v>
      </c>
      <c r="H106" s="239">
        <f t="shared" si="3"/>
        <v>0</v>
      </c>
      <c r="I106" s="239">
        <f>SUM(I107)</f>
        <v>0</v>
      </c>
      <c r="J106" s="239">
        <f>SUM(J107)</f>
        <v>0</v>
      </c>
    </row>
    <row r="107" spans="1:10" ht="144" hidden="1">
      <c r="A107" s="185">
        <v>2221</v>
      </c>
      <c r="B107" s="146" t="s">
        <v>663</v>
      </c>
      <c r="C107" s="243">
        <v>2</v>
      </c>
      <c r="D107" s="243">
        <v>1</v>
      </c>
      <c r="E107" s="243"/>
      <c r="F107" s="59" t="s">
        <v>924</v>
      </c>
      <c r="G107" s="214" t="s">
        <v>925</v>
      </c>
      <c r="H107" s="239">
        <f t="shared" si="3"/>
        <v>0</v>
      </c>
      <c r="I107" s="239">
        <f>SUM(I109:I110)</f>
        <v>0</v>
      </c>
      <c r="J107" s="239">
        <f>SUM(J109:J110)</f>
        <v>0</v>
      </c>
    </row>
    <row r="108" spans="1:10" ht="36" hidden="1">
      <c r="A108" s="185"/>
      <c r="B108" s="146"/>
      <c r="C108" s="243"/>
      <c r="D108" s="243"/>
      <c r="E108" s="243"/>
      <c r="F108" s="59" t="s">
        <v>606</v>
      </c>
      <c r="G108" s="244"/>
      <c r="H108" s="239">
        <f t="shared" si="3"/>
        <v>0</v>
      </c>
      <c r="I108" s="239"/>
      <c r="J108" s="239"/>
    </row>
    <row r="109" spans="1:10" hidden="1">
      <c r="A109" s="185"/>
      <c r="B109" s="146"/>
      <c r="C109" s="243"/>
      <c r="D109" s="243"/>
      <c r="E109" s="243"/>
      <c r="F109" s="59" t="s">
        <v>607</v>
      </c>
      <c r="G109" s="244"/>
      <c r="H109" s="239">
        <f t="shared" si="3"/>
        <v>0</v>
      </c>
      <c r="I109" s="239"/>
      <c r="J109" s="239"/>
    </row>
    <row r="110" spans="1:10" hidden="1">
      <c r="A110" s="185"/>
      <c r="B110" s="146"/>
      <c r="C110" s="243"/>
      <c r="D110" s="243"/>
      <c r="E110" s="243"/>
      <c r="F110" s="59" t="s">
        <v>607</v>
      </c>
      <c r="G110" s="244"/>
      <c r="H110" s="239">
        <f t="shared" si="3"/>
        <v>0</v>
      </c>
      <c r="I110" s="239"/>
      <c r="J110" s="239"/>
    </row>
    <row r="111" spans="1:10" ht="216" hidden="1">
      <c r="A111" s="185">
        <v>2230</v>
      </c>
      <c r="B111" s="240" t="s">
        <v>663</v>
      </c>
      <c r="C111" s="243">
        <v>3</v>
      </c>
      <c r="D111" s="243">
        <v>0</v>
      </c>
      <c r="E111" s="243"/>
      <c r="F111" s="60" t="s">
        <v>349</v>
      </c>
      <c r="G111" s="249" t="s">
        <v>926</v>
      </c>
      <c r="H111" s="239">
        <f t="shared" si="3"/>
        <v>0</v>
      </c>
      <c r="I111" s="239">
        <f>SUM(I112)</f>
        <v>0</v>
      </c>
      <c r="J111" s="239">
        <f>SUM(J112)</f>
        <v>0</v>
      </c>
    </row>
    <row r="112" spans="1:10" ht="216" hidden="1">
      <c r="A112" s="185">
        <v>2231</v>
      </c>
      <c r="B112" s="146" t="s">
        <v>663</v>
      </c>
      <c r="C112" s="243">
        <v>3</v>
      </c>
      <c r="D112" s="243">
        <v>1</v>
      </c>
      <c r="E112" s="243"/>
      <c r="F112" s="59" t="s">
        <v>927</v>
      </c>
      <c r="G112" s="214" t="s">
        <v>928</v>
      </c>
      <c r="H112" s="239">
        <f t="shared" si="3"/>
        <v>0</v>
      </c>
      <c r="I112" s="239">
        <f>SUM(I114:I115)</f>
        <v>0</v>
      </c>
      <c r="J112" s="239">
        <f>SUM(J114:J115)</f>
        <v>0</v>
      </c>
    </row>
    <row r="113" spans="1:10" ht="36" hidden="1">
      <c r="A113" s="185"/>
      <c r="B113" s="146"/>
      <c r="C113" s="243"/>
      <c r="D113" s="243"/>
      <c r="E113" s="243"/>
      <c r="F113" s="59" t="s">
        <v>606</v>
      </c>
      <c r="G113" s="244"/>
      <c r="H113" s="239">
        <f t="shared" si="3"/>
        <v>0</v>
      </c>
      <c r="I113" s="239"/>
      <c r="J113" s="239"/>
    </row>
    <row r="114" spans="1:10" hidden="1">
      <c r="A114" s="185"/>
      <c r="B114" s="146"/>
      <c r="C114" s="243"/>
      <c r="D114" s="243"/>
      <c r="E114" s="243"/>
      <c r="F114" s="59" t="s">
        <v>607</v>
      </c>
      <c r="G114" s="244"/>
      <c r="H114" s="239">
        <f t="shared" si="3"/>
        <v>0</v>
      </c>
      <c r="I114" s="239"/>
      <c r="J114" s="239"/>
    </row>
    <row r="115" spans="1:10" hidden="1">
      <c r="A115" s="185"/>
      <c r="B115" s="146"/>
      <c r="C115" s="243"/>
      <c r="D115" s="243"/>
      <c r="E115" s="243"/>
      <c r="F115" s="59" t="s">
        <v>607</v>
      </c>
      <c r="G115" s="244"/>
      <c r="H115" s="239">
        <f t="shared" si="3"/>
        <v>0</v>
      </c>
      <c r="I115" s="239"/>
      <c r="J115" s="239"/>
    </row>
    <row r="116" spans="1:10" ht="26.25" hidden="1" customHeight="1">
      <c r="A116" s="185">
        <v>2240</v>
      </c>
      <c r="B116" s="240" t="s">
        <v>663</v>
      </c>
      <c r="C116" s="241">
        <v>4</v>
      </c>
      <c r="D116" s="241">
        <v>0</v>
      </c>
      <c r="E116" s="241"/>
      <c r="F116" s="60" t="s">
        <v>354</v>
      </c>
      <c r="G116" s="60" t="s">
        <v>929</v>
      </c>
      <c r="H116" s="239">
        <f t="shared" si="3"/>
        <v>0</v>
      </c>
      <c r="I116" s="239">
        <f>SUM(I117)</f>
        <v>0</v>
      </c>
      <c r="J116" s="239">
        <f>SUM(J117)</f>
        <v>0</v>
      </c>
    </row>
    <row r="117" spans="1:10" ht="120" hidden="1">
      <c r="A117" s="185">
        <v>2241</v>
      </c>
      <c r="B117" s="146" t="s">
        <v>663</v>
      </c>
      <c r="C117" s="243">
        <v>4</v>
      </c>
      <c r="D117" s="243">
        <v>1</v>
      </c>
      <c r="E117" s="243"/>
      <c r="F117" s="59" t="s">
        <v>354</v>
      </c>
      <c r="G117" s="214" t="s">
        <v>929</v>
      </c>
      <c r="H117" s="239">
        <f t="shared" si="3"/>
        <v>0</v>
      </c>
      <c r="I117" s="239"/>
      <c r="J117" s="239"/>
    </row>
    <row r="118" spans="1:10" ht="348" hidden="1">
      <c r="A118" s="185">
        <v>2250</v>
      </c>
      <c r="B118" s="240" t="s">
        <v>663</v>
      </c>
      <c r="C118" s="241">
        <v>5</v>
      </c>
      <c r="D118" s="241">
        <v>0</v>
      </c>
      <c r="E118" s="241"/>
      <c r="F118" s="60" t="s">
        <v>355</v>
      </c>
      <c r="G118" s="60" t="s">
        <v>931</v>
      </c>
      <c r="H118" s="239">
        <f t="shared" si="3"/>
        <v>0</v>
      </c>
      <c r="I118" s="239">
        <f>SUM(I119)</f>
        <v>0</v>
      </c>
      <c r="J118" s="239">
        <f>SUM(J119)</f>
        <v>0</v>
      </c>
    </row>
    <row r="119" spans="1:10" ht="348" hidden="1">
      <c r="A119" s="185">
        <v>2251</v>
      </c>
      <c r="B119" s="146" t="s">
        <v>663</v>
      </c>
      <c r="C119" s="243">
        <v>5</v>
      </c>
      <c r="D119" s="243">
        <v>1</v>
      </c>
      <c r="E119" s="243"/>
      <c r="F119" s="59" t="s">
        <v>930</v>
      </c>
      <c r="G119" s="214" t="s">
        <v>932</v>
      </c>
      <c r="H119" s="239">
        <f t="shared" si="3"/>
        <v>0</v>
      </c>
      <c r="I119" s="239">
        <f>SUM(I121:I122)</f>
        <v>0</v>
      </c>
      <c r="J119" s="239">
        <f>SUM(J121:J122)</f>
        <v>0</v>
      </c>
    </row>
    <row r="120" spans="1:10" ht="36" hidden="1">
      <c r="A120" s="185"/>
      <c r="B120" s="146"/>
      <c r="C120" s="243"/>
      <c r="D120" s="243"/>
      <c r="E120" s="243"/>
      <c r="F120" s="59" t="s">
        <v>606</v>
      </c>
      <c r="G120" s="244"/>
      <c r="H120" s="239">
        <f t="shared" si="3"/>
        <v>0</v>
      </c>
      <c r="I120" s="239"/>
      <c r="J120" s="239"/>
    </row>
    <row r="121" spans="1:10" hidden="1">
      <c r="A121" s="185"/>
      <c r="B121" s="146"/>
      <c r="C121" s="243"/>
      <c r="D121" s="243"/>
      <c r="E121" s="243"/>
      <c r="F121" s="59" t="s">
        <v>607</v>
      </c>
      <c r="G121" s="244"/>
      <c r="H121" s="239">
        <f t="shared" si="3"/>
        <v>0</v>
      </c>
      <c r="I121" s="239"/>
      <c r="J121" s="239"/>
    </row>
    <row r="122" spans="1:10" hidden="1">
      <c r="A122" s="185"/>
      <c r="B122" s="146"/>
      <c r="C122" s="243"/>
      <c r="D122" s="243"/>
      <c r="E122" s="243"/>
      <c r="F122" s="59" t="s">
        <v>607</v>
      </c>
      <c r="G122" s="244"/>
      <c r="H122" s="239">
        <f t="shared" si="3"/>
        <v>0</v>
      </c>
      <c r="I122" s="239"/>
      <c r="J122" s="239"/>
    </row>
    <row r="123" spans="1:10" s="38" customFormat="1" ht="23.25" hidden="1" customHeight="1">
      <c r="A123" s="176">
        <v>2300</v>
      </c>
      <c r="B123" s="240" t="s">
        <v>664</v>
      </c>
      <c r="C123" s="241">
        <v>0</v>
      </c>
      <c r="D123" s="241">
        <v>0</v>
      </c>
      <c r="E123" s="241"/>
      <c r="F123" s="139" t="s">
        <v>1030</v>
      </c>
      <c r="G123" s="73" t="s">
        <v>933</v>
      </c>
      <c r="H123" s="239">
        <f t="shared" si="3"/>
        <v>0</v>
      </c>
      <c r="I123" s="239">
        <f>SUM(I124,I137,I142,I151,I156,I161,I166)</f>
        <v>0</v>
      </c>
      <c r="J123" s="239">
        <f>SUM(J124,J137,J142,J151,J156,J161,J166)</f>
        <v>0</v>
      </c>
    </row>
    <row r="124" spans="1:10" ht="168" hidden="1">
      <c r="A124" s="185">
        <v>2310</v>
      </c>
      <c r="B124" s="240" t="s">
        <v>664</v>
      </c>
      <c r="C124" s="241">
        <v>1</v>
      </c>
      <c r="D124" s="241">
        <v>0</v>
      </c>
      <c r="E124" s="241"/>
      <c r="F124" s="60" t="s">
        <v>356</v>
      </c>
      <c r="G124" s="60" t="s">
        <v>935</v>
      </c>
      <c r="H124" s="239">
        <f t="shared" si="3"/>
        <v>0</v>
      </c>
      <c r="I124" s="239">
        <f>SUM(I125+I129+I133)</f>
        <v>0</v>
      </c>
      <c r="J124" s="239">
        <f>SUM(J125+J129+J133)</f>
        <v>0</v>
      </c>
    </row>
    <row r="125" spans="1:10" ht="168" hidden="1">
      <c r="A125" s="185">
        <v>2311</v>
      </c>
      <c r="B125" s="146" t="s">
        <v>664</v>
      </c>
      <c r="C125" s="243">
        <v>1</v>
      </c>
      <c r="D125" s="243">
        <v>1</v>
      </c>
      <c r="E125" s="243"/>
      <c r="F125" s="59" t="s">
        <v>934</v>
      </c>
      <c r="G125" s="214" t="s">
        <v>936</v>
      </c>
      <c r="H125" s="239">
        <f t="shared" si="3"/>
        <v>0</v>
      </c>
      <c r="I125" s="239">
        <f>SUM(I127:I128)</f>
        <v>0</v>
      </c>
      <c r="J125" s="239">
        <f>SUM(J127:J128)</f>
        <v>0</v>
      </c>
    </row>
    <row r="126" spans="1:10" ht="36" hidden="1">
      <c r="A126" s="185"/>
      <c r="B126" s="146"/>
      <c r="C126" s="243"/>
      <c r="D126" s="243"/>
      <c r="E126" s="243"/>
      <c r="F126" s="59" t="s">
        <v>606</v>
      </c>
      <c r="G126" s="244"/>
      <c r="H126" s="239">
        <f t="shared" si="3"/>
        <v>0</v>
      </c>
      <c r="I126" s="239"/>
      <c r="J126" s="239"/>
    </row>
    <row r="127" spans="1:10" hidden="1">
      <c r="A127" s="185"/>
      <c r="B127" s="146"/>
      <c r="C127" s="243"/>
      <c r="D127" s="243"/>
      <c r="E127" s="243"/>
      <c r="F127" s="59" t="s">
        <v>607</v>
      </c>
      <c r="G127" s="244"/>
      <c r="H127" s="239">
        <f t="shared" si="3"/>
        <v>0</v>
      </c>
      <c r="I127" s="239"/>
      <c r="J127" s="239"/>
    </row>
    <row r="128" spans="1:10" hidden="1">
      <c r="A128" s="185"/>
      <c r="B128" s="146"/>
      <c r="C128" s="243"/>
      <c r="D128" s="243"/>
      <c r="E128" s="243"/>
      <c r="F128" s="59" t="s">
        <v>607</v>
      </c>
      <c r="G128" s="244"/>
      <c r="H128" s="239">
        <f t="shared" si="3"/>
        <v>0</v>
      </c>
      <c r="I128" s="239"/>
      <c r="J128" s="239"/>
    </row>
    <row r="129" spans="1:10" hidden="1">
      <c r="A129" s="185">
        <v>2312</v>
      </c>
      <c r="B129" s="146" t="s">
        <v>664</v>
      </c>
      <c r="C129" s="243">
        <v>1</v>
      </c>
      <c r="D129" s="243">
        <v>2</v>
      </c>
      <c r="E129" s="243"/>
      <c r="F129" s="59" t="s">
        <v>438</v>
      </c>
      <c r="G129" s="214"/>
      <c r="H129" s="239">
        <f t="shared" si="3"/>
        <v>0</v>
      </c>
      <c r="I129" s="239">
        <f>SUM(I131:I132)</f>
        <v>0</v>
      </c>
      <c r="J129" s="239">
        <f>SUM(J131:J132)</f>
        <v>0</v>
      </c>
    </row>
    <row r="130" spans="1:10" ht="36" hidden="1">
      <c r="A130" s="185"/>
      <c r="B130" s="146"/>
      <c r="C130" s="243"/>
      <c r="D130" s="243"/>
      <c r="E130" s="243"/>
      <c r="F130" s="59" t="s">
        <v>606</v>
      </c>
      <c r="G130" s="244"/>
      <c r="H130" s="239">
        <f t="shared" si="3"/>
        <v>0</v>
      </c>
      <c r="I130" s="239"/>
      <c r="J130" s="239"/>
    </row>
    <row r="131" spans="1:10" hidden="1">
      <c r="A131" s="185"/>
      <c r="B131" s="146"/>
      <c r="C131" s="243"/>
      <c r="D131" s="243"/>
      <c r="E131" s="243"/>
      <c r="F131" s="59" t="s">
        <v>607</v>
      </c>
      <c r="G131" s="244"/>
      <c r="H131" s="239">
        <f t="shared" si="3"/>
        <v>0</v>
      </c>
      <c r="I131" s="239"/>
      <c r="J131" s="239"/>
    </row>
    <row r="132" spans="1:10" hidden="1">
      <c r="A132" s="185"/>
      <c r="B132" s="146"/>
      <c r="C132" s="243"/>
      <c r="D132" s="243"/>
      <c r="E132" s="243"/>
      <c r="F132" s="59" t="s">
        <v>607</v>
      </c>
      <c r="G132" s="244"/>
      <c r="H132" s="239">
        <f t="shared" si="3"/>
        <v>0</v>
      </c>
      <c r="I132" s="239"/>
      <c r="J132" s="239"/>
    </row>
    <row r="133" spans="1:10" hidden="1">
      <c r="A133" s="185">
        <v>2313</v>
      </c>
      <c r="B133" s="146" t="s">
        <v>664</v>
      </c>
      <c r="C133" s="243">
        <v>1</v>
      </c>
      <c r="D133" s="243">
        <v>3</v>
      </c>
      <c r="E133" s="243"/>
      <c r="F133" s="59" t="s">
        <v>439</v>
      </c>
      <c r="G133" s="214"/>
      <c r="H133" s="239">
        <f t="shared" si="3"/>
        <v>0</v>
      </c>
      <c r="I133" s="239">
        <f>SUM(I135:I136)</f>
        <v>0</v>
      </c>
      <c r="J133" s="239">
        <f>SUM(J135:J136)</f>
        <v>0</v>
      </c>
    </row>
    <row r="134" spans="1:10" ht="36" hidden="1">
      <c r="A134" s="185"/>
      <c r="B134" s="146"/>
      <c r="C134" s="243"/>
      <c r="D134" s="243"/>
      <c r="E134" s="243"/>
      <c r="F134" s="59" t="s">
        <v>606</v>
      </c>
      <c r="G134" s="244"/>
      <c r="H134" s="239">
        <f t="shared" si="3"/>
        <v>0</v>
      </c>
      <c r="I134" s="239"/>
      <c r="J134" s="239"/>
    </row>
    <row r="135" spans="1:10" hidden="1">
      <c r="A135" s="185"/>
      <c r="B135" s="146"/>
      <c r="C135" s="243"/>
      <c r="D135" s="243"/>
      <c r="E135" s="243"/>
      <c r="F135" s="59" t="s">
        <v>607</v>
      </c>
      <c r="G135" s="244"/>
      <c r="H135" s="239">
        <f t="shared" si="3"/>
        <v>0</v>
      </c>
      <c r="I135" s="239"/>
      <c r="J135" s="239"/>
    </row>
    <row r="136" spans="1:10" hidden="1">
      <c r="A136" s="185"/>
      <c r="B136" s="146"/>
      <c r="C136" s="243"/>
      <c r="D136" s="243"/>
      <c r="E136" s="243"/>
      <c r="F136" s="59" t="s">
        <v>607</v>
      </c>
      <c r="G136" s="244"/>
      <c r="H136" s="239">
        <f t="shared" si="3"/>
        <v>0</v>
      </c>
      <c r="I136" s="239"/>
      <c r="J136" s="239"/>
    </row>
    <row r="137" spans="1:10" ht="264" hidden="1">
      <c r="A137" s="185">
        <v>2320</v>
      </c>
      <c r="B137" s="240" t="s">
        <v>664</v>
      </c>
      <c r="C137" s="241">
        <v>2</v>
      </c>
      <c r="D137" s="241">
        <v>0</v>
      </c>
      <c r="E137" s="241"/>
      <c r="F137" s="60" t="s">
        <v>357</v>
      </c>
      <c r="G137" s="60" t="s">
        <v>937</v>
      </c>
      <c r="H137" s="239">
        <f t="shared" si="3"/>
        <v>0</v>
      </c>
      <c r="I137" s="239">
        <f>SUM(I138)</f>
        <v>0</v>
      </c>
      <c r="J137" s="239">
        <f>SUM(J138)</f>
        <v>0</v>
      </c>
    </row>
    <row r="138" spans="1:10" ht="264" hidden="1">
      <c r="A138" s="185">
        <v>2321</v>
      </c>
      <c r="B138" s="146" t="s">
        <v>664</v>
      </c>
      <c r="C138" s="243">
        <v>2</v>
      </c>
      <c r="D138" s="243">
        <v>1</v>
      </c>
      <c r="E138" s="243"/>
      <c r="F138" s="59" t="s">
        <v>440</v>
      </c>
      <c r="G138" s="214" t="s">
        <v>938</v>
      </c>
      <c r="H138" s="239">
        <f t="shared" si="3"/>
        <v>0</v>
      </c>
      <c r="I138" s="239">
        <f>SUM(I140:I141)</f>
        <v>0</v>
      </c>
      <c r="J138" s="239">
        <f>SUM(J140:J141)</f>
        <v>0</v>
      </c>
    </row>
    <row r="139" spans="1:10" ht="36" hidden="1">
      <c r="A139" s="185"/>
      <c r="B139" s="146"/>
      <c r="C139" s="243"/>
      <c r="D139" s="243"/>
      <c r="E139" s="243"/>
      <c r="F139" s="59" t="s">
        <v>606</v>
      </c>
      <c r="G139" s="244"/>
      <c r="H139" s="239">
        <f t="shared" si="3"/>
        <v>0</v>
      </c>
      <c r="I139" s="239"/>
      <c r="J139" s="239"/>
    </row>
    <row r="140" spans="1:10" hidden="1">
      <c r="A140" s="185"/>
      <c r="B140" s="146"/>
      <c r="C140" s="243"/>
      <c r="D140" s="243"/>
      <c r="E140" s="243"/>
      <c r="F140" s="59" t="s">
        <v>607</v>
      </c>
      <c r="G140" s="244"/>
      <c r="H140" s="239">
        <f t="shared" si="3"/>
        <v>0</v>
      </c>
      <c r="I140" s="239"/>
      <c r="J140" s="239"/>
    </row>
    <row r="141" spans="1:10" hidden="1">
      <c r="A141" s="185"/>
      <c r="B141" s="146"/>
      <c r="C141" s="243"/>
      <c r="D141" s="243"/>
      <c r="E141" s="243"/>
      <c r="F141" s="59" t="s">
        <v>607</v>
      </c>
      <c r="G141" s="244"/>
      <c r="H141" s="239">
        <f t="shared" si="3"/>
        <v>0</v>
      </c>
      <c r="I141" s="239"/>
      <c r="J141" s="239"/>
    </row>
    <row r="142" spans="1:10" ht="108" hidden="1">
      <c r="A142" s="185">
        <v>2330</v>
      </c>
      <c r="B142" s="240" t="s">
        <v>664</v>
      </c>
      <c r="C142" s="241">
        <v>3</v>
      </c>
      <c r="D142" s="241">
        <v>0</v>
      </c>
      <c r="E142" s="241"/>
      <c r="F142" s="60" t="s">
        <v>358</v>
      </c>
      <c r="G142" s="60" t="s">
        <v>939</v>
      </c>
      <c r="H142" s="239">
        <f t="shared" si="3"/>
        <v>0</v>
      </c>
      <c r="I142" s="239">
        <f>SUM(I143+I147)</f>
        <v>0</v>
      </c>
      <c r="J142" s="239">
        <f>SUM(J143)</f>
        <v>0</v>
      </c>
    </row>
    <row r="143" spans="1:10" ht="108" hidden="1">
      <c r="A143" s="185">
        <v>2331</v>
      </c>
      <c r="B143" s="146" t="s">
        <v>664</v>
      </c>
      <c r="C143" s="243">
        <v>3</v>
      </c>
      <c r="D143" s="243">
        <v>1</v>
      </c>
      <c r="E143" s="243"/>
      <c r="F143" s="59" t="s">
        <v>940</v>
      </c>
      <c r="G143" s="214" t="s">
        <v>941</v>
      </c>
      <c r="H143" s="239">
        <f t="shared" ref="H143:H221" si="4">SUM(I143:J143)</f>
        <v>0</v>
      </c>
      <c r="I143" s="239">
        <f>SUM(I145:I146)</f>
        <v>0</v>
      </c>
      <c r="J143" s="239">
        <f>SUM(J145:J146)</f>
        <v>0</v>
      </c>
    </row>
    <row r="144" spans="1:10" ht="36" hidden="1">
      <c r="A144" s="185"/>
      <c r="B144" s="146"/>
      <c r="C144" s="243"/>
      <c r="D144" s="243"/>
      <c r="E144" s="243"/>
      <c r="F144" s="59" t="s">
        <v>606</v>
      </c>
      <c r="G144" s="244"/>
      <c r="H144" s="239">
        <f t="shared" si="4"/>
        <v>0</v>
      </c>
      <c r="I144" s="239"/>
      <c r="J144" s="239"/>
    </row>
    <row r="145" spans="1:10" hidden="1">
      <c r="A145" s="185"/>
      <c r="B145" s="146"/>
      <c r="C145" s="243"/>
      <c r="D145" s="243"/>
      <c r="E145" s="243"/>
      <c r="F145" s="59" t="s">
        <v>607</v>
      </c>
      <c r="G145" s="244"/>
      <c r="H145" s="239">
        <f t="shared" si="4"/>
        <v>0</v>
      </c>
      <c r="I145" s="239"/>
      <c r="J145" s="239"/>
    </row>
    <row r="146" spans="1:10" hidden="1">
      <c r="A146" s="185"/>
      <c r="B146" s="146"/>
      <c r="C146" s="243"/>
      <c r="D146" s="243"/>
      <c r="E146" s="243"/>
      <c r="F146" s="59" t="s">
        <v>607</v>
      </c>
      <c r="G146" s="244"/>
      <c r="H146" s="239">
        <f t="shared" si="4"/>
        <v>0</v>
      </c>
      <c r="I146" s="239"/>
      <c r="J146" s="239"/>
    </row>
    <row r="147" spans="1:10" hidden="1">
      <c r="A147" s="185">
        <v>2332</v>
      </c>
      <c r="B147" s="146" t="s">
        <v>664</v>
      </c>
      <c r="C147" s="243">
        <v>3</v>
      </c>
      <c r="D147" s="243">
        <v>2</v>
      </c>
      <c r="E147" s="243"/>
      <c r="F147" s="59" t="s">
        <v>441</v>
      </c>
      <c r="G147" s="214"/>
      <c r="H147" s="239">
        <f t="shared" si="4"/>
        <v>0</v>
      </c>
      <c r="I147" s="239">
        <f>SUM(I149:I150)</f>
        <v>0</v>
      </c>
      <c r="J147" s="239">
        <f>SUM(J149:J150)</f>
        <v>0</v>
      </c>
    </row>
    <row r="148" spans="1:10" ht="36" hidden="1">
      <c r="A148" s="185"/>
      <c r="B148" s="146"/>
      <c r="C148" s="243"/>
      <c r="D148" s="243"/>
      <c r="E148" s="243"/>
      <c r="F148" s="59" t="s">
        <v>606</v>
      </c>
      <c r="G148" s="244"/>
      <c r="H148" s="239">
        <f t="shared" si="4"/>
        <v>0</v>
      </c>
      <c r="I148" s="239"/>
      <c r="J148" s="239"/>
    </row>
    <row r="149" spans="1:10" hidden="1">
      <c r="A149" s="185"/>
      <c r="B149" s="146"/>
      <c r="C149" s="243"/>
      <c r="D149" s="243"/>
      <c r="E149" s="243"/>
      <c r="F149" s="59" t="s">
        <v>607</v>
      </c>
      <c r="G149" s="244"/>
      <c r="H149" s="239">
        <f t="shared" si="4"/>
        <v>0</v>
      </c>
      <c r="I149" s="239"/>
      <c r="J149" s="239"/>
    </row>
    <row r="150" spans="1:10" hidden="1">
      <c r="A150" s="185"/>
      <c r="B150" s="146"/>
      <c r="C150" s="243"/>
      <c r="D150" s="243"/>
      <c r="E150" s="243"/>
      <c r="F150" s="59" t="s">
        <v>607</v>
      </c>
      <c r="G150" s="244"/>
      <c r="H150" s="239">
        <f t="shared" si="4"/>
        <v>0</v>
      </c>
      <c r="I150" s="239"/>
      <c r="J150" s="239"/>
    </row>
    <row r="151" spans="1:10" hidden="1">
      <c r="A151" s="185">
        <v>2340</v>
      </c>
      <c r="B151" s="240" t="s">
        <v>664</v>
      </c>
      <c r="C151" s="241">
        <v>4</v>
      </c>
      <c r="D151" s="241">
        <v>0</v>
      </c>
      <c r="E151" s="241"/>
      <c r="F151" s="60" t="s">
        <v>359</v>
      </c>
      <c r="G151" s="214"/>
      <c r="H151" s="239">
        <f t="shared" si="4"/>
        <v>0</v>
      </c>
      <c r="I151" s="239">
        <f>SUM(I152)</f>
        <v>0</v>
      </c>
      <c r="J151" s="239">
        <f>SUM(J152)</f>
        <v>0</v>
      </c>
    </row>
    <row r="152" spans="1:10" hidden="1">
      <c r="A152" s="185">
        <v>2341</v>
      </c>
      <c r="B152" s="146" t="s">
        <v>664</v>
      </c>
      <c r="C152" s="243">
        <v>4</v>
      </c>
      <c r="D152" s="243">
        <v>1</v>
      </c>
      <c r="E152" s="243"/>
      <c r="F152" s="59" t="s">
        <v>442</v>
      </c>
      <c r="G152" s="214"/>
      <c r="H152" s="239">
        <f t="shared" si="4"/>
        <v>0</v>
      </c>
      <c r="I152" s="239">
        <f>SUM(I154:I155)</f>
        <v>0</v>
      </c>
      <c r="J152" s="239">
        <f>SUM(J154:J155)</f>
        <v>0</v>
      </c>
    </row>
    <row r="153" spans="1:10" ht="36" hidden="1">
      <c r="A153" s="185"/>
      <c r="B153" s="146"/>
      <c r="C153" s="243"/>
      <c r="D153" s="243"/>
      <c r="E153" s="243"/>
      <c r="F153" s="59" t="s">
        <v>606</v>
      </c>
      <c r="G153" s="244"/>
      <c r="H153" s="239">
        <f t="shared" si="4"/>
        <v>0</v>
      </c>
      <c r="I153" s="239"/>
      <c r="J153" s="239"/>
    </row>
    <row r="154" spans="1:10" hidden="1">
      <c r="A154" s="185"/>
      <c r="B154" s="146"/>
      <c r="C154" s="243"/>
      <c r="D154" s="243"/>
      <c r="E154" s="243"/>
      <c r="F154" s="59" t="s">
        <v>607</v>
      </c>
      <c r="G154" s="244"/>
      <c r="H154" s="239">
        <f t="shared" si="4"/>
        <v>0</v>
      </c>
      <c r="I154" s="239"/>
      <c r="J154" s="239"/>
    </row>
    <row r="155" spans="1:10" hidden="1">
      <c r="A155" s="185"/>
      <c r="B155" s="146"/>
      <c r="C155" s="243"/>
      <c r="D155" s="243"/>
      <c r="E155" s="243"/>
      <c r="F155" s="59" t="s">
        <v>607</v>
      </c>
      <c r="G155" s="244"/>
      <c r="H155" s="239">
        <f t="shared" si="4"/>
        <v>0</v>
      </c>
      <c r="I155" s="239"/>
      <c r="J155" s="239"/>
    </row>
    <row r="156" spans="1:10" ht="84" hidden="1">
      <c r="A156" s="185">
        <v>2350</v>
      </c>
      <c r="B156" s="240" t="s">
        <v>664</v>
      </c>
      <c r="C156" s="241">
        <v>5</v>
      </c>
      <c r="D156" s="241">
        <v>0</v>
      </c>
      <c r="E156" s="241"/>
      <c r="F156" s="60" t="s">
        <v>360</v>
      </c>
      <c r="G156" s="60" t="s">
        <v>942</v>
      </c>
      <c r="H156" s="239">
        <f t="shared" si="4"/>
        <v>0</v>
      </c>
      <c r="I156" s="239">
        <f>SUM(I157)</f>
        <v>0</v>
      </c>
      <c r="J156" s="239">
        <f>SUM(J157)</f>
        <v>0</v>
      </c>
    </row>
    <row r="157" spans="1:10" ht="84" hidden="1">
      <c r="A157" s="185">
        <v>2351</v>
      </c>
      <c r="B157" s="146" t="s">
        <v>664</v>
      </c>
      <c r="C157" s="243">
        <v>5</v>
      </c>
      <c r="D157" s="243">
        <v>1</v>
      </c>
      <c r="E157" s="243"/>
      <c r="F157" s="59" t="s">
        <v>943</v>
      </c>
      <c r="G157" s="214" t="s">
        <v>942</v>
      </c>
      <c r="H157" s="239">
        <f t="shared" si="4"/>
        <v>0</v>
      </c>
      <c r="I157" s="239">
        <f>SUM(I159:I160)</f>
        <v>0</v>
      </c>
      <c r="J157" s="239">
        <f>SUM(J159:J160)</f>
        <v>0</v>
      </c>
    </row>
    <row r="158" spans="1:10" ht="36" hidden="1">
      <c r="A158" s="185"/>
      <c r="B158" s="146"/>
      <c r="C158" s="243"/>
      <c r="D158" s="243"/>
      <c r="E158" s="243"/>
      <c r="F158" s="59" t="s">
        <v>606</v>
      </c>
      <c r="G158" s="244"/>
      <c r="H158" s="239">
        <f t="shared" si="4"/>
        <v>0</v>
      </c>
      <c r="I158" s="239"/>
      <c r="J158" s="239"/>
    </row>
    <row r="159" spans="1:10" hidden="1">
      <c r="A159" s="185"/>
      <c r="B159" s="146"/>
      <c r="C159" s="243"/>
      <c r="D159" s="243"/>
      <c r="E159" s="243"/>
      <c r="F159" s="59" t="s">
        <v>607</v>
      </c>
      <c r="G159" s="244"/>
      <c r="H159" s="239">
        <f t="shared" si="4"/>
        <v>0</v>
      </c>
      <c r="I159" s="239"/>
      <c r="J159" s="239"/>
    </row>
    <row r="160" spans="1:10" hidden="1">
      <c r="A160" s="185"/>
      <c r="B160" s="146"/>
      <c r="C160" s="243"/>
      <c r="D160" s="243"/>
      <c r="E160" s="243"/>
      <c r="F160" s="59" t="s">
        <v>607</v>
      </c>
      <c r="G160" s="244"/>
      <c r="H160" s="239">
        <f t="shared" si="4"/>
        <v>0</v>
      </c>
      <c r="I160" s="239"/>
      <c r="J160" s="239"/>
    </row>
    <row r="161" spans="1:10" ht="276" hidden="1">
      <c r="A161" s="185">
        <v>2360</v>
      </c>
      <c r="B161" s="240" t="s">
        <v>664</v>
      </c>
      <c r="C161" s="241">
        <v>6</v>
      </c>
      <c r="D161" s="241">
        <v>0</v>
      </c>
      <c r="E161" s="241"/>
      <c r="F161" s="60" t="s">
        <v>361</v>
      </c>
      <c r="G161" s="60" t="s">
        <v>944</v>
      </c>
      <c r="H161" s="239">
        <f t="shared" si="4"/>
        <v>0</v>
      </c>
      <c r="I161" s="239">
        <f>SUM(I162)</f>
        <v>0</v>
      </c>
      <c r="J161" s="239">
        <f>SUM(J162)</f>
        <v>0</v>
      </c>
    </row>
    <row r="162" spans="1:10" ht="25.5" hidden="1" customHeight="1">
      <c r="A162" s="185">
        <v>2361</v>
      </c>
      <c r="B162" s="146" t="s">
        <v>664</v>
      </c>
      <c r="C162" s="243">
        <v>6</v>
      </c>
      <c r="D162" s="243">
        <v>1</v>
      </c>
      <c r="E162" s="243"/>
      <c r="F162" s="59" t="s">
        <v>560</v>
      </c>
      <c r="G162" s="214" t="s">
        <v>945</v>
      </c>
      <c r="H162" s="239">
        <f t="shared" si="4"/>
        <v>0</v>
      </c>
      <c r="I162" s="239">
        <f>SUM(I164:I165)</f>
        <v>0</v>
      </c>
      <c r="J162" s="239">
        <f>SUM(J164:J165)</f>
        <v>0</v>
      </c>
    </row>
    <row r="163" spans="1:10" ht="36" hidden="1">
      <c r="A163" s="185"/>
      <c r="B163" s="146"/>
      <c r="C163" s="243"/>
      <c r="D163" s="243"/>
      <c r="E163" s="243"/>
      <c r="F163" s="59" t="s">
        <v>606</v>
      </c>
      <c r="G163" s="244"/>
      <c r="H163" s="239">
        <f t="shared" si="4"/>
        <v>0</v>
      </c>
      <c r="I163" s="239"/>
      <c r="J163" s="239"/>
    </row>
    <row r="164" spans="1:10" hidden="1">
      <c r="A164" s="185"/>
      <c r="B164" s="146"/>
      <c r="C164" s="243"/>
      <c r="D164" s="243"/>
      <c r="E164" s="243"/>
      <c r="F164" s="59" t="s">
        <v>607</v>
      </c>
      <c r="G164" s="244"/>
      <c r="H164" s="239">
        <f t="shared" si="4"/>
        <v>0</v>
      </c>
      <c r="I164" s="239"/>
      <c r="J164" s="239"/>
    </row>
    <row r="165" spans="1:10" hidden="1">
      <c r="A165" s="185"/>
      <c r="B165" s="146"/>
      <c r="C165" s="243"/>
      <c r="D165" s="243"/>
      <c r="E165" s="243"/>
      <c r="F165" s="59" t="s">
        <v>607</v>
      </c>
      <c r="G165" s="244"/>
      <c r="H165" s="239">
        <f t="shared" si="4"/>
        <v>0</v>
      </c>
      <c r="I165" s="239"/>
      <c r="J165" s="239"/>
    </row>
    <row r="166" spans="1:10" ht="25.5" hidden="1" customHeight="1">
      <c r="A166" s="185">
        <v>2370</v>
      </c>
      <c r="B166" s="240" t="s">
        <v>664</v>
      </c>
      <c r="C166" s="241">
        <v>7</v>
      </c>
      <c r="D166" s="241">
        <v>0</v>
      </c>
      <c r="E166" s="241"/>
      <c r="F166" s="60" t="s">
        <v>178</v>
      </c>
      <c r="G166" s="60" t="s">
        <v>946</v>
      </c>
      <c r="H166" s="239">
        <f t="shared" si="4"/>
        <v>0</v>
      </c>
      <c r="I166" s="239">
        <f>SUM(I167)</f>
        <v>0</v>
      </c>
      <c r="J166" s="239">
        <f>SUM(J167)</f>
        <v>0</v>
      </c>
    </row>
    <row r="167" spans="1:10" ht="409.5" hidden="1">
      <c r="A167" s="185">
        <v>2371</v>
      </c>
      <c r="B167" s="146" t="s">
        <v>664</v>
      </c>
      <c r="C167" s="243">
        <v>7</v>
      </c>
      <c r="D167" s="243">
        <v>1</v>
      </c>
      <c r="E167" s="243"/>
      <c r="F167" s="59" t="s">
        <v>561</v>
      </c>
      <c r="G167" s="214" t="s">
        <v>947</v>
      </c>
      <c r="H167" s="239">
        <f t="shared" si="4"/>
        <v>0</v>
      </c>
      <c r="I167" s="239">
        <f>SUM(I169:I170)</f>
        <v>0</v>
      </c>
      <c r="J167" s="239">
        <f>SUM(J169:J170)</f>
        <v>0</v>
      </c>
    </row>
    <row r="168" spans="1:10" ht="36" hidden="1">
      <c r="A168" s="185"/>
      <c r="B168" s="146"/>
      <c r="C168" s="243"/>
      <c r="D168" s="243"/>
      <c r="E168" s="243"/>
      <c r="F168" s="59" t="s">
        <v>606</v>
      </c>
      <c r="G168" s="244"/>
      <c r="H168" s="239">
        <f t="shared" si="4"/>
        <v>0</v>
      </c>
      <c r="I168" s="239"/>
      <c r="J168" s="239"/>
    </row>
    <row r="169" spans="1:10" hidden="1">
      <c r="A169" s="185"/>
      <c r="B169" s="146"/>
      <c r="C169" s="243"/>
      <c r="D169" s="243"/>
      <c r="E169" s="243"/>
      <c r="F169" s="59" t="s">
        <v>607</v>
      </c>
      <c r="G169" s="244"/>
      <c r="H169" s="239">
        <f t="shared" si="4"/>
        <v>0</v>
      </c>
      <c r="I169" s="239"/>
      <c r="J169" s="239"/>
    </row>
    <row r="170" spans="1:10" ht="20.25" hidden="1" customHeight="1">
      <c r="A170" s="185"/>
      <c r="B170" s="146"/>
      <c r="C170" s="243"/>
      <c r="D170" s="243"/>
      <c r="E170" s="243"/>
      <c r="F170" s="59" t="s">
        <v>607</v>
      </c>
      <c r="G170" s="244"/>
      <c r="H170" s="239">
        <f t="shared" si="4"/>
        <v>0</v>
      </c>
      <c r="I170" s="239"/>
      <c r="J170" s="239"/>
    </row>
    <row r="171" spans="1:10" ht="41.25" customHeight="1">
      <c r="A171" s="51">
        <v>2150</v>
      </c>
      <c r="B171" s="201" t="s">
        <v>662</v>
      </c>
      <c r="C171" s="201">
        <v>5</v>
      </c>
      <c r="D171" s="201">
        <v>0</v>
      </c>
      <c r="E171" s="243"/>
      <c r="F171" s="60" t="s">
        <v>343</v>
      </c>
      <c r="G171" s="244"/>
      <c r="H171" s="238">
        <f>SUM(I171:J171)</f>
        <v>0</v>
      </c>
      <c r="I171" s="238">
        <f>SUM(I172)</f>
        <v>0</v>
      </c>
      <c r="J171" s="238">
        <f>SUM(J172)</f>
        <v>0</v>
      </c>
    </row>
    <row r="172" spans="1:10" ht="17.25" hidden="1" customHeight="1">
      <c r="A172" s="51"/>
      <c r="B172" s="190"/>
      <c r="C172" s="190"/>
      <c r="D172" s="190"/>
      <c r="E172" s="243"/>
      <c r="F172" s="59"/>
      <c r="G172" s="244"/>
      <c r="H172" s="238">
        <f>SUM(I172:J172)</f>
        <v>0</v>
      </c>
      <c r="I172" s="238">
        <v>0</v>
      </c>
      <c r="J172" s="238">
        <v>0</v>
      </c>
    </row>
    <row r="173" spans="1:10" ht="40.5" customHeight="1">
      <c r="A173" s="240"/>
      <c r="B173" s="240" t="s">
        <v>662</v>
      </c>
      <c r="C173" s="241">
        <v>6</v>
      </c>
      <c r="D173" s="241">
        <v>0</v>
      </c>
      <c r="E173" s="243"/>
      <c r="F173" s="60" t="s">
        <v>674</v>
      </c>
      <c r="G173" s="244"/>
      <c r="H173" s="239">
        <f t="shared" si="4"/>
        <v>4200</v>
      </c>
      <c r="I173" s="239">
        <f>SUM(I174)</f>
        <v>4200</v>
      </c>
      <c r="J173" s="239">
        <f>SUM(J174)</f>
        <v>0</v>
      </c>
    </row>
    <row r="174" spans="1:10" ht="24">
      <c r="A174" s="146"/>
      <c r="B174" s="146" t="s">
        <v>662</v>
      </c>
      <c r="C174" s="243">
        <v>6</v>
      </c>
      <c r="D174" s="243">
        <v>1</v>
      </c>
      <c r="E174" s="243"/>
      <c r="F174" s="59" t="s">
        <v>675</v>
      </c>
      <c r="G174" s="244"/>
      <c r="H174" s="239">
        <f t="shared" si="4"/>
        <v>4200</v>
      </c>
      <c r="I174" s="239">
        <f>SUM(I176:I178)</f>
        <v>4200</v>
      </c>
      <c r="J174" s="239">
        <v>0</v>
      </c>
    </row>
    <row r="175" spans="1:10" ht="36">
      <c r="A175" s="146"/>
      <c r="B175" s="243"/>
      <c r="C175" s="243"/>
      <c r="D175" s="243"/>
      <c r="E175" s="243"/>
      <c r="F175" s="59" t="s">
        <v>606</v>
      </c>
      <c r="G175" s="244"/>
      <c r="H175" s="239">
        <f t="shared" si="4"/>
        <v>0</v>
      </c>
      <c r="I175" s="239">
        <v>0</v>
      </c>
      <c r="J175" s="239">
        <v>0</v>
      </c>
    </row>
    <row r="176" spans="1:10">
      <c r="A176" s="146"/>
      <c r="B176" s="243"/>
      <c r="C176" s="243"/>
      <c r="D176" s="243"/>
      <c r="E176" s="208">
        <v>4241</v>
      </c>
      <c r="F176" s="158" t="s">
        <v>471</v>
      </c>
      <c r="G176" s="244"/>
      <c r="H176" s="239">
        <f t="shared" si="4"/>
        <v>4000</v>
      </c>
      <c r="I176" s="239">
        <v>4000</v>
      </c>
      <c r="J176" s="239">
        <v>0</v>
      </c>
    </row>
    <row r="177" spans="1:10" ht="24">
      <c r="A177" s="146"/>
      <c r="B177" s="243"/>
      <c r="C177" s="243"/>
      <c r="D177" s="243"/>
      <c r="E177" s="208">
        <v>4239</v>
      </c>
      <c r="F177" s="92" t="s">
        <v>669</v>
      </c>
      <c r="G177" s="244"/>
      <c r="H177" s="239">
        <f>SUM(I177:J177)</f>
        <v>0</v>
      </c>
      <c r="I177" s="239">
        <v>0</v>
      </c>
      <c r="J177" s="239">
        <v>0</v>
      </c>
    </row>
    <row r="178" spans="1:10">
      <c r="A178" s="185"/>
      <c r="B178" s="243"/>
      <c r="C178" s="243"/>
      <c r="D178" s="243"/>
      <c r="E178" s="243">
        <v>4823</v>
      </c>
      <c r="F178" s="98" t="s">
        <v>798</v>
      </c>
      <c r="G178" s="244"/>
      <c r="H178" s="239">
        <f>SUM(I178:J178)</f>
        <v>200</v>
      </c>
      <c r="I178" s="239">
        <v>200</v>
      </c>
      <c r="J178" s="239">
        <v>0</v>
      </c>
    </row>
    <row r="179" spans="1:10">
      <c r="A179" s="185">
        <v>2200</v>
      </c>
      <c r="B179" s="250" t="s">
        <v>663</v>
      </c>
      <c r="C179" s="243">
        <v>0</v>
      </c>
      <c r="D179" s="243">
        <v>0</v>
      </c>
      <c r="E179" s="243"/>
      <c r="F179" s="139" t="s">
        <v>391</v>
      </c>
      <c r="G179" s="244"/>
      <c r="H179" s="239">
        <f t="shared" si="4"/>
        <v>200</v>
      </c>
      <c r="I179" s="239">
        <f>SUM(I180)</f>
        <v>200</v>
      </c>
      <c r="J179" s="239">
        <v>0</v>
      </c>
    </row>
    <row r="180" spans="1:10" ht="15" customHeight="1">
      <c r="A180" s="185"/>
      <c r="B180" s="250" t="s">
        <v>663</v>
      </c>
      <c r="C180" s="243">
        <v>2</v>
      </c>
      <c r="D180" s="243">
        <v>0</v>
      </c>
      <c r="E180" s="243"/>
      <c r="F180" s="60" t="s">
        <v>348</v>
      </c>
      <c r="G180" s="244"/>
      <c r="H180" s="239">
        <f t="shared" si="4"/>
        <v>200</v>
      </c>
      <c r="I180" s="239">
        <f>SUM(I181)</f>
        <v>200</v>
      </c>
      <c r="J180" s="239">
        <v>0</v>
      </c>
    </row>
    <row r="181" spans="1:10" ht="15" customHeight="1">
      <c r="A181" s="185"/>
      <c r="B181" s="250" t="s">
        <v>663</v>
      </c>
      <c r="C181" s="243">
        <v>2</v>
      </c>
      <c r="D181" s="243">
        <v>1</v>
      </c>
      <c r="E181" s="243">
        <v>4241</v>
      </c>
      <c r="F181" s="158" t="s">
        <v>471</v>
      </c>
      <c r="G181" s="244"/>
      <c r="H181" s="239">
        <f>SUM(I181:J181)</f>
        <v>200</v>
      </c>
      <c r="I181" s="239">
        <v>200</v>
      </c>
      <c r="J181" s="239">
        <v>0</v>
      </c>
    </row>
    <row r="182" spans="1:10" ht="15" customHeight="1">
      <c r="A182" s="185"/>
      <c r="B182" s="250" t="s">
        <v>663</v>
      </c>
      <c r="C182" s="243">
        <v>2</v>
      </c>
      <c r="D182" s="243">
        <v>1</v>
      </c>
      <c r="E182" s="243">
        <v>5133</v>
      </c>
      <c r="F182" s="98" t="s">
        <v>586</v>
      </c>
      <c r="G182" s="244"/>
      <c r="H182" s="239">
        <v>0</v>
      </c>
      <c r="I182" s="239">
        <v>0</v>
      </c>
      <c r="J182" s="239">
        <v>0</v>
      </c>
    </row>
    <row r="183" spans="1:10" ht="26.25" customHeight="1">
      <c r="A183" s="185">
        <v>2300</v>
      </c>
      <c r="B183" s="201" t="s">
        <v>664</v>
      </c>
      <c r="C183" s="201">
        <v>0</v>
      </c>
      <c r="D183" s="201">
        <v>0</v>
      </c>
      <c r="E183" s="243"/>
      <c r="F183" s="139" t="s">
        <v>392</v>
      </c>
      <c r="G183" s="244"/>
      <c r="H183" s="239">
        <f>SUM(I184)</f>
        <v>200</v>
      </c>
      <c r="I183" s="239">
        <f>SUM(I184)</f>
        <v>200</v>
      </c>
      <c r="J183" s="239">
        <v>0</v>
      </c>
    </row>
    <row r="184" spans="1:10">
      <c r="A184" s="185"/>
      <c r="B184" s="201" t="s">
        <v>664</v>
      </c>
      <c r="C184" s="201">
        <v>2</v>
      </c>
      <c r="D184" s="201">
        <v>0</v>
      </c>
      <c r="E184" s="243"/>
      <c r="F184" s="60" t="s">
        <v>357</v>
      </c>
      <c r="G184" s="244"/>
      <c r="H184" s="239">
        <f>SUM(I184)</f>
        <v>200</v>
      </c>
      <c r="I184" s="239">
        <f>SUM(I185)</f>
        <v>200</v>
      </c>
      <c r="J184" s="239">
        <v>0</v>
      </c>
    </row>
    <row r="185" spans="1:10" ht="12.75" customHeight="1">
      <c r="A185" s="185"/>
      <c r="B185" s="186" t="s">
        <v>664</v>
      </c>
      <c r="C185" s="243">
        <v>2</v>
      </c>
      <c r="D185" s="243">
        <v>1</v>
      </c>
      <c r="E185" s="243">
        <v>4241</v>
      </c>
      <c r="F185" s="158" t="s">
        <v>471</v>
      </c>
      <c r="G185" s="244"/>
      <c r="H185" s="239">
        <f>SUM(I185)</f>
        <v>200</v>
      </c>
      <c r="I185" s="239">
        <v>200</v>
      </c>
      <c r="J185" s="239">
        <v>0</v>
      </c>
    </row>
    <row r="186" spans="1:10" hidden="1">
      <c r="A186" s="185"/>
      <c r="B186" s="146"/>
      <c r="C186" s="243"/>
      <c r="D186" s="243"/>
      <c r="E186" s="243"/>
      <c r="F186" s="59"/>
      <c r="G186" s="244"/>
      <c r="H186" s="239"/>
      <c r="I186" s="239"/>
      <c r="J186" s="239"/>
    </row>
    <row r="187" spans="1:10" hidden="1">
      <c r="A187" s="185"/>
      <c r="B187" s="146"/>
      <c r="C187" s="243"/>
      <c r="D187" s="243"/>
      <c r="E187" s="243"/>
      <c r="F187" s="59"/>
      <c r="G187" s="244"/>
      <c r="H187" s="239"/>
      <c r="I187" s="239"/>
      <c r="J187" s="239"/>
    </row>
    <row r="188" spans="1:10" hidden="1">
      <c r="A188" s="185"/>
      <c r="B188" s="146"/>
      <c r="C188" s="243"/>
      <c r="D188" s="243"/>
      <c r="E188" s="243"/>
      <c r="F188" s="59"/>
      <c r="G188" s="244"/>
      <c r="H188" s="239"/>
      <c r="I188" s="239"/>
      <c r="J188" s="239"/>
    </row>
    <row r="189" spans="1:10" hidden="1">
      <c r="A189" s="185"/>
      <c r="B189" s="146"/>
      <c r="C189" s="243"/>
      <c r="D189" s="243"/>
      <c r="E189" s="243"/>
      <c r="F189" s="59"/>
      <c r="G189" s="244"/>
      <c r="H189" s="239"/>
      <c r="I189" s="239"/>
      <c r="J189" s="239"/>
    </row>
    <row r="190" spans="1:10" hidden="1">
      <c r="A190" s="185"/>
      <c r="B190" s="146"/>
      <c r="C190" s="243"/>
      <c r="D190" s="243"/>
      <c r="E190" s="243"/>
      <c r="F190" s="59"/>
      <c r="G190" s="244"/>
      <c r="H190" s="239"/>
      <c r="I190" s="239"/>
      <c r="J190" s="239"/>
    </row>
    <row r="191" spans="1:10" hidden="1">
      <c r="A191" s="185"/>
      <c r="B191" s="146"/>
      <c r="C191" s="243"/>
      <c r="D191" s="243"/>
      <c r="E191" s="243"/>
      <c r="F191" s="59"/>
      <c r="G191" s="244"/>
      <c r="H191" s="239"/>
      <c r="I191" s="239"/>
      <c r="J191" s="239"/>
    </row>
    <row r="192" spans="1:10" ht="180" hidden="1">
      <c r="A192" s="176">
        <v>2400</v>
      </c>
      <c r="B192" s="240" t="s">
        <v>706</v>
      </c>
      <c r="C192" s="241">
        <v>0</v>
      </c>
      <c r="D192" s="241">
        <v>0</v>
      </c>
      <c r="E192" s="241"/>
      <c r="F192" s="139" t="s">
        <v>1031</v>
      </c>
      <c r="G192" s="73" t="s">
        <v>948</v>
      </c>
      <c r="H192" s="239">
        <f t="shared" si="4"/>
        <v>529272.6</v>
      </c>
      <c r="I192" s="239">
        <f>SUM(I193,I202,I221,I238,I259,I284,I289,I306,I323)</f>
        <v>51210</v>
      </c>
      <c r="J192" s="239">
        <f>SUM(J193,J202,J221,J238,J259,J284,J289,J306,J323)</f>
        <v>478062.6</v>
      </c>
    </row>
    <row r="193" spans="1:10" s="38" customFormat="1" ht="24.75" customHeight="1">
      <c r="A193" s="185">
        <v>2410</v>
      </c>
      <c r="B193" s="240" t="s">
        <v>706</v>
      </c>
      <c r="C193" s="241">
        <v>0</v>
      </c>
      <c r="D193" s="241">
        <v>0</v>
      </c>
      <c r="E193" s="241"/>
      <c r="F193" s="139" t="s">
        <v>1031</v>
      </c>
      <c r="G193" s="60" t="s">
        <v>950</v>
      </c>
      <c r="H193" s="239">
        <f t="shared" si="4"/>
        <v>169881.3</v>
      </c>
      <c r="I193" s="239">
        <v>10350</v>
      </c>
      <c r="J193" s="239">
        <v>159531.29999999999</v>
      </c>
    </row>
    <row r="194" spans="1:10" ht="409.5" hidden="1">
      <c r="A194" s="185">
        <v>2411</v>
      </c>
      <c r="B194" s="146" t="s">
        <v>706</v>
      </c>
      <c r="C194" s="243">
        <v>1</v>
      </c>
      <c r="D194" s="243">
        <v>1</v>
      </c>
      <c r="E194" s="243"/>
      <c r="F194" s="59" t="s">
        <v>951</v>
      </c>
      <c r="G194" s="244" t="s">
        <v>952</v>
      </c>
      <c r="H194" s="239">
        <f t="shared" si="4"/>
        <v>10170</v>
      </c>
      <c r="I194" s="239">
        <v>10170</v>
      </c>
      <c r="J194" s="239">
        <f>SUM(J196:J197)</f>
        <v>0</v>
      </c>
    </row>
    <row r="195" spans="1:10" ht="36" hidden="1">
      <c r="A195" s="185"/>
      <c r="B195" s="146"/>
      <c r="C195" s="243"/>
      <c r="D195" s="243"/>
      <c r="E195" s="243"/>
      <c r="F195" s="59" t="s">
        <v>606</v>
      </c>
      <c r="G195" s="244"/>
      <c r="H195" s="239">
        <f t="shared" si="4"/>
        <v>10170</v>
      </c>
      <c r="I195" s="239">
        <v>10170</v>
      </c>
      <c r="J195" s="239"/>
    </row>
    <row r="196" spans="1:10" hidden="1">
      <c r="A196" s="185"/>
      <c r="B196" s="146"/>
      <c r="C196" s="243"/>
      <c r="D196" s="243"/>
      <c r="E196" s="243"/>
      <c r="F196" s="59" t="s">
        <v>607</v>
      </c>
      <c r="G196" s="244"/>
      <c r="H196" s="239">
        <f t="shared" si="4"/>
        <v>10170</v>
      </c>
      <c r="I196" s="239">
        <v>10170</v>
      </c>
      <c r="J196" s="239"/>
    </row>
    <row r="197" spans="1:10" hidden="1">
      <c r="A197" s="185"/>
      <c r="B197" s="146"/>
      <c r="C197" s="243"/>
      <c r="D197" s="243"/>
      <c r="E197" s="243"/>
      <c r="F197" s="59" t="s">
        <v>607</v>
      </c>
      <c r="G197" s="244"/>
      <c r="H197" s="239">
        <f t="shared" si="4"/>
        <v>10170</v>
      </c>
      <c r="I197" s="239">
        <v>10170</v>
      </c>
      <c r="J197" s="239"/>
    </row>
    <row r="198" spans="1:10" ht="228" hidden="1">
      <c r="A198" s="185">
        <v>2412</v>
      </c>
      <c r="B198" s="146" t="s">
        <v>706</v>
      </c>
      <c r="C198" s="243">
        <v>1</v>
      </c>
      <c r="D198" s="243">
        <v>2</v>
      </c>
      <c r="E198" s="243"/>
      <c r="F198" s="59" t="s">
        <v>953</v>
      </c>
      <c r="G198" s="214" t="s">
        <v>954</v>
      </c>
      <c r="H198" s="239">
        <f t="shared" si="4"/>
        <v>10170</v>
      </c>
      <c r="I198" s="239">
        <v>10170</v>
      </c>
      <c r="J198" s="239">
        <f>SUM(J200:J201)</f>
        <v>0</v>
      </c>
    </row>
    <row r="199" spans="1:10" ht="36" hidden="1">
      <c r="A199" s="185"/>
      <c r="B199" s="146"/>
      <c r="C199" s="243"/>
      <c r="D199" s="243"/>
      <c r="E199" s="243"/>
      <c r="F199" s="59" t="s">
        <v>606</v>
      </c>
      <c r="G199" s="244"/>
      <c r="H199" s="239">
        <f t="shared" si="4"/>
        <v>10170</v>
      </c>
      <c r="I199" s="239">
        <v>10170</v>
      </c>
      <c r="J199" s="239"/>
    </row>
    <row r="200" spans="1:10" hidden="1">
      <c r="A200" s="185"/>
      <c r="B200" s="146"/>
      <c r="C200" s="243"/>
      <c r="D200" s="243"/>
      <c r="E200" s="243"/>
      <c r="F200" s="59" t="s">
        <v>607</v>
      </c>
      <c r="G200" s="244"/>
      <c r="H200" s="239">
        <f t="shared" si="4"/>
        <v>10170</v>
      </c>
      <c r="I200" s="239">
        <v>10170</v>
      </c>
      <c r="J200" s="239"/>
    </row>
    <row r="201" spans="1:10" hidden="1">
      <c r="A201" s="185"/>
      <c r="B201" s="146"/>
      <c r="C201" s="243"/>
      <c r="D201" s="243"/>
      <c r="E201" s="243"/>
      <c r="F201" s="59" t="s">
        <v>607</v>
      </c>
      <c r="G201" s="244"/>
      <c r="H201" s="239">
        <f t="shared" si="4"/>
        <v>10170</v>
      </c>
      <c r="I201" s="239">
        <v>10170</v>
      </c>
      <c r="J201" s="239"/>
    </row>
    <row r="202" spans="1:10" ht="409.5" hidden="1">
      <c r="A202" s="185">
        <v>2420</v>
      </c>
      <c r="B202" s="240" t="s">
        <v>706</v>
      </c>
      <c r="C202" s="241">
        <v>2</v>
      </c>
      <c r="D202" s="241">
        <v>0</v>
      </c>
      <c r="E202" s="241"/>
      <c r="F202" s="60" t="s">
        <v>363</v>
      </c>
      <c r="G202" s="60" t="s">
        <v>955</v>
      </c>
      <c r="H202" s="239">
        <f t="shared" si="4"/>
        <v>10170</v>
      </c>
      <c r="I202" s="239">
        <v>10170</v>
      </c>
      <c r="J202" s="239">
        <f>SUM(J203)</f>
        <v>0</v>
      </c>
    </row>
    <row r="203" spans="1:10" ht="25.5" hidden="1" customHeight="1">
      <c r="A203" s="185">
        <v>2421</v>
      </c>
      <c r="B203" s="146" t="s">
        <v>706</v>
      </c>
      <c r="C203" s="243">
        <v>2</v>
      </c>
      <c r="D203" s="243">
        <v>1</v>
      </c>
      <c r="E203" s="243"/>
      <c r="F203" s="59" t="s">
        <v>956</v>
      </c>
      <c r="G203" s="214" t="s">
        <v>957</v>
      </c>
      <c r="H203" s="239">
        <f t="shared" si="4"/>
        <v>10170</v>
      </c>
      <c r="I203" s="239">
        <v>10170</v>
      </c>
      <c r="J203" s="239">
        <f>SUM(J205:J207)</f>
        <v>0</v>
      </c>
    </row>
    <row r="204" spans="1:10" ht="36" hidden="1">
      <c r="A204" s="185"/>
      <c r="B204" s="146"/>
      <c r="C204" s="243"/>
      <c r="D204" s="243"/>
      <c r="E204" s="243"/>
      <c r="F204" s="59" t="s">
        <v>606</v>
      </c>
      <c r="G204" s="244"/>
      <c r="H204" s="239">
        <f t="shared" si="4"/>
        <v>10170</v>
      </c>
      <c r="I204" s="239">
        <v>10170</v>
      </c>
      <c r="J204" s="239"/>
    </row>
    <row r="205" spans="1:10" hidden="1">
      <c r="A205" s="185"/>
      <c r="B205" s="146"/>
      <c r="C205" s="243"/>
      <c r="D205" s="243"/>
      <c r="E205" s="185"/>
      <c r="F205" s="92"/>
      <c r="G205" s="244"/>
      <c r="H205" s="239"/>
      <c r="I205" s="239">
        <v>10170</v>
      </c>
      <c r="J205" s="239"/>
    </row>
    <row r="206" spans="1:10" hidden="1">
      <c r="A206" s="185"/>
      <c r="B206" s="146"/>
      <c r="C206" s="243"/>
      <c r="D206" s="243"/>
      <c r="E206" s="185"/>
      <c r="F206" s="92"/>
      <c r="G206" s="244"/>
      <c r="H206" s="239"/>
      <c r="I206" s="239">
        <v>10170</v>
      </c>
      <c r="J206" s="239"/>
    </row>
    <row r="207" spans="1:10" hidden="1">
      <c r="A207" s="185"/>
      <c r="B207" s="146"/>
      <c r="C207" s="243"/>
      <c r="D207" s="243"/>
      <c r="E207" s="185"/>
      <c r="F207" s="92"/>
      <c r="G207" s="244"/>
      <c r="H207" s="239"/>
      <c r="I207" s="239">
        <v>10170</v>
      </c>
      <c r="J207" s="239"/>
    </row>
    <row r="208" spans="1:10" hidden="1">
      <c r="A208" s="185"/>
      <c r="B208" s="146"/>
      <c r="C208" s="243"/>
      <c r="D208" s="243"/>
      <c r="E208" s="185"/>
      <c r="F208" s="92"/>
      <c r="G208" s="244"/>
      <c r="H208" s="239"/>
      <c r="I208" s="239">
        <v>10170</v>
      </c>
      <c r="J208" s="239"/>
    </row>
    <row r="209" spans="1:10" ht="96" hidden="1">
      <c r="A209" s="185">
        <v>2422</v>
      </c>
      <c r="B209" s="146" t="s">
        <v>706</v>
      </c>
      <c r="C209" s="243">
        <v>2</v>
      </c>
      <c r="D209" s="243">
        <v>2</v>
      </c>
      <c r="E209" s="243"/>
      <c r="F209" s="59" t="s">
        <v>958</v>
      </c>
      <c r="G209" s="214" t="s">
        <v>959</v>
      </c>
      <c r="H209" s="239">
        <f t="shared" si="4"/>
        <v>10170</v>
      </c>
      <c r="I209" s="239">
        <v>10170</v>
      </c>
      <c r="J209" s="239">
        <f>SUM(J211:J212)</f>
        <v>0</v>
      </c>
    </row>
    <row r="210" spans="1:10" ht="36" hidden="1">
      <c r="A210" s="185"/>
      <c r="B210" s="146"/>
      <c r="C210" s="243"/>
      <c r="D210" s="243"/>
      <c r="E210" s="243"/>
      <c r="F210" s="59" t="s">
        <v>606</v>
      </c>
      <c r="G210" s="244"/>
      <c r="H210" s="239">
        <f t="shared" si="4"/>
        <v>10170</v>
      </c>
      <c r="I210" s="239">
        <v>10170</v>
      </c>
      <c r="J210" s="239"/>
    </row>
    <row r="211" spans="1:10" hidden="1">
      <c r="A211" s="185"/>
      <c r="B211" s="146"/>
      <c r="C211" s="243"/>
      <c r="D211" s="243"/>
      <c r="E211" s="243"/>
      <c r="F211" s="59" t="s">
        <v>607</v>
      </c>
      <c r="G211" s="244"/>
      <c r="H211" s="239">
        <f t="shared" si="4"/>
        <v>10170</v>
      </c>
      <c r="I211" s="239">
        <v>10170</v>
      </c>
      <c r="J211" s="239"/>
    </row>
    <row r="212" spans="1:10" hidden="1">
      <c r="A212" s="185"/>
      <c r="B212" s="146"/>
      <c r="C212" s="243"/>
      <c r="D212" s="243"/>
      <c r="E212" s="243"/>
      <c r="F212" s="59" t="s">
        <v>607</v>
      </c>
      <c r="G212" s="244"/>
      <c r="H212" s="239">
        <f t="shared" si="4"/>
        <v>10170</v>
      </c>
      <c r="I212" s="239">
        <v>10170</v>
      </c>
      <c r="J212" s="239"/>
    </row>
    <row r="213" spans="1:10" ht="204" hidden="1">
      <c r="A213" s="185">
        <v>2423</v>
      </c>
      <c r="B213" s="146" t="s">
        <v>706</v>
      </c>
      <c r="C213" s="243">
        <v>2</v>
      </c>
      <c r="D213" s="243">
        <v>3</v>
      </c>
      <c r="E213" s="243"/>
      <c r="F213" s="59" t="s">
        <v>960</v>
      </c>
      <c r="G213" s="214" t="s">
        <v>961</v>
      </c>
      <c r="H213" s="239">
        <f t="shared" si="4"/>
        <v>10170</v>
      </c>
      <c r="I213" s="239">
        <v>10170</v>
      </c>
      <c r="J213" s="239">
        <f>SUM(J215:J216)</f>
        <v>0</v>
      </c>
    </row>
    <row r="214" spans="1:10" ht="36" hidden="1">
      <c r="A214" s="185"/>
      <c r="B214" s="146"/>
      <c r="C214" s="243"/>
      <c r="D214" s="243"/>
      <c r="E214" s="243"/>
      <c r="F214" s="59" t="s">
        <v>606</v>
      </c>
      <c r="G214" s="244"/>
      <c r="H214" s="239">
        <f t="shared" si="4"/>
        <v>10170</v>
      </c>
      <c r="I214" s="239">
        <v>10170</v>
      </c>
      <c r="J214" s="239"/>
    </row>
    <row r="215" spans="1:10" hidden="1">
      <c r="A215" s="185"/>
      <c r="B215" s="146"/>
      <c r="C215" s="243"/>
      <c r="D215" s="243"/>
      <c r="E215" s="243"/>
      <c r="F215" s="59" t="s">
        <v>607</v>
      </c>
      <c r="G215" s="244"/>
      <c r="H215" s="239">
        <f t="shared" si="4"/>
        <v>10170</v>
      </c>
      <c r="I215" s="239">
        <v>10170</v>
      </c>
      <c r="J215" s="239"/>
    </row>
    <row r="216" spans="1:10" hidden="1">
      <c r="A216" s="185"/>
      <c r="B216" s="146"/>
      <c r="C216" s="243"/>
      <c r="D216" s="243"/>
      <c r="E216" s="243"/>
      <c r="F216" s="59" t="s">
        <v>607</v>
      </c>
      <c r="G216" s="244"/>
      <c r="H216" s="239">
        <f t="shared" si="4"/>
        <v>10170</v>
      </c>
      <c r="I216" s="239">
        <v>10170</v>
      </c>
      <c r="J216" s="239"/>
    </row>
    <row r="217" spans="1:10" hidden="1">
      <c r="A217" s="185">
        <v>2424</v>
      </c>
      <c r="B217" s="146" t="s">
        <v>706</v>
      </c>
      <c r="C217" s="243">
        <v>2</v>
      </c>
      <c r="D217" s="243">
        <v>4</v>
      </c>
      <c r="E217" s="243"/>
      <c r="F217" s="59" t="s">
        <v>707</v>
      </c>
      <c r="G217" s="214"/>
      <c r="H217" s="239">
        <f t="shared" si="4"/>
        <v>10170</v>
      </c>
      <c r="I217" s="239">
        <v>10170</v>
      </c>
      <c r="J217" s="239">
        <f>SUM(J219:J220)</f>
        <v>0</v>
      </c>
    </row>
    <row r="218" spans="1:10" ht="36" hidden="1">
      <c r="A218" s="185"/>
      <c r="B218" s="146"/>
      <c r="C218" s="243"/>
      <c r="D218" s="243"/>
      <c r="E218" s="243"/>
      <c r="F218" s="59" t="s">
        <v>606</v>
      </c>
      <c r="G218" s="244"/>
      <c r="H218" s="239">
        <f t="shared" si="4"/>
        <v>10170</v>
      </c>
      <c r="I218" s="239">
        <v>10170</v>
      </c>
      <c r="J218" s="239"/>
    </row>
    <row r="219" spans="1:10" hidden="1">
      <c r="A219" s="185"/>
      <c r="B219" s="146"/>
      <c r="C219" s="243"/>
      <c r="D219" s="243"/>
      <c r="E219" s="243"/>
      <c r="F219" s="59" t="s">
        <v>607</v>
      </c>
      <c r="G219" s="244"/>
      <c r="H219" s="239">
        <f t="shared" si="4"/>
        <v>10170</v>
      </c>
      <c r="I219" s="239">
        <v>10170</v>
      </c>
      <c r="J219" s="239"/>
    </row>
    <row r="220" spans="1:10" hidden="1">
      <c r="A220" s="185"/>
      <c r="B220" s="146"/>
      <c r="C220" s="243"/>
      <c r="D220" s="243"/>
      <c r="E220" s="243"/>
      <c r="F220" s="59" t="s">
        <v>607</v>
      </c>
      <c r="G220" s="244"/>
      <c r="H220" s="239">
        <f t="shared" si="4"/>
        <v>10170</v>
      </c>
      <c r="I220" s="239">
        <v>10170</v>
      </c>
      <c r="J220" s="239"/>
    </row>
    <row r="221" spans="1:10" ht="156" hidden="1">
      <c r="A221" s="185">
        <v>2430</v>
      </c>
      <c r="B221" s="240" t="s">
        <v>706</v>
      </c>
      <c r="C221" s="241">
        <v>3</v>
      </c>
      <c r="D221" s="241">
        <v>0</v>
      </c>
      <c r="E221" s="241"/>
      <c r="F221" s="60" t="s">
        <v>364</v>
      </c>
      <c r="G221" s="60" t="s">
        <v>962</v>
      </c>
      <c r="H221" s="239">
        <f t="shared" si="4"/>
        <v>10170</v>
      </c>
      <c r="I221" s="239">
        <v>10170</v>
      </c>
      <c r="J221" s="239">
        <f>SUM(J222,J226,J230,J234)</f>
        <v>0</v>
      </c>
    </row>
    <row r="222" spans="1:10" ht="14.25" hidden="1" customHeight="1">
      <c r="A222" s="185">
        <v>2431</v>
      </c>
      <c r="B222" s="146" t="s">
        <v>706</v>
      </c>
      <c r="C222" s="243">
        <v>3</v>
      </c>
      <c r="D222" s="243">
        <v>1</v>
      </c>
      <c r="E222" s="243"/>
      <c r="F222" s="59" t="s">
        <v>963</v>
      </c>
      <c r="G222" s="214" t="s">
        <v>964</v>
      </c>
      <c r="H222" s="239">
        <f t="shared" ref="H222:H296" si="5">SUM(I222:J222)</f>
        <v>10170</v>
      </c>
      <c r="I222" s="239">
        <v>10170</v>
      </c>
      <c r="J222" s="239">
        <f>SUM(J224:J225)</f>
        <v>0</v>
      </c>
    </row>
    <row r="223" spans="1:10" ht="36" hidden="1">
      <c r="A223" s="185"/>
      <c r="B223" s="146"/>
      <c r="C223" s="243"/>
      <c r="D223" s="243"/>
      <c r="E223" s="243"/>
      <c r="F223" s="59" t="s">
        <v>606</v>
      </c>
      <c r="G223" s="244"/>
      <c r="H223" s="239">
        <f t="shared" si="5"/>
        <v>10170</v>
      </c>
      <c r="I223" s="239">
        <v>10170</v>
      </c>
      <c r="J223" s="239"/>
    </row>
    <row r="224" spans="1:10" hidden="1">
      <c r="A224" s="185"/>
      <c r="B224" s="146"/>
      <c r="C224" s="243"/>
      <c r="D224" s="243"/>
      <c r="E224" s="243"/>
      <c r="F224" s="59" t="s">
        <v>607</v>
      </c>
      <c r="G224" s="244"/>
      <c r="H224" s="239">
        <f t="shared" si="5"/>
        <v>10170</v>
      </c>
      <c r="I224" s="239">
        <v>10170</v>
      </c>
      <c r="J224" s="239"/>
    </row>
    <row r="225" spans="1:10" hidden="1">
      <c r="A225" s="185"/>
      <c r="B225" s="146"/>
      <c r="C225" s="243"/>
      <c r="D225" s="243"/>
      <c r="E225" s="243"/>
      <c r="F225" s="59" t="s">
        <v>607</v>
      </c>
      <c r="G225" s="244"/>
      <c r="H225" s="239">
        <f t="shared" si="5"/>
        <v>10170</v>
      </c>
      <c r="I225" s="239">
        <v>10170</v>
      </c>
      <c r="J225" s="239"/>
    </row>
    <row r="226" spans="1:10" ht="264" hidden="1">
      <c r="A226" s="185">
        <v>2432</v>
      </c>
      <c r="B226" s="146" t="s">
        <v>706</v>
      </c>
      <c r="C226" s="243">
        <v>3</v>
      </c>
      <c r="D226" s="243">
        <v>2</v>
      </c>
      <c r="E226" s="243"/>
      <c r="F226" s="59" t="s">
        <v>965</v>
      </c>
      <c r="G226" s="214" t="s">
        <v>966</v>
      </c>
      <c r="H226" s="239">
        <f t="shared" si="5"/>
        <v>10170</v>
      </c>
      <c r="I226" s="239">
        <v>10170</v>
      </c>
      <c r="J226" s="239">
        <v>0</v>
      </c>
    </row>
    <row r="227" spans="1:10" ht="1.5" hidden="1" customHeight="1">
      <c r="A227" s="185"/>
      <c r="B227" s="146"/>
      <c r="C227" s="243"/>
      <c r="D227" s="243"/>
      <c r="E227" s="243"/>
      <c r="F227" s="59" t="s">
        <v>606</v>
      </c>
      <c r="G227" s="244"/>
      <c r="H227" s="239">
        <f t="shared" si="5"/>
        <v>10170</v>
      </c>
      <c r="I227" s="239">
        <v>10170</v>
      </c>
      <c r="J227" s="239">
        <v>0</v>
      </c>
    </row>
    <row r="228" spans="1:10" hidden="1">
      <c r="A228" s="185"/>
      <c r="B228" s="146"/>
      <c r="C228" s="243"/>
      <c r="D228" s="243"/>
      <c r="E228" s="208">
        <v>5112</v>
      </c>
      <c r="F228" s="98" t="s">
        <v>592</v>
      </c>
      <c r="G228" s="244"/>
      <c r="H228" s="239">
        <f t="shared" si="5"/>
        <v>10170</v>
      </c>
      <c r="I228" s="239">
        <v>10170</v>
      </c>
      <c r="J228" s="239">
        <v>0</v>
      </c>
    </row>
    <row r="229" spans="1:10" hidden="1">
      <c r="A229" s="185"/>
      <c r="B229" s="146"/>
      <c r="C229" s="243"/>
      <c r="D229" s="243"/>
      <c r="E229" s="243"/>
      <c r="F229" s="59" t="s">
        <v>607</v>
      </c>
      <c r="G229" s="244"/>
      <c r="H229" s="239">
        <f t="shared" si="5"/>
        <v>10170</v>
      </c>
      <c r="I229" s="239">
        <v>10170</v>
      </c>
      <c r="J229" s="239">
        <v>0</v>
      </c>
    </row>
    <row r="230" spans="1:10" ht="132" hidden="1">
      <c r="A230" s="185">
        <v>2433</v>
      </c>
      <c r="B230" s="146" t="s">
        <v>706</v>
      </c>
      <c r="C230" s="243">
        <v>3</v>
      </c>
      <c r="D230" s="243">
        <v>3</v>
      </c>
      <c r="E230" s="243"/>
      <c r="F230" s="59" t="s">
        <v>967</v>
      </c>
      <c r="G230" s="214" t="s">
        <v>968</v>
      </c>
      <c r="H230" s="239">
        <f t="shared" si="5"/>
        <v>10170</v>
      </c>
      <c r="I230" s="239">
        <v>10170</v>
      </c>
      <c r="J230" s="239">
        <f>SUM(J232:J233)</f>
        <v>0</v>
      </c>
    </row>
    <row r="231" spans="1:10" ht="36" hidden="1">
      <c r="A231" s="185"/>
      <c r="B231" s="146"/>
      <c r="C231" s="243"/>
      <c r="D231" s="243"/>
      <c r="E231" s="243"/>
      <c r="F231" s="59" t="s">
        <v>606</v>
      </c>
      <c r="G231" s="244"/>
      <c r="H231" s="239">
        <f t="shared" si="5"/>
        <v>10170</v>
      </c>
      <c r="I231" s="239">
        <v>10170</v>
      </c>
      <c r="J231" s="239"/>
    </row>
    <row r="232" spans="1:10" hidden="1">
      <c r="A232" s="185"/>
      <c r="B232" s="146"/>
      <c r="C232" s="243"/>
      <c r="D232" s="243"/>
      <c r="E232" s="243"/>
      <c r="F232" s="59" t="s">
        <v>607</v>
      </c>
      <c r="G232" s="244"/>
      <c r="H232" s="239">
        <f t="shared" si="5"/>
        <v>10170</v>
      </c>
      <c r="I232" s="239">
        <v>10170</v>
      </c>
      <c r="J232" s="239"/>
    </row>
    <row r="233" spans="1:10" hidden="1">
      <c r="A233" s="185"/>
      <c r="B233" s="146"/>
      <c r="C233" s="243"/>
      <c r="D233" s="243"/>
      <c r="E233" s="243"/>
      <c r="F233" s="59" t="s">
        <v>607</v>
      </c>
      <c r="G233" s="244"/>
      <c r="H233" s="239">
        <f t="shared" si="5"/>
        <v>10170</v>
      </c>
      <c r="I233" s="239">
        <v>10170</v>
      </c>
      <c r="J233" s="239"/>
    </row>
    <row r="234" spans="1:10" hidden="1">
      <c r="A234" s="185">
        <v>2435</v>
      </c>
      <c r="B234" s="240"/>
      <c r="C234" s="241"/>
      <c r="D234" s="241"/>
      <c r="E234" s="241"/>
      <c r="F234" s="59" t="s">
        <v>971</v>
      </c>
      <c r="G234" s="60"/>
      <c r="H234" s="239"/>
      <c r="I234" s="239">
        <v>10170</v>
      </c>
      <c r="J234" s="239">
        <f>SUM(J236:J237)</f>
        <v>0</v>
      </c>
    </row>
    <row r="235" spans="1:10" ht="36" hidden="1">
      <c r="A235" s="185"/>
      <c r="B235" s="240"/>
      <c r="C235" s="241"/>
      <c r="D235" s="241"/>
      <c r="E235" s="241"/>
      <c r="F235" s="59" t="s">
        <v>606</v>
      </c>
      <c r="G235" s="60"/>
      <c r="H235" s="239"/>
      <c r="I235" s="239">
        <v>10170</v>
      </c>
      <c r="J235" s="239"/>
    </row>
    <row r="236" spans="1:10" hidden="1">
      <c r="A236" s="185"/>
      <c r="B236" s="240"/>
      <c r="C236" s="241"/>
      <c r="D236" s="241"/>
      <c r="E236" s="185">
        <v>5112</v>
      </c>
      <c r="F236" s="59" t="s">
        <v>592</v>
      </c>
      <c r="G236" s="60"/>
      <c r="H236" s="239"/>
      <c r="I236" s="239">
        <v>10170</v>
      </c>
      <c r="J236" s="239"/>
    </row>
    <row r="237" spans="1:10" hidden="1">
      <c r="A237" s="185"/>
      <c r="B237" s="240"/>
      <c r="C237" s="241"/>
      <c r="D237" s="241"/>
      <c r="E237" s="185">
        <v>5134</v>
      </c>
      <c r="F237" s="100" t="s">
        <v>587</v>
      </c>
      <c r="G237" s="244"/>
      <c r="H237" s="239">
        <f>SUM(I237:J237)</f>
        <v>10170</v>
      </c>
      <c r="I237" s="239">
        <v>10170</v>
      </c>
      <c r="J237" s="239"/>
    </row>
    <row r="238" spans="1:10" ht="409.5" hidden="1">
      <c r="A238" s="185">
        <v>2440</v>
      </c>
      <c r="B238" s="240" t="s">
        <v>706</v>
      </c>
      <c r="C238" s="241">
        <v>4</v>
      </c>
      <c r="D238" s="241">
        <v>0</v>
      </c>
      <c r="E238" s="241"/>
      <c r="F238" s="60" t="s">
        <v>365</v>
      </c>
      <c r="G238" s="60" t="s">
        <v>975</v>
      </c>
      <c r="H238" s="239">
        <f t="shared" si="5"/>
        <v>10170</v>
      </c>
      <c r="I238" s="239">
        <v>10170</v>
      </c>
      <c r="J238" s="239">
        <f>SUM(J239)</f>
        <v>0</v>
      </c>
    </row>
    <row r="239" spans="1:10" ht="24" hidden="1" customHeight="1">
      <c r="A239" s="185">
        <v>2441</v>
      </c>
      <c r="B239" s="146" t="s">
        <v>706</v>
      </c>
      <c r="C239" s="243">
        <v>4</v>
      </c>
      <c r="D239" s="243">
        <v>1</v>
      </c>
      <c r="E239" s="243"/>
      <c r="F239" s="59" t="s">
        <v>976</v>
      </c>
      <c r="G239" s="214" t="s">
        <v>977</v>
      </c>
      <c r="H239" s="239">
        <f t="shared" si="5"/>
        <v>10170</v>
      </c>
      <c r="I239" s="239">
        <v>10170</v>
      </c>
      <c r="J239" s="239">
        <f>SUM(J241:J242)</f>
        <v>0</v>
      </c>
    </row>
    <row r="240" spans="1:10" ht="36" hidden="1">
      <c r="A240" s="185"/>
      <c r="B240" s="146"/>
      <c r="C240" s="243"/>
      <c r="D240" s="243"/>
      <c r="E240" s="243"/>
      <c r="F240" s="59" t="s">
        <v>606</v>
      </c>
      <c r="G240" s="244"/>
      <c r="H240" s="239">
        <f t="shared" si="5"/>
        <v>10170</v>
      </c>
      <c r="I240" s="239">
        <v>10170</v>
      </c>
      <c r="J240" s="239"/>
    </row>
    <row r="241" spans="1:13" hidden="1">
      <c r="A241" s="185"/>
      <c r="B241" s="146"/>
      <c r="C241" s="243"/>
      <c r="D241" s="243"/>
      <c r="E241" s="243"/>
      <c r="F241" s="59" t="s">
        <v>607</v>
      </c>
      <c r="G241" s="244"/>
      <c r="H241" s="239">
        <f t="shared" si="5"/>
        <v>10170</v>
      </c>
      <c r="I241" s="239">
        <v>10170</v>
      </c>
      <c r="J241" s="239"/>
    </row>
    <row r="242" spans="1:13" hidden="1">
      <c r="A242" s="185"/>
      <c r="B242" s="146"/>
      <c r="C242" s="243"/>
      <c r="D242" s="243"/>
      <c r="E242" s="243"/>
      <c r="F242" s="59" t="s">
        <v>607</v>
      </c>
      <c r="G242" s="244"/>
      <c r="H242" s="239">
        <f t="shared" si="5"/>
        <v>10170</v>
      </c>
      <c r="I242" s="239">
        <v>10170</v>
      </c>
      <c r="J242" s="239"/>
    </row>
    <row r="243" spans="1:13" ht="156" hidden="1">
      <c r="A243" s="185">
        <v>2442</v>
      </c>
      <c r="B243" s="146" t="s">
        <v>706</v>
      </c>
      <c r="C243" s="243">
        <v>4</v>
      </c>
      <c r="D243" s="243">
        <v>2</v>
      </c>
      <c r="E243" s="243"/>
      <c r="F243" s="59" t="s">
        <v>978</v>
      </c>
      <c r="G243" s="214" t="s">
        <v>979</v>
      </c>
      <c r="H243" s="239">
        <f t="shared" si="5"/>
        <v>10170</v>
      </c>
      <c r="I243" s="239">
        <v>10170</v>
      </c>
      <c r="J243" s="239">
        <f>SUM(J245:J246)</f>
        <v>0</v>
      </c>
    </row>
    <row r="244" spans="1:13" ht="36" hidden="1">
      <c r="A244" s="185"/>
      <c r="B244" s="146"/>
      <c r="C244" s="243"/>
      <c r="D244" s="243"/>
      <c r="E244" s="243"/>
      <c r="F244" s="59" t="s">
        <v>606</v>
      </c>
      <c r="G244" s="244"/>
      <c r="H244" s="239">
        <f t="shared" si="5"/>
        <v>10170</v>
      </c>
      <c r="I244" s="239">
        <v>10170</v>
      </c>
      <c r="J244" s="239"/>
    </row>
    <row r="245" spans="1:13" hidden="1">
      <c r="A245" s="185"/>
      <c r="B245" s="146"/>
      <c r="C245" s="243"/>
      <c r="D245" s="243"/>
      <c r="E245" s="243"/>
      <c r="F245" s="59" t="s">
        <v>607</v>
      </c>
      <c r="G245" s="244"/>
      <c r="H245" s="239">
        <f t="shared" si="5"/>
        <v>10170</v>
      </c>
      <c r="I245" s="239">
        <v>10170</v>
      </c>
      <c r="J245" s="239"/>
    </row>
    <row r="246" spans="1:13" hidden="1">
      <c r="A246" s="185"/>
      <c r="B246" s="146"/>
      <c r="C246" s="243"/>
      <c r="D246" s="243"/>
      <c r="E246" s="243"/>
      <c r="F246" s="59" t="s">
        <v>607</v>
      </c>
      <c r="G246" s="244"/>
      <c r="H246" s="239">
        <f t="shared" si="5"/>
        <v>10170</v>
      </c>
      <c r="I246" s="239">
        <v>10170</v>
      </c>
      <c r="J246" s="239"/>
    </row>
    <row r="247" spans="1:13" ht="144" hidden="1">
      <c r="A247" s="185">
        <v>2443</v>
      </c>
      <c r="B247" s="146" t="s">
        <v>706</v>
      </c>
      <c r="C247" s="243">
        <v>4</v>
      </c>
      <c r="D247" s="243">
        <v>3</v>
      </c>
      <c r="E247" s="243"/>
      <c r="F247" s="59" t="s">
        <v>980</v>
      </c>
      <c r="G247" s="214" t="s">
        <v>981</v>
      </c>
      <c r="H247" s="239">
        <f t="shared" si="5"/>
        <v>10170</v>
      </c>
      <c r="I247" s="239">
        <v>10170</v>
      </c>
      <c r="J247" s="239">
        <f>SUM(J249:J250)</f>
        <v>0</v>
      </c>
    </row>
    <row r="248" spans="1:13" ht="36" hidden="1">
      <c r="A248" s="185"/>
      <c r="B248" s="146"/>
      <c r="C248" s="243"/>
      <c r="D248" s="243"/>
      <c r="E248" s="243"/>
      <c r="F248" s="59" t="s">
        <v>606</v>
      </c>
      <c r="G248" s="244"/>
      <c r="H248" s="239">
        <f t="shared" si="5"/>
        <v>10170</v>
      </c>
      <c r="I248" s="239">
        <v>10170</v>
      </c>
      <c r="J248" s="239"/>
    </row>
    <row r="249" spans="1:13" hidden="1">
      <c r="A249" s="185"/>
      <c r="B249" s="146"/>
      <c r="C249" s="243"/>
      <c r="D249" s="243"/>
      <c r="E249" s="243"/>
      <c r="F249" s="59" t="s">
        <v>607</v>
      </c>
      <c r="G249" s="244"/>
      <c r="H249" s="239">
        <f t="shared" si="5"/>
        <v>10170</v>
      </c>
      <c r="I249" s="239">
        <v>10170</v>
      </c>
      <c r="J249" s="239"/>
    </row>
    <row r="250" spans="1:13" hidden="1">
      <c r="A250" s="185"/>
      <c r="B250" s="146"/>
      <c r="C250" s="243"/>
      <c r="D250" s="243"/>
      <c r="E250" s="243"/>
      <c r="F250" s="59" t="s">
        <v>607</v>
      </c>
      <c r="G250" s="244"/>
      <c r="H250" s="239">
        <f t="shared" si="5"/>
        <v>10170</v>
      </c>
      <c r="I250" s="239">
        <v>10170</v>
      </c>
      <c r="J250" s="239"/>
    </row>
    <row r="251" spans="1:13" ht="33" customHeight="1">
      <c r="A251" s="185">
        <v>2420</v>
      </c>
      <c r="B251" s="234" t="s">
        <v>1026</v>
      </c>
      <c r="C251" s="234" t="s">
        <v>598</v>
      </c>
      <c r="D251" s="234" t="s">
        <v>596</v>
      </c>
      <c r="E251" s="243"/>
      <c r="F251" s="233" t="s">
        <v>1024</v>
      </c>
      <c r="G251" s="244"/>
      <c r="H251" s="239">
        <f>SUM(I251:J251)</f>
        <v>0</v>
      </c>
      <c r="I251" s="239">
        <v>0</v>
      </c>
      <c r="J251" s="239">
        <v>0</v>
      </c>
    </row>
    <row r="252" spans="1:13">
      <c r="A252" s="185">
        <v>2421</v>
      </c>
      <c r="B252" s="146" t="s">
        <v>1026</v>
      </c>
      <c r="C252" s="243">
        <v>2</v>
      </c>
      <c r="D252" s="243">
        <v>1</v>
      </c>
      <c r="E252" s="243"/>
      <c r="F252" s="233" t="s">
        <v>1025</v>
      </c>
      <c r="G252" s="244"/>
      <c r="H252" s="239">
        <f>SUM(I252:J252)</f>
        <v>0</v>
      </c>
      <c r="I252" s="239">
        <v>0</v>
      </c>
      <c r="J252" s="239">
        <v>0</v>
      </c>
    </row>
    <row r="253" spans="1:13" ht="36">
      <c r="A253" s="185"/>
      <c r="B253" s="146"/>
      <c r="C253" s="243"/>
      <c r="D253" s="243"/>
      <c r="E253" s="243"/>
      <c r="F253" s="59" t="s">
        <v>606</v>
      </c>
      <c r="G253" s="244"/>
      <c r="H253" s="239"/>
      <c r="I253" s="239"/>
      <c r="J253" s="239"/>
      <c r="M253" s="9" t="s">
        <v>1060</v>
      </c>
    </row>
    <row r="254" spans="1:13" ht="16.5" customHeight="1">
      <c r="A254" s="185"/>
      <c r="B254" s="146"/>
      <c r="C254" s="243"/>
      <c r="D254" s="243"/>
      <c r="E254" s="235">
        <v>4239</v>
      </c>
      <c r="F254" s="92" t="s">
        <v>669</v>
      </c>
      <c r="G254" s="244"/>
      <c r="H254" s="239">
        <f>SUM(I254:J254)</f>
        <v>0</v>
      </c>
      <c r="I254" s="239">
        <v>0</v>
      </c>
      <c r="J254" s="239">
        <v>0</v>
      </c>
    </row>
    <row r="255" spans="1:13" ht="16.5" customHeight="1">
      <c r="A255" s="185">
        <v>2424</v>
      </c>
      <c r="B255" s="146" t="s">
        <v>1026</v>
      </c>
      <c r="C255" s="243">
        <v>2</v>
      </c>
      <c r="D255" s="243">
        <v>4</v>
      </c>
      <c r="E255" s="235"/>
      <c r="F255" s="233" t="s">
        <v>1062</v>
      </c>
      <c r="G255" s="244"/>
      <c r="H255" s="239">
        <f>SUM(I255:J255)</f>
        <v>0</v>
      </c>
      <c r="I255" s="239">
        <v>0</v>
      </c>
      <c r="J255" s="239">
        <v>0</v>
      </c>
    </row>
    <row r="256" spans="1:13" ht="39" customHeight="1">
      <c r="A256" s="185"/>
      <c r="B256" s="146"/>
      <c r="C256" s="243"/>
      <c r="D256" s="243"/>
      <c r="E256" s="235"/>
      <c r="F256" s="59" t="s">
        <v>606</v>
      </c>
      <c r="G256" s="244"/>
      <c r="H256" s="239"/>
      <c r="I256" s="239"/>
      <c r="J256" s="239"/>
    </row>
    <row r="257" spans="1:10" ht="26.25" customHeight="1">
      <c r="A257" s="185"/>
      <c r="B257" s="146"/>
      <c r="C257" s="243"/>
      <c r="D257" s="243"/>
      <c r="E257" s="270">
        <v>5113</v>
      </c>
      <c r="F257" s="98" t="s">
        <v>593</v>
      </c>
      <c r="G257" s="244"/>
      <c r="H257" s="239">
        <f>SUM(I257:J257)</f>
        <v>0</v>
      </c>
      <c r="I257" s="239">
        <v>0</v>
      </c>
      <c r="J257" s="239">
        <v>0</v>
      </c>
    </row>
    <row r="258" spans="1:10">
      <c r="A258" s="185"/>
      <c r="B258" s="146"/>
      <c r="C258" s="243"/>
      <c r="D258" s="243"/>
      <c r="E258" s="208">
        <v>5134</v>
      </c>
      <c r="F258" s="98" t="s">
        <v>587</v>
      </c>
      <c r="G258" s="244"/>
      <c r="H258" s="239">
        <f>SUM(I258:J258)</f>
        <v>0</v>
      </c>
      <c r="I258" s="239">
        <v>0</v>
      </c>
      <c r="J258" s="239">
        <v>0</v>
      </c>
    </row>
    <row r="259" spans="1:10" ht="10.5" customHeight="1">
      <c r="A259" s="185">
        <v>2450</v>
      </c>
      <c r="B259" s="240" t="s">
        <v>706</v>
      </c>
      <c r="C259" s="241">
        <v>5</v>
      </c>
      <c r="D259" s="241">
        <v>0</v>
      </c>
      <c r="E259" s="241"/>
      <c r="F259" s="60" t="s">
        <v>366</v>
      </c>
      <c r="G259" s="249" t="s">
        <v>982</v>
      </c>
      <c r="H259" s="239">
        <f t="shared" si="5"/>
        <v>334881.3</v>
      </c>
      <c r="I259" s="239">
        <v>10350</v>
      </c>
      <c r="J259" s="239">
        <v>324531.3</v>
      </c>
    </row>
    <row r="260" spans="1:10" ht="15.75" customHeight="1">
      <c r="A260" s="185">
        <v>2451</v>
      </c>
      <c r="B260" s="146" t="s">
        <v>706</v>
      </c>
      <c r="C260" s="243">
        <v>5</v>
      </c>
      <c r="D260" s="243">
        <v>1</v>
      </c>
      <c r="E260" s="243"/>
      <c r="F260" s="59" t="s">
        <v>983</v>
      </c>
      <c r="G260" s="214" t="s">
        <v>984</v>
      </c>
      <c r="H260" s="239">
        <f>SUM(I260:J260)</f>
        <v>334881.3</v>
      </c>
      <c r="I260" s="239">
        <v>10350</v>
      </c>
      <c r="J260" s="239">
        <v>324531.3</v>
      </c>
    </row>
    <row r="261" spans="1:10" ht="36">
      <c r="A261" s="185"/>
      <c r="B261" s="146"/>
      <c r="C261" s="243"/>
      <c r="D261" s="243"/>
      <c r="E261" s="243"/>
      <c r="F261" s="59" t="s">
        <v>606</v>
      </c>
      <c r="G261" s="244"/>
      <c r="H261" s="239">
        <f t="shared" si="5"/>
        <v>0</v>
      </c>
      <c r="I261" s="239" t="s">
        <v>1016</v>
      </c>
      <c r="J261" s="239">
        <v>0</v>
      </c>
    </row>
    <row r="262" spans="1:10" ht="18" customHeight="1">
      <c r="A262" s="185"/>
      <c r="B262" s="146"/>
      <c r="C262" s="243"/>
      <c r="D262" s="243"/>
      <c r="E262" s="235">
        <v>4239</v>
      </c>
      <c r="F262" s="92" t="s">
        <v>669</v>
      </c>
      <c r="G262" s="244"/>
      <c r="H262" s="239">
        <f>SUM(I262:J262)</f>
        <v>350</v>
      </c>
      <c r="I262" s="239">
        <v>350</v>
      </c>
      <c r="J262" s="239">
        <v>0</v>
      </c>
    </row>
    <row r="263" spans="1:10" ht="24">
      <c r="A263" s="185"/>
      <c r="B263" s="146"/>
      <c r="C263" s="243"/>
      <c r="D263" s="243"/>
      <c r="E263" s="208">
        <v>4251</v>
      </c>
      <c r="F263" s="92" t="s">
        <v>472</v>
      </c>
      <c r="G263" s="244"/>
      <c r="H263" s="239">
        <f>SUM(I263:J263)</f>
        <v>10000</v>
      </c>
      <c r="I263" s="239">
        <v>10000</v>
      </c>
      <c r="J263" s="239">
        <v>0</v>
      </c>
    </row>
    <row r="264" spans="1:10" ht="24">
      <c r="A264" s="185"/>
      <c r="B264" s="146"/>
      <c r="C264" s="243"/>
      <c r="D264" s="243"/>
      <c r="E264" s="208">
        <v>5113</v>
      </c>
      <c r="F264" s="98" t="s">
        <v>593</v>
      </c>
      <c r="G264" s="244"/>
      <c r="H264" s="238">
        <f>SUM(I264:J264)</f>
        <v>323531.3</v>
      </c>
      <c r="I264" s="238">
        <v>0</v>
      </c>
      <c r="J264" s="238">
        <v>323531.3</v>
      </c>
    </row>
    <row r="265" spans="1:10">
      <c r="A265" s="185"/>
      <c r="B265" s="146"/>
      <c r="C265" s="243"/>
      <c r="D265" s="243"/>
      <c r="E265" s="243">
        <v>5129</v>
      </c>
      <c r="F265" s="98" t="s">
        <v>590</v>
      </c>
      <c r="G265" s="244"/>
      <c r="H265" s="239">
        <f>SUM(I265:J265)</f>
        <v>0</v>
      </c>
      <c r="I265" s="239">
        <v>0</v>
      </c>
      <c r="J265" s="239">
        <v>0</v>
      </c>
    </row>
    <row r="266" spans="1:10">
      <c r="A266" s="185"/>
      <c r="B266" s="146"/>
      <c r="C266" s="243"/>
      <c r="D266" s="243"/>
      <c r="E266" s="208">
        <v>5134</v>
      </c>
      <c r="F266" s="98" t="s">
        <v>587</v>
      </c>
      <c r="G266" s="244"/>
      <c r="H266" s="239">
        <f>SUM(I266:J266)</f>
        <v>1000</v>
      </c>
      <c r="I266" s="239">
        <v>0</v>
      </c>
      <c r="J266" s="239">
        <v>1000</v>
      </c>
    </row>
    <row r="267" spans="1:10" ht="0.75" customHeight="1">
      <c r="A267" s="185"/>
      <c r="B267" s="146"/>
      <c r="C267" s="243"/>
      <c r="D267" s="243"/>
      <c r="E267" s="243"/>
      <c r="F267" s="59" t="s">
        <v>607</v>
      </c>
      <c r="G267" s="244"/>
      <c r="H267" s="239">
        <f t="shared" si="5"/>
        <v>0</v>
      </c>
      <c r="I267" s="239"/>
      <c r="J267" s="239"/>
    </row>
    <row r="268" spans="1:10" ht="168" hidden="1">
      <c r="A268" s="185">
        <v>2452</v>
      </c>
      <c r="B268" s="146" t="s">
        <v>706</v>
      </c>
      <c r="C268" s="243">
        <v>5</v>
      </c>
      <c r="D268" s="243">
        <v>2</v>
      </c>
      <c r="E268" s="243"/>
      <c r="F268" s="59" t="s">
        <v>985</v>
      </c>
      <c r="G268" s="214" t="s">
        <v>986</v>
      </c>
      <c r="H268" s="239">
        <f t="shared" si="5"/>
        <v>0</v>
      </c>
      <c r="I268" s="239">
        <f>SUM(I270:I271)</f>
        <v>0</v>
      </c>
      <c r="J268" s="239">
        <f>SUM(J270:J271)</f>
        <v>0</v>
      </c>
    </row>
    <row r="269" spans="1:10" ht="36" hidden="1">
      <c r="A269" s="185"/>
      <c r="B269" s="146"/>
      <c r="C269" s="243"/>
      <c r="D269" s="243"/>
      <c r="E269" s="243"/>
      <c r="F269" s="59" t="s">
        <v>606</v>
      </c>
      <c r="G269" s="244"/>
      <c r="H269" s="239">
        <f t="shared" si="5"/>
        <v>0</v>
      </c>
      <c r="I269" s="239"/>
      <c r="J269" s="239"/>
    </row>
    <row r="270" spans="1:10" hidden="1">
      <c r="A270" s="185"/>
      <c r="B270" s="146"/>
      <c r="C270" s="243"/>
      <c r="D270" s="243"/>
      <c r="E270" s="243"/>
      <c r="F270" s="59" t="s">
        <v>607</v>
      </c>
      <c r="G270" s="244"/>
      <c r="H270" s="239">
        <f t="shared" si="5"/>
        <v>0</v>
      </c>
      <c r="I270" s="239"/>
      <c r="J270" s="239"/>
    </row>
    <row r="271" spans="1:10" hidden="1">
      <c r="A271" s="185"/>
      <c r="B271" s="146"/>
      <c r="C271" s="243"/>
      <c r="D271" s="243"/>
      <c r="E271" s="243"/>
      <c r="F271" s="59" t="s">
        <v>607</v>
      </c>
      <c r="G271" s="244"/>
      <c r="H271" s="239">
        <f t="shared" si="5"/>
        <v>0</v>
      </c>
      <c r="I271" s="239"/>
      <c r="J271" s="239"/>
    </row>
    <row r="272" spans="1:10" ht="192" hidden="1">
      <c r="A272" s="185">
        <v>2453</v>
      </c>
      <c r="B272" s="146" t="s">
        <v>706</v>
      </c>
      <c r="C272" s="243">
        <v>5</v>
      </c>
      <c r="D272" s="243">
        <v>3</v>
      </c>
      <c r="E272" s="243"/>
      <c r="F272" s="59" t="s">
        <v>987</v>
      </c>
      <c r="G272" s="214" t="s">
        <v>988</v>
      </c>
      <c r="H272" s="239">
        <f t="shared" si="5"/>
        <v>0</v>
      </c>
      <c r="I272" s="239">
        <f>SUM(I274:I275)</f>
        <v>0</v>
      </c>
      <c r="J272" s="239">
        <f>SUM(J274:J275)</f>
        <v>0</v>
      </c>
    </row>
    <row r="273" spans="1:10" ht="36" hidden="1">
      <c r="A273" s="185"/>
      <c r="B273" s="146"/>
      <c r="C273" s="243"/>
      <c r="D273" s="243"/>
      <c r="E273" s="243"/>
      <c r="F273" s="59" t="s">
        <v>606</v>
      </c>
      <c r="G273" s="244"/>
      <c r="H273" s="239">
        <f t="shared" si="5"/>
        <v>0</v>
      </c>
      <c r="I273" s="239"/>
      <c r="J273" s="239"/>
    </row>
    <row r="274" spans="1:10" hidden="1">
      <c r="A274" s="185"/>
      <c r="B274" s="146"/>
      <c r="C274" s="243"/>
      <c r="D274" s="243"/>
      <c r="E274" s="243"/>
      <c r="F274" s="59" t="s">
        <v>607</v>
      </c>
      <c r="G274" s="244"/>
      <c r="H274" s="239">
        <f t="shared" si="5"/>
        <v>0</v>
      </c>
      <c r="I274" s="239"/>
      <c r="J274" s="239"/>
    </row>
    <row r="275" spans="1:10" hidden="1">
      <c r="A275" s="185"/>
      <c r="B275" s="146"/>
      <c r="C275" s="243"/>
      <c r="D275" s="243"/>
      <c r="E275" s="243"/>
      <c r="F275" s="59" t="s">
        <v>607</v>
      </c>
      <c r="G275" s="244"/>
      <c r="H275" s="239">
        <f t="shared" si="5"/>
        <v>0</v>
      </c>
      <c r="I275" s="239"/>
      <c r="J275" s="239"/>
    </row>
    <row r="276" spans="1:10" ht="144" hidden="1">
      <c r="A276" s="185">
        <v>2454</v>
      </c>
      <c r="B276" s="146" t="s">
        <v>706</v>
      </c>
      <c r="C276" s="243">
        <v>5</v>
      </c>
      <c r="D276" s="243">
        <v>4</v>
      </c>
      <c r="E276" s="243"/>
      <c r="F276" s="59" t="s">
        <v>989</v>
      </c>
      <c r="G276" s="214" t="s">
        <v>990</v>
      </c>
      <c r="H276" s="239">
        <f t="shared" si="5"/>
        <v>0</v>
      </c>
      <c r="I276" s="239">
        <f>SUM(I278:I279)</f>
        <v>0</v>
      </c>
      <c r="J276" s="239">
        <f>SUM(J278:J279)</f>
        <v>0</v>
      </c>
    </row>
    <row r="277" spans="1:10" ht="36" hidden="1">
      <c r="A277" s="185"/>
      <c r="B277" s="146"/>
      <c r="C277" s="243"/>
      <c r="D277" s="243"/>
      <c r="E277" s="243"/>
      <c r="F277" s="59" t="s">
        <v>606</v>
      </c>
      <c r="G277" s="244"/>
      <c r="H277" s="239">
        <f t="shared" si="5"/>
        <v>0</v>
      </c>
      <c r="I277" s="239"/>
      <c r="J277" s="239"/>
    </row>
    <row r="278" spans="1:10" hidden="1">
      <c r="A278" s="185"/>
      <c r="B278" s="146"/>
      <c r="C278" s="243"/>
      <c r="D278" s="243"/>
      <c r="E278" s="243"/>
      <c r="F278" s="59" t="s">
        <v>607</v>
      </c>
      <c r="G278" s="244"/>
      <c r="H278" s="239">
        <f t="shared" si="5"/>
        <v>0</v>
      </c>
      <c r="I278" s="239"/>
      <c r="J278" s="239"/>
    </row>
    <row r="279" spans="1:10" hidden="1">
      <c r="A279" s="185"/>
      <c r="B279" s="146"/>
      <c r="C279" s="243"/>
      <c r="D279" s="243"/>
      <c r="E279" s="243"/>
      <c r="F279" s="59" t="s">
        <v>607</v>
      </c>
      <c r="G279" s="244"/>
      <c r="H279" s="239">
        <f t="shared" si="5"/>
        <v>0</v>
      </c>
      <c r="I279" s="239"/>
      <c r="J279" s="239"/>
    </row>
    <row r="280" spans="1:10" ht="300" hidden="1">
      <c r="A280" s="185">
        <v>2455</v>
      </c>
      <c r="B280" s="146" t="s">
        <v>706</v>
      </c>
      <c r="C280" s="243">
        <v>5</v>
      </c>
      <c r="D280" s="243">
        <v>5</v>
      </c>
      <c r="E280" s="243"/>
      <c r="F280" s="59" t="s">
        <v>991</v>
      </c>
      <c r="G280" s="214" t="s">
        <v>992</v>
      </c>
      <c r="H280" s="239">
        <f t="shared" si="5"/>
        <v>0</v>
      </c>
      <c r="I280" s="239">
        <f>SUM(I282:I283)</f>
        <v>0</v>
      </c>
      <c r="J280" s="239">
        <f>SUM(J282:J283)</f>
        <v>0</v>
      </c>
    </row>
    <row r="281" spans="1:10" ht="36" hidden="1">
      <c r="A281" s="185"/>
      <c r="B281" s="146"/>
      <c r="C281" s="243"/>
      <c r="D281" s="243"/>
      <c r="E281" s="243"/>
      <c r="F281" s="59" t="s">
        <v>606</v>
      </c>
      <c r="G281" s="244"/>
      <c r="H281" s="239">
        <f t="shared" si="5"/>
        <v>0</v>
      </c>
      <c r="I281" s="239"/>
      <c r="J281" s="239"/>
    </row>
    <row r="282" spans="1:10" hidden="1">
      <c r="A282" s="185"/>
      <c r="B282" s="146"/>
      <c r="C282" s="243"/>
      <c r="D282" s="243"/>
      <c r="E282" s="243"/>
      <c r="F282" s="59" t="s">
        <v>607</v>
      </c>
      <c r="G282" s="244"/>
      <c r="H282" s="239">
        <f t="shared" si="5"/>
        <v>0</v>
      </c>
      <c r="I282" s="239"/>
      <c r="J282" s="239"/>
    </row>
    <row r="283" spans="1:10" hidden="1">
      <c r="A283" s="185"/>
      <c r="B283" s="146"/>
      <c r="C283" s="243"/>
      <c r="D283" s="243"/>
      <c r="E283" s="243"/>
      <c r="F283" s="59" t="s">
        <v>607</v>
      </c>
      <c r="G283" s="244"/>
      <c r="H283" s="239">
        <f t="shared" si="5"/>
        <v>0</v>
      </c>
      <c r="I283" s="239"/>
      <c r="J283" s="239"/>
    </row>
    <row r="284" spans="1:10" ht="156" hidden="1">
      <c r="A284" s="185">
        <v>2460</v>
      </c>
      <c r="B284" s="240" t="s">
        <v>706</v>
      </c>
      <c r="C284" s="241">
        <v>6</v>
      </c>
      <c r="D284" s="241">
        <v>0</v>
      </c>
      <c r="E284" s="241"/>
      <c r="F284" s="60" t="s">
        <v>367</v>
      </c>
      <c r="G284" s="60" t="s">
        <v>0</v>
      </c>
      <c r="H284" s="239">
        <f t="shared" si="5"/>
        <v>0</v>
      </c>
      <c r="I284" s="239">
        <f>SUM(I285)</f>
        <v>0</v>
      </c>
      <c r="J284" s="239">
        <f>SUM(J285)</f>
        <v>0</v>
      </c>
    </row>
    <row r="285" spans="1:10" ht="156" hidden="1">
      <c r="A285" s="185">
        <v>2461</v>
      </c>
      <c r="B285" s="146" t="s">
        <v>706</v>
      </c>
      <c r="C285" s="243">
        <v>6</v>
      </c>
      <c r="D285" s="243">
        <v>1</v>
      </c>
      <c r="E285" s="243"/>
      <c r="F285" s="59" t="s">
        <v>1</v>
      </c>
      <c r="G285" s="214" t="s">
        <v>0</v>
      </c>
      <c r="H285" s="239">
        <f t="shared" si="5"/>
        <v>0</v>
      </c>
      <c r="I285" s="239">
        <f>SUM(I287:I288)</f>
        <v>0</v>
      </c>
      <c r="J285" s="239">
        <f>SUM(J287:J288)</f>
        <v>0</v>
      </c>
    </row>
    <row r="286" spans="1:10" ht="36" hidden="1">
      <c r="A286" s="185"/>
      <c r="B286" s="146"/>
      <c r="C286" s="243"/>
      <c r="D286" s="243"/>
      <c r="E286" s="243"/>
      <c r="F286" s="59" t="s">
        <v>606</v>
      </c>
      <c r="G286" s="244"/>
      <c r="H286" s="239">
        <f t="shared" si="5"/>
        <v>0</v>
      </c>
      <c r="I286" s="239"/>
      <c r="J286" s="239"/>
    </row>
    <row r="287" spans="1:10" hidden="1">
      <c r="A287" s="185"/>
      <c r="B287" s="146"/>
      <c r="C287" s="243"/>
      <c r="D287" s="243"/>
      <c r="E287" s="243"/>
      <c r="F287" s="59" t="s">
        <v>607</v>
      </c>
      <c r="G287" s="244"/>
      <c r="H287" s="239">
        <f t="shared" si="5"/>
        <v>0</v>
      </c>
      <c r="I287" s="239"/>
      <c r="J287" s="239"/>
    </row>
    <row r="288" spans="1:10" hidden="1">
      <c r="A288" s="185"/>
      <c r="B288" s="146"/>
      <c r="C288" s="243"/>
      <c r="D288" s="243"/>
      <c r="E288" s="243"/>
      <c r="F288" s="59" t="s">
        <v>607</v>
      </c>
      <c r="G288" s="244"/>
      <c r="H288" s="239">
        <f t="shared" si="5"/>
        <v>0</v>
      </c>
      <c r="I288" s="239"/>
      <c r="J288" s="239"/>
    </row>
    <row r="289" spans="1:10" ht="180" hidden="1">
      <c r="A289" s="185">
        <v>2470</v>
      </c>
      <c r="B289" s="240" t="s">
        <v>706</v>
      </c>
      <c r="C289" s="241">
        <v>7</v>
      </c>
      <c r="D289" s="241">
        <v>0</v>
      </c>
      <c r="E289" s="241"/>
      <c r="F289" s="60" t="s">
        <v>368</v>
      </c>
      <c r="G289" s="249" t="s">
        <v>2</v>
      </c>
      <c r="H289" s="239">
        <f t="shared" si="5"/>
        <v>0</v>
      </c>
      <c r="I289" s="239">
        <f>SUM(I290,I294,I298,I302)</f>
        <v>0</v>
      </c>
      <c r="J289" s="239">
        <f>SUM(J290,J294,J298,J302)</f>
        <v>0</v>
      </c>
    </row>
    <row r="290" spans="1:10" ht="409.5" hidden="1">
      <c r="A290" s="185">
        <v>2471</v>
      </c>
      <c r="B290" s="146" t="s">
        <v>706</v>
      </c>
      <c r="C290" s="243">
        <v>7</v>
      </c>
      <c r="D290" s="243">
        <v>1</v>
      </c>
      <c r="E290" s="243"/>
      <c r="F290" s="59" t="s">
        <v>3</v>
      </c>
      <c r="G290" s="214" t="s">
        <v>4</v>
      </c>
      <c r="H290" s="239">
        <f t="shared" si="5"/>
        <v>0</v>
      </c>
      <c r="I290" s="239">
        <f>SUM(I292:I293)</f>
        <v>0</v>
      </c>
      <c r="J290" s="239">
        <f>SUM(J292:J293)</f>
        <v>0</v>
      </c>
    </row>
    <row r="291" spans="1:10" ht="36" hidden="1">
      <c r="A291" s="185"/>
      <c r="B291" s="146"/>
      <c r="C291" s="243"/>
      <c r="D291" s="243"/>
      <c r="E291" s="243"/>
      <c r="F291" s="59" t="s">
        <v>606</v>
      </c>
      <c r="G291" s="244"/>
      <c r="H291" s="239">
        <f t="shared" si="5"/>
        <v>0</v>
      </c>
      <c r="I291" s="239"/>
      <c r="J291" s="239"/>
    </row>
    <row r="292" spans="1:10" hidden="1">
      <c r="A292" s="185"/>
      <c r="B292" s="146"/>
      <c r="C292" s="243"/>
      <c r="D292" s="243"/>
      <c r="E292" s="243"/>
      <c r="F292" s="59" t="s">
        <v>607</v>
      </c>
      <c r="G292" s="244"/>
      <c r="H292" s="239">
        <f t="shared" si="5"/>
        <v>0</v>
      </c>
      <c r="I292" s="239"/>
      <c r="J292" s="239"/>
    </row>
    <row r="293" spans="1:10" hidden="1">
      <c r="A293" s="185"/>
      <c r="B293" s="146"/>
      <c r="C293" s="243"/>
      <c r="D293" s="243"/>
      <c r="E293" s="243"/>
      <c r="F293" s="59" t="s">
        <v>607</v>
      </c>
      <c r="G293" s="244"/>
      <c r="H293" s="239">
        <f t="shared" si="5"/>
        <v>0</v>
      </c>
      <c r="I293" s="239"/>
      <c r="J293" s="239"/>
    </row>
    <row r="294" spans="1:10" ht="240" hidden="1">
      <c r="A294" s="185">
        <v>2472</v>
      </c>
      <c r="B294" s="146" t="s">
        <v>706</v>
      </c>
      <c r="C294" s="243">
        <v>7</v>
      </c>
      <c r="D294" s="243">
        <v>2</v>
      </c>
      <c r="E294" s="243"/>
      <c r="F294" s="59" t="s">
        <v>5</v>
      </c>
      <c r="G294" s="251" t="s">
        <v>6</v>
      </c>
      <c r="H294" s="239">
        <f t="shared" si="5"/>
        <v>0</v>
      </c>
      <c r="I294" s="239">
        <f>SUM(I296:I297)</f>
        <v>0</v>
      </c>
      <c r="J294" s="239">
        <f>SUM(J296:J297)</f>
        <v>0</v>
      </c>
    </row>
    <row r="295" spans="1:10" ht="17.25" hidden="1" customHeight="1">
      <c r="A295" s="185"/>
      <c r="B295" s="146"/>
      <c r="C295" s="243"/>
      <c r="D295" s="243"/>
      <c r="E295" s="243"/>
      <c r="F295" s="59" t="s">
        <v>606</v>
      </c>
      <c r="G295" s="244"/>
      <c r="H295" s="239">
        <f t="shared" si="5"/>
        <v>0</v>
      </c>
      <c r="I295" s="239"/>
      <c r="J295" s="239"/>
    </row>
    <row r="296" spans="1:10" hidden="1">
      <c r="A296" s="185"/>
      <c r="B296" s="146"/>
      <c r="C296" s="243"/>
      <c r="D296" s="243"/>
      <c r="E296" s="243"/>
      <c r="F296" s="59" t="s">
        <v>607</v>
      </c>
      <c r="G296" s="244"/>
      <c r="H296" s="239">
        <f t="shared" si="5"/>
        <v>0</v>
      </c>
      <c r="I296" s="239"/>
      <c r="J296" s="239"/>
    </row>
    <row r="297" spans="1:10" hidden="1">
      <c r="A297" s="185"/>
      <c r="B297" s="146"/>
      <c r="C297" s="243"/>
      <c r="D297" s="243"/>
      <c r="E297" s="243"/>
      <c r="F297" s="59" t="s">
        <v>607</v>
      </c>
      <c r="G297" s="244"/>
      <c r="H297" s="239">
        <f t="shared" ref="H297:H371" si="6">SUM(I297:J297)</f>
        <v>0</v>
      </c>
      <c r="I297" s="239"/>
      <c r="J297" s="239"/>
    </row>
    <row r="298" spans="1:10" ht="84" hidden="1">
      <c r="A298" s="185">
        <v>2473</v>
      </c>
      <c r="B298" s="146" t="s">
        <v>706</v>
      </c>
      <c r="C298" s="243">
        <v>7</v>
      </c>
      <c r="D298" s="243">
        <v>3</v>
      </c>
      <c r="E298" s="243"/>
      <c r="F298" s="59" t="s">
        <v>7</v>
      </c>
      <c r="G298" s="214" t="s">
        <v>8</v>
      </c>
      <c r="H298" s="239">
        <f t="shared" si="6"/>
        <v>0</v>
      </c>
      <c r="I298" s="239">
        <f>SUM(I300:I301)</f>
        <v>0</v>
      </c>
      <c r="J298" s="239">
        <f>SUM(J300:J301)</f>
        <v>0</v>
      </c>
    </row>
    <row r="299" spans="1:10" ht="36" hidden="1">
      <c r="A299" s="185"/>
      <c r="B299" s="146"/>
      <c r="C299" s="243"/>
      <c r="D299" s="243"/>
      <c r="E299" s="243"/>
      <c r="F299" s="59" t="s">
        <v>606</v>
      </c>
      <c r="G299" s="244"/>
      <c r="H299" s="239">
        <f t="shared" si="6"/>
        <v>0</v>
      </c>
      <c r="I299" s="239"/>
      <c r="J299" s="239"/>
    </row>
    <row r="300" spans="1:10" hidden="1">
      <c r="A300" s="185"/>
      <c r="B300" s="146"/>
      <c r="C300" s="243"/>
      <c r="D300" s="243"/>
      <c r="E300" s="243"/>
      <c r="F300" s="59" t="s">
        <v>607</v>
      </c>
      <c r="G300" s="244"/>
      <c r="H300" s="239">
        <f t="shared" si="6"/>
        <v>0</v>
      </c>
      <c r="I300" s="239"/>
      <c r="J300" s="239"/>
    </row>
    <row r="301" spans="1:10" hidden="1">
      <c r="A301" s="185"/>
      <c r="B301" s="146"/>
      <c r="C301" s="243"/>
      <c r="D301" s="243"/>
      <c r="E301" s="243"/>
      <c r="F301" s="59" t="s">
        <v>607</v>
      </c>
      <c r="G301" s="244"/>
      <c r="H301" s="239">
        <f t="shared" si="6"/>
        <v>0</v>
      </c>
      <c r="I301" s="239"/>
      <c r="J301" s="239"/>
    </row>
    <row r="302" spans="1:10" ht="372" hidden="1">
      <c r="A302" s="185">
        <v>2474</v>
      </c>
      <c r="B302" s="146" t="s">
        <v>706</v>
      </c>
      <c r="C302" s="243">
        <v>7</v>
      </c>
      <c r="D302" s="243">
        <v>4</v>
      </c>
      <c r="E302" s="243"/>
      <c r="F302" s="59" t="s">
        <v>9</v>
      </c>
      <c r="G302" s="244" t="s">
        <v>10</v>
      </c>
      <c r="H302" s="239">
        <f t="shared" si="6"/>
        <v>0</v>
      </c>
      <c r="I302" s="239">
        <f>SUM(I304:I305)</f>
        <v>0</v>
      </c>
      <c r="J302" s="239">
        <f>SUM(J304:J305)</f>
        <v>0</v>
      </c>
    </row>
    <row r="303" spans="1:10" ht="36" hidden="1">
      <c r="A303" s="185"/>
      <c r="B303" s="146"/>
      <c r="C303" s="243"/>
      <c r="D303" s="243"/>
      <c r="E303" s="243"/>
      <c r="F303" s="59" t="s">
        <v>606</v>
      </c>
      <c r="G303" s="244"/>
      <c r="H303" s="239">
        <f t="shared" si="6"/>
        <v>0</v>
      </c>
      <c r="I303" s="239"/>
      <c r="J303" s="239"/>
    </row>
    <row r="304" spans="1:10" hidden="1">
      <c r="A304" s="185"/>
      <c r="B304" s="146"/>
      <c r="C304" s="243"/>
      <c r="D304" s="243"/>
      <c r="E304" s="243"/>
      <c r="F304" s="59" t="s">
        <v>607</v>
      </c>
      <c r="G304" s="244"/>
      <c r="H304" s="239">
        <f t="shared" si="6"/>
        <v>0</v>
      </c>
      <c r="I304" s="239"/>
      <c r="J304" s="239"/>
    </row>
    <row r="305" spans="1:10" hidden="1">
      <c r="A305" s="185"/>
      <c r="B305" s="146"/>
      <c r="C305" s="243"/>
      <c r="D305" s="243"/>
      <c r="E305" s="243"/>
      <c r="F305" s="59" t="s">
        <v>607</v>
      </c>
      <c r="G305" s="244"/>
      <c r="H305" s="239">
        <f t="shared" si="6"/>
        <v>0</v>
      </c>
      <c r="I305" s="239"/>
      <c r="J305" s="239"/>
    </row>
    <row r="306" spans="1:10" ht="216" hidden="1">
      <c r="A306" s="185">
        <v>2480</v>
      </c>
      <c r="B306" s="240" t="s">
        <v>706</v>
      </c>
      <c r="C306" s="241">
        <v>8</v>
      </c>
      <c r="D306" s="241">
        <v>0</v>
      </c>
      <c r="E306" s="241"/>
      <c r="F306" s="60" t="s">
        <v>369</v>
      </c>
      <c r="G306" s="60" t="s">
        <v>11</v>
      </c>
      <c r="H306" s="239">
        <f t="shared" si="6"/>
        <v>0</v>
      </c>
      <c r="I306" s="239">
        <f>SUM(I307,I311,I315,I319)</f>
        <v>0</v>
      </c>
      <c r="J306" s="239">
        <f>SUM(J307,J311,J315,J319)</f>
        <v>0</v>
      </c>
    </row>
    <row r="307" spans="1:10" ht="36.75" hidden="1" customHeight="1">
      <c r="A307" s="185">
        <v>2481</v>
      </c>
      <c r="B307" s="146" t="s">
        <v>706</v>
      </c>
      <c r="C307" s="243">
        <v>8</v>
      </c>
      <c r="D307" s="243">
        <v>1</v>
      </c>
      <c r="E307" s="243"/>
      <c r="F307" s="59" t="s">
        <v>12</v>
      </c>
      <c r="G307" s="214" t="s">
        <v>13</v>
      </c>
      <c r="H307" s="239">
        <f t="shared" si="6"/>
        <v>0</v>
      </c>
      <c r="I307" s="239">
        <f>SUM(I309:I310)</f>
        <v>0</v>
      </c>
      <c r="J307" s="239">
        <f>SUM(J309:J310)</f>
        <v>0</v>
      </c>
    </row>
    <row r="308" spans="1:10" ht="36" hidden="1">
      <c r="A308" s="185"/>
      <c r="B308" s="146"/>
      <c r="C308" s="243"/>
      <c r="D308" s="243"/>
      <c r="E308" s="243"/>
      <c r="F308" s="59" t="s">
        <v>606</v>
      </c>
      <c r="G308" s="244"/>
      <c r="H308" s="239">
        <f t="shared" si="6"/>
        <v>0</v>
      </c>
      <c r="I308" s="239"/>
      <c r="J308" s="239"/>
    </row>
    <row r="309" spans="1:10" hidden="1">
      <c r="A309" s="185"/>
      <c r="B309" s="146"/>
      <c r="C309" s="243"/>
      <c r="D309" s="243"/>
      <c r="E309" s="243"/>
      <c r="F309" s="59" t="s">
        <v>607</v>
      </c>
      <c r="G309" s="244"/>
      <c r="H309" s="239">
        <f t="shared" si="6"/>
        <v>0</v>
      </c>
      <c r="I309" s="239"/>
      <c r="J309" s="239"/>
    </row>
    <row r="310" spans="1:10" hidden="1">
      <c r="A310" s="185"/>
      <c r="B310" s="146"/>
      <c r="C310" s="243"/>
      <c r="D310" s="243"/>
      <c r="E310" s="243"/>
      <c r="F310" s="59" t="s">
        <v>607</v>
      </c>
      <c r="G310" s="244"/>
      <c r="H310" s="239">
        <f t="shared" si="6"/>
        <v>0</v>
      </c>
      <c r="I310" s="239"/>
      <c r="J310" s="239"/>
    </row>
    <row r="311" spans="1:10" ht="409.5" hidden="1">
      <c r="A311" s="185">
        <v>2482</v>
      </c>
      <c r="B311" s="146" t="s">
        <v>706</v>
      </c>
      <c r="C311" s="243">
        <v>8</v>
      </c>
      <c r="D311" s="243">
        <v>2</v>
      </c>
      <c r="E311" s="243"/>
      <c r="F311" s="59" t="s">
        <v>14</v>
      </c>
      <c r="G311" s="214" t="s">
        <v>15</v>
      </c>
      <c r="H311" s="239">
        <f t="shared" si="6"/>
        <v>0</v>
      </c>
      <c r="I311" s="239">
        <f>SUM(I313:I314)</f>
        <v>0</v>
      </c>
      <c r="J311" s="239">
        <f>SUM(J313:J314)</f>
        <v>0</v>
      </c>
    </row>
    <row r="312" spans="1:10" ht="36" hidden="1">
      <c r="A312" s="185"/>
      <c r="B312" s="146"/>
      <c r="C312" s="243"/>
      <c r="D312" s="243"/>
      <c r="E312" s="243"/>
      <c r="F312" s="59" t="s">
        <v>606</v>
      </c>
      <c r="G312" s="244"/>
      <c r="H312" s="239">
        <f t="shared" si="6"/>
        <v>0</v>
      </c>
      <c r="I312" s="239"/>
      <c r="J312" s="239"/>
    </row>
    <row r="313" spans="1:10" hidden="1">
      <c r="A313" s="185"/>
      <c r="B313" s="146"/>
      <c r="C313" s="243"/>
      <c r="D313" s="243"/>
      <c r="E313" s="243"/>
      <c r="F313" s="59" t="s">
        <v>607</v>
      </c>
      <c r="G313" s="244"/>
      <c r="H313" s="239">
        <f t="shared" si="6"/>
        <v>0</v>
      </c>
      <c r="I313" s="239"/>
      <c r="J313" s="239"/>
    </row>
    <row r="314" spans="1:10" hidden="1">
      <c r="A314" s="185"/>
      <c r="B314" s="146"/>
      <c r="C314" s="243"/>
      <c r="D314" s="243"/>
      <c r="E314" s="243"/>
      <c r="F314" s="59" t="s">
        <v>607</v>
      </c>
      <c r="G314" s="244"/>
      <c r="H314" s="239">
        <f t="shared" si="6"/>
        <v>0</v>
      </c>
      <c r="I314" s="239"/>
      <c r="J314" s="239"/>
    </row>
    <row r="315" spans="1:10" ht="192" hidden="1">
      <c r="A315" s="185">
        <v>2483</v>
      </c>
      <c r="B315" s="146" t="s">
        <v>706</v>
      </c>
      <c r="C315" s="243">
        <v>8</v>
      </c>
      <c r="D315" s="243">
        <v>3</v>
      </c>
      <c r="E315" s="243"/>
      <c r="F315" s="59" t="s">
        <v>16</v>
      </c>
      <c r="G315" s="214" t="s">
        <v>17</v>
      </c>
      <c r="H315" s="239">
        <f t="shared" si="6"/>
        <v>0</v>
      </c>
      <c r="I315" s="239">
        <f>SUM(I317:I318)</f>
        <v>0</v>
      </c>
      <c r="J315" s="239">
        <f>SUM(J317:J318)</f>
        <v>0</v>
      </c>
    </row>
    <row r="316" spans="1:10" ht="36" hidden="1">
      <c r="A316" s="185"/>
      <c r="B316" s="146"/>
      <c r="C316" s="243"/>
      <c r="D316" s="243"/>
      <c r="E316" s="243"/>
      <c r="F316" s="59" t="s">
        <v>606</v>
      </c>
      <c r="G316" s="244"/>
      <c r="H316" s="239">
        <f t="shared" si="6"/>
        <v>0</v>
      </c>
      <c r="I316" s="239"/>
      <c r="J316" s="239"/>
    </row>
    <row r="317" spans="1:10" hidden="1">
      <c r="A317" s="185"/>
      <c r="B317" s="146"/>
      <c r="C317" s="243"/>
      <c r="D317" s="243"/>
      <c r="E317" s="243"/>
      <c r="F317" s="59" t="s">
        <v>607</v>
      </c>
      <c r="G317" s="244"/>
      <c r="H317" s="239">
        <f t="shared" si="6"/>
        <v>0</v>
      </c>
      <c r="I317" s="239"/>
      <c r="J317" s="239"/>
    </row>
    <row r="318" spans="1:10" hidden="1">
      <c r="A318" s="185"/>
      <c r="B318" s="146"/>
      <c r="C318" s="243"/>
      <c r="D318" s="243"/>
      <c r="E318" s="243"/>
      <c r="F318" s="59" t="s">
        <v>607</v>
      </c>
      <c r="G318" s="244"/>
      <c r="H318" s="239">
        <f t="shared" si="6"/>
        <v>0</v>
      </c>
      <c r="I318" s="239"/>
      <c r="J318" s="239"/>
    </row>
    <row r="319" spans="1:10" ht="409.5" hidden="1">
      <c r="A319" s="185">
        <v>2484</v>
      </c>
      <c r="B319" s="146" t="s">
        <v>706</v>
      </c>
      <c r="C319" s="243">
        <v>8</v>
      </c>
      <c r="D319" s="243">
        <v>4</v>
      </c>
      <c r="E319" s="243"/>
      <c r="F319" s="59" t="s">
        <v>18</v>
      </c>
      <c r="G319" s="214" t="s">
        <v>19</v>
      </c>
      <c r="H319" s="239">
        <f t="shared" si="6"/>
        <v>0</v>
      </c>
      <c r="I319" s="239">
        <f>SUM(I321:I322)</f>
        <v>0</v>
      </c>
      <c r="J319" s="239">
        <f>SUM(J321:J322)</f>
        <v>0</v>
      </c>
    </row>
    <row r="320" spans="1:10" ht="37.5" hidden="1" customHeight="1">
      <c r="A320" s="185"/>
      <c r="B320" s="146"/>
      <c r="C320" s="243"/>
      <c r="D320" s="243"/>
      <c r="E320" s="243"/>
      <c r="F320" s="59" t="s">
        <v>606</v>
      </c>
      <c r="G320" s="244"/>
      <c r="H320" s="239">
        <f t="shared" si="6"/>
        <v>0</v>
      </c>
      <c r="I320" s="239"/>
      <c r="J320" s="239"/>
    </row>
    <row r="321" spans="1:11" hidden="1">
      <c r="A321" s="185"/>
      <c r="B321" s="146"/>
      <c r="C321" s="243"/>
      <c r="D321" s="243"/>
      <c r="E321" s="243"/>
      <c r="F321" s="59" t="s">
        <v>607</v>
      </c>
      <c r="G321" s="244"/>
      <c r="H321" s="239">
        <f t="shared" si="6"/>
        <v>0</v>
      </c>
      <c r="I321" s="239"/>
      <c r="J321" s="239"/>
    </row>
    <row r="322" spans="1:11" hidden="1">
      <c r="A322" s="185"/>
      <c r="B322" s="146"/>
      <c r="C322" s="243"/>
      <c r="D322" s="243"/>
      <c r="E322" s="243"/>
      <c r="F322" s="59" t="s">
        <v>607</v>
      </c>
      <c r="G322" s="244"/>
      <c r="H322" s="239">
        <f t="shared" si="6"/>
        <v>0</v>
      </c>
      <c r="I322" s="239"/>
      <c r="J322" s="239"/>
    </row>
    <row r="323" spans="1:11" ht="409.5" hidden="1">
      <c r="A323" s="185">
        <v>2490</v>
      </c>
      <c r="B323" s="240" t="s">
        <v>706</v>
      </c>
      <c r="C323" s="241">
        <v>9</v>
      </c>
      <c r="D323" s="241">
        <v>0</v>
      </c>
      <c r="E323" s="241"/>
      <c r="F323" s="60" t="s">
        <v>370</v>
      </c>
      <c r="G323" s="60" t="s">
        <v>27</v>
      </c>
      <c r="H323" s="239">
        <v>-6000</v>
      </c>
      <c r="I323" s="239">
        <f>SUM(I324)</f>
        <v>0</v>
      </c>
      <c r="J323" s="239">
        <v>-6000</v>
      </c>
    </row>
    <row r="324" spans="1:11" ht="24.75" customHeight="1">
      <c r="A324" s="185">
        <v>2491</v>
      </c>
      <c r="B324" s="146" t="s">
        <v>706</v>
      </c>
      <c r="C324" s="243">
        <v>9</v>
      </c>
      <c r="D324" s="243">
        <v>1</v>
      </c>
      <c r="E324" s="243"/>
      <c r="F324" s="59" t="s">
        <v>26</v>
      </c>
      <c r="G324" s="214" t="s">
        <v>28</v>
      </c>
      <c r="H324" s="239">
        <f>SUM(I324:J324)</f>
        <v>-165000</v>
      </c>
      <c r="I324" s="239">
        <f>SUM(I325)</f>
        <v>0</v>
      </c>
      <c r="J324" s="239">
        <f>SUM(J326+J329)</f>
        <v>-165000</v>
      </c>
      <c r="K324" s="9" t="s">
        <v>1001</v>
      </c>
    </row>
    <row r="325" spans="1:11" ht="36">
      <c r="A325" s="185"/>
      <c r="B325" s="146"/>
      <c r="C325" s="243"/>
      <c r="D325" s="243"/>
      <c r="E325" s="243"/>
      <c r="F325" s="59" t="s">
        <v>606</v>
      </c>
      <c r="G325" s="244"/>
      <c r="H325" s="239">
        <f t="shared" si="6"/>
        <v>0</v>
      </c>
      <c r="I325" s="239">
        <v>0</v>
      </c>
      <c r="J325" s="239">
        <v>0</v>
      </c>
    </row>
    <row r="326" spans="1:11" ht="24">
      <c r="A326" s="185"/>
      <c r="B326" s="146"/>
      <c r="C326" s="243"/>
      <c r="D326" s="243"/>
      <c r="E326" s="185"/>
      <c r="F326" s="92" t="s">
        <v>676</v>
      </c>
      <c r="G326" s="244"/>
      <c r="H326" s="255">
        <f t="shared" si="6"/>
        <v>-35000</v>
      </c>
      <c r="I326" s="255">
        <f>SUM(I330)</f>
        <v>0</v>
      </c>
      <c r="J326" s="255">
        <f>SUM(J327:J328)</f>
        <v>-35000</v>
      </c>
    </row>
    <row r="327" spans="1:11">
      <c r="A327" s="185"/>
      <c r="B327" s="146"/>
      <c r="C327" s="243"/>
      <c r="D327" s="243"/>
      <c r="E327" s="185">
        <v>8111</v>
      </c>
      <c r="F327" s="92" t="s">
        <v>677</v>
      </c>
      <c r="G327" s="244"/>
      <c r="H327" s="255">
        <f t="shared" si="6"/>
        <v>-35000</v>
      </c>
      <c r="I327" s="255">
        <v>0</v>
      </c>
      <c r="J327" s="255">
        <v>-35000</v>
      </c>
    </row>
    <row r="328" spans="1:11">
      <c r="A328" s="185"/>
      <c r="B328" s="146"/>
      <c r="C328" s="243"/>
      <c r="D328" s="243"/>
      <c r="E328" s="185">
        <v>8121</v>
      </c>
      <c r="F328" s="92" t="s">
        <v>1008</v>
      </c>
      <c r="G328" s="244"/>
      <c r="H328" s="255">
        <v>0</v>
      </c>
      <c r="I328" s="255">
        <v>0</v>
      </c>
      <c r="J328" s="255">
        <v>0</v>
      </c>
    </row>
    <row r="329" spans="1:11" ht="24">
      <c r="A329" s="185"/>
      <c r="B329" s="146"/>
      <c r="C329" s="243"/>
      <c r="D329" s="243"/>
      <c r="E329" s="185"/>
      <c r="F329" s="92" t="s">
        <v>352</v>
      </c>
      <c r="G329" s="244"/>
      <c r="H329" s="255">
        <f t="shared" si="6"/>
        <v>-130000</v>
      </c>
      <c r="I329" s="255">
        <v>0</v>
      </c>
      <c r="J329" s="255">
        <v>-130000</v>
      </c>
    </row>
    <row r="330" spans="1:11">
      <c r="A330" s="185"/>
      <c r="B330" s="146"/>
      <c r="C330" s="243"/>
      <c r="D330" s="243"/>
      <c r="E330" s="185">
        <v>8411</v>
      </c>
      <c r="F330" s="92" t="s">
        <v>353</v>
      </c>
      <c r="G330" s="244"/>
      <c r="H330" s="255">
        <f t="shared" si="6"/>
        <v>-130000</v>
      </c>
      <c r="I330" s="255">
        <v>0</v>
      </c>
      <c r="J330" s="255">
        <v>-130000</v>
      </c>
    </row>
    <row r="331" spans="1:11" ht="48" customHeight="1">
      <c r="A331" s="176">
        <v>2500</v>
      </c>
      <c r="B331" s="240" t="s">
        <v>708</v>
      </c>
      <c r="C331" s="241">
        <v>0</v>
      </c>
      <c r="D331" s="241">
        <v>0</v>
      </c>
      <c r="E331" s="241"/>
      <c r="F331" s="139" t="s">
        <v>1032</v>
      </c>
      <c r="G331" s="73" t="s">
        <v>29</v>
      </c>
      <c r="H331" s="239">
        <f>SUM(I331:J331)</f>
        <v>148350</v>
      </c>
      <c r="I331" s="239">
        <f>SUM(I332+I346)</f>
        <v>148350</v>
      </c>
      <c r="J331" s="239">
        <v>0</v>
      </c>
    </row>
    <row r="332" spans="1:11" s="38" customFormat="1" ht="19.5" customHeight="1">
      <c r="A332" s="185">
        <v>2510</v>
      </c>
      <c r="B332" s="240" t="s">
        <v>708</v>
      </c>
      <c r="C332" s="241">
        <v>1</v>
      </c>
      <c r="D332" s="241">
        <v>0</v>
      </c>
      <c r="E332" s="241"/>
      <c r="F332" s="60" t="s">
        <v>371</v>
      </c>
      <c r="G332" s="60" t="s">
        <v>31</v>
      </c>
      <c r="H332" s="239">
        <f>SUM(I332:J332)</f>
        <v>145350</v>
      </c>
      <c r="I332" s="239">
        <f>SUM(I333)</f>
        <v>145350</v>
      </c>
      <c r="J332" s="239">
        <f>SUM(J333)</f>
        <v>0</v>
      </c>
    </row>
    <row r="333" spans="1:11" ht="15.75" customHeight="1">
      <c r="A333" s="185">
        <v>2511</v>
      </c>
      <c r="B333" s="146" t="s">
        <v>708</v>
      </c>
      <c r="C333" s="243">
        <v>1</v>
      </c>
      <c r="D333" s="243">
        <v>1</v>
      </c>
      <c r="E333" s="243"/>
      <c r="F333" s="59" t="s">
        <v>30</v>
      </c>
      <c r="G333" s="214" t="s">
        <v>32</v>
      </c>
      <c r="H333" s="239">
        <f t="shared" si="6"/>
        <v>145350</v>
      </c>
      <c r="I333" s="239">
        <f>SUM(I336+I337)</f>
        <v>145350</v>
      </c>
      <c r="J333" s="239">
        <v>0</v>
      </c>
    </row>
    <row r="334" spans="1:11" ht="36">
      <c r="A334" s="185"/>
      <c r="B334" s="146"/>
      <c r="C334" s="243"/>
      <c r="D334" s="243"/>
      <c r="E334" s="243"/>
      <c r="F334" s="59" t="s">
        <v>606</v>
      </c>
      <c r="G334" s="244"/>
      <c r="H334" s="239"/>
      <c r="I334" s="239"/>
      <c r="J334" s="239"/>
    </row>
    <row r="335" spans="1:11" ht="20.25" customHeight="1">
      <c r="A335" s="185"/>
      <c r="B335" s="146"/>
      <c r="C335" s="243"/>
      <c r="D335" s="243"/>
      <c r="E335" s="235">
        <v>4239</v>
      </c>
      <c r="F335" s="92" t="s">
        <v>669</v>
      </c>
      <c r="G335" s="244"/>
      <c r="H335" s="239">
        <f>SUM(I335:J335)</f>
        <v>0</v>
      </c>
      <c r="I335" s="239">
        <v>0</v>
      </c>
      <c r="J335" s="239">
        <v>0</v>
      </c>
    </row>
    <row r="336" spans="1:11">
      <c r="A336" s="185"/>
      <c r="B336" s="146"/>
      <c r="C336" s="243"/>
      <c r="D336" s="243"/>
      <c r="E336" s="243">
        <v>4639</v>
      </c>
      <c r="F336" s="101" t="s">
        <v>1042</v>
      </c>
      <c r="G336" s="244"/>
      <c r="H336" s="239">
        <f>SUM(I336+J336)</f>
        <v>350</v>
      </c>
      <c r="I336" s="239">
        <v>350</v>
      </c>
      <c r="J336" s="239">
        <v>0</v>
      </c>
    </row>
    <row r="337" spans="1:10" ht="23.25" customHeight="1">
      <c r="A337" s="185"/>
      <c r="B337" s="146"/>
      <c r="C337" s="243"/>
      <c r="D337" s="243"/>
      <c r="E337" s="252">
        <v>4511</v>
      </c>
      <c r="F337" s="98" t="s">
        <v>494</v>
      </c>
      <c r="G337" s="244"/>
      <c r="H337" s="239">
        <f t="shared" si="6"/>
        <v>145000</v>
      </c>
      <c r="I337" s="239">
        <v>145000</v>
      </c>
      <c r="J337" s="239">
        <v>0</v>
      </c>
    </row>
    <row r="338" spans="1:10" ht="15" customHeight="1">
      <c r="A338" s="185"/>
      <c r="B338" s="146"/>
      <c r="C338" s="243"/>
      <c r="D338" s="243"/>
      <c r="E338" s="90">
        <v>5121</v>
      </c>
      <c r="F338" s="98" t="s">
        <v>588</v>
      </c>
      <c r="G338" s="244"/>
      <c r="H338" s="239">
        <f t="shared" si="6"/>
        <v>0</v>
      </c>
      <c r="I338" s="239">
        <v>0</v>
      </c>
      <c r="J338" s="239">
        <v>0</v>
      </c>
    </row>
    <row r="339" spans="1:10" ht="15" customHeight="1">
      <c r="A339" s="308" t="s">
        <v>1074</v>
      </c>
      <c r="B339" s="146" t="s">
        <v>708</v>
      </c>
      <c r="C339" s="243">
        <v>2</v>
      </c>
      <c r="D339" s="243">
        <v>0</v>
      </c>
      <c r="E339" s="90"/>
      <c r="F339" s="303" t="s">
        <v>1075</v>
      </c>
      <c r="G339" s="244"/>
      <c r="H339" s="239">
        <v>0</v>
      </c>
      <c r="I339" s="239">
        <v>0</v>
      </c>
      <c r="J339" s="239">
        <v>0</v>
      </c>
    </row>
    <row r="340" spans="1:10" ht="15" customHeight="1">
      <c r="A340" s="307">
        <v>2521</v>
      </c>
      <c r="B340" s="305" t="s">
        <v>1077</v>
      </c>
      <c r="C340" s="305">
        <v>2</v>
      </c>
      <c r="D340" s="243">
        <v>1</v>
      </c>
      <c r="E340" s="90"/>
      <c r="F340" s="304" t="s">
        <v>1076</v>
      </c>
      <c r="G340" s="244"/>
      <c r="H340" s="239">
        <v>0</v>
      </c>
      <c r="I340" s="239">
        <v>0</v>
      </c>
      <c r="J340" s="239">
        <v>0</v>
      </c>
    </row>
    <row r="341" spans="1:10" ht="15" customHeight="1">
      <c r="A341" s="307"/>
      <c r="B341" s="305"/>
      <c r="C341" s="305"/>
      <c r="D341" s="243"/>
      <c r="E341" s="208">
        <v>5113</v>
      </c>
      <c r="F341" s="98" t="s">
        <v>593</v>
      </c>
      <c r="G341" s="244"/>
      <c r="H341" s="239">
        <v>0</v>
      </c>
      <c r="I341" s="239">
        <v>0</v>
      </c>
      <c r="J341" s="239">
        <v>0</v>
      </c>
    </row>
    <row r="342" spans="1:10" ht="15" customHeight="1">
      <c r="A342" s="307"/>
      <c r="B342" s="305"/>
      <c r="C342" s="305"/>
      <c r="D342" s="243"/>
      <c r="E342" s="208">
        <v>5134</v>
      </c>
      <c r="F342" s="98" t="s">
        <v>587</v>
      </c>
      <c r="G342" s="244"/>
      <c r="H342" s="239">
        <v>0</v>
      </c>
      <c r="I342" s="239">
        <v>0</v>
      </c>
      <c r="J342" s="239">
        <v>0</v>
      </c>
    </row>
    <row r="343" spans="1:10" ht="15" customHeight="1">
      <c r="A343" s="307">
        <v>2530</v>
      </c>
      <c r="B343" s="146" t="s">
        <v>708</v>
      </c>
      <c r="C343" s="243">
        <v>3</v>
      </c>
      <c r="D343" s="243">
        <v>0</v>
      </c>
      <c r="E343" s="90"/>
      <c r="F343" s="304" t="s">
        <v>1078</v>
      </c>
      <c r="G343" s="244"/>
      <c r="H343" s="239">
        <v>0</v>
      </c>
      <c r="I343" s="239">
        <v>0</v>
      </c>
      <c r="J343" s="239">
        <v>0</v>
      </c>
    </row>
    <row r="344" spans="1:10" ht="15" customHeight="1">
      <c r="A344" s="307">
        <v>2540</v>
      </c>
      <c r="B344" s="146" t="s">
        <v>708</v>
      </c>
      <c r="C344" s="243">
        <v>4</v>
      </c>
      <c r="D344" s="243">
        <v>0</v>
      </c>
      <c r="E344" s="90"/>
      <c r="F344" s="304" t="s">
        <v>1079</v>
      </c>
      <c r="G344" s="244"/>
      <c r="H344" s="239">
        <v>0</v>
      </c>
      <c r="I344" s="239">
        <v>0</v>
      </c>
      <c r="J344" s="239">
        <v>0</v>
      </c>
    </row>
    <row r="345" spans="1:10" ht="30.75" customHeight="1">
      <c r="A345" s="307">
        <v>2550</v>
      </c>
      <c r="B345" s="146" t="s">
        <v>708</v>
      </c>
      <c r="C345" s="243">
        <v>5</v>
      </c>
      <c r="D345" s="243">
        <v>0</v>
      </c>
      <c r="E345" s="90"/>
      <c r="F345" s="309" t="s">
        <v>1080</v>
      </c>
      <c r="G345" s="244"/>
      <c r="H345" s="239">
        <v>0</v>
      </c>
      <c r="I345" s="239">
        <v>0</v>
      </c>
      <c r="J345" s="239">
        <v>0</v>
      </c>
    </row>
    <row r="346" spans="1:10" ht="21" customHeight="1">
      <c r="A346" s="185">
        <v>2560</v>
      </c>
      <c r="B346" s="146" t="s">
        <v>708</v>
      </c>
      <c r="C346" s="243">
        <v>6</v>
      </c>
      <c r="D346" s="243">
        <v>0</v>
      </c>
      <c r="E346" s="208"/>
      <c r="F346" s="302" t="s">
        <v>1021</v>
      </c>
      <c r="G346" s="244"/>
      <c r="H346" s="239">
        <v>3000</v>
      </c>
      <c r="I346" s="239">
        <v>3000</v>
      </c>
      <c r="J346" s="239">
        <v>0</v>
      </c>
    </row>
    <row r="347" spans="1:10" ht="16.5" hidden="1" customHeight="1">
      <c r="A347" s="185"/>
      <c r="B347" s="146"/>
      <c r="C347" s="243"/>
      <c r="D347" s="243"/>
      <c r="E347" s="235"/>
      <c r="F347" s="174"/>
      <c r="G347" s="244"/>
      <c r="H347" s="239"/>
      <c r="I347" s="239"/>
      <c r="J347" s="239"/>
    </row>
    <row r="348" spans="1:10" ht="24">
      <c r="A348" s="185">
        <v>2561</v>
      </c>
      <c r="B348" s="146" t="s">
        <v>708</v>
      </c>
      <c r="C348" s="243">
        <v>6</v>
      </c>
      <c r="D348" s="243">
        <v>1</v>
      </c>
      <c r="E348" s="235"/>
      <c r="F348" s="226" t="s">
        <v>1020</v>
      </c>
      <c r="G348" s="244"/>
      <c r="H348" s="239">
        <v>3000</v>
      </c>
      <c r="I348" s="239">
        <v>3000</v>
      </c>
      <c r="J348" s="239">
        <v>0</v>
      </c>
    </row>
    <row r="349" spans="1:10" ht="36">
      <c r="A349" s="185"/>
      <c r="B349" s="146"/>
      <c r="C349" s="243"/>
      <c r="D349" s="243"/>
      <c r="E349" s="235"/>
      <c r="F349" s="59" t="s">
        <v>606</v>
      </c>
      <c r="G349" s="244"/>
      <c r="H349" s="239"/>
      <c r="I349" s="239"/>
      <c r="J349" s="239"/>
    </row>
    <row r="350" spans="1:10">
      <c r="A350" s="185"/>
      <c r="B350" s="146"/>
      <c r="C350" s="243"/>
      <c r="D350" s="243"/>
      <c r="E350" s="235">
        <v>4213</v>
      </c>
      <c r="F350" s="279" t="s">
        <v>455</v>
      </c>
      <c r="G350" s="280"/>
      <c r="H350" s="239">
        <v>3000</v>
      </c>
      <c r="I350" s="239">
        <v>3000</v>
      </c>
      <c r="J350" s="239">
        <v>0</v>
      </c>
    </row>
    <row r="351" spans="1:10">
      <c r="A351" s="185"/>
      <c r="B351" s="146"/>
      <c r="C351" s="243"/>
      <c r="D351" s="243"/>
      <c r="E351" s="235">
        <v>5131</v>
      </c>
      <c r="F351" s="98" t="s">
        <v>817</v>
      </c>
      <c r="G351" s="244"/>
      <c r="H351" s="239">
        <v>0</v>
      </c>
      <c r="I351" s="239">
        <v>0</v>
      </c>
      <c r="J351" s="239">
        <v>0</v>
      </c>
    </row>
    <row r="352" spans="1:10" ht="23.25" customHeight="1">
      <c r="A352" s="185"/>
      <c r="B352" s="241">
        <v>6</v>
      </c>
      <c r="C352" s="241">
        <v>0</v>
      </c>
      <c r="D352" s="241">
        <v>0</v>
      </c>
      <c r="E352" s="243"/>
      <c r="F352" s="139" t="s">
        <v>1033</v>
      </c>
      <c r="G352" s="244"/>
      <c r="H352" s="239">
        <f>SUM(I352+J352)</f>
        <v>68020</v>
      </c>
      <c r="I352" s="239">
        <f>SUM(I478+I491+I484)</f>
        <v>7000</v>
      </c>
      <c r="J352" s="238">
        <v>61020</v>
      </c>
    </row>
    <row r="353" spans="1:10" ht="240" hidden="1">
      <c r="A353" s="240" t="s">
        <v>284</v>
      </c>
      <c r="B353" s="240" t="s">
        <v>708</v>
      </c>
      <c r="C353" s="241">
        <v>2</v>
      </c>
      <c r="D353" s="241">
        <v>0</v>
      </c>
      <c r="E353" s="241"/>
      <c r="F353" s="60" t="s">
        <v>372</v>
      </c>
      <c r="G353" s="60" t="s">
        <v>33</v>
      </c>
      <c r="H353" s="239">
        <f t="shared" si="6"/>
        <v>0</v>
      </c>
      <c r="I353" s="239">
        <f>SUM(I354)</f>
        <v>0</v>
      </c>
      <c r="J353" s="239">
        <f>SUM(J354)</f>
        <v>0</v>
      </c>
    </row>
    <row r="354" spans="1:10" ht="240" hidden="1">
      <c r="A354" s="185">
        <v>2521</v>
      </c>
      <c r="B354" s="146" t="s">
        <v>708</v>
      </c>
      <c r="C354" s="243">
        <v>2</v>
      </c>
      <c r="D354" s="243">
        <v>1</v>
      </c>
      <c r="E354" s="243"/>
      <c r="F354" s="59" t="s">
        <v>34</v>
      </c>
      <c r="G354" s="214" t="s">
        <v>35</v>
      </c>
      <c r="H354" s="239">
        <f t="shared" si="6"/>
        <v>0</v>
      </c>
      <c r="I354" s="239">
        <f>SUM(I356:I357)</f>
        <v>0</v>
      </c>
      <c r="J354" s="239">
        <f>SUM(J356:J357)</f>
        <v>0</v>
      </c>
    </row>
    <row r="355" spans="1:10" ht="36" hidden="1">
      <c r="A355" s="185"/>
      <c r="B355" s="146"/>
      <c r="C355" s="243"/>
      <c r="D355" s="243"/>
      <c r="E355" s="243"/>
      <c r="F355" s="59" t="s">
        <v>606</v>
      </c>
      <c r="G355" s="244"/>
      <c r="H355" s="239">
        <f t="shared" si="6"/>
        <v>0</v>
      </c>
      <c r="I355" s="239"/>
      <c r="J355" s="239"/>
    </row>
    <row r="356" spans="1:10" hidden="1">
      <c r="A356" s="185"/>
      <c r="B356" s="146"/>
      <c r="C356" s="243"/>
      <c r="D356" s="243"/>
      <c r="E356" s="243"/>
      <c r="F356" s="59" t="s">
        <v>607</v>
      </c>
      <c r="G356" s="244"/>
      <c r="H356" s="239">
        <f t="shared" si="6"/>
        <v>0</v>
      </c>
      <c r="I356" s="239"/>
      <c r="J356" s="239"/>
    </row>
    <row r="357" spans="1:10" hidden="1">
      <c r="A357" s="185"/>
      <c r="B357" s="146"/>
      <c r="C357" s="243"/>
      <c r="D357" s="243"/>
      <c r="E357" s="243"/>
      <c r="F357" s="59" t="s">
        <v>607</v>
      </c>
      <c r="G357" s="244"/>
      <c r="H357" s="239">
        <f t="shared" si="6"/>
        <v>0</v>
      </c>
      <c r="I357" s="239"/>
      <c r="J357" s="239"/>
    </row>
    <row r="358" spans="1:10" ht="216" hidden="1">
      <c r="A358" s="185">
        <v>2530</v>
      </c>
      <c r="B358" s="240" t="s">
        <v>708</v>
      </c>
      <c r="C358" s="241">
        <v>3</v>
      </c>
      <c r="D358" s="241">
        <v>0</v>
      </c>
      <c r="E358" s="241"/>
      <c r="F358" s="60" t="s">
        <v>373</v>
      </c>
      <c r="G358" s="60" t="s">
        <v>37</v>
      </c>
      <c r="H358" s="239">
        <f t="shared" si="6"/>
        <v>0</v>
      </c>
      <c r="I358" s="239">
        <f>SUM(I359)</f>
        <v>0</v>
      </c>
      <c r="J358" s="239">
        <f>SUM(J359)</f>
        <v>0</v>
      </c>
    </row>
    <row r="359" spans="1:10" ht="216" hidden="1">
      <c r="A359" s="185">
        <v>3531</v>
      </c>
      <c r="B359" s="146" t="s">
        <v>708</v>
      </c>
      <c r="C359" s="243">
        <v>3</v>
      </c>
      <c r="D359" s="243">
        <v>1</v>
      </c>
      <c r="E359" s="243"/>
      <c r="F359" s="59" t="s">
        <v>36</v>
      </c>
      <c r="G359" s="214" t="s">
        <v>38</v>
      </c>
      <c r="H359" s="239">
        <f t="shared" si="6"/>
        <v>0</v>
      </c>
      <c r="I359" s="239">
        <f>SUM(I361:I362)</f>
        <v>0</v>
      </c>
      <c r="J359" s="239">
        <f>SUM(J361:J362)</f>
        <v>0</v>
      </c>
    </row>
    <row r="360" spans="1:10" ht="36" hidden="1">
      <c r="A360" s="185"/>
      <c r="B360" s="146"/>
      <c r="C360" s="243"/>
      <c r="D360" s="243"/>
      <c r="E360" s="243"/>
      <c r="F360" s="59" t="s">
        <v>606</v>
      </c>
      <c r="G360" s="244"/>
      <c r="H360" s="239">
        <f t="shared" si="6"/>
        <v>0</v>
      </c>
      <c r="I360" s="239"/>
      <c r="J360" s="239"/>
    </row>
    <row r="361" spans="1:10" hidden="1">
      <c r="A361" s="185"/>
      <c r="B361" s="146"/>
      <c r="C361" s="243"/>
      <c r="D361" s="243"/>
      <c r="E361" s="243"/>
      <c r="F361" s="59" t="s">
        <v>607</v>
      </c>
      <c r="G361" s="244"/>
      <c r="H361" s="239">
        <f t="shared" si="6"/>
        <v>0</v>
      </c>
      <c r="I361" s="239"/>
      <c r="J361" s="239"/>
    </row>
    <row r="362" spans="1:10" hidden="1">
      <c r="A362" s="185"/>
      <c r="B362" s="146"/>
      <c r="C362" s="243"/>
      <c r="D362" s="243"/>
      <c r="E362" s="243"/>
      <c r="F362" s="59" t="s">
        <v>607</v>
      </c>
      <c r="G362" s="244"/>
      <c r="H362" s="239">
        <f t="shared" si="6"/>
        <v>0</v>
      </c>
      <c r="I362" s="239"/>
      <c r="J362" s="239"/>
    </row>
    <row r="363" spans="1:10" ht="409.5" hidden="1">
      <c r="A363" s="185">
        <v>2540</v>
      </c>
      <c r="B363" s="240" t="s">
        <v>708</v>
      </c>
      <c r="C363" s="241">
        <v>4</v>
      </c>
      <c r="D363" s="241">
        <v>0</v>
      </c>
      <c r="E363" s="241"/>
      <c r="F363" s="60" t="s">
        <v>374</v>
      </c>
      <c r="G363" s="60" t="s">
        <v>40</v>
      </c>
      <c r="H363" s="239">
        <f t="shared" si="6"/>
        <v>0</v>
      </c>
      <c r="I363" s="239">
        <f>SUM(I364)</f>
        <v>0</v>
      </c>
      <c r="J363" s="239">
        <f>SUM(J364)</f>
        <v>0</v>
      </c>
    </row>
    <row r="364" spans="1:10" ht="409.5" hidden="1">
      <c r="A364" s="185">
        <v>2541</v>
      </c>
      <c r="B364" s="146" t="s">
        <v>708</v>
      </c>
      <c r="C364" s="243">
        <v>4</v>
      </c>
      <c r="D364" s="243">
        <v>1</v>
      </c>
      <c r="E364" s="243"/>
      <c r="F364" s="59" t="s">
        <v>39</v>
      </c>
      <c r="G364" s="214" t="s">
        <v>41</v>
      </c>
      <c r="H364" s="239">
        <f t="shared" si="6"/>
        <v>0</v>
      </c>
      <c r="I364" s="239">
        <f>SUM(I366:I367)</f>
        <v>0</v>
      </c>
      <c r="J364" s="239">
        <f>SUM(J366:J367)</f>
        <v>0</v>
      </c>
    </row>
    <row r="365" spans="1:10" ht="24" hidden="1" customHeight="1">
      <c r="A365" s="185"/>
      <c r="B365" s="146"/>
      <c r="C365" s="243"/>
      <c r="D365" s="243"/>
      <c r="E365" s="243"/>
      <c r="F365" s="59" t="s">
        <v>606</v>
      </c>
      <c r="G365" s="244"/>
      <c r="H365" s="239">
        <f t="shared" si="6"/>
        <v>0</v>
      </c>
      <c r="I365" s="239"/>
      <c r="J365" s="239"/>
    </row>
    <row r="366" spans="1:10" hidden="1">
      <c r="A366" s="185"/>
      <c r="B366" s="146"/>
      <c r="C366" s="243"/>
      <c r="D366" s="243"/>
      <c r="E366" s="243"/>
      <c r="F366" s="59" t="s">
        <v>607</v>
      </c>
      <c r="G366" s="244"/>
      <c r="H366" s="239">
        <f t="shared" si="6"/>
        <v>0</v>
      </c>
      <c r="I366" s="239"/>
      <c r="J366" s="239"/>
    </row>
    <row r="367" spans="1:10" hidden="1">
      <c r="A367" s="185"/>
      <c r="B367" s="146"/>
      <c r="C367" s="243"/>
      <c r="D367" s="243"/>
      <c r="E367" s="243"/>
      <c r="F367" s="59" t="s">
        <v>607</v>
      </c>
      <c r="G367" s="244"/>
      <c r="H367" s="239">
        <f t="shared" si="6"/>
        <v>0</v>
      </c>
      <c r="I367" s="239"/>
      <c r="J367" s="239"/>
    </row>
    <row r="368" spans="1:10" ht="312" hidden="1">
      <c r="A368" s="185">
        <v>2550</v>
      </c>
      <c r="B368" s="240" t="s">
        <v>708</v>
      </c>
      <c r="C368" s="241">
        <v>5</v>
      </c>
      <c r="D368" s="241">
        <v>0</v>
      </c>
      <c r="E368" s="241"/>
      <c r="F368" s="60" t="s">
        <v>375</v>
      </c>
      <c r="G368" s="60" t="s">
        <v>43</v>
      </c>
      <c r="H368" s="239">
        <f t="shared" si="6"/>
        <v>0</v>
      </c>
      <c r="I368" s="239">
        <f>SUM(I369)</f>
        <v>0</v>
      </c>
      <c r="J368" s="239">
        <f>SUM(J369)</f>
        <v>0</v>
      </c>
    </row>
    <row r="369" spans="1:10" ht="36" hidden="1" customHeight="1">
      <c r="A369" s="185">
        <v>2551</v>
      </c>
      <c r="B369" s="146" t="s">
        <v>708</v>
      </c>
      <c r="C369" s="243">
        <v>5</v>
      </c>
      <c r="D369" s="243">
        <v>1</v>
      </c>
      <c r="E369" s="243"/>
      <c r="F369" s="59" t="s">
        <v>42</v>
      </c>
      <c r="G369" s="214" t="s">
        <v>44</v>
      </c>
      <c r="H369" s="239">
        <f t="shared" si="6"/>
        <v>0</v>
      </c>
      <c r="I369" s="239">
        <f>SUM(I371:I372)</f>
        <v>0</v>
      </c>
      <c r="J369" s="239">
        <f>SUM(J371:J372)</f>
        <v>0</v>
      </c>
    </row>
    <row r="370" spans="1:10" ht="36" hidden="1">
      <c r="A370" s="185"/>
      <c r="B370" s="146"/>
      <c r="C370" s="243"/>
      <c r="D370" s="243"/>
      <c r="E370" s="243"/>
      <c r="F370" s="59" t="s">
        <v>606</v>
      </c>
      <c r="G370" s="244"/>
      <c r="H370" s="239">
        <f t="shared" si="6"/>
        <v>0</v>
      </c>
      <c r="I370" s="239"/>
      <c r="J370" s="239"/>
    </row>
    <row r="371" spans="1:10" hidden="1">
      <c r="A371" s="185"/>
      <c r="B371" s="146"/>
      <c r="C371" s="243"/>
      <c r="D371" s="243"/>
      <c r="E371" s="243"/>
      <c r="F371" s="59" t="s">
        <v>607</v>
      </c>
      <c r="G371" s="244"/>
      <c r="H371" s="239">
        <f t="shared" si="6"/>
        <v>0</v>
      </c>
      <c r="I371" s="239"/>
      <c r="J371" s="239"/>
    </row>
    <row r="372" spans="1:10" hidden="1">
      <c r="A372" s="185"/>
      <c r="B372" s="146"/>
      <c r="C372" s="243"/>
      <c r="D372" s="243"/>
      <c r="E372" s="243"/>
      <c r="F372" s="59" t="s">
        <v>607</v>
      </c>
      <c r="G372" s="244"/>
      <c r="H372" s="239">
        <f t="shared" ref="H372:H424" si="7">SUM(I372:J372)</f>
        <v>0</v>
      </c>
      <c r="I372" s="239"/>
      <c r="J372" s="239"/>
    </row>
    <row r="373" spans="1:10" ht="409.5" hidden="1">
      <c r="A373" s="185">
        <v>2560</v>
      </c>
      <c r="B373" s="240" t="s">
        <v>708</v>
      </c>
      <c r="C373" s="241">
        <v>6</v>
      </c>
      <c r="D373" s="241">
        <v>0</v>
      </c>
      <c r="E373" s="241"/>
      <c r="F373" s="60" t="s">
        <v>376</v>
      </c>
      <c r="G373" s="60" t="s">
        <v>46</v>
      </c>
      <c r="H373" s="239">
        <f t="shared" si="7"/>
        <v>0</v>
      </c>
      <c r="I373" s="239">
        <f>SUM(I374)</f>
        <v>0</v>
      </c>
      <c r="J373" s="239">
        <f>SUM(J374)</f>
        <v>0</v>
      </c>
    </row>
    <row r="374" spans="1:10" ht="409.5" hidden="1">
      <c r="A374" s="185">
        <v>2561</v>
      </c>
      <c r="B374" s="146" t="s">
        <v>708</v>
      </c>
      <c r="C374" s="243">
        <v>6</v>
      </c>
      <c r="D374" s="243">
        <v>1</v>
      </c>
      <c r="E374" s="243"/>
      <c r="F374" s="59" t="s">
        <v>45</v>
      </c>
      <c r="G374" s="214" t="s">
        <v>47</v>
      </c>
      <c r="H374" s="239">
        <f t="shared" si="7"/>
        <v>0</v>
      </c>
      <c r="I374" s="239">
        <f>SUM(I376:I377)</f>
        <v>0</v>
      </c>
      <c r="J374" s="239">
        <f>SUM(J376:J377)</f>
        <v>0</v>
      </c>
    </row>
    <row r="375" spans="1:10" ht="36" hidden="1">
      <c r="A375" s="185"/>
      <c r="B375" s="146"/>
      <c r="C375" s="243"/>
      <c r="D375" s="243"/>
      <c r="E375" s="243"/>
      <c r="F375" s="59" t="s">
        <v>606</v>
      </c>
      <c r="G375" s="244"/>
      <c r="H375" s="239">
        <f t="shared" si="7"/>
        <v>0</v>
      </c>
      <c r="I375" s="239"/>
      <c r="J375" s="239"/>
    </row>
    <row r="376" spans="1:10" hidden="1">
      <c r="A376" s="185"/>
      <c r="B376" s="146"/>
      <c r="C376" s="243"/>
      <c r="D376" s="243"/>
      <c r="E376" s="243"/>
      <c r="F376" s="59" t="s">
        <v>607</v>
      </c>
      <c r="G376" s="244"/>
      <c r="H376" s="239">
        <f t="shared" si="7"/>
        <v>0</v>
      </c>
      <c r="I376" s="239"/>
      <c r="J376" s="239"/>
    </row>
    <row r="377" spans="1:10" hidden="1">
      <c r="A377" s="185"/>
      <c r="B377" s="146"/>
      <c r="C377" s="243"/>
      <c r="D377" s="243"/>
      <c r="E377" s="243"/>
      <c r="F377" s="59" t="s">
        <v>607</v>
      </c>
      <c r="G377" s="244"/>
      <c r="H377" s="239">
        <f t="shared" si="7"/>
        <v>0</v>
      </c>
      <c r="I377" s="239"/>
      <c r="J377" s="239"/>
    </row>
    <row r="378" spans="1:10" ht="336" hidden="1">
      <c r="A378" s="176">
        <v>2600</v>
      </c>
      <c r="B378" s="240" t="s">
        <v>709</v>
      </c>
      <c r="C378" s="241">
        <v>0</v>
      </c>
      <c r="D378" s="241">
        <v>0</v>
      </c>
      <c r="E378" s="241"/>
      <c r="F378" s="139" t="s">
        <v>1033</v>
      </c>
      <c r="G378" s="73" t="s">
        <v>48</v>
      </c>
      <c r="H378" s="239">
        <f t="shared" si="7"/>
        <v>0</v>
      </c>
      <c r="I378" s="239">
        <f>SUM(I379+I384+I389+I394+I399+I404)</f>
        <v>0</v>
      </c>
      <c r="J378" s="239">
        <f>SUM(J379+J384+J389+J394+J399+J404)</f>
        <v>0</v>
      </c>
    </row>
    <row r="379" spans="1:10" s="38" customFormat="1" ht="24" hidden="1" customHeight="1">
      <c r="A379" s="185">
        <v>2610</v>
      </c>
      <c r="B379" s="240" t="s">
        <v>709</v>
      </c>
      <c r="C379" s="241">
        <v>1</v>
      </c>
      <c r="D379" s="241">
        <v>0</v>
      </c>
      <c r="E379" s="241"/>
      <c r="F379" s="60" t="s">
        <v>377</v>
      </c>
      <c r="G379" s="60" t="s">
        <v>49</v>
      </c>
      <c r="H379" s="239">
        <f t="shared" si="7"/>
        <v>0</v>
      </c>
      <c r="I379" s="239">
        <f>SUM(I380)</f>
        <v>0</v>
      </c>
      <c r="J379" s="239">
        <f>SUM(J380)</f>
        <v>0</v>
      </c>
    </row>
    <row r="380" spans="1:10" ht="216" hidden="1">
      <c r="A380" s="185">
        <v>2611</v>
      </c>
      <c r="B380" s="146" t="s">
        <v>709</v>
      </c>
      <c r="C380" s="243">
        <v>1</v>
      </c>
      <c r="D380" s="243">
        <v>1</v>
      </c>
      <c r="E380" s="243"/>
      <c r="F380" s="59" t="s">
        <v>50</v>
      </c>
      <c r="G380" s="214" t="s">
        <v>51</v>
      </c>
      <c r="H380" s="239">
        <f t="shared" si="7"/>
        <v>0</v>
      </c>
      <c r="I380" s="239">
        <f>SUM(I382:I383)</f>
        <v>0</v>
      </c>
      <c r="J380" s="239">
        <f>SUM(J382:J383)</f>
        <v>0</v>
      </c>
    </row>
    <row r="381" spans="1:10" ht="36" hidden="1">
      <c r="A381" s="185"/>
      <c r="B381" s="146"/>
      <c r="C381" s="243"/>
      <c r="D381" s="243"/>
      <c r="E381" s="243"/>
      <c r="F381" s="59" t="s">
        <v>606</v>
      </c>
      <c r="G381" s="244"/>
      <c r="H381" s="239">
        <f t="shared" si="7"/>
        <v>0</v>
      </c>
      <c r="I381" s="239"/>
      <c r="J381" s="239"/>
    </row>
    <row r="382" spans="1:10" hidden="1">
      <c r="A382" s="185"/>
      <c r="B382" s="146"/>
      <c r="C382" s="243"/>
      <c r="D382" s="243"/>
      <c r="E382" s="243"/>
      <c r="F382" s="59" t="s">
        <v>607</v>
      </c>
      <c r="G382" s="244"/>
      <c r="H382" s="239">
        <f t="shared" si="7"/>
        <v>0</v>
      </c>
      <c r="I382" s="239"/>
      <c r="J382" s="239"/>
    </row>
    <row r="383" spans="1:10" hidden="1">
      <c r="A383" s="185"/>
      <c r="B383" s="146"/>
      <c r="C383" s="243"/>
      <c r="D383" s="243"/>
      <c r="E383" s="243"/>
      <c r="F383" s="59" t="s">
        <v>607</v>
      </c>
      <c r="G383" s="244"/>
      <c r="H383" s="239">
        <f t="shared" si="7"/>
        <v>0</v>
      </c>
      <c r="I383" s="239"/>
      <c r="J383" s="239"/>
    </row>
    <row r="384" spans="1:10" ht="240" hidden="1">
      <c r="A384" s="185">
        <v>2620</v>
      </c>
      <c r="B384" s="240" t="s">
        <v>709</v>
      </c>
      <c r="C384" s="241">
        <v>2</v>
      </c>
      <c r="D384" s="241">
        <v>0</v>
      </c>
      <c r="E384" s="241"/>
      <c r="F384" s="60" t="s">
        <v>378</v>
      </c>
      <c r="G384" s="60" t="s">
        <v>53</v>
      </c>
      <c r="H384" s="239">
        <f t="shared" si="7"/>
        <v>0</v>
      </c>
      <c r="I384" s="239">
        <f>SUM(I385)</f>
        <v>0</v>
      </c>
      <c r="J384" s="239">
        <f>SUM(J385)</f>
        <v>0</v>
      </c>
    </row>
    <row r="385" spans="1:10" ht="240" hidden="1">
      <c r="A385" s="185">
        <v>2621</v>
      </c>
      <c r="B385" s="146" t="s">
        <v>709</v>
      </c>
      <c r="C385" s="243">
        <v>2</v>
      </c>
      <c r="D385" s="243">
        <v>1</v>
      </c>
      <c r="E385" s="243"/>
      <c r="F385" s="59" t="s">
        <v>52</v>
      </c>
      <c r="G385" s="214" t="s">
        <v>54</v>
      </c>
      <c r="H385" s="239">
        <f t="shared" si="7"/>
        <v>0</v>
      </c>
      <c r="I385" s="239">
        <f>SUM(I387:I388)</f>
        <v>0</v>
      </c>
      <c r="J385" s="239">
        <f>SUM(J387:J388)</f>
        <v>0</v>
      </c>
    </row>
    <row r="386" spans="1:10" ht="36" hidden="1">
      <c r="A386" s="185"/>
      <c r="B386" s="146"/>
      <c r="C386" s="243"/>
      <c r="D386" s="243"/>
      <c r="E386" s="243"/>
      <c r="F386" s="59" t="s">
        <v>606</v>
      </c>
      <c r="G386" s="244"/>
      <c r="H386" s="239">
        <f t="shared" si="7"/>
        <v>0</v>
      </c>
      <c r="I386" s="239"/>
      <c r="J386" s="239"/>
    </row>
    <row r="387" spans="1:10" hidden="1">
      <c r="A387" s="185"/>
      <c r="B387" s="146"/>
      <c r="C387" s="243"/>
      <c r="D387" s="243"/>
      <c r="E387" s="243"/>
      <c r="F387" s="59" t="s">
        <v>607</v>
      </c>
      <c r="G387" s="244"/>
      <c r="H387" s="239">
        <f t="shared" si="7"/>
        <v>0</v>
      </c>
      <c r="I387" s="239"/>
      <c r="J387" s="239"/>
    </row>
    <row r="388" spans="1:10" hidden="1">
      <c r="A388" s="185"/>
      <c r="B388" s="146"/>
      <c r="C388" s="243"/>
      <c r="D388" s="243"/>
      <c r="E388" s="243"/>
      <c r="F388" s="59" t="s">
        <v>607</v>
      </c>
      <c r="G388" s="244"/>
      <c r="H388" s="239">
        <f t="shared" si="7"/>
        <v>0</v>
      </c>
      <c r="I388" s="239"/>
      <c r="J388" s="239"/>
    </row>
    <row r="389" spans="1:10" ht="132" hidden="1">
      <c r="A389" s="185">
        <v>2630</v>
      </c>
      <c r="B389" s="240" t="s">
        <v>709</v>
      </c>
      <c r="C389" s="241">
        <v>3</v>
      </c>
      <c r="D389" s="241">
        <v>0</v>
      </c>
      <c r="E389" s="241"/>
      <c r="F389" s="60" t="s">
        <v>379</v>
      </c>
      <c r="G389" s="60" t="s">
        <v>55</v>
      </c>
      <c r="H389" s="239">
        <f t="shared" si="7"/>
        <v>0</v>
      </c>
      <c r="I389" s="239">
        <f>SUM(I390)</f>
        <v>0</v>
      </c>
      <c r="J389" s="239">
        <f>SUM(J390)</f>
        <v>0</v>
      </c>
    </row>
    <row r="390" spans="1:10" ht="132" hidden="1">
      <c r="A390" s="185">
        <v>2631</v>
      </c>
      <c r="B390" s="146" t="s">
        <v>709</v>
      </c>
      <c r="C390" s="243">
        <v>3</v>
      </c>
      <c r="D390" s="243">
        <v>1</v>
      </c>
      <c r="E390" s="243"/>
      <c r="F390" s="59" t="s">
        <v>56</v>
      </c>
      <c r="G390" s="157" t="s">
        <v>57</v>
      </c>
      <c r="H390" s="239">
        <f t="shared" si="7"/>
        <v>0</v>
      </c>
      <c r="I390" s="239">
        <f>SUM(I392:I393)</f>
        <v>0</v>
      </c>
      <c r="J390" s="239">
        <f>SUM(J392:J393)</f>
        <v>0</v>
      </c>
    </row>
    <row r="391" spans="1:10" ht="36" hidden="1">
      <c r="A391" s="185"/>
      <c r="B391" s="146"/>
      <c r="C391" s="243"/>
      <c r="D391" s="243"/>
      <c r="E391" s="243"/>
      <c r="F391" s="59" t="s">
        <v>606</v>
      </c>
      <c r="G391" s="244"/>
      <c r="H391" s="239">
        <f t="shared" si="7"/>
        <v>0</v>
      </c>
      <c r="I391" s="239"/>
      <c r="J391" s="239"/>
    </row>
    <row r="392" spans="1:10" ht="24" hidden="1">
      <c r="A392" s="185"/>
      <c r="B392" s="146"/>
      <c r="C392" s="243"/>
      <c r="D392" s="243"/>
      <c r="E392" s="185">
        <v>5113</v>
      </c>
      <c r="F392" s="59" t="s">
        <v>156</v>
      </c>
      <c r="G392" s="244"/>
      <c r="H392" s="239">
        <f t="shared" si="7"/>
        <v>0</v>
      </c>
      <c r="I392" s="239"/>
      <c r="J392" s="239"/>
    </row>
    <row r="393" spans="1:10" hidden="1">
      <c r="A393" s="185"/>
      <c r="B393" s="146"/>
      <c r="C393" s="243"/>
      <c r="D393" s="243"/>
      <c r="E393" s="185">
        <v>5134</v>
      </c>
      <c r="F393" s="100" t="s">
        <v>587</v>
      </c>
      <c r="G393" s="244"/>
      <c r="H393" s="239">
        <f t="shared" si="7"/>
        <v>0</v>
      </c>
      <c r="I393" s="239"/>
      <c r="J393" s="239"/>
    </row>
    <row r="394" spans="1:10" ht="168" hidden="1">
      <c r="A394" s="185">
        <v>2640</v>
      </c>
      <c r="B394" s="240" t="s">
        <v>709</v>
      </c>
      <c r="C394" s="241">
        <v>4</v>
      </c>
      <c r="D394" s="241">
        <v>0</v>
      </c>
      <c r="E394" s="241"/>
      <c r="F394" s="60" t="s">
        <v>380</v>
      </c>
      <c r="G394" s="60" t="s">
        <v>58</v>
      </c>
      <c r="H394" s="239">
        <f t="shared" si="7"/>
        <v>0</v>
      </c>
      <c r="I394" s="239">
        <f>SUM(I395)</f>
        <v>0</v>
      </c>
      <c r="J394" s="239">
        <f>SUM(J395)</f>
        <v>0</v>
      </c>
    </row>
    <row r="395" spans="1:10" ht="168" hidden="1">
      <c r="A395" s="185">
        <v>2641</v>
      </c>
      <c r="B395" s="146" t="s">
        <v>709</v>
      </c>
      <c r="C395" s="243">
        <v>4</v>
      </c>
      <c r="D395" s="243">
        <v>1</v>
      </c>
      <c r="E395" s="243"/>
      <c r="F395" s="59" t="s">
        <v>59</v>
      </c>
      <c r="G395" s="214" t="s">
        <v>60</v>
      </c>
      <c r="H395" s="239">
        <f t="shared" si="7"/>
        <v>0</v>
      </c>
      <c r="I395" s="239">
        <f>SUM(I397:I398)</f>
        <v>0</v>
      </c>
      <c r="J395" s="239">
        <f>SUM(J397:J398)</f>
        <v>0</v>
      </c>
    </row>
    <row r="396" spans="1:10" ht="36" hidden="1">
      <c r="A396" s="185"/>
      <c r="B396" s="146"/>
      <c r="C396" s="243"/>
      <c r="D396" s="243"/>
      <c r="E396" s="243"/>
      <c r="F396" s="59" t="s">
        <v>606</v>
      </c>
      <c r="G396" s="244"/>
      <c r="H396" s="239">
        <f t="shared" si="7"/>
        <v>0</v>
      </c>
      <c r="I396" s="239"/>
      <c r="J396" s="239"/>
    </row>
    <row r="397" spans="1:10" hidden="1">
      <c r="A397" s="185">
        <v>5113</v>
      </c>
      <c r="B397" s="146"/>
      <c r="C397" s="243"/>
      <c r="D397" s="243"/>
      <c r="E397" s="243"/>
      <c r="F397" s="59"/>
      <c r="G397" s="244"/>
      <c r="H397" s="239">
        <f t="shared" si="7"/>
        <v>0</v>
      </c>
      <c r="I397" s="239"/>
      <c r="J397" s="239"/>
    </row>
    <row r="398" spans="1:10" hidden="1">
      <c r="A398" s="185">
        <v>5134</v>
      </c>
      <c r="B398" s="146"/>
      <c r="C398" s="243"/>
      <c r="D398" s="243"/>
      <c r="E398" s="243"/>
      <c r="F398" s="100"/>
      <c r="G398" s="244"/>
      <c r="H398" s="239">
        <f t="shared" si="7"/>
        <v>0</v>
      </c>
      <c r="I398" s="239"/>
      <c r="J398" s="239"/>
    </row>
    <row r="399" spans="1:10" ht="372" hidden="1">
      <c r="A399" s="185">
        <v>2650</v>
      </c>
      <c r="B399" s="240" t="s">
        <v>709</v>
      </c>
      <c r="C399" s="241">
        <v>5</v>
      </c>
      <c r="D399" s="241">
        <v>0</v>
      </c>
      <c r="E399" s="241"/>
      <c r="F399" s="60" t="s">
        <v>179</v>
      </c>
      <c r="G399" s="60" t="s">
        <v>67</v>
      </c>
      <c r="H399" s="239">
        <f t="shared" si="7"/>
        <v>0</v>
      </c>
      <c r="I399" s="239">
        <f>SUM(I400)</f>
        <v>0</v>
      </c>
      <c r="J399" s="239">
        <f>SUM(J400)</f>
        <v>0</v>
      </c>
    </row>
    <row r="400" spans="1:10" ht="38.25" hidden="1" customHeight="1">
      <c r="A400" s="185">
        <v>2651</v>
      </c>
      <c r="B400" s="146" t="s">
        <v>709</v>
      </c>
      <c r="C400" s="243">
        <v>5</v>
      </c>
      <c r="D400" s="243">
        <v>1</v>
      </c>
      <c r="E400" s="243"/>
      <c r="F400" s="59" t="s">
        <v>66</v>
      </c>
      <c r="G400" s="214" t="s">
        <v>68</v>
      </c>
      <c r="H400" s="239">
        <f t="shared" si="7"/>
        <v>0</v>
      </c>
      <c r="I400" s="239">
        <f>SUM(I402:I403)</f>
        <v>0</v>
      </c>
      <c r="J400" s="239">
        <f>SUM(J402:J403)</f>
        <v>0</v>
      </c>
    </row>
    <row r="401" spans="1:10" ht="36" hidden="1">
      <c r="A401" s="185"/>
      <c r="B401" s="146"/>
      <c r="C401" s="243"/>
      <c r="D401" s="243"/>
      <c r="E401" s="243"/>
      <c r="F401" s="59" t="s">
        <v>606</v>
      </c>
      <c r="G401" s="244"/>
      <c r="H401" s="239">
        <f t="shared" si="7"/>
        <v>0</v>
      </c>
      <c r="I401" s="239"/>
      <c r="J401" s="239"/>
    </row>
    <row r="402" spans="1:10" hidden="1">
      <c r="A402" s="185"/>
      <c r="B402" s="146"/>
      <c r="C402" s="243"/>
      <c r="D402" s="243"/>
      <c r="E402" s="243"/>
      <c r="F402" s="59" t="s">
        <v>607</v>
      </c>
      <c r="G402" s="244"/>
      <c r="H402" s="239">
        <f t="shared" si="7"/>
        <v>0</v>
      </c>
      <c r="I402" s="239"/>
      <c r="J402" s="239"/>
    </row>
    <row r="403" spans="1:10" hidden="1">
      <c r="A403" s="185"/>
      <c r="B403" s="146"/>
      <c r="C403" s="243"/>
      <c r="D403" s="243"/>
      <c r="E403" s="243"/>
      <c r="F403" s="59" t="s">
        <v>607</v>
      </c>
      <c r="G403" s="244"/>
      <c r="H403" s="239">
        <f t="shared" si="7"/>
        <v>0</v>
      </c>
      <c r="I403" s="239"/>
      <c r="J403" s="239"/>
    </row>
    <row r="404" spans="1:10" ht="409.5" hidden="1">
      <c r="A404" s="185">
        <v>2660</v>
      </c>
      <c r="B404" s="240" t="s">
        <v>709</v>
      </c>
      <c r="C404" s="241">
        <v>6</v>
      </c>
      <c r="D404" s="241">
        <v>0</v>
      </c>
      <c r="E404" s="241"/>
      <c r="F404" s="60" t="s">
        <v>382</v>
      </c>
      <c r="G404" s="249" t="s">
        <v>81</v>
      </c>
      <c r="H404" s="239">
        <f t="shared" si="7"/>
        <v>0</v>
      </c>
      <c r="I404" s="239">
        <f>SUM(I405)</f>
        <v>0</v>
      </c>
      <c r="J404" s="239">
        <f>SUM(J405)</f>
        <v>0</v>
      </c>
    </row>
    <row r="405" spans="1:10" ht="409.5" hidden="1">
      <c r="A405" s="185">
        <v>2661</v>
      </c>
      <c r="B405" s="146" t="s">
        <v>709</v>
      </c>
      <c r="C405" s="243">
        <v>6</v>
      </c>
      <c r="D405" s="243">
        <v>1</v>
      </c>
      <c r="E405" s="243"/>
      <c r="F405" s="59" t="s">
        <v>69</v>
      </c>
      <c r="G405" s="214" t="s">
        <v>82</v>
      </c>
      <c r="H405" s="239">
        <f t="shared" si="7"/>
        <v>0</v>
      </c>
      <c r="I405" s="239">
        <f>SUM(I407:I408)</f>
        <v>0</v>
      </c>
      <c r="J405" s="239">
        <f>SUM(J407:J408)</f>
        <v>0</v>
      </c>
    </row>
    <row r="406" spans="1:10" ht="36" hidden="1">
      <c r="A406" s="185"/>
      <c r="B406" s="146"/>
      <c r="C406" s="243"/>
      <c r="D406" s="243"/>
      <c r="E406" s="243"/>
      <c r="F406" s="59" t="s">
        <v>606</v>
      </c>
      <c r="G406" s="244"/>
      <c r="H406" s="239">
        <f t="shared" si="7"/>
        <v>0</v>
      </c>
      <c r="I406" s="239"/>
      <c r="J406" s="239"/>
    </row>
    <row r="407" spans="1:10" hidden="1">
      <c r="A407" s="185"/>
      <c r="B407" s="146"/>
      <c r="C407" s="243"/>
      <c r="D407" s="243"/>
      <c r="E407" s="243"/>
      <c r="F407" s="59" t="s">
        <v>607</v>
      </c>
      <c r="G407" s="244"/>
      <c r="H407" s="239">
        <f t="shared" si="7"/>
        <v>0</v>
      </c>
      <c r="I407" s="239"/>
      <c r="J407" s="239"/>
    </row>
    <row r="408" spans="1:10" hidden="1">
      <c r="A408" s="185"/>
      <c r="B408" s="146"/>
      <c r="C408" s="243"/>
      <c r="D408" s="243"/>
      <c r="E408" s="243"/>
      <c r="F408" s="59" t="s">
        <v>607</v>
      </c>
      <c r="G408" s="244"/>
      <c r="H408" s="239">
        <f t="shared" si="7"/>
        <v>0</v>
      </c>
      <c r="I408" s="239"/>
      <c r="J408" s="239"/>
    </row>
    <row r="409" spans="1:10" ht="72" hidden="1">
      <c r="A409" s="176">
        <v>2700</v>
      </c>
      <c r="B409" s="240" t="s">
        <v>710</v>
      </c>
      <c r="C409" s="241">
        <v>0</v>
      </c>
      <c r="D409" s="241">
        <v>0</v>
      </c>
      <c r="E409" s="241"/>
      <c r="F409" s="139" t="s">
        <v>1034</v>
      </c>
      <c r="G409" s="73" t="s">
        <v>83</v>
      </c>
      <c r="H409" s="239">
        <f t="shared" si="7"/>
        <v>0</v>
      </c>
      <c r="I409" s="239">
        <f>SUM(I410+I423+I440+I457+I462+I467)</f>
        <v>0</v>
      </c>
      <c r="J409" s="239">
        <f>SUM(J410+J423+J440+J457+J462+J467)</f>
        <v>0</v>
      </c>
    </row>
    <row r="410" spans="1:10" s="38" customFormat="1" ht="15" hidden="1" customHeight="1">
      <c r="A410" s="185">
        <v>2710</v>
      </c>
      <c r="B410" s="240" t="s">
        <v>710</v>
      </c>
      <c r="C410" s="241">
        <v>1</v>
      </c>
      <c r="D410" s="241">
        <v>0</v>
      </c>
      <c r="E410" s="241"/>
      <c r="F410" s="60" t="s">
        <v>383</v>
      </c>
      <c r="G410" s="60" t="s">
        <v>84</v>
      </c>
      <c r="H410" s="239">
        <f t="shared" si="7"/>
        <v>0</v>
      </c>
      <c r="I410" s="239">
        <f>SUM(I411+I415+I419)</f>
        <v>0</v>
      </c>
      <c r="J410" s="239">
        <f>SUM(J411+J415+J419)</f>
        <v>0</v>
      </c>
    </row>
    <row r="411" spans="1:10" ht="264" hidden="1">
      <c r="A411" s="185">
        <v>2711</v>
      </c>
      <c r="B411" s="146" t="s">
        <v>710</v>
      </c>
      <c r="C411" s="243">
        <v>1</v>
      </c>
      <c r="D411" s="243">
        <v>1</v>
      </c>
      <c r="E411" s="243"/>
      <c r="F411" s="59" t="s">
        <v>85</v>
      </c>
      <c r="G411" s="214" t="s">
        <v>86</v>
      </c>
      <c r="H411" s="239">
        <f t="shared" si="7"/>
        <v>0</v>
      </c>
      <c r="I411" s="239">
        <f>SUM(I413:I414)</f>
        <v>0</v>
      </c>
      <c r="J411" s="239">
        <f>SUM(J413:J414)</f>
        <v>0</v>
      </c>
    </row>
    <row r="412" spans="1:10" ht="36" hidden="1">
      <c r="A412" s="185"/>
      <c r="B412" s="146"/>
      <c r="C412" s="243"/>
      <c r="D412" s="243"/>
      <c r="E412" s="243"/>
      <c r="F412" s="59" t="s">
        <v>606</v>
      </c>
      <c r="G412" s="244"/>
      <c r="H412" s="239">
        <f t="shared" si="7"/>
        <v>0</v>
      </c>
      <c r="I412" s="239"/>
      <c r="J412" s="239"/>
    </row>
    <row r="413" spans="1:10" hidden="1">
      <c r="A413" s="185"/>
      <c r="B413" s="146"/>
      <c r="C413" s="243"/>
      <c r="D413" s="243"/>
      <c r="E413" s="243"/>
      <c r="F413" s="59" t="s">
        <v>607</v>
      </c>
      <c r="G413" s="244"/>
      <c r="H413" s="239">
        <f t="shared" si="7"/>
        <v>0</v>
      </c>
      <c r="I413" s="239"/>
      <c r="J413" s="239"/>
    </row>
    <row r="414" spans="1:10" hidden="1">
      <c r="A414" s="185"/>
      <c r="B414" s="146"/>
      <c r="C414" s="243"/>
      <c r="D414" s="243"/>
      <c r="E414" s="243"/>
      <c r="F414" s="59" t="s">
        <v>607</v>
      </c>
      <c r="G414" s="244"/>
      <c r="H414" s="239">
        <f t="shared" si="7"/>
        <v>0</v>
      </c>
      <c r="I414" s="239"/>
      <c r="J414" s="239"/>
    </row>
    <row r="415" spans="1:10" ht="240" hidden="1">
      <c r="A415" s="185">
        <v>2712</v>
      </c>
      <c r="B415" s="146" t="s">
        <v>710</v>
      </c>
      <c r="C415" s="243">
        <v>1</v>
      </c>
      <c r="D415" s="243">
        <v>2</v>
      </c>
      <c r="E415" s="243"/>
      <c r="F415" s="59" t="s">
        <v>87</v>
      </c>
      <c r="G415" s="214" t="s">
        <v>88</v>
      </c>
      <c r="H415" s="239">
        <f t="shared" si="7"/>
        <v>0</v>
      </c>
      <c r="I415" s="239">
        <f>SUM(I417:I418)</f>
        <v>0</v>
      </c>
      <c r="J415" s="239">
        <f>SUM(J417:J418)</f>
        <v>0</v>
      </c>
    </row>
    <row r="416" spans="1:10" ht="36" hidden="1">
      <c r="A416" s="185"/>
      <c r="B416" s="146"/>
      <c r="C416" s="243"/>
      <c r="D416" s="243"/>
      <c r="E416" s="243"/>
      <c r="F416" s="59" t="s">
        <v>606</v>
      </c>
      <c r="G416" s="244"/>
      <c r="H416" s="239">
        <f t="shared" si="7"/>
        <v>0</v>
      </c>
      <c r="I416" s="239"/>
      <c r="J416" s="239"/>
    </row>
    <row r="417" spans="1:10" hidden="1">
      <c r="A417" s="185"/>
      <c r="B417" s="146"/>
      <c r="C417" s="243"/>
      <c r="D417" s="243"/>
      <c r="E417" s="243"/>
      <c r="F417" s="59" t="s">
        <v>607</v>
      </c>
      <c r="G417" s="244"/>
      <c r="H417" s="239">
        <f t="shared" si="7"/>
        <v>0</v>
      </c>
      <c r="I417" s="239"/>
      <c r="J417" s="239"/>
    </row>
    <row r="418" spans="1:10" hidden="1">
      <c r="A418" s="185"/>
      <c r="B418" s="146"/>
      <c r="C418" s="243"/>
      <c r="D418" s="243"/>
      <c r="E418" s="243"/>
      <c r="F418" s="59" t="s">
        <v>607</v>
      </c>
      <c r="G418" s="244"/>
      <c r="H418" s="239">
        <f t="shared" si="7"/>
        <v>0</v>
      </c>
      <c r="I418" s="239"/>
      <c r="J418" s="239"/>
    </row>
    <row r="419" spans="1:10" ht="396" hidden="1">
      <c r="A419" s="185">
        <v>2713</v>
      </c>
      <c r="B419" s="146" t="s">
        <v>710</v>
      </c>
      <c r="C419" s="243">
        <v>1</v>
      </c>
      <c r="D419" s="243">
        <v>3</v>
      </c>
      <c r="E419" s="243"/>
      <c r="F419" s="59" t="s">
        <v>443</v>
      </c>
      <c r="G419" s="214" t="s">
        <v>89</v>
      </c>
      <c r="H419" s="239">
        <f t="shared" si="7"/>
        <v>0</v>
      </c>
      <c r="I419" s="239">
        <f>SUM(I421:I422)</f>
        <v>0</v>
      </c>
      <c r="J419" s="239">
        <f>SUM(J421:J422)</f>
        <v>0</v>
      </c>
    </row>
    <row r="420" spans="1:10" ht="36" hidden="1">
      <c r="A420" s="185"/>
      <c r="B420" s="146"/>
      <c r="C420" s="243"/>
      <c r="D420" s="243"/>
      <c r="E420" s="243"/>
      <c r="F420" s="59" t="s">
        <v>606</v>
      </c>
      <c r="G420" s="244"/>
      <c r="H420" s="239">
        <f t="shared" si="7"/>
        <v>0</v>
      </c>
      <c r="I420" s="239"/>
      <c r="J420" s="239"/>
    </row>
    <row r="421" spans="1:10" hidden="1">
      <c r="A421" s="185"/>
      <c r="B421" s="146"/>
      <c r="C421" s="243"/>
      <c r="D421" s="243"/>
      <c r="E421" s="243"/>
      <c r="F421" s="59" t="s">
        <v>607</v>
      </c>
      <c r="G421" s="244"/>
      <c r="H421" s="239">
        <f t="shared" si="7"/>
        <v>0</v>
      </c>
      <c r="I421" s="239"/>
      <c r="J421" s="239"/>
    </row>
    <row r="422" spans="1:10" hidden="1">
      <c r="A422" s="185"/>
      <c r="B422" s="146"/>
      <c r="C422" s="243"/>
      <c r="D422" s="243"/>
      <c r="E422" s="243"/>
      <c r="F422" s="59" t="s">
        <v>607</v>
      </c>
      <c r="G422" s="244"/>
      <c r="H422" s="239">
        <f t="shared" si="7"/>
        <v>0</v>
      </c>
      <c r="I422" s="239"/>
      <c r="J422" s="239"/>
    </row>
    <row r="423" spans="1:10" ht="216" hidden="1">
      <c r="A423" s="185">
        <v>2720</v>
      </c>
      <c r="B423" s="240" t="s">
        <v>710</v>
      </c>
      <c r="C423" s="241">
        <v>2</v>
      </c>
      <c r="D423" s="241">
        <v>0</v>
      </c>
      <c r="E423" s="241"/>
      <c r="F423" s="60" t="s">
        <v>384</v>
      </c>
      <c r="G423" s="60" t="s">
        <v>90</v>
      </c>
      <c r="H423" s="239">
        <f t="shared" si="7"/>
        <v>0</v>
      </c>
      <c r="I423" s="239">
        <f>SUM(I424,I428,I432,I436)</f>
        <v>0</v>
      </c>
      <c r="J423" s="239">
        <f>SUM(J424,J428,J432,J436)</f>
        <v>0</v>
      </c>
    </row>
    <row r="424" spans="1:10" ht="264" hidden="1">
      <c r="A424" s="185">
        <v>2721</v>
      </c>
      <c r="B424" s="146" t="s">
        <v>710</v>
      </c>
      <c r="C424" s="243">
        <v>2</v>
      </c>
      <c r="D424" s="243">
        <v>1</v>
      </c>
      <c r="E424" s="243"/>
      <c r="F424" s="59" t="s">
        <v>91</v>
      </c>
      <c r="G424" s="214" t="s">
        <v>92</v>
      </c>
      <c r="H424" s="239">
        <f t="shared" si="7"/>
        <v>0</v>
      </c>
      <c r="I424" s="239">
        <f>SUM(I426:I427)</f>
        <v>0</v>
      </c>
      <c r="J424" s="239">
        <f>SUM(J426:J427)</f>
        <v>0</v>
      </c>
    </row>
    <row r="425" spans="1:10" ht="36" hidden="1">
      <c r="A425" s="185"/>
      <c r="B425" s="146"/>
      <c r="C425" s="243"/>
      <c r="D425" s="243"/>
      <c r="E425" s="243"/>
      <c r="F425" s="59" t="s">
        <v>606</v>
      </c>
      <c r="G425" s="244"/>
      <c r="H425" s="239">
        <f t="shared" ref="H425:H536" si="8">SUM(I425:J425)</f>
        <v>0</v>
      </c>
      <c r="I425" s="239"/>
      <c r="J425" s="239"/>
    </row>
    <row r="426" spans="1:10" hidden="1">
      <c r="A426" s="185"/>
      <c r="B426" s="146"/>
      <c r="C426" s="243"/>
      <c r="D426" s="243"/>
      <c r="E426" s="243"/>
      <c r="F426" s="59" t="s">
        <v>607</v>
      </c>
      <c r="G426" s="244"/>
      <c r="H426" s="239">
        <f t="shared" si="8"/>
        <v>0</v>
      </c>
      <c r="I426" s="239"/>
      <c r="J426" s="239"/>
    </row>
    <row r="427" spans="1:10" hidden="1">
      <c r="A427" s="185"/>
      <c r="B427" s="146"/>
      <c r="C427" s="243"/>
      <c r="D427" s="243"/>
      <c r="E427" s="243"/>
      <c r="F427" s="59" t="s">
        <v>607</v>
      </c>
      <c r="G427" s="244"/>
      <c r="H427" s="239">
        <f t="shared" si="8"/>
        <v>0</v>
      </c>
      <c r="I427" s="239"/>
      <c r="J427" s="239"/>
    </row>
    <row r="428" spans="1:10" ht="312" hidden="1">
      <c r="A428" s="185">
        <v>2722</v>
      </c>
      <c r="B428" s="146" t="s">
        <v>710</v>
      </c>
      <c r="C428" s="243">
        <v>2</v>
      </c>
      <c r="D428" s="243">
        <v>2</v>
      </c>
      <c r="E428" s="243"/>
      <c r="F428" s="59" t="s">
        <v>93</v>
      </c>
      <c r="G428" s="214" t="s">
        <v>94</v>
      </c>
      <c r="H428" s="239">
        <f t="shared" si="8"/>
        <v>0</v>
      </c>
      <c r="I428" s="239">
        <f>SUM(I430:I431)</f>
        <v>0</v>
      </c>
      <c r="J428" s="239">
        <f>SUM(J430:J431)</f>
        <v>0</v>
      </c>
    </row>
    <row r="429" spans="1:10" ht="20.25" hidden="1" customHeight="1">
      <c r="A429" s="185"/>
      <c r="B429" s="146"/>
      <c r="C429" s="243"/>
      <c r="D429" s="243"/>
      <c r="E429" s="243"/>
      <c r="F429" s="59" t="s">
        <v>606</v>
      </c>
      <c r="G429" s="244"/>
      <c r="H429" s="239">
        <f t="shared" si="8"/>
        <v>0</v>
      </c>
      <c r="I429" s="239"/>
      <c r="J429" s="239"/>
    </row>
    <row r="430" spans="1:10" hidden="1">
      <c r="A430" s="185"/>
      <c r="B430" s="146"/>
      <c r="C430" s="243"/>
      <c r="D430" s="243"/>
      <c r="E430" s="243"/>
      <c r="F430" s="59" t="s">
        <v>607</v>
      </c>
      <c r="G430" s="244"/>
      <c r="H430" s="239">
        <f t="shared" si="8"/>
        <v>0</v>
      </c>
      <c r="I430" s="239"/>
      <c r="J430" s="239"/>
    </row>
    <row r="431" spans="1:10" hidden="1">
      <c r="A431" s="185"/>
      <c r="B431" s="146"/>
      <c r="C431" s="243"/>
      <c r="D431" s="243"/>
      <c r="E431" s="243"/>
      <c r="F431" s="59" t="s">
        <v>607</v>
      </c>
      <c r="G431" s="244"/>
      <c r="H431" s="239">
        <f t="shared" si="8"/>
        <v>0</v>
      </c>
      <c r="I431" s="239"/>
      <c r="J431" s="239"/>
    </row>
    <row r="432" spans="1:10" ht="168" hidden="1">
      <c r="A432" s="185">
        <v>2723</v>
      </c>
      <c r="B432" s="146" t="s">
        <v>710</v>
      </c>
      <c r="C432" s="243">
        <v>2</v>
      </c>
      <c r="D432" s="243">
        <v>3</v>
      </c>
      <c r="E432" s="243"/>
      <c r="F432" s="59" t="s">
        <v>444</v>
      </c>
      <c r="G432" s="214" t="s">
        <v>95</v>
      </c>
      <c r="H432" s="239">
        <f t="shared" si="8"/>
        <v>0</v>
      </c>
      <c r="I432" s="239">
        <f>SUM(I434:I435)</f>
        <v>0</v>
      </c>
      <c r="J432" s="239">
        <f>SUM(J434:J435)</f>
        <v>0</v>
      </c>
    </row>
    <row r="433" spans="1:10" ht="36" hidden="1">
      <c r="A433" s="185"/>
      <c r="B433" s="146"/>
      <c r="C433" s="243"/>
      <c r="D433" s="243"/>
      <c r="E433" s="243"/>
      <c r="F433" s="59" t="s">
        <v>606</v>
      </c>
      <c r="G433" s="244"/>
      <c r="H433" s="239">
        <f t="shared" si="8"/>
        <v>0</v>
      </c>
      <c r="I433" s="239"/>
      <c r="J433" s="239"/>
    </row>
    <row r="434" spans="1:10" hidden="1">
      <c r="A434" s="185"/>
      <c r="B434" s="146"/>
      <c r="C434" s="243"/>
      <c r="D434" s="243"/>
      <c r="E434" s="243"/>
      <c r="F434" s="59" t="s">
        <v>607</v>
      </c>
      <c r="G434" s="244"/>
      <c r="H434" s="239">
        <f t="shared" si="8"/>
        <v>0</v>
      </c>
      <c r="I434" s="239"/>
      <c r="J434" s="239"/>
    </row>
    <row r="435" spans="1:10" hidden="1">
      <c r="A435" s="185"/>
      <c r="B435" s="146"/>
      <c r="C435" s="243"/>
      <c r="D435" s="243"/>
      <c r="E435" s="243"/>
      <c r="F435" s="59" t="s">
        <v>607</v>
      </c>
      <c r="G435" s="244"/>
      <c r="H435" s="239">
        <f t="shared" si="8"/>
        <v>0</v>
      </c>
      <c r="I435" s="239"/>
      <c r="J435" s="239"/>
    </row>
    <row r="436" spans="1:10" ht="228" hidden="1">
      <c r="A436" s="185">
        <v>2724</v>
      </c>
      <c r="B436" s="146" t="s">
        <v>710</v>
      </c>
      <c r="C436" s="243">
        <v>2</v>
      </c>
      <c r="D436" s="243">
        <v>4</v>
      </c>
      <c r="E436" s="243"/>
      <c r="F436" s="59" t="s">
        <v>96</v>
      </c>
      <c r="G436" s="214" t="s">
        <v>97</v>
      </c>
      <c r="H436" s="239">
        <f t="shared" si="8"/>
        <v>0</v>
      </c>
      <c r="I436" s="239">
        <f>SUM(I438:I439)</f>
        <v>0</v>
      </c>
      <c r="J436" s="239">
        <f>SUM(J438:J439)</f>
        <v>0</v>
      </c>
    </row>
    <row r="437" spans="1:10" ht="36" hidden="1">
      <c r="A437" s="185"/>
      <c r="B437" s="146"/>
      <c r="C437" s="243"/>
      <c r="D437" s="243"/>
      <c r="E437" s="243"/>
      <c r="F437" s="59" t="s">
        <v>606</v>
      </c>
      <c r="G437" s="244"/>
      <c r="H437" s="239">
        <f t="shared" si="8"/>
        <v>0</v>
      </c>
      <c r="I437" s="239"/>
      <c r="J437" s="239"/>
    </row>
    <row r="438" spans="1:10" hidden="1">
      <c r="A438" s="185"/>
      <c r="B438" s="146"/>
      <c r="C438" s="243"/>
      <c r="D438" s="243"/>
      <c r="E438" s="243"/>
      <c r="F438" s="59" t="s">
        <v>607</v>
      </c>
      <c r="G438" s="244"/>
      <c r="H438" s="239">
        <f t="shared" si="8"/>
        <v>0</v>
      </c>
      <c r="I438" s="239"/>
      <c r="J438" s="239"/>
    </row>
    <row r="439" spans="1:10" hidden="1">
      <c r="A439" s="185"/>
      <c r="B439" s="146"/>
      <c r="C439" s="243"/>
      <c r="D439" s="243"/>
      <c r="E439" s="243"/>
      <c r="F439" s="59" t="s">
        <v>607</v>
      </c>
      <c r="G439" s="244"/>
      <c r="H439" s="239">
        <f t="shared" si="8"/>
        <v>0</v>
      </c>
      <c r="I439" s="239"/>
      <c r="J439" s="239"/>
    </row>
    <row r="440" spans="1:10" ht="192" hidden="1">
      <c r="A440" s="185">
        <v>2730</v>
      </c>
      <c r="B440" s="240" t="s">
        <v>710</v>
      </c>
      <c r="C440" s="241">
        <v>3</v>
      </c>
      <c r="D440" s="241">
        <v>0</v>
      </c>
      <c r="E440" s="241"/>
      <c r="F440" s="60" t="s">
        <v>385</v>
      </c>
      <c r="G440" s="60" t="s">
        <v>99</v>
      </c>
      <c r="H440" s="239">
        <f t="shared" si="8"/>
        <v>0</v>
      </c>
      <c r="I440" s="239">
        <f>SUM(I441,I445,I449,I453)</f>
        <v>0</v>
      </c>
      <c r="J440" s="239">
        <f>SUM(J441,J445,J449,J453)</f>
        <v>0</v>
      </c>
    </row>
    <row r="441" spans="1:10" ht="276" hidden="1">
      <c r="A441" s="185">
        <v>2731</v>
      </c>
      <c r="B441" s="146" t="s">
        <v>710</v>
      </c>
      <c r="C441" s="243">
        <v>3</v>
      </c>
      <c r="D441" s="243">
        <v>1</v>
      </c>
      <c r="E441" s="243"/>
      <c r="F441" s="59" t="s">
        <v>100</v>
      </c>
      <c r="G441" s="244" t="s">
        <v>101</v>
      </c>
      <c r="H441" s="239">
        <f t="shared" si="8"/>
        <v>0</v>
      </c>
      <c r="I441" s="239">
        <f>SUM(I443:I444)</f>
        <v>0</v>
      </c>
      <c r="J441" s="239">
        <f>SUM(J443:J444)</f>
        <v>0</v>
      </c>
    </row>
    <row r="442" spans="1:10" ht="15" hidden="1" customHeight="1">
      <c r="A442" s="185"/>
      <c r="B442" s="146"/>
      <c r="C442" s="243"/>
      <c r="D442" s="243"/>
      <c r="E442" s="243"/>
      <c r="F442" s="59" t="s">
        <v>606</v>
      </c>
      <c r="G442" s="244"/>
      <c r="H442" s="239">
        <f t="shared" si="8"/>
        <v>0</v>
      </c>
      <c r="I442" s="239"/>
      <c r="J442" s="239"/>
    </row>
    <row r="443" spans="1:10" hidden="1">
      <c r="A443" s="185"/>
      <c r="B443" s="146"/>
      <c r="C443" s="243"/>
      <c r="D443" s="243"/>
      <c r="E443" s="243"/>
      <c r="F443" s="59" t="s">
        <v>607</v>
      </c>
      <c r="G443" s="244"/>
      <c r="H443" s="239">
        <f t="shared" si="8"/>
        <v>0</v>
      </c>
      <c r="I443" s="239"/>
      <c r="J443" s="239"/>
    </row>
    <row r="444" spans="1:10" hidden="1">
      <c r="A444" s="185"/>
      <c r="B444" s="146"/>
      <c r="C444" s="243"/>
      <c r="D444" s="243"/>
      <c r="E444" s="243"/>
      <c r="F444" s="59" t="s">
        <v>607</v>
      </c>
      <c r="G444" s="244"/>
      <c r="H444" s="239">
        <f t="shared" si="8"/>
        <v>0</v>
      </c>
      <c r="I444" s="239"/>
      <c r="J444" s="239"/>
    </row>
    <row r="445" spans="1:10" ht="324" hidden="1">
      <c r="A445" s="185">
        <v>2732</v>
      </c>
      <c r="B445" s="146" t="s">
        <v>710</v>
      </c>
      <c r="C445" s="243">
        <v>3</v>
      </c>
      <c r="D445" s="243">
        <v>2</v>
      </c>
      <c r="E445" s="243"/>
      <c r="F445" s="59" t="s">
        <v>102</v>
      </c>
      <c r="G445" s="244" t="s">
        <v>103</v>
      </c>
      <c r="H445" s="239">
        <f t="shared" si="8"/>
        <v>0</v>
      </c>
      <c r="I445" s="239">
        <f>SUM(I447:I448)</f>
        <v>0</v>
      </c>
      <c r="J445" s="239">
        <f>SUM(J447:J448)</f>
        <v>0</v>
      </c>
    </row>
    <row r="446" spans="1:10" ht="18" hidden="1" customHeight="1">
      <c r="A446" s="185"/>
      <c r="B446" s="146"/>
      <c r="C446" s="243"/>
      <c r="D446" s="243"/>
      <c r="E446" s="243"/>
      <c r="F446" s="59" t="s">
        <v>606</v>
      </c>
      <c r="G446" s="244"/>
      <c r="H446" s="239">
        <f t="shared" si="8"/>
        <v>0</v>
      </c>
      <c r="I446" s="239"/>
      <c r="J446" s="239"/>
    </row>
    <row r="447" spans="1:10" hidden="1">
      <c r="A447" s="185"/>
      <c r="B447" s="146"/>
      <c r="C447" s="243"/>
      <c r="D447" s="243"/>
      <c r="E447" s="243"/>
      <c r="F447" s="59" t="s">
        <v>607</v>
      </c>
      <c r="G447" s="244"/>
      <c r="H447" s="239">
        <f t="shared" si="8"/>
        <v>0</v>
      </c>
      <c r="I447" s="239"/>
      <c r="J447" s="239"/>
    </row>
    <row r="448" spans="1:10" hidden="1">
      <c r="A448" s="185"/>
      <c r="B448" s="146"/>
      <c r="C448" s="243"/>
      <c r="D448" s="243"/>
      <c r="E448" s="243"/>
      <c r="F448" s="59" t="s">
        <v>607</v>
      </c>
      <c r="G448" s="244"/>
      <c r="H448" s="239">
        <f t="shared" si="8"/>
        <v>0</v>
      </c>
      <c r="I448" s="239"/>
      <c r="J448" s="239"/>
    </row>
    <row r="449" spans="1:10" ht="396" hidden="1">
      <c r="A449" s="185">
        <v>2733</v>
      </c>
      <c r="B449" s="146" t="s">
        <v>710</v>
      </c>
      <c r="C449" s="243">
        <v>3</v>
      </c>
      <c r="D449" s="243">
        <v>3</v>
      </c>
      <c r="E449" s="243"/>
      <c r="F449" s="59" t="s">
        <v>104</v>
      </c>
      <c r="G449" s="244" t="s">
        <v>105</v>
      </c>
      <c r="H449" s="239">
        <f t="shared" si="8"/>
        <v>0</v>
      </c>
      <c r="I449" s="239">
        <f>SUM(I451:I452)</f>
        <v>0</v>
      </c>
      <c r="J449" s="239">
        <f>SUM(J451:J452)</f>
        <v>0</v>
      </c>
    </row>
    <row r="450" spans="1:10" ht="23.25" hidden="1" customHeight="1">
      <c r="A450" s="185"/>
      <c r="B450" s="146"/>
      <c r="C450" s="243"/>
      <c r="D450" s="243"/>
      <c r="E450" s="243"/>
      <c r="F450" s="59" t="s">
        <v>606</v>
      </c>
      <c r="G450" s="244"/>
      <c r="H450" s="239">
        <f t="shared" si="8"/>
        <v>0</v>
      </c>
      <c r="I450" s="239"/>
      <c r="J450" s="239"/>
    </row>
    <row r="451" spans="1:10" hidden="1">
      <c r="A451" s="185"/>
      <c r="B451" s="146"/>
      <c r="C451" s="243"/>
      <c r="D451" s="243"/>
      <c r="E451" s="243"/>
      <c r="F451" s="59" t="s">
        <v>607</v>
      </c>
      <c r="G451" s="244"/>
      <c r="H451" s="239">
        <f t="shared" si="8"/>
        <v>0</v>
      </c>
      <c r="I451" s="239"/>
      <c r="J451" s="239"/>
    </row>
    <row r="452" spans="1:10" hidden="1">
      <c r="A452" s="185"/>
      <c r="B452" s="146"/>
      <c r="C452" s="243"/>
      <c r="D452" s="243"/>
      <c r="E452" s="243"/>
      <c r="F452" s="59" t="s">
        <v>607</v>
      </c>
      <c r="G452" s="244"/>
      <c r="H452" s="239">
        <f t="shared" si="8"/>
        <v>0</v>
      </c>
      <c r="I452" s="239"/>
      <c r="J452" s="239"/>
    </row>
    <row r="453" spans="1:10" ht="408" hidden="1">
      <c r="A453" s="185">
        <v>2734</v>
      </c>
      <c r="B453" s="146" t="s">
        <v>710</v>
      </c>
      <c r="C453" s="243">
        <v>3</v>
      </c>
      <c r="D453" s="243">
        <v>4</v>
      </c>
      <c r="E453" s="243"/>
      <c r="F453" s="59" t="s">
        <v>106</v>
      </c>
      <c r="G453" s="244" t="s">
        <v>107</v>
      </c>
      <c r="H453" s="239">
        <f t="shared" si="8"/>
        <v>0</v>
      </c>
      <c r="I453" s="239">
        <f>SUM(I455:I456)</f>
        <v>0</v>
      </c>
      <c r="J453" s="239">
        <f>SUM(J455:J456)</f>
        <v>0</v>
      </c>
    </row>
    <row r="454" spans="1:10" ht="36" hidden="1">
      <c r="A454" s="185"/>
      <c r="B454" s="146"/>
      <c r="C454" s="243"/>
      <c r="D454" s="243"/>
      <c r="E454" s="243"/>
      <c r="F454" s="59" t="s">
        <v>606</v>
      </c>
      <c r="G454" s="244"/>
      <c r="H454" s="239">
        <f t="shared" si="8"/>
        <v>0</v>
      </c>
      <c r="I454" s="239"/>
      <c r="J454" s="239"/>
    </row>
    <row r="455" spans="1:10" hidden="1">
      <c r="A455" s="185"/>
      <c r="B455" s="146"/>
      <c r="C455" s="243"/>
      <c r="D455" s="243"/>
      <c r="E455" s="243"/>
      <c r="F455" s="59" t="s">
        <v>607</v>
      </c>
      <c r="G455" s="244"/>
      <c r="H455" s="239">
        <f t="shared" si="8"/>
        <v>0</v>
      </c>
      <c r="I455" s="239"/>
      <c r="J455" s="239"/>
    </row>
    <row r="456" spans="1:10" hidden="1">
      <c r="A456" s="185"/>
      <c r="B456" s="146"/>
      <c r="C456" s="243"/>
      <c r="D456" s="243"/>
      <c r="E456" s="243"/>
      <c r="F456" s="59" t="s">
        <v>607</v>
      </c>
      <c r="G456" s="244"/>
      <c r="H456" s="239">
        <f t="shared" si="8"/>
        <v>0</v>
      </c>
      <c r="I456" s="239"/>
      <c r="J456" s="239"/>
    </row>
    <row r="457" spans="1:10" ht="240" hidden="1">
      <c r="A457" s="185">
        <v>2740</v>
      </c>
      <c r="B457" s="240" t="s">
        <v>710</v>
      </c>
      <c r="C457" s="241">
        <v>4</v>
      </c>
      <c r="D457" s="241">
        <v>0</v>
      </c>
      <c r="E457" s="241"/>
      <c r="F457" s="60" t="s">
        <v>386</v>
      </c>
      <c r="G457" s="60" t="s">
        <v>109</v>
      </c>
      <c r="H457" s="239">
        <f t="shared" si="8"/>
        <v>0</v>
      </c>
      <c r="I457" s="239">
        <f>SUM(I458)</f>
        <v>0</v>
      </c>
      <c r="J457" s="239">
        <f>SUM(J458)</f>
        <v>0</v>
      </c>
    </row>
    <row r="458" spans="1:10" ht="240" hidden="1">
      <c r="A458" s="185">
        <v>2741</v>
      </c>
      <c r="B458" s="146" t="s">
        <v>710</v>
      </c>
      <c r="C458" s="243">
        <v>4</v>
      </c>
      <c r="D458" s="243">
        <v>1</v>
      </c>
      <c r="E458" s="243"/>
      <c r="F458" s="59" t="s">
        <v>108</v>
      </c>
      <c r="G458" s="214" t="s">
        <v>110</v>
      </c>
      <c r="H458" s="239">
        <f t="shared" si="8"/>
        <v>0</v>
      </c>
      <c r="I458" s="239">
        <f>SUM(I460:I461)</f>
        <v>0</v>
      </c>
      <c r="J458" s="239">
        <f>SUM(J460:J461)</f>
        <v>0</v>
      </c>
    </row>
    <row r="459" spans="1:10" ht="36" hidden="1">
      <c r="A459" s="185"/>
      <c r="B459" s="146"/>
      <c r="C459" s="243"/>
      <c r="D459" s="243"/>
      <c r="E459" s="243"/>
      <c r="F459" s="59" t="s">
        <v>606</v>
      </c>
      <c r="G459" s="244"/>
      <c r="H459" s="239">
        <f t="shared" si="8"/>
        <v>0</v>
      </c>
      <c r="I459" s="239"/>
      <c r="J459" s="239"/>
    </row>
    <row r="460" spans="1:10" hidden="1">
      <c r="A460" s="185"/>
      <c r="B460" s="146"/>
      <c r="C460" s="243"/>
      <c r="D460" s="243"/>
      <c r="E460" s="243"/>
      <c r="F460" s="59" t="s">
        <v>607</v>
      </c>
      <c r="G460" s="244"/>
      <c r="H460" s="239">
        <f t="shared" si="8"/>
        <v>0</v>
      </c>
      <c r="I460" s="239"/>
      <c r="J460" s="239"/>
    </row>
    <row r="461" spans="1:10" hidden="1">
      <c r="A461" s="185"/>
      <c r="B461" s="146"/>
      <c r="C461" s="243"/>
      <c r="D461" s="243"/>
      <c r="E461" s="243"/>
      <c r="F461" s="59" t="s">
        <v>607</v>
      </c>
      <c r="G461" s="244"/>
      <c r="H461" s="239">
        <f t="shared" si="8"/>
        <v>0</v>
      </c>
      <c r="I461" s="239"/>
      <c r="J461" s="239"/>
    </row>
    <row r="462" spans="1:10" ht="108" hidden="1">
      <c r="A462" s="185">
        <v>2750</v>
      </c>
      <c r="B462" s="240" t="s">
        <v>710</v>
      </c>
      <c r="C462" s="241">
        <v>5</v>
      </c>
      <c r="D462" s="241">
        <v>0</v>
      </c>
      <c r="E462" s="241"/>
      <c r="F462" s="60" t="s">
        <v>180</v>
      </c>
      <c r="G462" s="60" t="s">
        <v>112</v>
      </c>
      <c r="H462" s="239">
        <f t="shared" si="8"/>
        <v>0</v>
      </c>
      <c r="I462" s="239">
        <f>SUM(I463)</f>
        <v>0</v>
      </c>
      <c r="J462" s="239">
        <f>SUM(J463)</f>
        <v>0</v>
      </c>
    </row>
    <row r="463" spans="1:10" ht="108" hidden="1">
      <c r="A463" s="185">
        <v>2751</v>
      </c>
      <c r="B463" s="146" t="s">
        <v>710</v>
      </c>
      <c r="C463" s="243">
        <v>5</v>
      </c>
      <c r="D463" s="243">
        <v>1</v>
      </c>
      <c r="E463" s="243"/>
      <c r="F463" s="59" t="s">
        <v>111</v>
      </c>
      <c r="G463" s="214" t="s">
        <v>112</v>
      </c>
      <c r="H463" s="239">
        <f t="shared" si="8"/>
        <v>0</v>
      </c>
      <c r="I463" s="239">
        <f>SUM(I465:I466)</f>
        <v>0</v>
      </c>
      <c r="J463" s="239">
        <f>SUM(J465:J466)</f>
        <v>0</v>
      </c>
    </row>
    <row r="464" spans="1:10" ht="36" hidden="1">
      <c r="A464" s="185"/>
      <c r="B464" s="146"/>
      <c r="C464" s="243"/>
      <c r="D464" s="243"/>
      <c r="E464" s="243"/>
      <c r="F464" s="59" t="s">
        <v>606</v>
      </c>
      <c r="G464" s="244"/>
      <c r="H464" s="239">
        <f t="shared" si="8"/>
        <v>0</v>
      </c>
      <c r="I464" s="239"/>
      <c r="J464" s="239"/>
    </row>
    <row r="465" spans="1:10" hidden="1">
      <c r="A465" s="185"/>
      <c r="B465" s="146"/>
      <c r="C465" s="243"/>
      <c r="D465" s="243"/>
      <c r="E465" s="243"/>
      <c r="F465" s="59" t="s">
        <v>607</v>
      </c>
      <c r="G465" s="244"/>
      <c r="H465" s="239">
        <f t="shared" si="8"/>
        <v>0</v>
      </c>
      <c r="I465" s="239"/>
      <c r="J465" s="239"/>
    </row>
    <row r="466" spans="1:10" hidden="1">
      <c r="A466" s="185"/>
      <c r="B466" s="146"/>
      <c r="C466" s="243"/>
      <c r="D466" s="243"/>
      <c r="E466" s="243"/>
      <c r="F466" s="59" t="s">
        <v>607</v>
      </c>
      <c r="G466" s="244"/>
      <c r="H466" s="239">
        <f t="shared" si="8"/>
        <v>0</v>
      </c>
      <c r="I466" s="239"/>
      <c r="J466" s="239"/>
    </row>
    <row r="467" spans="1:10" ht="336" hidden="1">
      <c r="A467" s="185">
        <v>2760</v>
      </c>
      <c r="B467" s="240" t="s">
        <v>710</v>
      </c>
      <c r="C467" s="241">
        <v>6</v>
      </c>
      <c r="D467" s="241">
        <v>0</v>
      </c>
      <c r="E467" s="241"/>
      <c r="F467" s="60" t="s">
        <v>388</v>
      </c>
      <c r="G467" s="60" t="s">
        <v>114</v>
      </c>
      <c r="H467" s="239">
        <f t="shared" si="8"/>
        <v>0</v>
      </c>
      <c r="I467" s="239">
        <f>SUM(I468+I472)</f>
        <v>0</v>
      </c>
      <c r="J467" s="239">
        <f>SUM(J468+J472)</f>
        <v>0</v>
      </c>
    </row>
    <row r="468" spans="1:10" ht="24" hidden="1">
      <c r="A468" s="185">
        <v>2761</v>
      </c>
      <c r="B468" s="146" t="s">
        <v>710</v>
      </c>
      <c r="C468" s="243">
        <v>6</v>
      </c>
      <c r="D468" s="243">
        <v>1</v>
      </c>
      <c r="E468" s="243"/>
      <c r="F468" s="59" t="s">
        <v>711</v>
      </c>
      <c r="G468" s="60"/>
      <c r="H468" s="239">
        <f t="shared" si="8"/>
        <v>0</v>
      </c>
      <c r="I468" s="239">
        <f>SUM(I470:I471)</f>
        <v>0</v>
      </c>
      <c r="J468" s="239">
        <f>SUM(J470:J471)</f>
        <v>0</v>
      </c>
    </row>
    <row r="469" spans="1:10" ht="36" hidden="1">
      <c r="A469" s="185"/>
      <c r="B469" s="146"/>
      <c r="C469" s="243"/>
      <c r="D469" s="243"/>
      <c r="E469" s="243"/>
      <c r="F469" s="59" t="s">
        <v>606</v>
      </c>
      <c r="G469" s="244"/>
      <c r="H469" s="239">
        <f t="shared" si="8"/>
        <v>0</v>
      </c>
      <c r="I469" s="239"/>
      <c r="J469" s="239"/>
    </row>
    <row r="470" spans="1:10" hidden="1">
      <c r="A470" s="185"/>
      <c r="B470" s="146"/>
      <c r="C470" s="243"/>
      <c r="D470" s="243"/>
      <c r="E470" s="243"/>
      <c r="F470" s="59" t="s">
        <v>607</v>
      </c>
      <c r="G470" s="244"/>
      <c r="H470" s="239">
        <f t="shared" si="8"/>
        <v>0</v>
      </c>
      <c r="I470" s="239"/>
      <c r="J470" s="239"/>
    </row>
    <row r="471" spans="1:10" hidden="1">
      <c r="A471" s="185"/>
      <c r="B471" s="146"/>
      <c r="C471" s="243"/>
      <c r="D471" s="243"/>
      <c r="E471" s="243"/>
      <c r="F471" s="59" t="s">
        <v>607</v>
      </c>
      <c r="G471" s="244"/>
      <c r="H471" s="239">
        <f t="shared" si="8"/>
        <v>0</v>
      </c>
      <c r="I471" s="239"/>
      <c r="J471" s="239"/>
    </row>
    <row r="472" spans="1:10" ht="336" hidden="1">
      <c r="A472" s="185">
        <v>2762</v>
      </c>
      <c r="B472" s="146" t="s">
        <v>710</v>
      </c>
      <c r="C472" s="243">
        <v>6</v>
      </c>
      <c r="D472" s="243">
        <v>2</v>
      </c>
      <c r="E472" s="243"/>
      <c r="F472" s="59" t="s">
        <v>113</v>
      </c>
      <c r="G472" s="214" t="s">
        <v>115</v>
      </c>
      <c r="H472" s="239">
        <f t="shared" si="8"/>
        <v>0</v>
      </c>
      <c r="I472" s="239">
        <f>SUM(I474:I475)</f>
        <v>0</v>
      </c>
      <c r="J472" s="239">
        <f>SUM(J474:J475)</f>
        <v>0</v>
      </c>
    </row>
    <row r="473" spans="1:10" ht="36" hidden="1">
      <c r="A473" s="185"/>
      <c r="B473" s="146"/>
      <c r="C473" s="243"/>
      <c r="D473" s="243"/>
      <c r="E473" s="243"/>
      <c r="F473" s="59" t="s">
        <v>606</v>
      </c>
      <c r="G473" s="244"/>
      <c r="H473" s="239">
        <f t="shared" si="8"/>
        <v>0</v>
      </c>
      <c r="I473" s="239"/>
      <c r="J473" s="239"/>
    </row>
    <row r="474" spans="1:10" hidden="1">
      <c r="A474" s="185"/>
      <c r="B474" s="146"/>
      <c r="C474" s="243"/>
      <c r="D474" s="243"/>
      <c r="E474" s="243"/>
      <c r="F474" s="59" t="s">
        <v>607</v>
      </c>
      <c r="G474" s="244"/>
      <c r="H474" s="239">
        <f t="shared" si="8"/>
        <v>0</v>
      </c>
      <c r="I474" s="239"/>
      <c r="J474" s="239"/>
    </row>
    <row r="475" spans="1:10" hidden="1">
      <c r="A475" s="185"/>
      <c r="B475" s="146"/>
      <c r="C475" s="243"/>
      <c r="D475" s="243"/>
      <c r="E475" s="243"/>
      <c r="F475" s="59" t="s">
        <v>607</v>
      </c>
      <c r="G475" s="244"/>
      <c r="H475" s="239">
        <f t="shared" si="8"/>
        <v>0</v>
      </c>
      <c r="I475" s="239"/>
      <c r="J475" s="239"/>
    </row>
    <row r="476" spans="1:10" hidden="1">
      <c r="A476" s="185"/>
      <c r="B476" s="146"/>
      <c r="C476" s="243"/>
      <c r="D476" s="243"/>
      <c r="E476" s="243"/>
      <c r="F476" s="59"/>
      <c r="G476" s="244"/>
      <c r="H476" s="239"/>
      <c r="I476" s="239"/>
      <c r="J476" s="239">
        <v>0</v>
      </c>
    </row>
    <row r="477" spans="1:10" ht="0.75" hidden="1" customHeight="1">
      <c r="A477" s="240" t="s">
        <v>709</v>
      </c>
      <c r="B477" s="241">
        <v>0</v>
      </c>
      <c r="C477" s="241">
        <v>0</v>
      </c>
      <c r="D477" s="241"/>
      <c r="E477" s="243"/>
      <c r="F477" s="139" t="s">
        <v>1033</v>
      </c>
      <c r="G477" s="244"/>
      <c r="H477" s="239">
        <f>SUM(I477:J477)</f>
        <v>5350</v>
      </c>
      <c r="I477" s="239">
        <v>3350</v>
      </c>
      <c r="J477" s="239">
        <f>SUM(J491)</f>
        <v>2000</v>
      </c>
    </row>
    <row r="478" spans="1:10">
      <c r="A478" s="240"/>
      <c r="B478" s="241">
        <v>6</v>
      </c>
      <c r="C478" s="241">
        <v>1</v>
      </c>
      <c r="D478" s="241">
        <v>0</v>
      </c>
      <c r="E478" s="243"/>
      <c r="F478" s="159" t="s">
        <v>377</v>
      </c>
      <c r="G478" s="244"/>
      <c r="H478" s="239">
        <f>SUM(I478:J478)</f>
        <v>2000</v>
      </c>
      <c r="I478" s="239">
        <v>2000</v>
      </c>
      <c r="J478" s="239">
        <f>SUM(J479)</f>
        <v>0</v>
      </c>
    </row>
    <row r="479" spans="1:10">
      <c r="A479" s="146"/>
      <c r="B479" s="243">
        <v>6</v>
      </c>
      <c r="C479" s="243">
        <v>1</v>
      </c>
      <c r="D479" s="243">
        <v>1</v>
      </c>
      <c r="E479" s="191"/>
      <c r="F479" s="59" t="s">
        <v>678</v>
      </c>
      <c r="G479" s="244"/>
      <c r="H479" s="239">
        <f>SUM(I479:J479)</f>
        <v>2000</v>
      </c>
      <c r="I479" s="239">
        <v>2000</v>
      </c>
      <c r="J479" s="239">
        <f>SUM(J482:J483)</f>
        <v>0</v>
      </c>
    </row>
    <row r="480" spans="1:10" ht="35.25" customHeight="1">
      <c r="A480" s="146"/>
      <c r="B480" s="243"/>
      <c r="C480" s="243"/>
      <c r="D480" s="243"/>
      <c r="E480" s="191"/>
      <c r="F480" s="59" t="s">
        <v>606</v>
      </c>
      <c r="G480" s="244"/>
      <c r="H480" s="239"/>
      <c r="I480" s="239"/>
      <c r="J480" s="239"/>
    </row>
    <row r="481" spans="1:10" ht="18.75" hidden="1" customHeight="1">
      <c r="A481" s="240"/>
      <c r="B481" s="241"/>
      <c r="C481" s="241"/>
      <c r="D481" s="241"/>
      <c r="E481" s="243">
        <v>4251</v>
      </c>
      <c r="F481" s="92" t="s">
        <v>472</v>
      </c>
      <c r="G481" s="244"/>
      <c r="H481" s="239">
        <f>SUM(I481:J481)</f>
        <v>0</v>
      </c>
      <c r="I481" s="239">
        <v>0</v>
      </c>
      <c r="J481" s="239">
        <v>0</v>
      </c>
    </row>
    <row r="482" spans="1:10" ht="18.75" customHeight="1">
      <c r="A482" s="240"/>
      <c r="B482" s="241"/>
      <c r="C482" s="241"/>
      <c r="D482" s="241"/>
      <c r="E482" s="243">
        <v>4639</v>
      </c>
      <c r="F482" s="101" t="s">
        <v>1042</v>
      </c>
      <c r="G482" s="244"/>
      <c r="H482" s="239">
        <f>SUM(I482:J482)</f>
        <v>2000</v>
      </c>
      <c r="I482" s="238">
        <v>2000</v>
      </c>
      <c r="J482" s="239">
        <v>0</v>
      </c>
    </row>
    <row r="483" spans="1:10" ht="18.75" customHeight="1">
      <c r="A483" s="240"/>
      <c r="B483" s="241"/>
      <c r="C483" s="241"/>
      <c r="D483" s="241"/>
      <c r="E483" s="208">
        <v>5134</v>
      </c>
      <c r="F483" s="98" t="s">
        <v>587</v>
      </c>
      <c r="G483" s="244"/>
      <c r="H483" s="239">
        <f>SUM(I483:J483)</f>
        <v>0</v>
      </c>
      <c r="I483" s="239"/>
      <c r="J483" s="239">
        <v>0</v>
      </c>
    </row>
    <row r="484" spans="1:10" ht="18.75" customHeight="1">
      <c r="A484" s="51">
        <v>2630</v>
      </c>
      <c r="B484" s="201" t="s">
        <v>709</v>
      </c>
      <c r="C484" s="201" t="s">
        <v>450</v>
      </c>
      <c r="D484" s="201" t="s">
        <v>597</v>
      </c>
      <c r="E484" s="243"/>
      <c r="F484" s="60" t="s">
        <v>1045</v>
      </c>
      <c r="G484" s="244"/>
      <c r="H484" s="238">
        <f>SUM(I484:J484)</f>
        <v>2000</v>
      </c>
      <c r="I484" s="238">
        <v>2000</v>
      </c>
      <c r="J484" s="238">
        <v>0</v>
      </c>
    </row>
    <row r="485" spans="1:10" ht="18.75" customHeight="1">
      <c r="A485" s="51">
        <v>2631</v>
      </c>
      <c r="B485" s="190" t="s">
        <v>709</v>
      </c>
      <c r="C485" s="190" t="s">
        <v>450</v>
      </c>
      <c r="D485" s="190">
        <v>1</v>
      </c>
      <c r="E485" s="243"/>
      <c r="F485" s="59" t="s">
        <v>1046</v>
      </c>
      <c r="G485" s="244"/>
      <c r="H485" s="238">
        <f>SUM(I485:J485)</f>
        <v>2000</v>
      </c>
      <c r="I485" s="238">
        <v>2000</v>
      </c>
      <c r="J485" s="238">
        <v>0</v>
      </c>
    </row>
    <row r="486" spans="1:10" ht="38.25" customHeight="1">
      <c r="A486" s="51"/>
      <c r="B486" s="190"/>
      <c r="C486" s="190"/>
      <c r="D486" s="190"/>
      <c r="E486" s="243"/>
      <c r="F486" s="59" t="s">
        <v>606</v>
      </c>
      <c r="G486" s="244"/>
      <c r="H486" s="239"/>
      <c r="I486" s="239"/>
      <c r="J486" s="239"/>
    </row>
    <row r="487" spans="1:10" ht="18.75" customHeight="1">
      <c r="A487" s="51"/>
      <c r="B487" s="190"/>
      <c r="C487" s="190"/>
      <c r="D487" s="190"/>
      <c r="E487" s="235">
        <v>4213</v>
      </c>
      <c r="F487" s="92" t="s">
        <v>455</v>
      </c>
      <c r="G487" s="244"/>
      <c r="H487" s="239">
        <f>SUM(I487:J487)</f>
        <v>2000</v>
      </c>
      <c r="I487" s="239">
        <v>2000</v>
      </c>
      <c r="J487" s="239">
        <v>0</v>
      </c>
    </row>
    <row r="488" spans="1:10" ht="24.75" customHeight="1">
      <c r="A488" s="51"/>
      <c r="B488" s="190"/>
      <c r="C488" s="190"/>
      <c r="D488" s="190"/>
      <c r="E488" s="208">
        <v>5112</v>
      </c>
      <c r="F488" s="98" t="s">
        <v>1049</v>
      </c>
      <c r="G488" s="234" t="s">
        <v>823</v>
      </c>
      <c r="H488" s="238">
        <v>0</v>
      </c>
      <c r="I488" s="239">
        <v>0</v>
      </c>
      <c r="J488" s="238">
        <v>0</v>
      </c>
    </row>
    <row r="489" spans="1:10" ht="18.75" customHeight="1">
      <c r="A489" s="51"/>
      <c r="B489" s="190"/>
      <c r="C489" s="190"/>
      <c r="D489" s="190"/>
      <c r="E489" s="208">
        <v>5134</v>
      </c>
      <c r="F489" s="98" t="s">
        <v>587</v>
      </c>
      <c r="G489" s="244"/>
      <c r="H489" s="239">
        <f>SUM(I489:J489)</f>
        <v>0</v>
      </c>
      <c r="I489" s="239">
        <v>0</v>
      </c>
      <c r="J489" s="239">
        <v>0</v>
      </c>
    </row>
    <row r="490" spans="1:10" hidden="1">
      <c r="A490" s="240"/>
      <c r="B490" s="241"/>
      <c r="C490" s="241"/>
      <c r="D490" s="241"/>
      <c r="E490" s="243"/>
      <c r="F490" s="98"/>
      <c r="G490" s="244"/>
      <c r="H490" s="239"/>
      <c r="I490" s="239"/>
      <c r="J490" s="239"/>
    </row>
    <row r="491" spans="1:10">
      <c r="A491" s="240" t="s">
        <v>1047</v>
      </c>
      <c r="B491" s="241">
        <v>6</v>
      </c>
      <c r="C491" s="241">
        <v>4</v>
      </c>
      <c r="D491" s="241">
        <v>0</v>
      </c>
      <c r="E491" s="243"/>
      <c r="F491" s="60" t="s">
        <v>380</v>
      </c>
      <c r="G491" s="244"/>
      <c r="H491" s="239">
        <f>SUM(I491:J491)</f>
        <v>5000</v>
      </c>
      <c r="I491" s="239">
        <v>3000</v>
      </c>
      <c r="J491" s="239">
        <v>2000</v>
      </c>
    </row>
    <row r="492" spans="1:10">
      <c r="A492" s="146" t="s">
        <v>1048</v>
      </c>
      <c r="B492" s="243">
        <v>6</v>
      </c>
      <c r="C492" s="243">
        <v>4</v>
      </c>
      <c r="D492" s="243">
        <v>1</v>
      </c>
      <c r="E492" s="243"/>
      <c r="F492" s="59" t="s">
        <v>59</v>
      </c>
      <c r="G492" s="244"/>
      <c r="H492" s="239">
        <f>SUM(I492:J492)</f>
        <v>0</v>
      </c>
      <c r="I492" s="239"/>
      <c r="J492" s="239">
        <v>0</v>
      </c>
    </row>
    <row r="493" spans="1:10" ht="36">
      <c r="A493" s="146"/>
      <c r="B493" s="243"/>
      <c r="C493" s="243"/>
      <c r="D493" s="243"/>
      <c r="E493" s="243"/>
      <c r="F493" s="59" t="s">
        <v>606</v>
      </c>
      <c r="G493" s="244"/>
      <c r="H493" s="239"/>
      <c r="I493" s="239"/>
      <c r="J493" s="239"/>
    </row>
    <row r="494" spans="1:10" ht="28.5" customHeight="1">
      <c r="A494" s="185"/>
      <c r="B494" s="243"/>
      <c r="C494" s="243"/>
      <c r="D494" s="243"/>
      <c r="E494" s="243">
        <v>4511</v>
      </c>
      <c r="F494" s="98" t="s">
        <v>494</v>
      </c>
      <c r="G494" s="244"/>
      <c r="H494" s="239">
        <f>SUM(I494:J494)</f>
        <v>3000</v>
      </c>
      <c r="I494" s="239">
        <v>3000</v>
      </c>
      <c r="J494" s="239">
        <v>0</v>
      </c>
    </row>
    <row r="495" spans="1:10" ht="26.25" hidden="1" customHeight="1">
      <c r="A495" s="268"/>
      <c r="B495" s="269"/>
      <c r="C495" s="270"/>
      <c r="D495" s="270"/>
      <c r="E495" s="270"/>
      <c r="F495" s="98"/>
      <c r="G495" s="262"/>
      <c r="H495" s="239"/>
      <c r="I495" s="239"/>
      <c r="J495" s="239"/>
    </row>
    <row r="496" spans="1:10" ht="24.75" customHeight="1">
      <c r="A496" s="268"/>
      <c r="B496" s="269"/>
      <c r="C496" s="270"/>
      <c r="D496" s="270"/>
      <c r="E496" s="208">
        <v>5134</v>
      </c>
      <c r="F496" s="265" t="s">
        <v>587</v>
      </c>
      <c r="G496" s="262"/>
      <c r="H496" s="239">
        <v>2000</v>
      </c>
      <c r="I496" s="239">
        <v>0</v>
      </c>
      <c r="J496" s="239">
        <v>2000</v>
      </c>
    </row>
    <row r="497" spans="1:256" ht="37.5" customHeight="1">
      <c r="A497" s="268">
        <v>2660</v>
      </c>
      <c r="B497" s="277">
        <v>6</v>
      </c>
      <c r="C497" s="278">
        <v>6</v>
      </c>
      <c r="D497" s="278">
        <v>0</v>
      </c>
      <c r="E497" s="208"/>
      <c r="F497" s="225" t="s">
        <v>1064</v>
      </c>
      <c r="G497" s="262"/>
      <c r="H497" s="239">
        <v>59020</v>
      </c>
      <c r="I497" s="239">
        <v>0</v>
      </c>
      <c r="J497" s="239">
        <v>59020</v>
      </c>
    </row>
    <row r="498" spans="1:256" ht="31.5" customHeight="1">
      <c r="A498" s="268">
        <v>2661</v>
      </c>
      <c r="B498" s="268">
        <v>6</v>
      </c>
      <c r="C498" s="270">
        <v>6</v>
      </c>
      <c r="D498" s="270">
        <v>1</v>
      </c>
      <c r="E498" s="208"/>
      <c r="F498" s="225" t="s">
        <v>1063</v>
      </c>
      <c r="G498" s="262"/>
      <c r="H498" s="239">
        <v>59020</v>
      </c>
      <c r="I498" s="239">
        <v>0</v>
      </c>
      <c r="J498" s="239">
        <v>59020</v>
      </c>
    </row>
    <row r="499" spans="1:256" ht="21.75" customHeight="1">
      <c r="A499" s="268"/>
      <c r="B499" s="268"/>
      <c r="C499" s="270"/>
      <c r="D499" s="270"/>
      <c r="E499" s="208">
        <v>5112</v>
      </c>
      <c r="F499" s="98" t="s">
        <v>1049</v>
      </c>
      <c r="G499" s="262"/>
      <c r="H499" s="239">
        <v>58020</v>
      </c>
      <c r="I499" s="239">
        <v>0</v>
      </c>
      <c r="J499" s="239">
        <v>58020</v>
      </c>
    </row>
    <row r="500" spans="1:256" ht="16.5" customHeight="1">
      <c r="A500" s="185"/>
      <c r="B500" s="185"/>
      <c r="C500" s="185"/>
      <c r="D500" s="185"/>
      <c r="E500" s="208">
        <v>5134</v>
      </c>
      <c r="F500" s="98" t="s">
        <v>587</v>
      </c>
      <c r="G500" s="262"/>
      <c r="H500" s="239">
        <v>1000</v>
      </c>
      <c r="I500" s="239">
        <v>0</v>
      </c>
      <c r="J500" s="239">
        <v>1000</v>
      </c>
    </row>
    <row r="501" spans="1:256" ht="38.25" customHeight="1">
      <c r="A501" s="306"/>
      <c r="B501" s="306">
        <v>7</v>
      </c>
      <c r="C501" s="315">
        <v>0</v>
      </c>
      <c r="D501" s="313">
        <v>0</v>
      </c>
      <c r="E501" s="263"/>
      <c r="F501" s="271" t="s">
        <v>1040</v>
      </c>
      <c r="G501" s="261">
        <v>2700</v>
      </c>
      <c r="H501" s="239">
        <f>SUM(I501:J501)</f>
        <v>0</v>
      </c>
      <c r="I501" s="239">
        <v>0</v>
      </c>
      <c r="J501" s="239">
        <f>SUM(J504)</f>
        <v>0</v>
      </c>
      <c r="FB501" s="257" t="s">
        <v>1040</v>
      </c>
      <c r="FC501" s="261">
        <v>2700</v>
      </c>
      <c r="FD501" s="257" t="s">
        <v>1040</v>
      </c>
      <c r="FE501" s="261">
        <v>2700</v>
      </c>
      <c r="FF501" s="257" t="s">
        <v>1040</v>
      </c>
      <c r="FG501" s="261">
        <v>2700</v>
      </c>
      <c r="FH501" s="257" t="s">
        <v>1040</v>
      </c>
      <c r="FI501" s="261">
        <v>2700</v>
      </c>
      <c r="FJ501" s="257" t="s">
        <v>1040</v>
      </c>
      <c r="FK501" s="261">
        <v>2700</v>
      </c>
      <c r="FL501" s="257" t="s">
        <v>1040</v>
      </c>
      <c r="FM501" s="261">
        <v>2700</v>
      </c>
      <c r="FN501" s="257" t="s">
        <v>1040</v>
      </c>
      <c r="FO501" s="261">
        <v>2700</v>
      </c>
      <c r="FP501" s="257" t="s">
        <v>1040</v>
      </c>
      <c r="FQ501" s="261">
        <v>2700</v>
      </c>
      <c r="FR501" s="257" t="s">
        <v>1040</v>
      </c>
      <c r="FS501" s="261">
        <v>2700</v>
      </c>
      <c r="FT501" s="257" t="s">
        <v>1040</v>
      </c>
      <c r="FU501" s="261">
        <v>2700</v>
      </c>
      <c r="FV501" s="257" t="s">
        <v>1040</v>
      </c>
      <c r="FW501" s="261">
        <v>2700</v>
      </c>
      <c r="FX501" s="257" t="s">
        <v>1040</v>
      </c>
      <c r="FY501" s="261">
        <v>2700</v>
      </c>
      <c r="FZ501" s="257" t="s">
        <v>1040</v>
      </c>
      <c r="GA501" s="261">
        <v>2700</v>
      </c>
      <c r="GB501" s="257" t="s">
        <v>1040</v>
      </c>
      <c r="GC501" s="261">
        <v>2700</v>
      </c>
      <c r="GD501" s="257" t="s">
        <v>1040</v>
      </c>
      <c r="GE501" s="261">
        <v>2700</v>
      </c>
      <c r="GF501" s="257" t="s">
        <v>1040</v>
      </c>
      <c r="GG501" s="261">
        <v>2700</v>
      </c>
      <c r="GH501" s="257" t="s">
        <v>1040</v>
      </c>
      <c r="GI501" s="261">
        <v>2700</v>
      </c>
      <c r="GJ501" s="257" t="s">
        <v>1040</v>
      </c>
      <c r="GK501" s="261">
        <v>2700</v>
      </c>
      <c r="GL501" s="257" t="s">
        <v>1040</v>
      </c>
      <c r="GM501" s="261">
        <v>2700</v>
      </c>
      <c r="GN501" s="257" t="s">
        <v>1040</v>
      </c>
      <c r="GO501" s="261">
        <v>2700</v>
      </c>
      <c r="GP501" s="257" t="s">
        <v>1040</v>
      </c>
      <c r="GQ501" s="261">
        <v>2700</v>
      </c>
      <c r="GR501" s="257" t="s">
        <v>1040</v>
      </c>
      <c r="GS501" s="261">
        <v>2700</v>
      </c>
      <c r="GT501" s="257" t="s">
        <v>1040</v>
      </c>
      <c r="GU501" s="261">
        <v>2700</v>
      </c>
      <c r="GV501" s="257" t="s">
        <v>1040</v>
      </c>
      <c r="GW501" s="261">
        <v>2700</v>
      </c>
      <c r="GX501" s="257" t="s">
        <v>1040</v>
      </c>
      <c r="GY501" s="261">
        <v>2700</v>
      </c>
      <c r="GZ501" s="257" t="s">
        <v>1040</v>
      </c>
      <c r="HA501" s="261">
        <v>2700</v>
      </c>
      <c r="HB501" s="257" t="s">
        <v>1040</v>
      </c>
      <c r="HC501" s="261">
        <v>2700</v>
      </c>
      <c r="HD501" s="257" t="s">
        <v>1040</v>
      </c>
      <c r="HE501" s="261">
        <v>2700</v>
      </c>
      <c r="HF501" s="257" t="s">
        <v>1040</v>
      </c>
      <c r="HG501" s="261">
        <v>2700</v>
      </c>
      <c r="HH501" s="257" t="s">
        <v>1040</v>
      </c>
      <c r="HI501" s="261">
        <v>2700</v>
      </c>
      <c r="HJ501" s="257" t="s">
        <v>1040</v>
      </c>
      <c r="HK501" s="261">
        <v>2700</v>
      </c>
      <c r="HL501" s="257" t="s">
        <v>1040</v>
      </c>
      <c r="HM501" s="261">
        <v>2700</v>
      </c>
      <c r="HN501" s="257" t="s">
        <v>1040</v>
      </c>
      <c r="HO501" s="261">
        <v>2700</v>
      </c>
      <c r="HP501" s="257" t="s">
        <v>1040</v>
      </c>
      <c r="HQ501" s="261">
        <v>2700</v>
      </c>
      <c r="HR501" s="257" t="s">
        <v>1040</v>
      </c>
      <c r="HS501" s="261">
        <v>2700</v>
      </c>
      <c r="HT501" s="257" t="s">
        <v>1040</v>
      </c>
      <c r="HU501" s="261">
        <v>2700</v>
      </c>
      <c r="HV501" s="257" t="s">
        <v>1040</v>
      </c>
      <c r="HW501" s="261">
        <v>2700</v>
      </c>
      <c r="HX501" s="257" t="s">
        <v>1040</v>
      </c>
      <c r="HY501" s="261">
        <v>2700</v>
      </c>
      <c r="HZ501" s="257" t="s">
        <v>1040</v>
      </c>
      <c r="IA501" s="261">
        <v>2700</v>
      </c>
      <c r="IB501" s="257" t="s">
        <v>1040</v>
      </c>
      <c r="IC501" s="261">
        <v>2700</v>
      </c>
      <c r="ID501" s="257" t="s">
        <v>1040</v>
      </c>
      <c r="IE501" s="261">
        <v>2700</v>
      </c>
      <c r="IF501" s="257" t="s">
        <v>1040</v>
      </c>
      <c r="IG501" s="261">
        <v>2700</v>
      </c>
      <c r="IH501" s="257" t="s">
        <v>1040</v>
      </c>
      <c r="II501" s="261">
        <v>2700</v>
      </c>
      <c r="IJ501" s="257" t="s">
        <v>1040</v>
      </c>
      <c r="IK501" s="261">
        <v>2700</v>
      </c>
      <c r="IL501" s="257" t="s">
        <v>1040</v>
      </c>
      <c r="IM501" s="261">
        <v>2700</v>
      </c>
      <c r="IN501" s="257" t="s">
        <v>1040</v>
      </c>
      <c r="IO501" s="261">
        <v>2700</v>
      </c>
      <c r="IP501" s="257" t="s">
        <v>1040</v>
      </c>
      <c r="IQ501" s="261">
        <v>2700</v>
      </c>
      <c r="IR501" s="257" t="s">
        <v>1040</v>
      </c>
      <c r="IS501" s="261">
        <v>2700</v>
      </c>
      <c r="IT501" s="257" t="s">
        <v>1040</v>
      </c>
      <c r="IU501" s="261">
        <v>2700</v>
      </c>
      <c r="IV501" s="257" t="s">
        <v>1040</v>
      </c>
    </row>
    <row r="502" spans="1:256" ht="22.5" customHeight="1">
      <c r="A502" s="130">
        <v>2710</v>
      </c>
      <c r="B502" s="52" t="s">
        <v>710</v>
      </c>
      <c r="C502" s="52">
        <v>1</v>
      </c>
      <c r="D502" s="52">
        <v>0</v>
      </c>
      <c r="E502" s="314"/>
      <c r="F502" s="60" t="s">
        <v>383</v>
      </c>
      <c r="G502" s="311"/>
      <c r="H502" s="239">
        <v>0</v>
      </c>
      <c r="I502" s="239">
        <v>0</v>
      </c>
      <c r="J502" s="239">
        <v>0</v>
      </c>
      <c r="FB502" s="312"/>
      <c r="FC502" s="311"/>
      <c r="FD502" s="312"/>
      <c r="FE502" s="311"/>
      <c r="FF502" s="312"/>
      <c r="FG502" s="311"/>
      <c r="FH502" s="312"/>
      <c r="FI502" s="311"/>
      <c r="FJ502" s="312"/>
      <c r="FK502" s="311"/>
      <c r="FL502" s="312"/>
      <c r="FM502" s="311"/>
      <c r="FN502" s="312"/>
      <c r="FO502" s="311"/>
      <c r="FP502" s="312"/>
      <c r="FQ502" s="311"/>
      <c r="FR502" s="312"/>
      <c r="FS502" s="311"/>
      <c r="FT502" s="312"/>
      <c r="FU502" s="311"/>
      <c r="FV502" s="312"/>
      <c r="FW502" s="311"/>
      <c r="FX502" s="312"/>
      <c r="FY502" s="311"/>
      <c r="FZ502" s="312"/>
      <c r="GA502" s="311"/>
      <c r="GB502" s="312"/>
      <c r="GC502" s="311"/>
      <c r="GD502" s="312"/>
      <c r="GE502" s="311"/>
      <c r="GF502" s="312"/>
      <c r="GG502" s="311"/>
      <c r="GH502" s="312"/>
      <c r="GI502" s="311"/>
      <c r="GJ502" s="312"/>
      <c r="GK502" s="311"/>
      <c r="GL502" s="312"/>
      <c r="GM502" s="311"/>
      <c r="GN502" s="312"/>
      <c r="GO502" s="311"/>
      <c r="GP502" s="312"/>
      <c r="GQ502" s="311"/>
      <c r="GR502" s="312"/>
      <c r="GS502" s="311"/>
      <c r="GT502" s="312"/>
      <c r="GU502" s="311"/>
      <c r="GV502" s="312"/>
      <c r="GW502" s="311"/>
      <c r="GX502" s="312"/>
      <c r="GY502" s="311"/>
      <c r="GZ502" s="312"/>
      <c r="HA502" s="311"/>
      <c r="HB502" s="312"/>
      <c r="HC502" s="311"/>
      <c r="HD502" s="312"/>
      <c r="HE502" s="311"/>
      <c r="HF502" s="312"/>
      <c r="HG502" s="311"/>
      <c r="HH502" s="312"/>
      <c r="HI502" s="311"/>
      <c r="HJ502" s="312"/>
      <c r="HK502" s="311"/>
      <c r="HL502" s="312"/>
      <c r="HM502" s="311"/>
      <c r="HN502" s="312"/>
      <c r="HO502" s="311"/>
      <c r="HP502" s="312"/>
      <c r="HQ502" s="311"/>
      <c r="HR502" s="312"/>
      <c r="HS502" s="311"/>
      <c r="HT502" s="312"/>
      <c r="HU502" s="311"/>
      <c r="HV502" s="312"/>
      <c r="HW502" s="311"/>
      <c r="HX502" s="312"/>
      <c r="HY502" s="311"/>
      <c r="HZ502" s="312"/>
      <c r="IA502" s="311"/>
      <c r="IB502" s="312"/>
      <c r="IC502" s="311"/>
      <c r="ID502" s="312"/>
      <c r="IE502" s="311"/>
      <c r="IF502" s="312"/>
      <c r="IG502" s="311"/>
      <c r="IH502" s="312"/>
      <c r="II502" s="311"/>
      <c r="IJ502" s="312"/>
      <c r="IK502" s="311"/>
      <c r="IL502" s="312"/>
      <c r="IM502" s="311"/>
      <c r="IN502" s="312"/>
      <c r="IO502" s="311"/>
      <c r="IP502" s="312"/>
      <c r="IQ502" s="311"/>
      <c r="IR502" s="312"/>
      <c r="IS502" s="311"/>
      <c r="IT502" s="312"/>
      <c r="IU502" s="311"/>
      <c r="IV502" s="312"/>
    </row>
    <row r="503" spans="1:256" ht="26.25" customHeight="1">
      <c r="A503" s="130">
        <v>2720</v>
      </c>
      <c r="B503" s="52" t="s">
        <v>710</v>
      </c>
      <c r="C503" s="52">
        <v>2</v>
      </c>
      <c r="D503" s="52">
        <v>0</v>
      </c>
      <c r="E503" s="208"/>
      <c r="F503" s="233" t="s">
        <v>1041</v>
      </c>
      <c r="G503" s="244"/>
      <c r="H503" s="239">
        <f>SUM(I503:J503)</f>
        <v>0</v>
      </c>
      <c r="I503" s="239">
        <f>SUM(I505)</f>
        <v>0</v>
      </c>
      <c r="J503" s="239">
        <f>SUM(J505:J507)</f>
        <v>0</v>
      </c>
      <c r="FB503" s="312"/>
      <c r="FC503" s="311"/>
      <c r="FD503" s="312"/>
      <c r="FE503" s="311"/>
      <c r="FF503" s="312"/>
      <c r="FG503" s="311"/>
      <c r="FH503" s="312"/>
      <c r="FI503" s="311"/>
      <c r="FJ503" s="312"/>
      <c r="FK503" s="311"/>
      <c r="FL503" s="312"/>
      <c r="FM503" s="311"/>
      <c r="FN503" s="312"/>
      <c r="FO503" s="311"/>
      <c r="FP503" s="312"/>
      <c r="FQ503" s="311"/>
      <c r="FR503" s="312"/>
      <c r="FS503" s="311"/>
      <c r="FT503" s="312"/>
      <c r="FU503" s="311"/>
      <c r="FV503" s="312"/>
      <c r="FW503" s="311"/>
      <c r="FX503" s="312"/>
      <c r="FY503" s="311"/>
      <c r="FZ503" s="312"/>
      <c r="GA503" s="311"/>
      <c r="GB503" s="312"/>
      <c r="GC503" s="311"/>
      <c r="GD503" s="312"/>
      <c r="GE503" s="311"/>
      <c r="GF503" s="312"/>
      <c r="GG503" s="311"/>
      <c r="GH503" s="312"/>
      <c r="GI503" s="311"/>
      <c r="GJ503" s="312"/>
      <c r="GK503" s="311"/>
      <c r="GL503" s="312"/>
      <c r="GM503" s="311"/>
      <c r="GN503" s="312"/>
      <c r="GO503" s="311"/>
      <c r="GP503" s="312"/>
      <c r="GQ503" s="311"/>
      <c r="GR503" s="312"/>
      <c r="GS503" s="311"/>
      <c r="GT503" s="312"/>
      <c r="GU503" s="311"/>
      <c r="GV503" s="312"/>
      <c r="GW503" s="311"/>
      <c r="GX503" s="312"/>
      <c r="GY503" s="311"/>
      <c r="GZ503" s="312"/>
      <c r="HA503" s="311"/>
      <c r="HB503" s="312"/>
      <c r="HC503" s="311"/>
      <c r="HD503" s="312"/>
      <c r="HE503" s="311"/>
      <c r="HF503" s="312"/>
      <c r="HG503" s="311"/>
      <c r="HH503" s="312"/>
      <c r="HI503" s="311"/>
      <c r="HJ503" s="312"/>
      <c r="HK503" s="311"/>
      <c r="HL503" s="312"/>
      <c r="HM503" s="311"/>
      <c r="HN503" s="312"/>
      <c r="HO503" s="311"/>
      <c r="HP503" s="312"/>
      <c r="HQ503" s="311"/>
      <c r="HR503" s="312"/>
      <c r="HS503" s="311"/>
      <c r="HT503" s="312"/>
      <c r="HU503" s="311"/>
      <c r="HV503" s="312"/>
      <c r="HW503" s="311"/>
      <c r="HX503" s="312"/>
      <c r="HY503" s="311"/>
      <c r="HZ503" s="312"/>
      <c r="IA503" s="311"/>
      <c r="IB503" s="312"/>
      <c r="IC503" s="311"/>
      <c r="ID503" s="312"/>
      <c r="IE503" s="311"/>
      <c r="IF503" s="312"/>
      <c r="IG503" s="311"/>
      <c r="IH503" s="312"/>
      <c r="II503" s="311"/>
      <c r="IJ503" s="312"/>
      <c r="IK503" s="311"/>
      <c r="IL503" s="312"/>
      <c r="IM503" s="311"/>
      <c r="IN503" s="312"/>
      <c r="IO503" s="311"/>
      <c r="IP503" s="312"/>
      <c r="IQ503" s="311"/>
      <c r="IR503" s="312"/>
      <c r="IS503" s="311"/>
      <c r="IT503" s="312"/>
      <c r="IU503" s="311"/>
      <c r="IV503" s="312"/>
    </row>
    <row r="504" spans="1:256" ht="24">
      <c r="A504" s="130">
        <v>2721</v>
      </c>
      <c r="B504" s="131" t="s">
        <v>710</v>
      </c>
      <c r="C504" s="131">
        <v>2</v>
      </c>
      <c r="D504" s="131">
        <v>1</v>
      </c>
      <c r="E504" s="208"/>
      <c r="F504" s="233" t="s">
        <v>1041</v>
      </c>
      <c r="G504" s="244"/>
      <c r="H504" s="239">
        <f>SUM(I504:J504)</f>
        <v>0</v>
      </c>
      <c r="I504" s="239">
        <f>SUM(I506)</f>
        <v>0</v>
      </c>
      <c r="J504" s="239">
        <f>SUM(J506:J508)</f>
        <v>0</v>
      </c>
    </row>
    <row r="505" spans="1:256" ht="36">
      <c r="A505" s="261"/>
      <c r="B505" s="261"/>
      <c r="C505" s="261"/>
      <c r="D505" s="243"/>
      <c r="E505" s="208"/>
      <c r="F505" s="59" t="s">
        <v>606</v>
      </c>
      <c r="G505" s="244"/>
      <c r="H505" s="239"/>
      <c r="I505" s="239"/>
      <c r="J505" s="239"/>
    </row>
    <row r="506" spans="1:256" ht="36">
      <c r="A506" s="185"/>
      <c r="B506" s="243"/>
      <c r="C506" s="243"/>
      <c r="D506" s="243"/>
      <c r="E506" s="208">
        <v>4656</v>
      </c>
      <c r="F506" s="101" t="s">
        <v>763</v>
      </c>
      <c r="G506" s="244"/>
      <c r="H506" s="239">
        <f t="shared" ref="H506:H513" si="9">SUM(I506:J506)</f>
        <v>0</v>
      </c>
      <c r="I506" s="239">
        <v>0</v>
      </c>
      <c r="J506" s="164" t="s">
        <v>878</v>
      </c>
    </row>
    <row r="507" spans="1:256" ht="24">
      <c r="A507" s="185"/>
      <c r="B507" s="243"/>
      <c r="C507" s="243"/>
      <c r="D507" s="243"/>
      <c r="E507" s="270">
        <v>5113</v>
      </c>
      <c r="F507" s="98" t="s">
        <v>593</v>
      </c>
      <c r="G507" s="244"/>
      <c r="H507" s="239">
        <f t="shared" si="9"/>
        <v>0</v>
      </c>
      <c r="I507" s="239">
        <f>SUM(I514)</f>
        <v>0</v>
      </c>
      <c r="J507" s="238">
        <v>0</v>
      </c>
    </row>
    <row r="508" spans="1:256">
      <c r="A508" s="185"/>
      <c r="B508" s="243"/>
      <c r="C508" s="243"/>
      <c r="D508" s="243"/>
      <c r="E508" s="243">
        <v>5129</v>
      </c>
      <c r="F508" s="98" t="s">
        <v>590</v>
      </c>
      <c r="G508" s="244"/>
      <c r="H508" s="239">
        <f t="shared" si="9"/>
        <v>0</v>
      </c>
      <c r="I508" s="239">
        <f>SUM(I515)</f>
        <v>0</v>
      </c>
      <c r="J508" s="238">
        <v>0</v>
      </c>
    </row>
    <row r="509" spans="1:256" ht="24">
      <c r="A509" s="130">
        <v>2730</v>
      </c>
      <c r="B509" s="52" t="s">
        <v>710</v>
      </c>
      <c r="C509" s="52">
        <v>3</v>
      </c>
      <c r="D509" s="52">
        <v>0</v>
      </c>
      <c r="E509" s="243"/>
      <c r="F509" s="60" t="s">
        <v>385</v>
      </c>
      <c r="G509" s="244"/>
      <c r="H509" s="239">
        <f t="shared" si="9"/>
        <v>0</v>
      </c>
      <c r="I509" s="239">
        <f>SUM(I517)</f>
        <v>0</v>
      </c>
      <c r="J509" s="238">
        <v>0</v>
      </c>
    </row>
    <row r="510" spans="1:256" ht="24">
      <c r="A510" s="130">
        <v>2740</v>
      </c>
      <c r="B510" s="52" t="s">
        <v>710</v>
      </c>
      <c r="C510" s="52">
        <v>4</v>
      </c>
      <c r="D510" s="52">
        <v>0</v>
      </c>
      <c r="E510" s="243"/>
      <c r="F510" s="60" t="s">
        <v>386</v>
      </c>
      <c r="G510" s="244"/>
      <c r="H510" s="239">
        <f t="shared" si="9"/>
        <v>0</v>
      </c>
      <c r="I510" s="239">
        <f>SUM(I518)</f>
        <v>0</v>
      </c>
      <c r="J510" s="238">
        <v>0</v>
      </c>
    </row>
    <row r="511" spans="1:256" ht="24">
      <c r="A511" s="130">
        <v>2750</v>
      </c>
      <c r="B511" s="52" t="s">
        <v>710</v>
      </c>
      <c r="C511" s="52">
        <v>5</v>
      </c>
      <c r="D511" s="52">
        <v>0</v>
      </c>
      <c r="E511" s="243"/>
      <c r="F511" s="60" t="s">
        <v>387</v>
      </c>
      <c r="G511" s="244"/>
      <c r="H511" s="239">
        <f t="shared" si="9"/>
        <v>0</v>
      </c>
      <c r="I511" s="239">
        <f>SUM(I519)</f>
        <v>0</v>
      </c>
      <c r="J511" s="238">
        <v>0</v>
      </c>
    </row>
    <row r="512" spans="1:256" ht="24">
      <c r="A512" s="130">
        <v>2760</v>
      </c>
      <c r="B512" s="131" t="s">
        <v>710</v>
      </c>
      <c r="C512" s="131" t="s">
        <v>1019</v>
      </c>
      <c r="D512" s="131" t="s">
        <v>596</v>
      </c>
      <c r="E512" s="243"/>
      <c r="F512" s="310" t="s">
        <v>1091</v>
      </c>
      <c r="G512" s="244"/>
      <c r="H512" s="239">
        <f t="shared" si="9"/>
        <v>0</v>
      </c>
      <c r="I512" s="239">
        <f>SUM(I520)</f>
        <v>0</v>
      </c>
      <c r="J512" s="238">
        <v>0</v>
      </c>
    </row>
    <row r="513" spans="1:157" ht="37.5" customHeight="1">
      <c r="A513" s="185"/>
      <c r="B513" s="240" t="s">
        <v>712</v>
      </c>
      <c r="C513" s="241">
        <v>0</v>
      </c>
      <c r="D513" s="241">
        <v>0</v>
      </c>
      <c r="E513" s="241"/>
      <c r="F513" s="139" t="s">
        <v>1035</v>
      </c>
      <c r="G513" s="244"/>
      <c r="H513" s="239">
        <f t="shared" si="9"/>
        <v>36695</v>
      </c>
      <c r="I513" s="239">
        <f>SUM(I531+I579+I589+I591+I525)</f>
        <v>34195</v>
      </c>
      <c r="J513" s="239">
        <f>SUM(J531+J574+J589+J591+J525)</f>
        <v>2500</v>
      </c>
    </row>
    <row r="514" spans="1:157" ht="0.75" hidden="1" customHeight="1">
      <c r="A514" s="176">
        <v>2800</v>
      </c>
      <c r="B514" s="146"/>
      <c r="C514" s="243"/>
      <c r="D514" s="243"/>
      <c r="E514" s="243"/>
      <c r="F514" s="59"/>
      <c r="G514" s="244"/>
      <c r="H514" s="239"/>
      <c r="I514" s="239"/>
      <c r="J514" s="239"/>
    </row>
    <row r="515" spans="1:157" hidden="1">
      <c r="A515" s="185"/>
      <c r="B515" s="146"/>
      <c r="C515" s="243"/>
      <c r="D515" s="243"/>
      <c r="E515" s="243"/>
      <c r="F515" s="59"/>
      <c r="G515" s="244"/>
      <c r="H515" s="239"/>
      <c r="I515" s="239"/>
      <c r="J515" s="239"/>
    </row>
    <row r="516" spans="1:157" hidden="1">
      <c r="A516" s="185"/>
      <c r="B516" s="146"/>
      <c r="C516" s="243"/>
      <c r="D516" s="243"/>
      <c r="E516" s="243"/>
      <c r="F516" s="59"/>
      <c r="G516" s="244"/>
      <c r="H516" s="239"/>
      <c r="I516" s="239"/>
      <c r="J516" s="239"/>
    </row>
    <row r="517" spans="1:157" hidden="1">
      <c r="A517" s="185"/>
      <c r="B517" s="146"/>
      <c r="C517" s="243"/>
      <c r="D517" s="243"/>
      <c r="E517" s="243"/>
      <c r="F517" s="59"/>
      <c r="G517" s="244"/>
      <c r="H517" s="239"/>
      <c r="I517" s="239"/>
      <c r="J517" s="239"/>
    </row>
    <row r="518" spans="1:157" hidden="1">
      <c r="A518" s="185"/>
      <c r="B518" s="146"/>
      <c r="C518" s="243"/>
      <c r="D518" s="243"/>
      <c r="E518" s="243"/>
      <c r="F518" s="59"/>
      <c r="G518" s="244"/>
      <c r="H518" s="239"/>
      <c r="I518" s="239"/>
      <c r="J518" s="239"/>
    </row>
    <row r="519" spans="1:157" hidden="1">
      <c r="A519" s="185"/>
      <c r="B519" s="146"/>
      <c r="C519" s="243"/>
      <c r="D519" s="243"/>
      <c r="E519" s="243"/>
      <c r="F519" s="59"/>
      <c r="G519" s="244"/>
      <c r="H519" s="239"/>
      <c r="I519" s="239"/>
      <c r="J519" s="239"/>
    </row>
    <row r="520" spans="1:157" hidden="1">
      <c r="A520" s="185"/>
      <c r="B520" s="146"/>
      <c r="C520" s="243"/>
      <c r="D520" s="243"/>
      <c r="E520" s="243"/>
      <c r="F520" s="59"/>
      <c r="G520" s="244"/>
      <c r="H520" s="239"/>
      <c r="I520" s="239"/>
      <c r="J520" s="239"/>
    </row>
    <row r="521" spans="1:157" hidden="1">
      <c r="A521" s="185"/>
      <c r="B521" s="146"/>
      <c r="C521" s="243"/>
      <c r="D521" s="243"/>
      <c r="E521" s="243"/>
      <c r="F521" s="59"/>
      <c r="G521" s="244"/>
      <c r="H521" s="239"/>
      <c r="I521" s="239"/>
      <c r="J521" s="239"/>
    </row>
    <row r="522" spans="1:157" hidden="1">
      <c r="A522" s="185"/>
      <c r="B522" s="146"/>
      <c r="C522" s="243"/>
      <c r="D522" s="243"/>
      <c r="E522" s="243"/>
      <c r="F522" s="59"/>
      <c r="G522" s="244"/>
      <c r="H522" s="239"/>
      <c r="I522" s="239"/>
      <c r="J522" s="239"/>
    </row>
    <row r="523" spans="1:157" ht="0.75" hidden="1" customHeight="1">
      <c r="A523" s="185"/>
      <c r="B523" s="146"/>
      <c r="C523" s="243"/>
      <c r="D523" s="243"/>
      <c r="E523" s="243"/>
      <c r="F523" s="59"/>
      <c r="G523" s="244"/>
      <c r="H523" s="239"/>
      <c r="I523" s="239"/>
      <c r="J523" s="239"/>
    </row>
    <row r="524" spans="1:157" ht="0.75" customHeight="1">
      <c r="A524" s="176"/>
      <c r="B524" s="240"/>
      <c r="C524" s="241"/>
      <c r="D524" s="241"/>
      <c r="E524" s="241"/>
      <c r="F524" s="139"/>
      <c r="G524" s="73"/>
      <c r="H524" s="239"/>
      <c r="I524" s="239"/>
      <c r="J524" s="239"/>
    </row>
    <row r="525" spans="1:157" ht="15" customHeight="1">
      <c r="A525" s="51">
        <v>2810</v>
      </c>
      <c r="B525" s="190" t="s">
        <v>712</v>
      </c>
      <c r="C525" s="190">
        <v>1</v>
      </c>
      <c r="D525" s="190">
        <v>0</v>
      </c>
      <c r="E525" s="241"/>
      <c r="F525" s="60" t="s">
        <v>389</v>
      </c>
      <c r="G525" s="73"/>
      <c r="H525" s="239">
        <f t="shared" si="8"/>
        <v>0</v>
      </c>
      <c r="I525" s="239">
        <v>0</v>
      </c>
      <c r="J525" s="239">
        <f>SUM(J526)</f>
        <v>0</v>
      </c>
    </row>
    <row r="526" spans="1:157" ht="18.75" customHeight="1">
      <c r="A526" s="51">
        <v>2811</v>
      </c>
      <c r="B526" s="190" t="s">
        <v>712</v>
      </c>
      <c r="C526" s="190">
        <v>1</v>
      </c>
      <c r="D526" s="190">
        <v>1</v>
      </c>
      <c r="E526" s="241"/>
      <c r="F526" s="59" t="s">
        <v>117</v>
      </c>
      <c r="G526" s="73"/>
      <c r="H526" s="239">
        <f>SUM(I526:J526)</f>
        <v>0</v>
      </c>
      <c r="I526" s="239">
        <v>0</v>
      </c>
      <c r="J526" s="239">
        <f>SUM(J529:J530)</f>
        <v>0</v>
      </c>
    </row>
    <row r="527" spans="1:157" ht="39" customHeight="1">
      <c r="A527" s="51"/>
      <c r="B527" s="190"/>
      <c r="C527" s="190"/>
      <c r="D527" s="190"/>
      <c r="E527" s="241"/>
      <c r="F527" s="59" t="s">
        <v>606</v>
      </c>
      <c r="G527" s="73"/>
      <c r="H527" s="239"/>
      <c r="I527" s="239"/>
      <c r="J527" s="239"/>
    </row>
    <row r="528" spans="1:157" ht="15" customHeight="1">
      <c r="A528" s="51"/>
      <c r="B528" s="190"/>
      <c r="C528" s="190"/>
      <c r="D528" s="190"/>
      <c r="E528" s="235">
        <v>4269</v>
      </c>
      <c r="F528" s="98" t="s">
        <v>670</v>
      </c>
      <c r="G528" s="73"/>
      <c r="H528" s="239">
        <f>SUM(I528:J528)</f>
        <v>0</v>
      </c>
      <c r="I528" s="239">
        <v>0</v>
      </c>
      <c r="J528" s="239">
        <v>0</v>
      </c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F528" s="38"/>
      <c r="AG528" s="38"/>
      <c r="AH528" s="38"/>
      <c r="AI528" s="38"/>
      <c r="AJ528" s="38"/>
      <c r="AK528" s="38"/>
      <c r="AL528" s="38"/>
      <c r="AM528" s="38"/>
      <c r="AN528" s="38"/>
      <c r="AO528" s="38"/>
      <c r="AP528" s="38"/>
      <c r="AQ528" s="38"/>
      <c r="AR528" s="38"/>
      <c r="AS528" s="38"/>
      <c r="AT528" s="38"/>
      <c r="AU528" s="38"/>
      <c r="AV528" s="38"/>
      <c r="AW528" s="38"/>
      <c r="AX528" s="38"/>
      <c r="AY528" s="38"/>
      <c r="AZ528" s="38"/>
      <c r="BA528" s="38"/>
      <c r="BB528" s="38"/>
      <c r="BC528" s="38"/>
      <c r="BD528" s="38"/>
      <c r="BE528" s="38"/>
      <c r="BF528" s="38"/>
      <c r="BG528" s="38"/>
      <c r="BH528" s="38"/>
      <c r="BI528" s="38"/>
      <c r="BJ528" s="38"/>
      <c r="BK528" s="38"/>
      <c r="BL528" s="38"/>
      <c r="BM528" s="38"/>
      <c r="BN528" s="38"/>
      <c r="BO528" s="38"/>
      <c r="BP528" s="38"/>
      <c r="BQ528" s="38"/>
      <c r="BR528" s="38"/>
      <c r="BS528" s="38"/>
      <c r="BT528" s="38"/>
      <c r="BU528" s="38"/>
      <c r="BV528" s="38"/>
      <c r="BW528" s="38"/>
      <c r="BX528" s="38"/>
      <c r="BY528" s="38"/>
      <c r="BZ528" s="38"/>
      <c r="CA528" s="38"/>
      <c r="CB528" s="38"/>
      <c r="CC528" s="38"/>
      <c r="CD528" s="38"/>
      <c r="CE528" s="38"/>
      <c r="CF528" s="38"/>
      <c r="CG528" s="38"/>
      <c r="CH528" s="38"/>
      <c r="CI528" s="38"/>
      <c r="CJ528" s="38"/>
      <c r="CK528" s="38"/>
      <c r="CL528" s="38"/>
      <c r="CM528" s="38"/>
      <c r="CN528" s="38"/>
      <c r="CO528" s="38"/>
      <c r="CP528" s="38"/>
      <c r="CQ528" s="38"/>
      <c r="CR528" s="38"/>
      <c r="CS528" s="38"/>
      <c r="CT528" s="38"/>
      <c r="CU528" s="38"/>
      <c r="CV528" s="38"/>
      <c r="CW528" s="38"/>
      <c r="CX528" s="38"/>
      <c r="CY528" s="38"/>
      <c r="CZ528" s="38"/>
      <c r="DA528" s="38"/>
      <c r="DB528" s="38"/>
      <c r="DC528" s="38"/>
      <c r="DD528" s="38"/>
      <c r="DE528" s="38"/>
      <c r="DF528" s="38"/>
      <c r="DG528" s="38"/>
      <c r="DH528" s="38"/>
      <c r="DI528" s="38"/>
      <c r="DJ528" s="38"/>
      <c r="DK528" s="38"/>
      <c r="DL528" s="38"/>
      <c r="DM528" s="38"/>
      <c r="DN528" s="38"/>
      <c r="DO528" s="38"/>
      <c r="DP528" s="38"/>
      <c r="DQ528" s="38"/>
      <c r="DR528" s="38"/>
      <c r="DS528" s="38"/>
      <c r="DT528" s="38"/>
      <c r="DU528" s="38"/>
      <c r="DV528" s="38"/>
      <c r="DW528" s="38"/>
      <c r="DX528" s="38"/>
      <c r="DY528" s="38"/>
      <c r="DZ528" s="38"/>
      <c r="EA528" s="38"/>
      <c r="EB528" s="38"/>
      <c r="EC528" s="38"/>
      <c r="ED528" s="38"/>
      <c r="EE528" s="38"/>
      <c r="EF528" s="38"/>
      <c r="EG528" s="38"/>
      <c r="EH528" s="38"/>
      <c r="EI528" s="38"/>
      <c r="EJ528" s="38"/>
      <c r="EK528" s="38"/>
      <c r="EL528" s="38"/>
      <c r="EM528" s="38"/>
      <c r="EN528" s="38"/>
      <c r="EO528" s="38"/>
      <c r="EP528" s="38"/>
      <c r="EQ528" s="38"/>
      <c r="ER528" s="38"/>
      <c r="ES528" s="38"/>
      <c r="ET528" s="38"/>
      <c r="EU528" s="38"/>
      <c r="EV528" s="38"/>
      <c r="EW528" s="38"/>
      <c r="EX528" s="38"/>
      <c r="EY528" s="38"/>
      <c r="EZ528" s="38"/>
      <c r="FA528" s="38"/>
    </row>
    <row r="529" spans="1:157" ht="15" customHeight="1">
      <c r="A529" s="51"/>
      <c r="B529" s="190"/>
      <c r="C529" s="190"/>
      <c r="D529" s="190"/>
      <c r="E529" s="98" t="s">
        <v>810</v>
      </c>
      <c r="F529" s="98" t="s">
        <v>1049</v>
      </c>
      <c r="G529" s="73"/>
      <c r="H529" s="239">
        <f>SUM(I529:J529)</f>
        <v>0</v>
      </c>
      <c r="I529" s="239">
        <v>0</v>
      </c>
      <c r="J529" s="239">
        <v>0</v>
      </c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F529" s="38"/>
      <c r="AG529" s="38"/>
      <c r="AH529" s="38"/>
      <c r="AI529" s="38"/>
      <c r="AJ529" s="38"/>
      <c r="AK529" s="38"/>
      <c r="AL529" s="38"/>
      <c r="AM529" s="38"/>
      <c r="AN529" s="38"/>
      <c r="AO529" s="38"/>
      <c r="AP529" s="38"/>
      <c r="AQ529" s="38"/>
      <c r="AR529" s="38"/>
      <c r="AS529" s="38"/>
      <c r="AT529" s="38"/>
      <c r="AU529" s="38"/>
      <c r="AV529" s="38"/>
      <c r="AW529" s="38"/>
      <c r="AX529" s="38"/>
      <c r="AY529" s="38"/>
      <c r="AZ529" s="38"/>
      <c r="BA529" s="38"/>
      <c r="BB529" s="38"/>
      <c r="BC529" s="38"/>
      <c r="BD529" s="38"/>
      <c r="BE529" s="38"/>
      <c r="BF529" s="38"/>
      <c r="BG529" s="38"/>
      <c r="BH529" s="38"/>
      <c r="BI529" s="38"/>
      <c r="BJ529" s="38"/>
      <c r="BK529" s="38"/>
      <c r="BL529" s="38"/>
      <c r="BM529" s="38"/>
      <c r="BN529" s="38"/>
      <c r="BO529" s="38"/>
      <c r="BP529" s="38"/>
      <c r="BQ529" s="38"/>
      <c r="BR529" s="38"/>
      <c r="BS529" s="38"/>
      <c r="BT529" s="38"/>
      <c r="BU529" s="38"/>
      <c r="BV529" s="38"/>
      <c r="BW529" s="38"/>
      <c r="BX529" s="38"/>
      <c r="BY529" s="38"/>
      <c r="BZ529" s="38"/>
      <c r="CA529" s="38"/>
      <c r="CB529" s="38"/>
      <c r="CC529" s="38"/>
      <c r="CD529" s="38"/>
      <c r="CE529" s="38"/>
      <c r="CF529" s="38"/>
      <c r="CG529" s="38"/>
      <c r="CH529" s="38"/>
      <c r="CI529" s="38"/>
      <c r="CJ529" s="38"/>
      <c r="CK529" s="38"/>
      <c r="CL529" s="38"/>
      <c r="CM529" s="38"/>
      <c r="CN529" s="38"/>
      <c r="CO529" s="38"/>
      <c r="CP529" s="38"/>
      <c r="CQ529" s="38"/>
      <c r="CR529" s="38"/>
      <c r="CS529" s="38"/>
      <c r="CT529" s="38"/>
      <c r="CU529" s="38"/>
      <c r="CV529" s="38"/>
      <c r="CW529" s="38"/>
      <c r="CX529" s="38"/>
      <c r="CY529" s="38"/>
      <c r="CZ529" s="38"/>
      <c r="DA529" s="38"/>
      <c r="DB529" s="38"/>
      <c r="DC529" s="38"/>
      <c r="DD529" s="38"/>
      <c r="DE529" s="38"/>
      <c r="DF529" s="38"/>
      <c r="DG529" s="38"/>
      <c r="DH529" s="38"/>
      <c r="DI529" s="38"/>
      <c r="DJ529" s="38"/>
      <c r="DK529" s="38"/>
      <c r="DL529" s="38"/>
      <c r="DM529" s="38"/>
      <c r="DN529" s="38"/>
      <c r="DO529" s="38"/>
      <c r="DP529" s="38"/>
      <c r="DQ529" s="38"/>
      <c r="DR529" s="38"/>
      <c r="DS529" s="38"/>
      <c r="DT529" s="38"/>
      <c r="DU529" s="38"/>
      <c r="DV529" s="38"/>
      <c r="DW529" s="38"/>
      <c r="DX529" s="38"/>
      <c r="DY529" s="38"/>
      <c r="DZ529" s="38"/>
      <c r="EA529" s="38"/>
      <c r="EB529" s="38"/>
      <c r="EC529" s="38"/>
      <c r="ED529" s="38"/>
      <c r="EE529" s="38"/>
      <c r="EF529" s="38"/>
      <c r="EG529" s="38"/>
      <c r="EH529" s="38"/>
      <c r="EI529" s="38"/>
      <c r="EJ529" s="38"/>
      <c r="EK529" s="38"/>
      <c r="EL529" s="38"/>
      <c r="EM529" s="38"/>
      <c r="EN529" s="38"/>
      <c r="EO529" s="38"/>
      <c r="EP529" s="38"/>
      <c r="EQ529" s="38"/>
      <c r="ER529" s="38"/>
      <c r="ES529" s="38"/>
      <c r="ET529" s="38"/>
      <c r="EU529" s="38"/>
      <c r="EV529" s="38"/>
      <c r="EW529" s="38"/>
      <c r="EX529" s="38"/>
      <c r="EY529" s="38"/>
      <c r="EZ529" s="38"/>
      <c r="FA529" s="38"/>
    </row>
    <row r="530" spans="1:157" ht="15" customHeight="1">
      <c r="A530" s="51"/>
      <c r="B530" s="190"/>
      <c r="C530" s="190"/>
      <c r="D530" s="190"/>
      <c r="E530" s="208">
        <v>5134</v>
      </c>
      <c r="F530" s="98" t="s">
        <v>587</v>
      </c>
      <c r="G530" s="73"/>
      <c r="H530" s="239">
        <f>SUM(I530:J530)</f>
        <v>0</v>
      </c>
      <c r="I530" s="239">
        <v>0</v>
      </c>
      <c r="J530" s="239">
        <v>0</v>
      </c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F530" s="38"/>
      <c r="AG530" s="38"/>
      <c r="AH530" s="38"/>
      <c r="AI530" s="38"/>
      <c r="AJ530" s="38"/>
      <c r="AK530" s="38"/>
      <c r="AL530" s="38"/>
      <c r="AM530" s="38"/>
      <c r="AN530" s="38"/>
      <c r="AO530" s="38"/>
      <c r="AP530" s="38"/>
      <c r="AQ530" s="38"/>
      <c r="AR530" s="38"/>
      <c r="AS530" s="38"/>
      <c r="AT530" s="38"/>
      <c r="AU530" s="38"/>
      <c r="AV530" s="38"/>
      <c r="AW530" s="38"/>
      <c r="AX530" s="38"/>
      <c r="AY530" s="38"/>
      <c r="AZ530" s="38"/>
      <c r="BA530" s="38"/>
      <c r="BB530" s="38"/>
      <c r="BC530" s="38"/>
      <c r="BD530" s="38"/>
      <c r="BE530" s="38"/>
      <c r="BF530" s="38"/>
      <c r="BG530" s="38"/>
      <c r="BH530" s="38"/>
      <c r="BI530" s="38"/>
      <c r="BJ530" s="38"/>
      <c r="BK530" s="38"/>
      <c r="BL530" s="38"/>
      <c r="BM530" s="38"/>
      <c r="BN530" s="38"/>
      <c r="BO530" s="38"/>
      <c r="BP530" s="38"/>
      <c r="BQ530" s="38"/>
      <c r="BR530" s="38"/>
      <c r="BS530" s="38"/>
      <c r="BT530" s="38"/>
      <c r="BU530" s="38"/>
      <c r="BV530" s="38"/>
      <c r="BW530" s="38"/>
      <c r="BX530" s="38"/>
      <c r="BY530" s="38"/>
      <c r="BZ530" s="38"/>
      <c r="CA530" s="38"/>
      <c r="CB530" s="38"/>
      <c r="CC530" s="38"/>
      <c r="CD530" s="38"/>
      <c r="CE530" s="38"/>
      <c r="CF530" s="38"/>
      <c r="CG530" s="38"/>
      <c r="CH530" s="38"/>
      <c r="CI530" s="38"/>
      <c r="CJ530" s="38"/>
      <c r="CK530" s="38"/>
      <c r="CL530" s="38"/>
      <c r="CM530" s="38"/>
      <c r="CN530" s="38"/>
      <c r="CO530" s="38"/>
      <c r="CP530" s="38"/>
      <c r="CQ530" s="38"/>
      <c r="CR530" s="38"/>
      <c r="CS530" s="38"/>
      <c r="CT530" s="38"/>
      <c r="CU530" s="38"/>
      <c r="CV530" s="38"/>
      <c r="CW530" s="38"/>
      <c r="CX530" s="38"/>
      <c r="CY530" s="38"/>
      <c r="CZ530" s="38"/>
      <c r="DA530" s="38"/>
      <c r="DB530" s="38"/>
      <c r="DC530" s="38"/>
      <c r="DD530" s="38"/>
      <c r="DE530" s="38"/>
      <c r="DF530" s="38"/>
      <c r="DG530" s="38"/>
      <c r="DH530" s="38"/>
      <c r="DI530" s="38"/>
      <c r="DJ530" s="38"/>
      <c r="DK530" s="38"/>
      <c r="DL530" s="38"/>
      <c r="DM530" s="38"/>
      <c r="DN530" s="38"/>
      <c r="DO530" s="38"/>
      <c r="DP530" s="38"/>
      <c r="DQ530" s="38"/>
      <c r="DR530" s="38"/>
      <c r="DS530" s="38"/>
      <c r="DT530" s="38"/>
      <c r="DU530" s="38"/>
      <c r="DV530" s="38"/>
      <c r="DW530" s="38"/>
      <c r="DX530" s="38"/>
      <c r="DY530" s="38"/>
      <c r="DZ530" s="38"/>
      <c r="EA530" s="38"/>
      <c r="EB530" s="38"/>
      <c r="EC530" s="38"/>
      <c r="ED530" s="38"/>
      <c r="EE530" s="38"/>
      <c r="EF530" s="38"/>
      <c r="EG530" s="38"/>
      <c r="EH530" s="38"/>
      <c r="EI530" s="38"/>
      <c r="EJ530" s="38"/>
      <c r="EK530" s="38"/>
      <c r="EL530" s="38"/>
      <c r="EM530" s="38"/>
      <c r="EN530" s="38"/>
      <c r="EO530" s="38"/>
      <c r="EP530" s="38"/>
      <c r="EQ530" s="38"/>
      <c r="ER530" s="38"/>
      <c r="ES530" s="38"/>
      <c r="ET530" s="38"/>
      <c r="EU530" s="38"/>
      <c r="EV530" s="38"/>
      <c r="EW530" s="38"/>
      <c r="EX530" s="38"/>
      <c r="EY530" s="38"/>
      <c r="EZ530" s="38"/>
      <c r="FA530" s="38"/>
    </row>
    <row r="531" spans="1:157" s="38" customFormat="1" ht="15.75" customHeight="1">
      <c r="A531" s="185">
        <v>2820</v>
      </c>
      <c r="B531" s="240" t="s">
        <v>712</v>
      </c>
      <c r="C531" s="241">
        <v>2</v>
      </c>
      <c r="D531" s="241">
        <v>0</v>
      </c>
      <c r="E531" s="241"/>
      <c r="F531" s="60" t="s">
        <v>390</v>
      </c>
      <c r="G531" s="60" t="s">
        <v>118</v>
      </c>
      <c r="H531" s="239">
        <f t="shared" si="8"/>
        <v>34295</v>
      </c>
      <c r="I531" s="239">
        <f>SUM(I537+I561)</f>
        <v>31795</v>
      </c>
      <c r="J531" s="239">
        <f>SUM(J537)</f>
        <v>2500</v>
      </c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  <c r="CB531" s="9"/>
      <c r="CC531" s="9"/>
      <c r="CD531" s="9"/>
      <c r="CE531" s="9"/>
      <c r="CF531" s="9"/>
      <c r="CG531" s="9"/>
      <c r="CH531" s="9"/>
      <c r="CI531" s="9"/>
      <c r="CJ531" s="9"/>
      <c r="CK531" s="9"/>
      <c r="CL531" s="9"/>
      <c r="CM531" s="9"/>
      <c r="CN531" s="9"/>
      <c r="CO531" s="9"/>
      <c r="CP531" s="9"/>
      <c r="CQ531" s="9"/>
      <c r="CR531" s="9"/>
      <c r="CS531" s="9"/>
      <c r="CT531" s="9"/>
      <c r="CU531" s="9"/>
      <c r="CV531" s="9"/>
      <c r="CW531" s="9"/>
      <c r="CX531" s="9"/>
      <c r="CY531" s="9"/>
      <c r="CZ531" s="9"/>
      <c r="DA531" s="9"/>
      <c r="DB531" s="9"/>
      <c r="DC531" s="9"/>
      <c r="DD531" s="9"/>
      <c r="DE531" s="9"/>
      <c r="DF531" s="9"/>
      <c r="DG531" s="9"/>
      <c r="DH531" s="9"/>
      <c r="DI531" s="9"/>
      <c r="DJ531" s="9"/>
      <c r="DK531" s="9"/>
      <c r="DL531" s="9"/>
      <c r="DM531" s="9"/>
      <c r="DN531" s="9"/>
      <c r="DO531" s="9"/>
      <c r="DP531" s="9"/>
      <c r="DQ531" s="9"/>
      <c r="DR531" s="9"/>
      <c r="DS531" s="9"/>
      <c r="DT531" s="9"/>
      <c r="DU531" s="9"/>
      <c r="DV531" s="9"/>
      <c r="DW531" s="9"/>
      <c r="DX531" s="9"/>
      <c r="DY531" s="9"/>
      <c r="DZ531" s="9"/>
      <c r="EA531" s="9"/>
      <c r="EB531" s="9"/>
      <c r="EC531" s="9"/>
      <c r="ED531" s="9"/>
      <c r="EE531" s="9"/>
      <c r="EF531" s="9"/>
      <c r="EG531" s="9"/>
      <c r="EH531" s="9"/>
      <c r="EI531" s="9"/>
      <c r="EJ531" s="9"/>
      <c r="EK531" s="9"/>
      <c r="EL531" s="9"/>
      <c r="EM531" s="9"/>
      <c r="EN531" s="9"/>
      <c r="EO531" s="9"/>
      <c r="EP531" s="9"/>
      <c r="EQ531" s="9"/>
      <c r="ER531" s="9"/>
      <c r="ES531" s="9"/>
      <c r="ET531" s="9"/>
      <c r="EU531" s="9"/>
      <c r="EV531" s="9"/>
      <c r="EW531" s="9"/>
      <c r="EX531" s="9"/>
      <c r="EY531" s="9"/>
      <c r="EZ531" s="9"/>
      <c r="FA531" s="9"/>
    </row>
    <row r="532" spans="1:157" ht="13.5" hidden="1" customHeight="1">
      <c r="A532" s="185">
        <v>2810</v>
      </c>
      <c r="B532" s="146" t="s">
        <v>712</v>
      </c>
      <c r="C532" s="243">
        <v>1</v>
      </c>
      <c r="D532" s="243">
        <v>1</v>
      </c>
      <c r="E532" s="243"/>
      <c r="F532" s="59" t="s">
        <v>117</v>
      </c>
      <c r="G532" s="214" t="s">
        <v>119</v>
      </c>
      <c r="H532" s="239">
        <f t="shared" si="8"/>
        <v>0</v>
      </c>
      <c r="I532" s="239">
        <f>SUM(I534:I535)</f>
        <v>0</v>
      </c>
      <c r="J532" s="239">
        <f>SUM(J534:J535)</f>
        <v>0</v>
      </c>
    </row>
    <row r="533" spans="1:157" ht="36" hidden="1">
      <c r="A533" s="185">
        <v>2820</v>
      </c>
      <c r="B533" s="146"/>
      <c r="C533" s="243"/>
      <c r="D533" s="243"/>
      <c r="E533" s="243"/>
      <c r="F533" s="59" t="s">
        <v>606</v>
      </c>
      <c r="G533" s="244"/>
      <c r="H533" s="239">
        <f t="shared" si="8"/>
        <v>0</v>
      </c>
      <c r="I533" s="239"/>
      <c r="J533" s="239"/>
    </row>
    <row r="534" spans="1:157" hidden="1">
      <c r="A534" s="185"/>
      <c r="B534" s="146"/>
      <c r="C534" s="243"/>
      <c r="D534" s="243"/>
      <c r="E534" s="243"/>
      <c r="F534" s="59" t="s">
        <v>607</v>
      </c>
      <c r="G534" s="244"/>
      <c r="H534" s="239">
        <f t="shared" si="8"/>
        <v>0</v>
      </c>
      <c r="I534" s="239"/>
      <c r="J534" s="239"/>
    </row>
    <row r="535" spans="1:157" hidden="1">
      <c r="A535" s="185"/>
      <c r="B535" s="146"/>
      <c r="C535" s="243"/>
      <c r="D535" s="243"/>
      <c r="E535" s="243"/>
      <c r="F535" s="59" t="s">
        <v>607</v>
      </c>
      <c r="G535" s="244"/>
      <c r="H535" s="239">
        <f t="shared" si="8"/>
        <v>0</v>
      </c>
      <c r="I535" s="239"/>
      <c r="J535" s="239"/>
    </row>
    <row r="536" spans="1:157" ht="10.5" hidden="1" customHeight="1">
      <c r="A536" s="185"/>
      <c r="B536" s="240" t="s">
        <v>712</v>
      </c>
      <c r="C536" s="241">
        <v>2</v>
      </c>
      <c r="D536" s="241">
        <v>0</v>
      </c>
      <c r="E536" s="241"/>
      <c r="F536" s="60" t="s">
        <v>390</v>
      </c>
      <c r="G536" s="60" t="s">
        <v>120</v>
      </c>
      <c r="H536" s="239">
        <f t="shared" si="8"/>
        <v>72465</v>
      </c>
      <c r="I536" s="239">
        <f>SUM(I537,I541,I545,I561,I566,I570,I574)</f>
        <v>57965</v>
      </c>
      <c r="J536" s="239">
        <f>SUM(J537,J541,J545,J561,J566,J570,J574)</f>
        <v>14500</v>
      </c>
    </row>
    <row r="537" spans="1:157" ht="15" customHeight="1">
      <c r="A537" s="185">
        <v>2823</v>
      </c>
      <c r="B537" s="146" t="s">
        <v>712</v>
      </c>
      <c r="C537" s="243">
        <v>2</v>
      </c>
      <c r="D537" s="243">
        <v>3</v>
      </c>
      <c r="E537" s="243"/>
      <c r="F537" s="59" t="s">
        <v>746</v>
      </c>
      <c r="G537" s="59" t="s">
        <v>746</v>
      </c>
      <c r="H537" s="239">
        <f t="shared" ref="H537:H614" si="10">SUM(I537:J537)</f>
        <v>29795</v>
      </c>
      <c r="I537" s="239">
        <v>27295</v>
      </c>
      <c r="J537" s="239">
        <v>2500</v>
      </c>
    </row>
    <row r="538" spans="1:157" ht="36" hidden="1">
      <c r="A538" s="185">
        <v>2821</v>
      </c>
      <c r="B538" s="146"/>
      <c r="C538" s="243"/>
      <c r="D538" s="243"/>
      <c r="E538" s="243"/>
      <c r="F538" s="59" t="s">
        <v>606</v>
      </c>
      <c r="G538" s="244"/>
      <c r="H538" s="239">
        <f t="shared" si="10"/>
        <v>0</v>
      </c>
      <c r="I538" s="239"/>
      <c r="J538" s="239"/>
    </row>
    <row r="539" spans="1:157" hidden="1">
      <c r="A539" s="185">
        <v>2823</v>
      </c>
      <c r="B539" s="146"/>
      <c r="C539" s="243"/>
      <c r="D539" s="243"/>
      <c r="E539" s="243"/>
      <c r="F539" s="59" t="s">
        <v>607</v>
      </c>
      <c r="G539" s="244"/>
      <c r="H539" s="239">
        <f t="shared" si="10"/>
        <v>0</v>
      </c>
      <c r="I539" s="239"/>
      <c r="J539" s="239"/>
    </row>
    <row r="540" spans="1:157" hidden="1">
      <c r="A540" s="185"/>
      <c r="B540" s="146"/>
      <c r="C540" s="243"/>
      <c r="D540" s="243"/>
      <c r="E540" s="243"/>
      <c r="F540" s="59" t="s">
        <v>607</v>
      </c>
      <c r="G540" s="244"/>
      <c r="H540" s="239">
        <f t="shared" si="10"/>
        <v>0</v>
      </c>
      <c r="I540" s="239"/>
      <c r="J540" s="239"/>
    </row>
    <row r="541" spans="1:157" hidden="1">
      <c r="A541" s="185"/>
      <c r="B541" s="146" t="s">
        <v>712</v>
      </c>
      <c r="C541" s="243">
        <v>2</v>
      </c>
      <c r="D541" s="243">
        <v>2</v>
      </c>
      <c r="E541" s="243"/>
      <c r="F541" s="59" t="s">
        <v>714</v>
      </c>
      <c r="G541" s="60"/>
      <c r="H541" s="239">
        <f t="shared" si="10"/>
        <v>0</v>
      </c>
      <c r="I541" s="239">
        <f>SUM(I543:I544)</f>
        <v>0</v>
      </c>
      <c r="J541" s="239">
        <f>SUM(J543:J544)</f>
        <v>0</v>
      </c>
    </row>
    <row r="542" spans="1:157" ht="36" hidden="1">
      <c r="A542" s="185">
        <v>2822</v>
      </c>
      <c r="B542" s="146"/>
      <c r="C542" s="243"/>
      <c r="D542" s="243"/>
      <c r="E542" s="243"/>
      <c r="F542" s="59" t="s">
        <v>606</v>
      </c>
      <c r="G542" s="244"/>
      <c r="H542" s="239">
        <f t="shared" si="10"/>
        <v>0</v>
      </c>
      <c r="I542" s="239"/>
      <c r="J542" s="239"/>
    </row>
    <row r="543" spans="1:157" hidden="1">
      <c r="A543" s="185"/>
      <c r="B543" s="146"/>
      <c r="C543" s="243"/>
      <c r="D543" s="243"/>
      <c r="E543" s="243"/>
      <c r="F543" s="59" t="s">
        <v>607</v>
      </c>
      <c r="G543" s="244"/>
      <c r="H543" s="239">
        <f t="shared" si="10"/>
        <v>0</v>
      </c>
      <c r="I543" s="239"/>
      <c r="J543" s="239"/>
    </row>
    <row r="544" spans="1:157" hidden="1">
      <c r="A544" s="185"/>
      <c r="B544" s="146"/>
      <c r="C544" s="243"/>
      <c r="D544" s="243"/>
      <c r="E544" s="243"/>
      <c r="F544" s="59" t="s">
        <v>607</v>
      </c>
      <c r="G544" s="244"/>
      <c r="H544" s="239">
        <f t="shared" si="10"/>
        <v>0</v>
      </c>
      <c r="I544" s="239"/>
      <c r="J544" s="239"/>
    </row>
    <row r="545" spans="1:10" ht="192" hidden="1">
      <c r="A545" s="185"/>
      <c r="B545" s="146" t="s">
        <v>712</v>
      </c>
      <c r="C545" s="243">
        <v>2</v>
      </c>
      <c r="D545" s="243">
        <v>3</v>
      </c>
      <c r="E545" s="243"/>
      <c r="F545" s="59" t="s">
        <v>746</v>
      </c>
      <c r="G545" s="214" t="s">
        <v>121</v>
      </c>
      <c r="H545" s="239">
        <f t="shared" si="10"/>
        <v>38170</v>
      </c>
      <c r="I545" s="239">
        <f>SUM(I547:I554)</f>
        <v>26170</v>
      </c>
      <c r="J545" s="239">
        <v>12000</v>
      </c>
    </row>
    <row r="546" spans="1:10" ht="36">
      <c r="A546" s="185"/>
      <c r="B546" s="146"/>
      <c r="C546" s="243"/>
      <c r="D546" s="243"/>
      <c r="E546" s="243"/>
      <c r="F546" s="59" t="s">
        <v>606</v>
      </c>
      <c r="G546" s="244"/>
      <c r="H546" s="239">
        <f t="shared" si="10"/>
        <v>0</v>
      </c>
      <c r="I546" s="239"/>
      <c r="J546" s="239">
        <v>0</v>
      </c>
    </row>
    <row r="547" spans="1:10" ht="24">
      <c r="A547" s="185"/>
      <c r="B547" s="146"/>
      <c r="C547" s="243"/>
      <c r="D547" s="243"/>
      <c r="E547" s="245">
        <v>4111</v>
      </c>
      <c r="F547" s="92" t="s">
        <v>451</v>
      </c>
      <c r="G547" s="244"/>
      <c r="H547" s="239">
        <f>SUM(I547:J547)</f>
        <v>23000</v>
      </c>
      <c r="I547" s="239">
        <v>23000</v>
      </c>
      <c r="J547" s="239">
        <v>0</v>
      </c>
    </row>
    <row r="548" spans="1:10">
      <c r="A548" s="185"/>
      <c r="B548" s="146"/>
      <c r="C548" s="243"/>
      <c r="D548" s="243"/>
      <c r="E548" s="245">
        <v>4131</v>
      </c>
      <c r="F548" s="92" t="s">
        <v>735</v>
      </c>
      <c r="G548" s="244"/>
      <c r="H548" s="239">
        <f t="shared" si="10"/>
        <v>0</v>
      </c>
      <c r="I548" s="239">
        <v>0</v>
      </c>
      <c r="J548" s="239">
        <v>0</v>
      </c>
    </row>
    <row r="549" spans="1:10">
      <c r="A549" s="185"/>
      <c r="B549" s="146"/>
      <c r="C549" s="243"/>
      <c r="D549" s="243"/>
      <c r="E549" s="245">
        <v>4212</v>
      </c>
      <c r="F549" s="95" t="s">
        <v>493</v>
      </c>
      <c r="G549" s="244"/>
      <c r="H549" s="239">
        <f t="shared" si="10"/>
        <v>1300</v>
      </c>
      <c r="I549" s="239">
        <v>1300</v>
      </c>
      <c r="J549" s="239">
        <v>0</v>
      </c>
    </row>
    <row r="550" spans="1:10">
      <c r="A550" s="185"/>
      <c r="B550" s="146"/>
      <c r="C550" s="243"/>
      <c r="D550" s="243"/>
      <c r="E550" s="235">
        <v>4213</v>
      </c>
      <c r="F550" s="92" t="s">
        <v>455</v>
      </c>
      <c r="G550" s="244"/>
      <c r="H550" s="239">
        <f t="shared" ref="H550:H558" si="11">SUM(I550:J550)</f>
        <v>70</v>
      </c>
      <c r="I550" s="239">
        <v>70</v>
      </c>
      <c r="J550" s="239">
        <v>0</v>
      </c>
    </row>
    <row r="551" spans="1:10">
      <c r="A551" s="185"/>
      <c r="B551" s="146"/>
      <c r="C551" s="243"/>
      <c r="D551" s="243"/>
      <c r="E551" s="245">
        <v>4214</v>
      </c>
      <c r="F551" s="92" t="s">
        <v>456</v>
      </c>
      <c r="G551" s="244"/>
      <c r="H551" s="239">
        <f t="shared" si="11"/>
        <v>200</v>
      </c>
      <c r="I551" s="239">
        <v>200</v>
      </c>
      <c r="J551" s="239">
        <v>0</v>
      </c>
    </row>
    <row r="552" spans="1:10" ht="17.25" customHeight="1">
      <c r="A552" s="185"/>
      <c r="B552" s="146"/>
      <c r="C552" s="243"/>
      <c r="D552" s="243"/>
      <c r="E552" s="245">
        <v>4239</v>
      </c>
      <c r="F552" s="92" t="s">
        <v>669</v>
      </c>
      <c r="G552" s="244"/>
      <c r="H552" s="239">
        <f t="shared" si="11"/>
        <v>1000</v>
      </c>
      <c r="I552" s="239">
        <v>1000</v>
      </c>
      <c r="J552" s="239">
        <v>0</v>
      </c>
    </row>
    <row r="553" spans="1:10">
      <c r="A553" s="185"/>
      <c r="B553" s="146"/>
      <c r="C553" s="243"/>
      <c r="D553" s="243"/>
      <c r="E553" s="235">
        <v>4241</v>
      </c>
      <c r="F553" s="92" t="s">
        <v>471</v>
      </c>
      <c r="G553" s="244"/>
      <c r="H553" s="239">
        <v>100</v>
      </c>
      <c r="I553" s="239">
        <v>100</v>
      </c>
      <c r="J553" s="239">
        <v>0</v>
      </c>
    </row>
    <row r="554" spans="1:10">
      <c r="A554" s="185"/>
      <c r="B554" s="146"/>
      <c r="C554" s="243"/>
      <c r="D554" s="243"/>
      <c r="E554" s="245">
        <v>4261</v>
      </c>
      <c r="F554" s="92" t="s">
        <v>479</v>
      </c>
      <c r="G554" s="244"/>
      <c r="H554" s="239">
        <f t="shared" si="11"/>
        <v>500</v>
      </c>
      <c r="I554" s="239">
        <v>500</v>
      </c>
      <c r="J554" s="239">
        <v>0</v>
      </c>
    </row>
    <row r="555" spans="1:10" ht="24">
      <c r="A555" s="185"/>
      <c r="B555" s="146"/>
      <c r="C555" s="243"/>
      <c r="D555" s="243"/>
      <c r="E555" s="235">
        <v>4267</v>
      </c>
      <c r="F555" s="98" t="s">
        <v>484</v>
      </c>
      <c r="G555" s="244"/>
      <c r="H555" s="239">
        <f>SUM(I555:J555)</f>
        <v>300</v>
      </c>
      <c r="I555" s="239">
        <v>300</v>
      </c>
      <c r="J555" s="239">
        <v>0</v>
      </c>
    </row>
    <row r="556" spans="1:10">
      <c r="A556" s="185"/>
      <c r="B556" s="146"/>
      <c r="C556" s="243"/>
      <c r="D556" s="243"/>
      <c r="E556" s="235">
        <v>4269</v>
      </c>
      <c r="F556" s="98" t="s">
        <v>670</v>
      </c>
      <c r="G556" s="244"/>
      <c r="H556" s="239">
        <f>SUM(I556:J556)</f>
        <v>700</v>
      </c>
      <c r="I556" s="239">
        <v>700</v>
      </c>
      <c r="J556" s="239">
        <v>0</v>
      </c>
    </row>
    <row r="557" spans="1:10" ht="24.75" customHeight="1">
      <c r="A557" s="185"/>
      <c r="B557" s="146"/>
      <c r="C557" s="243"/>
      <c r="D557" s="243"/>
      <c r="E557" s="235">
        <v>4823</v>
      </c>
      <c r="F557" s="265" t="s">
        <v>798</v>
      </c>
      <c r="G557" s="244"/>
      <c r="H557" s="239">
        <f t="shared" si="11"/>
        <v>125</v>
      </c>
      <c r="I557" s="239">
        <v>125</v>
      </c>
      <c r="J557" s="239">
        <v>0</v>
      </c>
    </row>
    <row r="558" spans="1:10" ht="24.75" customHeight="1">
      <c r="A558" s="185"/>
      <c r="B558" s="146"/>
      <c r="C558" s="243"/>
      <c r="D558" s="243"/>
      <c r="E558" s="208">
        <v>5113</v>
      </c>
      <c r="F558" s="98" t="s">
        <v>593</v>
      </c>
      <c r="G558" s="244"/>
      <c r="H558" s="239">
        <f t="shared" si="11"/>
        <v>1000</v>
      </c>
      <c r="I558" s="239">
        <v>0</v>
      </c>
      <c r="J558" s="239">
        <v>1000</v>
      </c>
    </row>
    <row r="559" spans="1:10" ht="17.25" customHeight="1">
      <c r="A559" s="185"/>
      <c r="B559" s="146"/>
      <c r="C559" s="243"/>
      <c r="D559" s="243"/>
      <c r="E559" s="235">
        <v>5122</v>
      </c>
      <c r="F559" s="98" t="s">
        <v>589</v>
      </c>
      <c r="G559" s="108" t="s">
        <v>813</v>
      </c>
      <c r="H559" s="239">
        <f t="shared" si="10"/>
        <v>1000</v>
      </c>
      <c r="I559" s="239">
        <v>0</v>
      </c>
      <c r="J559" s="239">
        <v>1000</v>
      </c>
    </row>
    <row r="560" spans="1:10">
      <c r="A560" s="185"/>
      <c r="B560" s="146"/>
      <c r="C560" s="243"/>
      <c r="D560" s="243"/>
      <c r="E560" s="208">
        <v>5134</v>
      </c>
      <c r="F560" s="98" t="s">
        <v>587</v>
      </c>
      <c r="G560" s="244"/>
      <c r="H560" s="239">
        <f t="shared" si="10"/>
        <v>500</v>
      </c>
      <c r="I560" s="239">
        <v>0</v>
      </c>
      <c r="J560" s="239">
        <v>500</v>
      </c>
    </row>
    <row r="561" spans="1:10" ht="14.25" customHeight="1">
      <c r="A561" s="185">
        <v>2824</v>
      </c>
      <c r="B561" s="146" t="s">
        <v>712</v>
      </c>
      <c r="C561" s="243">
        <v>2</v>
      </c>
      <c r="D561" s="243">
        <v>4</v>
      </c>
      <c r="E561" s="243"/>
      <c r="F561" s="59" t="s">
        <v>715</v>
      </c>
      <c r="G561" s="214"/>
      <c r="H561" s="239">
        <f t="shared" si="10"/>
        <v>4500</v>
      </c>
      <c r="I561" s="239">
        <f>SUM(I563:I565)</f>
        <v>4500</v>
      </c>
      <c r="J561" s="239">
        <f>SUM(J563:J565)</f>
        <v>0</v>
      </c>
    </row>
    <row r="562" spans="1:10" ht="36">
      <c r="A562" s="185"/>
      <c r="B562" s="146"/>
      <c r="C562" s="243"/>
      <c r="D562" s="243"/>
      <c r="E562" s="243"/>
      <c r="F562" s="59" t="s">
        <v>606</v>
      </c>
      <c r="G562" s="244"/>
      <c r="H562" s="239">
        <f t="shared" si="10"/>
        <v>0</v>
      </c>
      <c r="I562" s="239">
        <v>0</v>
      </c>
      <c r="J562" s="239">
        <v>0</v>
      </c>
    </row>
    <row r="563" spans="1:10" ht="21" customHeight="1">
      <c r="A563" s="185"/>
      <c r="B563" s="146"/>
      <c r="C563" s="243"/>
      <c r="D563" s="243"/>
      <c r="E563" s="191">
        <v>4239</v>
      </c>
      <c r="F563" s="92" t="s">
        <v>669</v>
      </c>
      <c r="G563" s="244"/>
      <c r="H563" s="239">
        <f t="shared" si="10"/>
        <v>2500</v>
      </c>
      <c r="I563" s="239">
        <v>2500</v>
      </c>
      <c r="J563" s="239">
        <v>0</v>
      </c>
    </row>
    <row r="564" spans="1:10" ht="18.75" customHeight="1">
      <c r="A564" s="185"/>
      <c r="B564" s="146"/>
      <c r="C564" s="243"/>
      <c r="D564" s="243"/>
      <c r="E564" s="235">
        <v>4267</v>
      </c>
      <c r="F564" s="98" t="s">
        <v>484</v>
      </c>
      <c r="G564" s="244"/>
      <c r="H564" s="239">
        <f>SUM(I564:J564)</f>
        <v>1000</v>
      </c>
      <c r="I564" s="239">
        <v>1000</v>
      </c>
      <c r="J564" s="239">
        <v>0</v>
      </c>
    </row>
    <row r="565" spans="1:10" ht="15" customHeight="1">
      <c r="A565" s="185"/>
      <c r="B565" s="146"/>
      <c r="C565" s="243"/>
      <c r="D565" s="243"/>
      <c r="E565" s="191">
        <v>4269</v>
      </c>
      <c r="F565" s="98" t="s">
        <v>670</v>
      </c>
      <c r="G565" s="244"/>
      <c r="H565" s="239">
        <f t="shared" si="10"/>
        <v>1000</v>
      </c>
      <c r="I565" s="239">
        <v>1000</v>
      </c>
      <c r="J565" s="239">
        <v>0</v>
      </c>
    </row>
    <row r="566" spans="1:10" hidden="1">
      <c r="A566" s="185"/>
      <c r="B566" s="146" t="s">
        <v>712</v>
      </c>
      <c r="C566" s="243">
        <v>2</v>
      </c>
      <c r="D566" s="243">
        <v>5</v>
      </c>
      <c r="E566" s="243"/>
      <c r="F566" s="59" t="s">
        <v>716</v>
      </c>
      <c r="G566" s="214"/>
      <c r="H566" s="239">
        <f t="shared" si="10"/>
        <v>0</v>
      </c>
      <c r="I566" s="239">
        <f>SUM(I568:I569)</f>
        <v>0</v>
      </c>
      <c r="J566" s="239">
        <f>SUM(J568:J569)</f>
        <v>0</v>
      </c>
    </row>
    <row r="567" spans="1:10" ht="36" hidden="1">
      <c r="A567" s="185">
        <v>2825</v>
      </c>
      <c r="B567" s="146"/>
      <c r="C567" s="243"/>
      <c r="D567" s="243"/>
      <c r="E567" s="243"/>
      <c r="F567" s="59" t="s">
        <v>606</v>
      </c>
      <c r="G567" s="244"/>
      <c r="H567" s="239">
        <f t="shared" si="10"/>
        <v>0</v>
      </c>
      <c r="I567" s="239"/>
      <c r="J567" s="239"/>
    </row>
    <row r="568" spans="1:10" hidden="1">
      <c r="A568" s="185"/>
      <c r="B568" s="146"/>
      <c r="C568" s="243"/>
      <c r="D568" s="243"/>
      <c r="E568" s="243"/>
      <c r="F568" s="59" t="s">
        <v>607</v>
      </c>
      <c r="G568" s="244"/>
      <c r="H568" s="239">
        <f t="shared" si="10"/>
        <v>0</v>
      </c>
      <c r="I568" s="239"/>
      <c r="J568" s="239"/>
    </row>
    <row r="569" spans="1:10" hidden="1">
      <c r="A569" s="185"/>
      <c r="B569" s="146"/>
      <c r="C569" s="243"/>
      <c r="D569" s="243"/>
      <c r="E569" s="243"/>
      <c r="F569" s="59" t="s">
        <v>607</v>
      </c>
      <c r="G569" s="244"/>
      <c r="H569" s="239">
        <f t="shared" si="10"/>
        <v>0</v>
      </c>
      <c r="I569" s="239"/>
      <c r="J569" s="239"/>
    </row>
    <row r="570" spans="1:10" hidden="1">
      <c r="A570" s="185"/>
      <c r="B570" s="146" t="s">
        <v>712</v>
      </c>
      <c r="C570" s="243">
        <v>2</v>
      </c>
      <c r="D570" s="243">
        <v>6</v>
      </c>
      <c r="E570" s="243"/>
      <c r="F570" s="59" t="s">
        <v>717</v>
      </c>
      <c r="G570" s="214"/>
      <c r="H570" s="239">
        <f t="shared" si="10"/>
        <v>0</v>
      </c>
      <c r="I570" s="239">
        <f>SUM(I572:I573)</f>
        <v>0</v>
      </c>
      <c r="J570" s="239">
        <f>SUM(J572:J573)</f>
        <v>0</v>
      </c>
    </row>
    <row r="571" spans="1:10" ht="36" hidden="1">
      <c r="A571" s="185">
        <v>2826</v>
      </c>
      <c r="B571" s="146"/>
      <c r="C571" s="243"/>
      <c r="D571" s="243"/>
      <c r="E571" s="243"/>
      <c r="F571" s="59" t="s">
        <v>606</v>
      </c>
      <c r="G571" s="244"/>
      <c r="H571" s="239">
        <f t="shared" si="10"/>
        <v>0</v>
      </c>
      <c r="I571" s="239"/>
      <c r="J571" s="239"/>
    </row>
    <row r="572" spans="1:10" hidden="1">
      <c r="A572" s="185"/>
      <c r="B572" s="146"/>
      <c r="C572" s="243"/>
      <c r="D572" s="243"/>
      <c r="E572" s="243"/>
      <c r="F572" s="59" t="s">
        <v>607</v>
      </c>
      <c r="G572" s="244"/>
      <c r="H572" s="239">
        <f t="shared" si="10"/>
        <v>0</v>
      </c>
      <c r="I572" s="239"/>
      <c r="J572" s="239"/>
    </row>
    <row r="573" spans="1:10" hidden="1">
      <c r="A573" s="185"/>
      <c r="B573" s="146"/>
      <c r="C573" s="243"/>
      <c r="D573" s="243"/>
      <c r="E573" s="243"/>
      <c r="F573" s="59" t="s">
        <v>607</v>
      </c>
      <c r="G573" s="244"/>
      <c r="H573" s="239">
        <f t="shared" si="10"/>
        <v>0</v>
      </c>
      <c r="I573" s="239"/>
      <c r="J573" s="239"/>
    </row>
    <row r="574" spans="1:10" ht="24.75" customHeight="1">
      <c r="A574" s="185">
        <v>2827</v>
      </c>
      <c r="B574" s="146" t="s">
        <v>712</v>
      </c>
      <c r="C574" s="243">
        <v>2</v>
      </c>
      <c r="D574" s="243">
        <v>7</v>
      </c>
      <c r="E574" s="243"/>
      <c r="F574" s="59" t="s">
        <v>718</v>
      </c>
      <c r="G574" s="214"/>
      <c r="H574" s="239">
        <f t="shared" si="10"/>
        <v>0</v>
      </c>
      <c r="I574" s="239">
        <f>SUM(I576:I577)</f>
        <v>0</v>
      </c>
      <c r="J574" s="239">
        <f>SUM(J576:J577)</f>
        <v>0</v>
      </c>
    </row>
    <row r="575" spans="1:10" ht="41.25" customHeight="1">
      <c r="A575" s="185"/>
      <c r="B575" s="146"/>
      <c r="C575" s="243"/>
      <c r="D575" s="243"/>
      <c r="E575" s="243"/>
      <c r="F575" s="59" t="s">
        <v>606</v>
      </c>
      <c r="G575" s="244"/>
      <c r="H575" s="239">
        <f t="shared" si="10"/>
        <v>0</v>
      </c>
      <c r="I575" s="239"/>
      <c r="J575" s="239">
        <v>0</v>
      </c>
    </row>
    <row r="576" spans="1:10" ht="15.75" customHeight="1">
      <c r="A576" s="185"/>
      <c r="B576" s="146"/>
      <c r="C576" s="243"/>
      <c r="D576" s="243"/>
      <c r="E576" s="208">
        <v>5112</v>
      </c>
      <c r="F576" s="98" t="s">
        <v>592</v>
      </c>
      <c r="G576" s="108" t="s">
        <v>810</v>
      </c>
      <c r="H576" s="239">
        <f t="shared" si="10"/>
        <v>0</v>
      </c>
      <c r="I576" s="239">
        <v>0</v>
      </c>
      <c r="J576" s="239">
        <v>0</v>
      </c>
    </row>
    <row r="577" spans="1:10" ht="16.5" customHeight="1">
      <c r="A577" s="185"/>
      <c r="B577" s="146"/>
      <c r="C577" s="243"/>
      <c r="D577" s="243"/>
      <c r="E577" s="208">
        <v>5134</v>
      </c>
      <c r="F577" s="98" t="s">
        <v>587</v>
      </c>
      <c r="G577" s="244"/>
      <c r="H577" s="239">
        <f t="shared" si="10"/>
        <v>0</v>
      </c>
      <c r="I577" s="239">
        <v>0</v>
      </c>
      <c r="J577" s="239">
        <v>0</v>
      </c>
    </row>
    <row r="578" spans="1:10" ht="10.5" customHeight="1">
      <c r="A578" s="185">
        <v>2830</v>
      </c>
      <c r="B578" s="240" t="s">
        <v>712</v>
      </c>
      <c r="C578" s="241">
        <v>3</v>
      </c>
      <c r="D578" s="241">
        <v>0</v>
      </c>
      <c r="E578" s="241"/>
      <c r="F578" s="60" t="s">
        <v>393</v>
      </c>
      <c r="G578" s="249" t="s">
        <v>122</v>
      </c>
      <c r="H578" s="239">
        <f t="shared" si="10"/>
        <v>900</v>
      </c>
      <c r="I578" s="239">
        <f>SUM(I579,I583,I587)</f>
        <v>900</v>
      </c>
      <c r="J578" s="239">
        <f>SUM(J579,J583,J587)</f>
        <v>0</v>
      </c>
    </row>
    <row r="579" spans="1:10" ht="15.75" customHeight="1">
      <c r="A579" s="185">
        <v>2831</v>
      </c>
      <c r="B579" s="146" t="s">
        <v>712</v>
      </c>
      <c r="C579" s="243">
        <v>3</v>
      </c>
      <c r="D579" s="243">
        <v>1</v>
      </c>
      <c r="E579" s="243"/>
      <c r="F579" s="59" t="s">
        <v>747</v>
      </c>
      <c r="G579" s="249"/>
      <c r="H579" s="239">
        <f t="shared" si="10"/>
        <v>500</v>
      </c>
      <c r="I579" s="239">
        <f>SUM(I581)</f>
        <v>500</v>
      </c>
      <c r="J579" s="239">
        <f>SUM(J581:J582)</f>
        <v>0</v>
      </c>
    </row>
    <row r="580" spans="1:10" ht="36">
      <c r="A580" s="185"/>
      <c r="B580" s="146"/>
      <c r="C580" s="243"/>
      <c r="D580" s="243"/>
      <c r="E580" s="243"/>
      <c r="F580" s="59" t="s">
        <v>606</v>
      </c>
      <c r="G580" s="244"/>
      <c r="H580" s="239">
        <f t="shared" si="10"/>
        <v>0</v>
      </c>
      <c r="I580" s="239"/>
      <c r="J580" s="239">
        <v>0</v>
      </c>
    </row>
    <row r="581" spans="1:10">
      <c r="A581" s="185"/>
      <c r="B581" s="146"/>
      <c r="C581" s="243"/>
      <c r="D581" s="243"/>
      <c r="E581" s="235">
        <v>4234</v>
      </c>
      <c r="F581" s="92" t="s">
        <v>466</v>
      </c>
      <c r="G581" s="244"/>
      <c r="H581" s="239">
        <f t="shared" si="10"/>
        <v>500</v>
      </c>
      <c r="I581" s="239">
        <v>500</v>
      </c>
      <c r="J581" s="239">
        <v>0</v>
      </c>
    </row>
    <row r="582" spans="1:10">
      <c r="A582" s="185">
        <v>2833</v>
      </c>
      <c r="B582" s="146" t="s">
        <v>712</v>
      </c>
      <c r="C582" s="243">
        <v>3</v>
      </c>
      <c r="D582" s="243">
        <v>3</v>
      </c>
      <c r="E582" s="243"/>
      <c r="F582" s="59" t="s">
        <v>754</v>
      </c>
      <c r="G582" s="244"/>
      <c r="H582" s="239">
        <f t="shared" si="10"/>
        <v>400</v>
      </c>
      <c r="I582" s="239">
        <v>400</v>
      </c>
      <c r="J582" s="239">
        <v>0</v>
      </c>
    </row>
    <row r="583" spans="1:10" hidden="1">
      <c r="A583" s="51">
        <v>2833</v>
      </c>
      <c r="B583" s="146" t="s">
        <v>712</v>
      </c>
      <c r="C583" s="243">
        <v>3</v>
      </c>
      <c r="D583" s="243">
        <v>2</v>
      </c>
      <c r="E583" s="243"/>
      <c r="F583" s="59" t="s">
        <v>753</v>
      </c>
      <c r="G583" s="249"/>
      <c r="H583" s="239">
        <f t="shared" si="10"/>
        <v>0</v>
      </c>
      <c r="I583" s="239">
        <f>SUM(I585:I586)</f>
        <v>0</v>
      </c>
      <c r="J583" s="239">
        <f>SUM(J585:J586)</f>
        <v>0</v>
      </c>
    </row>
    <row r="584" spans="1:10" ht="36" hidden="1">
      <c r="A584" s="185">
        <v>2832</v>
      </c>
      <c r="B584" s="146"/>
      <c r="C584" s="243"/>
      <c r="D584" s="243"/>
      <c r="E584" s="243"/>
      <c r="F584" s="59" t="s">
        <v>606</v>
      </c>
      <c r="G584" s="244"/>
      <c r="H584" s="239">
        <f t="shared" si="10"/>
        <v>0</v>
      </c>
      <c r="I584" s="239"/>
      <c r="J584" s="239"/>
    </row>
    <row r="585" spans="1:10" hidden="1">
      <c r="A585" s="185"/>
      <c r="B585" s="146"/>
      <c r="C585" s="243"/>
      <c r="D585" s="243"/>
      <c r="E585" s="243"/>
      <c r="F585" s="59" t="s">
        <v>607</v>
      </c>
      <c r="G585" s="244"/>
      <c r="H585" s="239">
        <f t="shared" si="10"/>
        <v>0</v>
      </c>
      <c r="I585" s="239"/>
      <c r="J585" s="239"/>
    </row>
    <row r="586" spans="1:10" hidden="1">
      <c r="A586" s="185"/>
      <c r="B586" s="146"/>
      <c r="C586" s="243"/>
      <c r="D586" s="243"/>
      <c r="E586" s="243"/>
      <c r="F586" s="59" t="s">
        <v>607</v>
      </c>
      <c r="G586" s="244"/>
      <c r="H586" s="239">
        <f t="shared" si="10"/>
        <v>0</v>
      </c>
      <c r="I586" s="239"/>
      <c r="J586" s="239"/>
    </row>
    <row r="587" spans="1:10" ht="396" hidden="1">
      <c r="A587" s="185"/>
      <c r="B587" s="146" t="s">
        <v>712</v>
      </c>
      <c r="C587" s="243">
        <v>3</v>
      </c>
      <c r="D587" s="243">
        <v>3</v>
      </c>
      <c r="E587" s="243"/>
      <c r="F587" s="59" t="s">
        <v>754</v>
      </c>
      <c r="G587" s="214" t="s">
        <v>123</v>
      </c>
      <c r="H587" s="239">
        <f t="shared" si="10"/>
        <v>400</v>
      </c>
      <c r="I587" s="239">
        <v>400</v>
      </c>
      <c r="J587" s="239">
        <f>SUM(J589:J590)</f>
        <v>0</v>
      </c>
    </row>
    <row r="588" spans="1:10" ht="36">
      <c r="A588" s="185"/>
      <c r="B588" s="146"/>
      <c r="C588" s="243"/>
      <c r="D588" s="243"/>
      <c r="E588" s="243"/>
      <c r="F588" s="59" t="s">
        <v>606</v>
      </c>
      <c r="G588" s="244"/>
      <c r="H588" s="239">
        <f t="shared" si="10"/>
        <v>0</v>
      </c>
      <c r="I588" s="239"/>
      <c r="J588" s="239">
        <v>0</v>
      </c>
    </row>
    <row r="589" spans="1:10">
      <c r="A589" s="185"/>
      <c r="B589" s="146"/>
      <c r="C589" s="243"/>
      <c r="D589" s="243"/>
      <c r="E589" s="235">
        <v>4234</v>
      </c>
      <c r="F589" s="92" t="s">
        <v>466</v>
      </c>
      <c r="G589" s="244"/>
      <c r="H589" s="239">
        <f t="shared" si="10"/>
        <v>400</v>
      </c>
      <c r="I589" s="239">
        <v>400</v>
      </c>
      <c r="J589" s="239">
        <v>0</v>
      </c>
    </row>
    <row r="590" spans="1:10">
      <c r="A590" s="185"/>
      <c r="B590" s="146"/>
      <c r="C590" s="243"/>
      <c r="D590" s="243"/>
      <c r="E590" s="243"/>
      <c r="F590" s="59" t="s">
        <v>607</v>
      </c>
      <c r="G590" s="244"/>
      <c r="H590" s="239">
        <f t="shared" si="10"/>
        <v>0</v>
      </c>
      <c r="I590" s="239"/>
      <c r="J590" s="239">
        <v>0</v>
      </c>
    </row>
    <row r="591" spans="1:10" ht="25.5" customHeight="1">
      <c r="A591" s="185">
        <v>2840</v>
      </c>
      <c r="B591" s="240" t="s">
        <v>712</v>
      </c>
      <c r="C591" s="241">
        <v>4</v>
      </c>
      <c r="D591" s="241">
        <v>0</v>
      </c>
      <c r="E591" s="241"/>
      <c r="F591" s="60" t="s">
        <v>394</v>
      </c>
      <c r="G591" s="249" t="s">
        <v>124</v>
      </c>
      <c r="H591" s="239">
        <f t="shared" si="10"/>
        <v>1500</v>
      </c>
      <c r="I591" s="239">
        <f>SUM(I601+I592)</f>
        <v>1500</v>
      </c>
      <c r="J591" s="239">
        <f>SUM(J601)</f>
        <v>0</v>
      </c>
    </row>
    <row r="592" spans="1:10">
      <c r="A592" s="185">
        <v>2841</v>
      </c>
      <c r="B592" s="240" t="s">
        <v>712</v>
      </c>
      <c r="C592" s="241">
        <v>4</v>
      </c>
      <c r="D592" s="241">
        <v>1</v>
      </c>
      <c r="E592" s="241"/>
      <c r="F592" s="59" t="s">
        <v>756</v>
      </c>
      <c r="G592" s="249"/>
      <c r="H592" s="239">
        <f>SUM(I592:J592)</f>
        <v>0</v>
      </c>
      <c r="I592" s="239">
        <f>SUM(I594)</f>
        <v>0</v>
      </c>
      <c r="J592" s="239"/>
    </row>
    <row r="593" spans="1:10" ht="36">
      <c r="A593" s="185"/>
      <c r="B593" s="240"/>
      <c r="C593" s="241"/>
      <c r="D593" s="241"/>
      <c r="E593" s="241"/>
      <c r="F593" s="59" t="s">
        <v>606</v>
      </c>
      <c r="G593" s="249"/>
      <c r="H593" s="239"/>
      <c r="I593" s="239"/>
      <c r="J593" s="239"/>
    </row>
    <row r="594" spans="1:10" ht="24">
      <c r="A594" s="185"/>
      <c r="B594" s="240"/>
      <c r="C594" s="241"/>
      <c r="D594" s="241"/>
      <c r="E594" s="235">
        <v>4239</v>
      </c>
      <c r="F594" s="92" t="s">
        <v>669</v>
      </c>
      <c r="G594" s="249"/>
      <c r="H594" s="239">
        <f>SUM(I594:J594)</f>
        <v>0</v>
      </c>
      <c r="I594" s="239">
        <v>0</v>
      </c>
      <c r="J594" s="239">
        <v>0</v>
      </c>
    </row>
    <row r="595" spans="1:10" ht="24.75" customHeight="1">
      <c r="A595" s="185">
        <v>2842</v>
      </c>
      <c r="B595" s="146" t="s">
        <v>712</v>
      </c>
      <c r="C595" s="243">
        <v>4</v>
      </c>
      <c r="D595" s="243">
        <v>2</v>
      </c>
      <c r="E595" s="243"/>
      <c r="F595" s="59" t="s">
        <v>757</v>
      </c>
      <c r="G595" s="249"/>
      <c r="H595" s="239">
        <f t="shared" si="10"/>
        <v>1500</v>
      </c>
      <c r="I595" s="239">
        <f>SUM(I601)</f>
        <v>1500</v>
      </c>
      <c r="J595" s="239">
        <f>SUM(J597:J598)</f>
        <v>0</v>
      </c>
    </row>
    <row r="596" spans="1:10" ht="14.25" hidden="1" customHeight="1">
      <c r="A596" s="185">
        <v>2841</v>
      </c>
      <c r="B596" s="146"/>
      <c r="C596" s="243"/>
      <c r="D596" s="243"/>
      <c r="E596" s="243"/>
      <c r="F596" s="59" t="s">
        <v>606</v>
      </c>
      <c r="G596" s="244"/>
      <c r="H596" s="239">
        <f t="shared" si="10"/>
        <v>0</v>
      </c>
      <c r="I596" s="239"/>
      <c r="J596" s="239"/>
    </row>
    <row r="597" spans="1:10" hidden="1">
      <c r="A597" s="185"/>
      <c r="B597" s="146"/>
      <c r="C597" s="243"/>
      <c r="D597" s="243"/>
      <c r="E597" s="243"/>
      <c r="F597" s="59" t="s">
        <v>607</v>
      </c>
      <c r="G597" s="244"/>
      <c r="H597" s="239">
        <f t="shared" si="10"/>
        <v>0</v>
      </c>
      <c r="I597" s="239"/>
      <c r="J597" s="239"/>
    </row>
    <row r="598" spans="1:10" hidden="1">
      <c r="A598" s="185"/>
      <c r="B598" s="146"/>
      <c r="C598" s="243"/>
      <c r="D598" s="243"/>
      <c r="E598" s="243"/>
      <c r="F598" s="59" t="s">
        <v>607</v>
      </c>
      <c r="G598" s="244"/>
      <c r="H598" s="239">
        <f t="shared" si="10"/>
        <v>0</v>
      </c>
      <c r="I598" s="239"/>
      <c r="J598" s="239"/>
    </row>
    <row r="599" spans="1:10" ht="36" hidden="1">
      <c r="A599" s="185"/>
      <c r="B599" s="146" t="s">
        <v>712</v>
      </c>
      <c r="C599" s="243">
        <v>4</v>
      </c>
      <c r="D599" s="243">
        <v>2</v>
      </c>
      <c r="E599" s="243"/>
      <c r="F599" s="59" t="s">
        <v>757</v>
      </c>
      <c r="G599" s="249"/>
      <c r="H599" s="239">
        <f t="shared" si="10"/>
        <v>227881.7</v>
      </c>
      <c r="I599" s="239">
        <f>SUM(I601:I604)</f>
        <v>130800</v>
      </c>
      <c r="J599" s="239">
        <f>SUM(J601:J604)</f>
        <v>97081.7</v>
      </c>
    </row>
    <row r="600" spans="1:10" ht="34.5" customHeight="1">
      <c r="A600" s="185"/>
      <c r="B600" s="146"/>
      <c r="C600" s="243"/>
      <c r="D600" s="243"/>
      <c r="E600" s="243"/>
      <c r="F600" s="59" t="s">
        <v>606</v>
      </c>
      <c r="G600" s="244"/>
      <c r="H600" s="239"/>
      <c r="I600" s="239"/>
      <c r="J600" s="239"/>
    </row>
    <row r="601" spans="1:10" ht="24">
      <c r="A601" s="185"/>
      <c r="B601" s="146"/>
      <c r="C601" s="243"/>
      <c r="D601" s="243"/>
      <c r="E601" s="243">
        <v>4819</v>
      </c>
      <c r="F601" s="98" t="s">
        <v>794</v>
      </c>
      <c r="G601" s="244"/>
      <c r="H601" s="239">
        <f t="shared" si="10"/>
        <v>1500</v>
      </c>
      <c r="I601" s="239">
        <v>1500</v>
      </c>
      <c r="J601" s="239">
        <v>0</v>
      </c>
    </row>
    <row r="602" spans="1:10" ht="24">
      <c r="A602" s="185">
        <v>2850</v>
      </c>
      <c r="B602" s="240" t="s">
        <v>712</v>
      </c>
      <c r="C602" s="241">
        <v>5</v>
      </c>
      <c r="D602" s="241">
        <v>0</v>
      </c>
      <c r="E602" s="243"/>
      <c r="F602" s="301" t="s">
        <v>1081</v>
      </c>
      <c r="G602" s="244"/>
      <c r="H602" s="239">
        <v>0</v>
      </c>
      <c r="I602" s="239">
        <v>0</v>
      </c>
      <c r="J602" s="239">
        <v>0</v>
      </c>
    </row>
    <row r="603" spans="1:10" ht="24">
      <c r="A603" s="185">
        <v>2860</v>
      </c>
      <c r="B603" s="240" t="s">
        <v>712</v>
      </c>
      <c r="C603" s="241">
        <v>6</v>
      </c>
      <c r="D603" s="241">
        <v>0</v>
      </c>
      <c r="E603" s="243"/>
      <c r="F603" s="301" t="s">
        <v>1082</v>
      </c>
      <c r="G603" s="244"/>
      <c r="H603" s="239">
        <v>0</v>
      </c>
      <c r="I603" s="239">
        <v>0</v>
      </c>
      <c r="J603" s="239">
        <v>0</v>
      </c>
    </row>
    <row r="604" spans="1:10" ht="43.5" customHeight="1">
      <c r="A604" s="185">
        <v>2900</v>
      </c>
      <c r="B604" s="240" t="s">
        <v>719</v>
      </c>
      <c r="C604" s="241">
        <v>0</v>
      </c>
      <c r="D604" s="241">
        <v>0</v>
      </c>
      <c r="E604" s="241"/>
      <c r="F604" s="139" t="s">
        <v>1036</v>
      </c>
      <c r="G604" s="73" t="s">
        <v>259</v>
      </c>
      <c r="H604" s="239">
        <f>SUM(I604:J604)</f>
        <v>226381.7</v>
      </c>
      <c r="I604" s="239">
        <f>SUM(I620+I661+M626)</f>
        <v>129300</v>
      </c>
      <c r="J604" s="239">
        <f>SUM(J620+J661)</f>
        <v>97081.7</v>
      </c>
    </row>
    <row r="605" spans="1:10" ht="408" hidden="1">
      <c r="A605" s="185"/>
      <c r="B605" s="146" t="s">
        <v>712</v>
      </c>
      <c r="C605" s="243">
        <v>4</v>
      </c>
      <c r="D605" s="243">
        <v>3</v>
      </c>
      <c r="E605" s="243"/>
      <c r="F605" s="59" t="s">
        <v>755</v>
      </c>
      <c r="G605" s="214" t="s">
        <v>125</v>
      </c>
      <c r="H605" s="239">
        <f t="shared" si="10"/>
        <v>0</v>
      </c>
      <c r="I605" s="239">
        <f>SUM(I607:I608)</f>
        <v>0</v>
      </c>
      <c r="J605" s="239">
        <f>SUM(J607:J608)</f>
        <v>0</v>
      </c>
    </row>
    <row r="606" spans="1:10" ht="17.25" hidden="1" customHeight="1">
      <c r="A606" s="176">
        <v>2900</v>
      </c>
      <c r="B606" s="146"/>
      <c r="C606" s="243"/>
      <c r="D606" s="243"/>
      <c r="E606" s="243"/>
      <c r="F606" s="59" t="s">
        <v>606</v>
      </c>
      <c r="G606" s="244"/>
      <c r="H606" s="239">
        <f t="shared" si="10"/>
        <v>0</v>
      </c>
      <c r="I606" s="239"/>
      <c r="J606" s="239"/>
    </row>
    <row r="607" spans="1:10" hidden="1">
      <c r="A607" s="185"/>
      <c r="B607" s="146"/>
      <c r="C607" s="243"/>
      <c r="D607" s="243"/>
      <c r="E607" s="243"/>
      <c r="F607" s="59" t="s">
        <v>607</v>
      </c>
      <c r="G607" s="244"/>
      <c r="H607" s="239">
        <f t="shared" si="10"/>
        <v>0</v>
      </c>
      <c r="I607" s="239"/>
      <c r="J607" s="239"/>
    </row>
    <row r="608" spans="1:10" hidden="1">
      <c r="A608" s="185"/>
      <c r="B608" s="146"/>
      <c r="C608" s="243"/>
      <c r="D608" s="243"/>
      <c r="E608" s="243"/>
      <c r="F608" s="59" t="s">
        <v>607</v>
      </c>
      <c r="G608" s="244"/>
      <c r="H608" s="239">
        <f t="shared" si="10"/>
        <v>0</v>
      </c>
      <c r="I608" s="239"/>
      <c r="J608" s="239"/>
    </row>
    <row r="609" spans="1:157" ht="384" hidden="1">
      <c r="A609" s="185"/>
      <c r="B609" s="240" t="s">
        <v>712</v>
      </c>
      <c r="C609" s="241">
        <v>5</v>
      </c>
      <c r="D609" s="241">
        <v>0</v>
      </c>
      <c r="E609" s="241"/>
      <c r="F609" s="71" t="s">
        <v>395</v>
      </c>
      <c r="G609" s="249" t="s">
        <v>127</v>
      </c>
      <c r="H609" s="239">
        <f t="shared" si="10"/>
        <v>0</v>
      </c>
      <c r="I609" s="239">
        <f>SUM(I610)</f>
        <v>0</v>
      </c>
      <c r="J609" s="239">
        <f>SUM(J610)</f>
        <v>0</v>
      </c>
    </row>
    <row r="610" spans="1:157" ht="36" hidden="1" customHeight="1">
      <c r="A610" s="185">
        <v>2850</v>
      </c>
      <c r="B610" s="240" t="s">
        <v>712</v>
      </c>
      <c r="C610" s="241">
        <v>5</v>
      </c>
      <c r="D610" s="241">
        <v>1</v>
      </c>
      <c r="E610" s="241"/>
      <c r="F610" s="72" t="s">
        <v>126</v>
      </c>
      <c r="G610" s="214" t="s">
        <v>128</v>
      </c>
      <c r="H610" s="239">
        <f t="shared" si="10"/>
        <v>0</v>
      </c>
      <c r="I610" s="239">
        <f>SUM(I612:I613)</f>
        <v>0</v>
      </c>
      <c r="J610" s="239">
        <f>SUM(J612:J613)</f>
        <v>0</v>
      </c>
    </row>
    <row r="611" spans="1:157" ht="24" hidden="1" customHeight="1">
      <c r="A611" s="185">
        <v>2851</v>
      </c>
      <c r="B611" s="146"/>
      <c r="C611" s="243"/>
      <c r="D611" s="243"/>
      <c r="E611" s="243"/>
      <c r="F611" s="59" t="s">
        <v>606</v>
      </c>
      <c r="G611" s="244"/>
      <c r="H611" s="239">
        <f t="shared" si="10"/>
        <v>0</v>
      </c>
      <c r="I611" s="239"/>
      <c r="J611" s="239"/>
    </row>
    <row r="612" spans="1:157" hidden="1">
      <c r="A612" s="185"/>
      <c r="B612" s="146"/>
      <c r="C612" s="243"/>
      <c r="D612" s="243"/>
      <c r="E612" s="243"/>
      <c r="F612" s="59" t="s">
        <v>607</v>
      </c>
      <c r="G612" s="244"/>
      <c r="H612" s="239">
        <f t="shared" si="10"/>
        <v>0</v>
      </c>
      <c r="I612" s="239"/>
      <c r="J612" s="239"/>
    </row>
    <row r="613" spans="1:157" hidden="1">
      <c r="A613" s="185"/>
      <c r="B613" s="146"/>
      <c r="C613" s="243"/>
      <c r="D613" s="243"/>
      <c r="E613" s="243"/>
      <c r="F613" s="59" t="s">
        <v>607</v>
      </c>
      <c r="G613" s="244"/>
      <c r="H613" s="239">
        <f t="shared" si="10"/>
        <v>0</v>
      </c>
      <c r="I613" s="239"/>
      <c r="J613" s="239"/>
    </row>
    <row r="614" spans="1:157" ht="409.5" hidden="1">
      <c r="A614" s="185"/>
      <c r="B614" s="240" t="s">
        <v>712</v>
      </c>
      <c r="C614" s="241">
        <v>6</v>
      </c>
      <c r="D614" s="241">
        <v>0</v>
      </c>
      <c r="E614" s="241"/>
      <c r="F614" s="71" t="s">
        <v>396</v>
      </c>
      <c r="G614" s="249" t="s">
        <v>257</v>
      </c>
      <c r="H614" s="239">
        <f t="shared" si="10"/>
        <v>0</v>
      </c>
      <c r="I614" s="239">
        <f>SUM(I615)</f>
        <v>0</v>
      </c>
      <c r="J614" s="239">
        <f>SUM(J615)</f>
        <v>0</v>
      </c>
    </row>
    <row r="615" spans="1:157" ht="27" hidden="1" customHeight="1">
      <c r="A615" s="185">
        <v>2860</v>
      </c>
      <c r="B615" s="146" t="s">
        <v>712</v>
      </c>
      <c r="C615" s="243">
        <v>6</v>
      </c>
      <c r="D615" s="243">
        <v>1</v>
      </c>
      <c r="E615" s="243"/>
      <c r="F615" s="72" t="s">
        <v>129</v>
      </c>
      <c r="G615" s="214" t="s">
        <v>258</v>
      </c>
      <c r="H615" s="239">
        <f t="shared" ref="H615:H620" si="12">SUM(I615:J615)</f>
        <v>0</v>
      </c>
      <c r="I615" s="239">
        <f>SUM(I617:I618)</f>
        <v>0</v>
      </c>
      <c r="J615" s="239">
        <f>SUM(J617:J618)</f>
        <v>0</v>
      </c>
    </row>
    <row r="616" spans="1:157" ht="12" hidden="1" customHeight="1">
      <c r="A616" s="185">
        <v>2861</v>
      </c>
      <c r="B616" s="146"/>
      <c r="C616" s="243"/>
      <c r="D616" s="243"/>
      <c r="E616" s="243"/>
      <c r="F616" s="59" t="s">
        <v>606</v>
      </c>
      <c r="G616" s="244"/>
      <c r="H616" s="239">
        <f t="shared" si="12"/>
        <v>0</v>
      </c>
      <c r="I616" s="239"/>
      <c r="J616" s="239"/>
    </row>
    <row r="617" spans="1:157" ht="9.75" hidden="1" customHeight="1">
      <c r="A617" s="185"/>
      <c r="B617" s="146"/>
      <c r="C617" s="243"/>
      <c r="D617" s="243"/>
      <c r="E617" s="243"/>
      <c r="F617" s="59" t="s">
        <v>607</v>
      </c>
      <c r="G617" s="244"/>
      <c r="H617" s="239">
        <f t="shared" si="12"/>
        <v>0</v>
      </c>
      <c r="I617" s="239"/>
      <c r="J617" s="239"/>
    </row>
    <row r="618" spans="1:157" ht="13.5" hidden="1" customHeight="1">
      <c r="A618" s="185"/>
      <c r="B618" s="146"/>
      <c r="C618" s="243"/>
      <c r="D618" s="243"/>
      <c r="E618" s="243"/>
      <c r="F618" s="59" t="s">
        <v>607</v>
      </c>
      <c r="G618" s="244"/>
      <c r="H618" s="239">
        <f t="shared" si="12"/>
        <v>0</v>
      </c>
      <c r="I618" s="239"/>
      <c r="J618" s="239"/>
    </row>
    <row r="619" spans="1:157" ht="0.75" hidden="1" customHeight="1">
      <c r="A619" s="185"/>
      <c r="B619" s="240" t="s">
        <v>719</v>
      </c>
      <c r="C619" s="241">
        <v>0</v>
      </c>
      <c r="D619" s="241">
        <v>0</v>
      </c>
      <c r="E619" s="241"/>
      <c r="F619" s="139" t="s">
        <v>1036</v>
      </c>
      <c r="G619" s="73" t="s">
        <v>259</v>
      </c>
      <c r="H619" s="239">
        <f t="shared" si="12"/>
        <v>226381.7</v>
      </c>
      <c r="I619" s="239">
        <f>SUM(I620,I633,I642,I651,I661,I671,I676,I681)</f>
        <v>129300</v>
      </c>
      <c r="J619" s="239">
        <f>SUM(J620,J633,J642,J651,J661,J671,J676,J681)</f>
        <v>97081.7</v>
      </c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F619" s="38"/>
      <c r="AG619" s="38"/>
      <c r="AH619" s="38"/>
      <c r="AI619" s="38"/>
      <c r="AJ619" s="38"/>
      <c r="AK619" s="38"/>
      <c r="AL619" s="38"/>
      <c r="AM619" s="38"/>
      <c r="AN619" s="38"/>
      <c r="AO619" s="38"/>
      <c r="AP619" s="38"/>
      <c r="AQ619" s="38"/>
      <c r="AR619" s="38"/>
      <c r="AS619" s="38"/>
      <c r="AT619" s="38"/>
      <c r="AU619" s="38"/>
      <c r="AV619" s="38"/>
      <c r="AW619" s="38"/>
      <c r="AX619" s="38"/>
      <c r="AY619" s="38"/>
      <c r="AZ619" s="38"/>
      <c r="BA619" s="38"/>
      <c r="BB619" s="38"/>
      <c r="BC619" s="38"/>
      <c r="BD619" s="38"/>
      <c r="BE619" s="38"/>
      <c r="BF619" s="38"/>
      <c r="BG619" s="38"/>
      <c r="BH619" s="38"/>
      <c r="BI619" s="38"/>
      <c r="BJ619" s="38"/>
      <c r="BK619" s="38"/>
      <c r="BL619" s="38"/>
      <c r="BM619" s="38"/>
      <c r="BN619" s="38"/>
      <c r="BO619" s="38"/>
      <c r="BP619" s="38"/>
      <c r="BQ619" s="38"/>
      <c r="BR619" s="38"/>
      <c r="BS619" s="38"/>
      <c r="BT619" s="38"/>
      <c r="BU619" s="38"/>
      <c r="BV619" s="38"/>
      <c r="BW619" s="38"/>
      <c r="BX619" s="38"/>
      <c r="BY619" s="38"/>
      <c r="BZ619" s="38"/>
      <c r="CA619" s="38"/>
      <c r="CB619" s="38"/>
      <c r="CC619" s="38"/>
      <c r="CD619" s="38"/>
      <c r="CE619" s="38"/>
      <c r="CF619" s="38"/>
      <c r="CG619" s="38"/>
      <c r="CH619" s="38"/>
      <c r="CI619" s="38"/>
      <c r="CJ619" s="38"/>
      <c r="CK619" s="38"/>
      <c r="CL619" s="38"/>
      <c r="CM619" s="38"/>
      <c r="CN619" s="38"/>
      <c r="CO619" s="38"/>
      <c r="CP619" s="38"/>
      <c r="CQ619" s="38"/>
      <c r="CR619" s="38"/>
      <c r="CS619" s="38"/>
      <c r="CT619" s="38"/>
      <c r="CU619" s="38"/>
      <c r="CV619" s="38"/>
      <c r="CW619" s="38"/>
      <c r="CX619" s="38"/>
      <c r="CY619" s="38"/>
      <c r="CZ619" s="38"/>
      <c r="DA619" s="38"/>
      <c r="DB619" s="38"/>
      <c r="DC619" s="38"/>
      <c r="DD619" s="38"/>
      <c r="DE619" s="38"/>
      <c r="DF619" s="38"/>
      <c r="DG619" s="38"/>
      <c r="DH619" s="38"/>
      <c r="DI619" s="38"/>
      <c r="DJ619" s="38"/>
      <c r="DK619" s="38"/>
      <c r="DL619" s="38"/>
      <c r="DM619" s="38"/>
      <c r="DN619" s="38"/>
      <c r="DO619" s="38"/>
      <c r="DP619" s="38"/>
      <c r="DQ619" s="38"/>
      <c r="DR619" s="38"/>
      <c r="DS619" s="38"/>
      <c r="DT619" s="38"/>
      <c r="DU619" s="38"/>
      <c r="DV619" s="38"/>
      <c r="DW619" s="38"/>
      <c r="DX619" s="38"/>
      <c r="DY619" s="38"/>
      <c r="DZ619" s="38"/>
      <c r="EA619" s="38"/>
      <c r="EB619" s="38"/>
      <c r="EC619" s="38"/>
      <c r="ED619" s="38"/>
      <c r="EE619" s="38"/>
      <c r="EF619" s="38"/>
      <c r="EG619" s="38"/>
      <c r="EH619" s="38"/>
      <c r="EI619" s="38"/>
      <c r="EJ619" s="38"/>
      <c r="EK619" s="38"/>
      <c r="EL619" s="38"/>
      <c r="EM619" s="38"/>
      <c r="EN619" s="38"/>
      <c r="EO619" s="38"/>
      <c r="EP619" s="38"/>
      <c r="EQ619" s="38"/>
      <c r="ER619" s="38"/>
      <c r="ES619" s="38"/>
      <c r="ET619" s="38"/>
      <c r="EU619" s="38"/>
      <c r="EV619" s="38"/>
      <c r="EW619" s="38"/>
      <c r="EX619" s="38"/>
      <c r="EY619" s="38"/>
      <c r="EZ619" s="38"/>
      <c r="FA619" s="38"/>
    </row>
    <row r="620" spans="1:157" s="38" customFormat="1" ht="27" customHeight="1">
      <c r="A620" s="176">
        <v>2910</v>
      </c>
      <c r="B620" s="240" t="s">
        <v>719</v>
      </c>
      <c r="C620" s="241">
        <v>1</v>
      </c>
      <c r="D620" s="241">
        <v>0</v>
      </c>
      <c r="E620" s="241"/>
      <c r="F620" s="60" t="s">
        <v>397</v>
      </c>
      <c r="G620" s="60" t="s">
        <v>260</v>
      </c>
      <c r="H620" s="239">
        <f t="shared" si="12"/>
        <v>99988.6</v>
      </c>
      <c r="I620" s="239">
        <f>SUM(I621+I626)</f>
        <v>58100</v>
      </c>
      <c r="J620" s="239">
        <f>SUM(J621)</f>
        <v>41888.6</v>
      </c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  <c r="BT620" s="9"/>
      <c r="BU620" s="9"/>
      <c r="BV620" s="9"/>
      <c r="BW620" s="9"/>
      <c r="BX620" s="9"/>
      <c r="BY620" s="9"/>
      <c r="BZ620" s="9"/>
      <c r="CA620" s="9"/>
      <c r="CB620" s="9"/>
      <c r="CC620" s="9"/>
      <c r="CD620" s="9"/>
      <c r="CE620" s="9"/>
      <c r="CF620" s="9"/>
      <c r="CG620" s="9"/>
      <c r="CH620" s="9"/>
      <c r="CI620" s="9"/>
      <c r="CJ620" s="9"/>
      <c r="CK620" s="9"/>
      <c r="CL620" s="9"/>
      <c r="CM620" s="9"/>
      <c r="CN620" s="9"/>
      <c r="CO620" s="9"/>
      <c r="CP620" s="9"/>
      <c r="CQ620" s="9"/>
      <c r="CR620" s="9"/>
      <c r="CS620" s="9"/>
      <c r="CT620" s="9"/>
      <c r="CU620" s="9"/>
      <c r="CV620" s="9"/>
      <c r="CW620" s="9"/>
      <c r="CX620" s="9"/>
      <c r="CY620" s="9"/>
      <c r="CZ620" s="9"/>
      <c r="DA620" s="9"/>
      <c r="DB620" s="9"/>
      <c r="DC620" s="9"/>
      <c r="DD620" s="9"/>
      <c r="DE620" s="9"/>
      <c r="DF620" s="9"/>
      <c r="DG620" s="9"/>
      <c r="DH620" s="9"/>
      <c r="DI620" s="9"/>
      <c r="DJ620" s="9"/>
      <c r="DK620" s="9"/>
      <c r="DL620" s="9"/>
      <c r="DM620" s="9"/>
      <c r="DN620" s="9"/>
      <c r="DO620" s="9"/>
      <c r="DP620" s="9"/>
      <c r="DQ620" s="9"/>
      <c r="DR620" s="9"/>
      <c r="DS620" s="9"/>
      <c r="DT620" s="9"/>
      <c r="DU620" s="9"/>
      <c r="DV620" s="9"/>
      <c r="DW620" s="9"/>
      <c r="DX620" s="9"/>
      <c r="DY620" s="9"/>
      <c r="DZ620" s="9"/>
      <c r="EA620" s="9"/>
      <c r="EB620" s="9"/>
      <c r="EC620" s="9"/>
      <c r="ED620" s="9"/>
      <c r="EE620" s="9"/>
      <c r="EF620" s="9"/>
      <c r="EG620" s="9"/>
      <c r="EH620" s="9"/>
      <c r="EI620" s="9"/>
      <c r="EJ620" s="9"/>
      <c r="EK620" s="9"/>
      <c r="EL620" s="9"/>
      <c r="EM620" s="9"/>
      <c r="EN620" s="9"/>
      <c r="EO620" s="9"/>
      <c r="EP620" s="9"/>
      <c r="EQ620" s="9"/>
      <c r="ER620" s="9"/>
      <c r="ES620" s="9"/>
      <c r="ET620" s="9"/>
      <c r="EU620" s="9"/>
      <c r="EV620" s="9"/>
      <c r="EW620" s="9"/>
      <c r="EX620" s="9"/>
      <c r="EY620" s="9"/>
      <c r="EZ620" s="9"/>
      <c r="FA620" s="9"/>
    </row>
    <row r="621" spans="1:157" ht="17.25" customHeight="1">
      <c r="A621" s="185">
        <v>2911</v>
      </c>
      <c r="B621" s="146" t="s">
        <v>719</v>
      </c>
      <c r="C621" s="243">
        <v>1</v>
      </c>
      <c r="D621" s="243">
        <v>1</v>
      </c>
      <c r="E621" s="243"/>
      <c r="F621" s="59" t="s">
        <v>261</v>
      </c>
      <c r="G621" s="214" t="s">
        <v>262</v>
      </c>
      <c r="H621" s="239">
        <f>SUM(I621:J621)</f>
        <v>99388.6</v>
      </c>
      <c r="I621" s="239">
        <f>SUM(I623:I624)</f>
        <v>57500</v>
      </c>
      <c r="J621" s="239">
        <v>41888.6</v>
      </c>
    </row>
    <row r="622" spans="1:157" ht="36">
      <c r="A622" s="185"/>
      <c r="B622" s="146"/>
      <c r="C622" s="243"/>
      <c r="D622" s="243"/>
      <c r="E622" s="243"/>
      <c r="F622" s="59" t="s">
        <v>606</v>
      </c>
      <c r="G622" s="214"/>
      <c r="H622" s="239"/>
      <c r="I622" s="239"/>
      <c r="J622" s="239"/>
    </row>
    <row r="623" spans="1:157" ht="26.25" customHeight="1">
      <c r="A623" s="185"/>
      <c r="B623" s="146"/>
      <c r="C623" s="243"/>
      <c r="D623" s="243"/>
      <c r="E623" s="243">
        <v>4511</v>
      </c>
      <c r="F623" s="98" t="s">
        <v>494</v>
      </c>
      <c r="G623" s="214"/>
      <c r="H623" s="239">
        <f>SUM(I623:J623)</f>
        <v>57500</v>
      </c>
      <c r="I623" s="239">
        <v>57500</v>
      </c>
      <c r="J623" s="239">
        <v>0</v>
      </c>
    </row>
    <row r="624" spans="1:157">
      <c r="A624" s="185"/>
      <c r="B624" s="146"/>
      <c r="C624" s="243"/>
      <c r="D624" s="243"/>
      <c r="E624" s="208">
        <v>5112</v>
      </c>
      <c r="F624" s="98" t="s">
        <v>592</v>
      </c>
      <c r="G624" s="244"/>
      <c r="H624" s="239">
        <v>41888.6</v>
      </c>
      <c r="I624" s="239">
        <v>0</v>
      </c>
      <c r="J624" s="239">
        <v>41888.6</v>
      </c>
    </row>
    <row r="625" spans="1:10">
      <c r="A625" s="185"/>
      <c r="B625" s="146"/>
      <c r="C625" s="243"/>
      <c r="D625" s="243"/>
      <c r="E625" s="208">
        <v>5134</v>
      </c>
      <c r="F625" s="98" t="s">
        <v>587</v>
      </c>
      <c r="G625" s="244"/>
      <c r="H625" s="239">
        <v>0</v>
      </c>
      <c r="I625" s="239">
        <v>0</v>
      </c>
      <c r="J625" s="239"/>
    </row>
    <row r="626" spans="1:10">
      <c r="A626" s="185">
        <v>2912</v>
      </c>
      <c r="B626" s="146" t="s">
        <v>719</v>
      </c>
      <c r="C626" s="243">
        <v>1</v>
      </c>
      <c r="D626" s="243">
        <v>2</v>
      </c>
      <c r="E626" s="243"/>
      <c r="F626" s="59" t="s">
        <v>1014</v>
      </c>
      <c r="G626" s="244"/>
      <c r="H626" s="239">
        <f>SUM(I626:J626)</f>
        <v>600</v>
      </c>
      <c r="I626" s="239">
        <v>600</v>
      </c>
      <c r="J626" s="239"/>
    </row>
    <row r="627" spans="1:10" ht="35.25" customHeight="1">
      <c r="A627" s="185"/>
      <c r="B627" s="146"/>
      <c r="C627" s="243"/>
      <c r="D627" s="243"/>
      <c r="E627" s="243"/>
      <c r="F627" s="59" t="s">
        <v>606</v>
      </c>
      <c r="G627" s="214" t="s">
        <v>263</v>
      </c>
      <c r="H627" s="239">
        <f t="shared" ref="H627:H657" si="13">SUM(I627:J627)</f>
        <v>0</v>
      </c>
      <c r="I627" s="239">
        <f>SUM(I629:I630)</f>
        <v>0</v>
      </c>
      <c r="J627" s="239">
        <f>SUM(J629:J630)</f>
        <v>0</v>
      </c>
    </row>
    <row r="628" spans="1:10" ht="17.25" customHeight="1">
      <c r="A628" s="185"/>
      <c r="B628" s="146"/>
      <c r="C628" s="243"/>
      <c r="D628" s="243"/>
      <c r="E628" s="235">
        <v>4269</v>
      </c>
      <c r="F628" s="98" t="s">
        <v>670</v>
      </c>
      <c r="G628" s="244"/>
      <c r="H628" s="239">
        <f t="shared" si="13"/>
        <v>600</v>
      </c>
      <c r="I628" s="239">
        <v>600</v>
      </c>
      <c r="J628" s="239">
        <v>0</v>
      </c>
    </row>
    <row r="629" spans="1:10" hidden="1">
      <c r="A629" s="185"/>
      <c r="B629" s="146"/>
      <c r="C629" s="243"/>
      <c r="D629" s="243"/>
      <c r="E629" s="243"/>
      <c r="F629" s="59" t="s">
        <v>607</v>
      </c>
      <c r="G629" s="244"/>
      <c r="H629" s="239">
        <f t="shared" si="13"/>
        <v>0</v>
      </c>
      <c r="I629" s="239"/>
      <c r="J629" s="239"/>
    </row>
    <row r="630" spans="1:10" hidden="1">
      <c r="A630" s="185"/>
      <c r="B630" s="146"/>
      <c r="C630" s="243"/>
      <c r="D630" s="243"/>
      <c r="E630" s="243"/>
      <c r="F630" s="59" t="s">
        <v>607</v>
      </c>
      <c r="G630" s="244"/>
      <c r="H630" s="239">
        <f t="shared" si="13"/>
        <v>0</v>
      </c>
      <c r="I630" s="239"/>
      <c r="J630" s="239"/>
    </row>
    <row r="631" spans="1:10" ht="17.25" customHeight="1">
      <c r="A631" s="185">
        <v>2920</v>
      </c>
      <c r="B631" s="240" t="s">
        <v>719</v>
      </c>
      <c r="C631" s="241">
        <v>2</v>
      </c>
      <c r="D631" s="241">
        <v>0</v>
      </c>
      <c r="E631" s="241"/>
      <c r="F631" s="60" t="s">
        <v>1085</v>
      </c>
      <c r="G631" s="60" t="s">
        <v>264</v>
      </c>
      <c r="H631" s="239">
        <f t="shared" si="13"/>
        <v>0</v>
      </c>
      <c r="I631" s="239">
        <f>SUM(I632,I636)</f>
        <v>0</v>
      </c>
      <c r="J631" s="239">
        <f>SUM(J632,J636)</f>
        <v>0</v>
      </c>
    </row>
    <row r="632" spans="1:10" ht="11.25" hidden="1" customHeight="1">
      <c r="A632" s="185">
        <v>2920</v>
      </c>
      <c r="B632" s="146" t="s">
        <v>719</v>
      </c>
      <c r="C632" s="243">
        <v>2</v>
      </c>
      <c r="D632" s="243">
        <v>1</v>
      </c>
      <c r="E632" s="243"/>
      <c r="F632" s="59" t="s">
        <v>721</v>
      </c>
      <c r="G632" s="214" t="s">
        <v>265</v>
      </c>
      <c r="H632" s="239">
        <f t="shared" si="13"/>
        <v>0</v>
      </c>
      <c r="I632" s="239">
        <f>SUM(I634:I635)</f>
        <v>0</v>
      </c>
      <c r="J632" s="239">
        <f>SUM(J634:J635)</f>
        <v>0</v>
      </c>
    </row>
    <row r="633" spans="1:10" ht="9.75" hidden="1" customHeight="1">
      <c r="A633" s="185">
        <v>2921</v>
      </c>
      <c r="B633" s="146"/>
      <c r="C633" s="243"/>
      <c r="D633" s="243"/>
      <c r="E633" s="243"/>
      <c r="F633" s="59" t="s">
        <v>606</v>
      </c>
      <c r="G633" s="244"/>
      <c r="H633" s="239">
        <f t="shared" si="13"/>
        <v>0</v>
      </c>
      <c r="I633" s="239"/>
      <c r="J633" s="239"/>
    </row>
    <row r="634" spans="1:10" ht="8.25" hidden="1" customHeight="1">
      <c r="A634" s="185"/>
      <c r="B634" s="146"/>
      <c r="C634" s="243"/>
      <c r="D634" s="243"/>
      <c r="E634" s="243"/>
      <c r="F634" s="59" t="s">
        <v>607</v>
      </c>
      <c r="G634" s="244"/>
      <c r="H634" s="239">
        <f t="shared" si="13"/>
        <v>0</v>
      </c>
      <c r="I634" s="239"/>
      <c r="J634" s="239"/>
    </row>
    <row r="635" spans="1:10" ht="12.75" hidden="1" customHeight="1">
      <c r="A635" s="185"/>
      <c r="B635" s="146"/>
      <c r="C635" s="243"/>
      <c r="D635" s="243"/>
      <c r="E635" s="243"/>
      <c r="F635" s="59" t="s">
        <v>607</v>
      </c>
      <c r="G635" s="244"/>
      <c r="H635" s="239">
        <f t="shared" si="13"/>
        <v>0</v>
      </c>
      <c r="I635" s="239"/>
      <c r="J635" s="239"/>
    </row>
    <row r="636" spans="1:10" ht="10.5" hidden="1" customHeight="1">
      <c r="A636" s="185"/>
      <c r="B636" s="146" t="s">
        <v>719</v>
      </c>
      <c r="C636" s="243">
        <v>2</v>
      </c>
      <c r="D636" s="243">
        <v>2</v>
      </c>
      <c r="E636" s="243"/>
      <c r="F636" s="59" t="s">
        <v>722</v>
      </c>
      <c r="G636" s="214" t="s">
        <v>266</v>
      </c>
      <c r="H636" s="239">
        <f t="shared" si="13"/>
        <v>0</v>
      </c>
      <c r="I636" s="239">
        <f>SUM(I638:I639)</f>
        <v>0</v>
      </c>
      <c r="J636" s="239">
        <f>SUM(J638:J639)</f>
        <v>0</v>
      </c>
    </row>
    <row r="637" spans="1:10" ht="13.5" hidden="1" customHeight="1">
      <c r="A637" s="185">
        <v>2922</v>
      </c>
      <c r="B637" s="146"/>
      <c r="C637" s="243"/>
      <c r="D637" s="243"/>
      <c r="E637" s="243"/>
      <c r="F637" s="59" t="s">
        <v>606</v>
      </c>
      <c r="G637" s="244"/>
      <c r="H637" s="239">
        <f t="shared" si="13"/>
        <v>0</v>
      </c>
      <c r="I637" s="239"/>
      <c r="J637" s="239"/>
    </row>
    <row r="638" spans="1:10" ht="9" hidden="1" customHeight="1">
      <c r="A638" s="185"/>
      <c r="B638" s="146"/>
      <c r="C638" s="243"/>
      <c r="D638" s="243"/>
      <c r="E638" s="243"/>
      <c r="F638" s="59" t="s">
        <v>607</v>
      </c>
      <c r="G638" s="244"/>
      <c r="H638" s="239">
        <f t="shared" si="13"/>
        <v>0</v>
      </c>
      <c r="I638" s="239"/>
      <c r="J638" s="239"/>
    </row>
    <row r="639" spans="1:10" ht="9.75" hidden="1" customHeight="1">
      <c r="A639" s="185"/>
      <c r="B639" s="146"/>
      <c r="C639" s="243"/>
      <c r="D639" s="243"/>
      <c r="E639" s="243"/>
      <c r="F639" s="59" t="s">
        <v>607</v>
      </c>
      <c r="G639" s="244"/>
      <c r="H639" s="239">
        <f t="shared" si="13"/>
        <v>0</v>
      </c>
      <c r="I639" s="239"/>
      <c r="J639" s="239"/>
    </row>
    <row r="640" spans="1:10" ht="36" customHeight="1">
      <c r="A640" s="185">
        <v>2930</v>
      </c>
      <c r="B640" s="240" t="s">
        <v>719</v>
      </c>
      <c r="C640" s="241">
        <v>3</v>
      </c>
      <c r="D640" s="241">
        <v>0</v>
      </c>
      <c r="E640" s="241"/>
      <c r="F640" s="60" t="s">
        <v>1083</v>
      </c>
      <c r="G640" s="60" t="s">
        <v>267</v>
      </c>
      <c r="H640" s="239">
        <f t="shared" si="13"/>
        <v>0</v>
      </c>
      <c r="I640" s="239">
        <f>SUM(I641,I645)</f>
        <v>0</v>
      </c>
      <c r="J640" s="239">
        <f>SUM(J641,J645)</f>
        <v>0</v>
      </c>
    </row>
    <row r="641" spans="1:10" ht="15" hidden="1" customHeight="1">
      <c r="A641" s="185">
        <v>2930</v>
      </c>
      <c r="B641" s="146" t="s">
        <v>719</v>
      </c>
      <c r="C641" s="243">
        <v>3</v>
      </c>
      <c r="D641" s="243">
        <v>1</v>
      </c>
      <c r="E641" s="243"/>
      <c r="F641" s="59" t="s">
        <v>723</v>
      </c>
      <c r="G641" s="214" t="s">
        <v>268</v>
      </c>
      <c r="H641" s="239">
        <f t="shared" si="13"/>
        <v>0</v>
      </c>
      <c r="I641" s="239">
        <f>SUM(I643:I644)</f>
        <v>0</v>
      </c>
      <c r="J641" s="239">
        <f>SUM(J643:J644)</f>
        <v>0</v>
      </c>
    </row>
    <row r="642" spans="1:10" ht="9.75" hidden="1" customHeight="1">
      <c r="A642" s="185">
        <v>2931</v>
      </c>
      <c r="B642" s="146"/>
      <c r="C642" s="243"/>
      <c r="D642" s="243"/>
      <c r="E642" s="243"/>
      <c r="F642" s="59" t="s">
        <v>606</v>
      </c>
      <c r="G642" s="244"/>
      <c r="H642" s="239">
        <f t="shared" si="13"/>
        <v>0</v>
      </c>
      <c r="I642" s="239"/>
      <c r="J642" s="239"/>
    </row>
    <row r="643" spans="1:10" ht="12" hidden="1" customHeight="1">
      <c r="A643" s="185"/>
      <c r="B643" s="146"/>
      <c r="C643" s="243"/>
      <c r="D643" s="243"/>
      <c r="E643" s="243"/>
      <c r="F643" s="59" t="s">
        <v>607</v>
      </c>
      <c r="G643" s="244"/>
      <c r="H643" s="239">
        <f t="shared" si="13"/>
        <v>0</v>
      </c>
      <c r="I643" s="239"/>
      <c r="J643" s="239"/>
    </row>
    <row r="644" spans="1:10" ht="17.25" hidden="1" customHeight="1">
      <c r="A644" s="185"/>
      <c r="B644" s="146"/>
      <c r="C644" s="243"/>
      <c r="D644" s="243"/>
      <c r="E644" s="243"/>
      <c r="F644" s="59" t="s">
        <v>607</v>
      </c>
      <c r="G644" s="244"/>
      <c r="H644" s="239">
        <f t="shared" si="13"/>
        <v>0</v>
      </c>
      <c r="I644" s="239"/>
      <c r="J644" s="239"/>
    </row>
    <row r="645" spans="1:10" ht="12" hidden="1" customHeight="1">
      <c r="A645" s="185"/>
      <c r="B645" s="146" t="s">
        <v>719</v>
      </c>
      <c r="C645" s="243">
        <v>3</v>
      </c>
      <c r="D645" s="243">
        <v>2</v>
      </c>
      <c r="E645" s="243"/>
      <c r="F645" s="59" t="s">
        <v>724</v>
      </c>
      <c r="G645" s="214"/>
      <c r="H645" s="239">
        <f t="shared" si="13"/>
        <v>0</v>
      </c>
      <c r="I645" s="239">
        <f>SUM(I647:I648)</f>
        <v>0</v>
      </c>
      <c r="J645" s="239">
        <f>SUM(J647:J648)</f>
        <v>0</v>
      </c>
    </row>
    <row r="646" spans="1:10" ht="10.5" hidden="1" customHeight="1">
      <c r="A646" s="185">
        <v>2932</v>
      </c>
      <c r="B646" s="146"/>
      <c r="C646" s="243"/>
      <c r="D646" s="243"/>
      <c r="E646" s="243"/>
      <c r="F646" s="59" t="s">
        <v>606</v>
      </c>
      <c r="G646" s="244"/>
      <c r="H646" s="239">
        <f t="shared" si="13"/>
        <v>0</v>
      </c>
      <c r="I646" s="239"/>
      <c r="J646" s="239"/>
    </row>
    <row r="647" spans="1:10" ht="14.25" hidden="1" customHeight="1">
      <c r="A647" s="185"/>
      <c r="B647" s="146"/>
      <c r="C647" s="243"/>
      <c r="D647" s="243"/>
      <c r="E647" s="243"/>
      <c r="F647" s="59" t="s">
        <v>607</v>
      </c>
      <c r="G647" s="244"/>
      <c r="H647" s="239">
        <f t="shared" si="13"/>
        <v>0</v>
      </c>
      <c r="I647" s="239"/>
      <c r="J647" s="239"/>
    </row>
    <row r="648" spans="1:10" ht="13.5" hidden="1" customHeight="1">
      <c r="A648" s="185"/>
      <c r="B648" s="146"/>
      <c r="C648" s="243"/>
      <c r="D648" s="243"/>
      <c r="E648" s="243"/>
      <c r="F648" s="59" t="s">
        <v>607</v>
      </c>
      <c r="G648" s="244"/>
      <c r="H648" s="239">
        <f t="shared" si="13"/>
        <v>0</v>
      </c>
      <c r="I648" s="239"/>
      <c r="J648" s="239"/>
    </row>
    <row r="649" spans="1:10" ht="24" hidden="1" customHeight="1">
      <c r="A649" s="185"/>
      <c r="B649" s="240" t="s">
        <v>719</v>
      </c>
      <c r="C649" s="241">
        <v>4</v>
      </c>
      <c r="D649" s="241">
        <v>0</v>
      </c>
      <c r="E649" s="241"/>
      <c r="F649" s="60" t="s">
        <v>398</v>
      </c>
      <c r="G649" s="60" t="s">
        <v>269</v>
      </c>
      <c r="H649" s="239">
        <f t="shared" si="13"/>
        <v>0</v>
      </c>
      <c r="I649" s="239">
        <f>SUM(I650,I654)</f>
        <v>0</v>
      </c>
      <c r="J649" s="239">
        <f>SUM(J650,J654)</f>
        <v>0</v>
      </c>
    </row>
    <row r="650" spans="1:10" ht="16.5" customHeight="1">
      <c r="A650" s="185">
        <v>2940</v>
      </c>
      <c r="B650" s="146" t="s">
        <v>719</v>
      </c>
      <c r="C650" s="243">
        <v>4</v>
      </c>
      <c r="D650" s="243">
        <v>1</v>
      </c>
      <c r="E650" s="243"/>
      <c r="F650" s="59" t="s">
        <v>725</v>
      </c>
      <c r="G650" s="214" t="s">
        <v>270</v>
      </c>
      <c r="H650" s="239">
        <f t="shared" si="13"/>
        <v>0</v>
      </c>
      <c r="I650" s="239">
        <f>SUM(I652:I653)</f>
        <v>0</v>
      </c>
      <c r="J650" s="239">
        <f>SUM(J652:J653)</f>
        <v>0</v>
      </c>
    </row>
    <row r="651" spans="1:10" ht="12" hidden="1" customHeight="1">
      <c r="A651" s="185">
        <v>2941</v>
      </c>
      <c r="B651" s="146"/>
      <c r="C651" s="243"/>
      <c r="D651" s="243"/>
      <c r="E651" s="243"/>
      <c r="F651" s="59" t="s">
        <v>606</v>
      </c>
      <c r="G651" s="244"/>
      <c r="H651" s="239">
        <f t="shared" si="13"/>
        <v>0</v>
      </c>
      <c r="I651" s="239"/>
      <c r="J651" s="239"/>
    </row>
    <row r="652" spans="1:10" ht="17.25" hidden="1" customHeight="1">
      <c r="A652" s="185"/>
      <c r="B652" s="146"/>
      <c r="C652" s="243"/>
      <c r="D652" s="243"/>
      <c r="E652" s="243"/>
      <c r="F652" s="59" t="s">
        <v>607</v>
      </c>
      <c r="G652" s="244"/>
      <c r="H652" s="239">
        <f t="shared" si="13"/>
        <v>0</v>
      </c>
      <c r="I652" s="239"/>
      <c r="J652" s="239"/>
    </row>
    <row r="653" spans="1:10" ht="13.5" hidden="1" customHeight="1">
      <c r="A653" s="185"/>
      <c r="B653" s="146"/>
      <c r="C653" s="243"/>
      <c r="D653" s="243"/>
      <c r="E653" s="243"/>
      <c r="F653" s="59" t="s">
        <v>607</v>
      </c>
      <c r="G653" s="244"/>
      <c r="H653" s="239">
        <f t="shared" si="13"/>
        <v>0</v>
      </c>
      <c r="I653" s="239"/>
      <c r="J653" s="239"/>
    </row>
    <row r="654" spans="1:10" ht="13.5" hidden="1" customHeight="1">
      <c r="A654" s="185"/>
      <c r="B654" s="146" t="s">
        <v>719</v>
      </c>
      <c r="C654" s="243">
        <v>4</v>
      </c>
      <c r="D654" s="243">
        <v>2</v>
      </c>
      <c r="E654" s="243"/>
      <c r="F654" s="59" t="s">
        <v>726</v>
      </c>
      <c r="G654" s="214" t="s">
        <v>271</v>
      </c>
      <c r="H654" s="239">
        <f t="shared" si="13"/>
        <v>0</v>
      </c>
      <c r="I654" s="239">
        <f>SUM(I656:I657)</f>
        <v>0</v>
      </c>
      <c r="J654" s="239">
        <f>SUM(J656:J657)</f>
        <v>0</v>
      </c>
    </row>
    <row r="655" spans="1:10" ht="13.5" hidden="1" customHeight="1">
      <c r="A655" s="185">
        <v>2942</v>
      </c>
      <c r="B655" s="146"/>
      <c r="C655" s="243"/>
      <c r="D655" s="243"/>
      <c r="E655" s="243"/>
      <c r="F655" s="59" t="s">
        <v>606</v>
      </c>
      <c r="G655" s="244"/>
      <c r="H655" s="239">
        <f t="shared" si="13"/>
        <v>0</v>
      </c>
      <c r="I655" s="239"/>
      <c r="J655" s="239"/>
    </row>
    <row r="656" spans="1:10" ht="11.25" hidden="1" customHeight="1">
      <c r="A656" s="185"/>
      <c r="B656" s="146"/>
      <c r="C656" s="243"/>
      <c r="D656" s="243"/>
      <c r="E656" s="243"/>
      <c r="F656" s="59" t="s">
        <v>607</v>
      </c>
      <c r="G656" s="244"/>
      <c r="H656" s="239">
        <f t="shared" si="13"/>
        <v>0</v>
      </c>
      <c r="I656" s="239"/>
      <c r="J656" s="239"/>
    </row>
    <row r="657" spans="1:12" ht="9.75" hidden="1" customHeight="1">
      <c r="A657" s="185"/>
      <c r="B657" s="146"/>
      <c r="C657" s="243"/>
      <c r="D657" s="243"/>
      <c r="E657" s="243"/>
      <c r="F657" s="59" t="s">
        <v>607</v>
      </c>
      <c r="G657" s="244"/>
      <c r="H657" s="239">
        <f t="shared" si="13"/>
        <v>0</v>
      </c>
      <c r="I657" s="239"/>
      <c r="J657" s="239"/>
    </row>
    <row r="658" spans="1:12" ht="11.25" hidden="1" customHeight="1">
      <c r="A658" s="185"/>
      <c r="B658" s="146" t="s">
        <v>719</v>
      </c>
      <c r="C658" s="243">
        <v>1</v>
      </c>
      <c r="D658" s="243">
        <v>2</v>
      </c>
      <c r="E658" s="243"/>
      <c r="F658" s="59" t="s">
        <v>720</v>
      </c>
      <c r="G658" s="244"/>
      <c r="H658" s="239"/>
      <c r="I658" s="239"/>
      <c r="J658" s="239">
        <v>0</v>
      </c>
    </row>
    <row r="659" spans="1:12" ht="12" hidden="1" customHeight="1">
      <c r="A659" s="185">
        <v>2912</v>
      </c>
      <c r="B659" s="146"/>
      <c r="C659" s="243"/>
      <c r="D659" s="243"/>
      <c r="E659" s="243"/>
      <c r="F659" s="59" t="s">
        <v>607</v>
      </c>
      <c r="G659" s="244"/>
      <c r="H659" s="239">
        <f>SUM(I659:J659)</f>
        <v>0</v>
      </c>
      <c r="I659" s="239"/>
      <c r="J659" s="239"/>
    </row>
    <row r="660" spans="1:12" ht="13.5" hidden="1" customHeight="1">
      <c r="A660" s="185"/>
      <c r="B660" s="146"/>
      <c r="C660" s="243"/>
      <c r="D660" s="243"/>
      <c r="E660" s="191">
        <v>4269</v>
      </c>
      <c r="F660" s="98" t="s">
        <v>670</v>
      </c>
      <c r="G660" s="244"/>
      <c r="H660" s="239">
        <v>0</v>
      </c>
      <c r="I660" s="239">
        <v>0</v>
      </c>
      <c r="J660" s="239">
        <v>0</v>
      </c>
    </row>
    <row r="661" spans="1:12" ht="25.5" customHeight="1">
      <c r="A661" s="185">
        <v>2950</v>
      </c>
      <c r="B661" s="240" t="s">
        <v>719</v>
      </c>
      <c r="C661" s="241">
        <v>5</v>
      </c>
      <c r="D661" s="241">
        <v>0</v>
      </c>
      <c r="E661" s="241"/>
      <c r="F661" s="60" t="s">
        <v>181</v>
      </c>
      <c r="G661" s="60" t="s">
        <v>272</v>
      </c>
      <c r="H661" s="239">
        <f>SUM(I661:J661)</f>
        <v>126393.1</v>
      </c>
      <c r="I661" s="239">
        <f>SUM(I663:I665)</f>
        <v>71200</v>
      </c>
      <c r="J661" s="239">
        <f>SUM(J662)</f>
        <v>55193.1</v>
      </c>
    </row>
    <row r="662" spans="1:12">
      <c r="A662" s="185"/>
      <c r="B662" s="146" t="s">
        <v>719</v>
      </c>
      <c r="C662" s="243">
        <v>5</v>
      </c>
      <c r="D662" s="243">
        <v>1</v>
      </c>
      <c r="E662" s="243"/>
      <c r="F662" s="59" t="s">
        <v>727</v>
      </c>
      <c r="G662" s="60"/>
      <c r="H662" s="239">
        <f t="shared" ref="H662:H676" si="14">SUM(I662:J662)</f>
        <v>126393.1</v>
      </c>
      <c r="I662" s="239">
        <f>SUM(I664:I666)</f>
        <v>71200</v>
      </c>
      <c r="J662" s="239">
        <f>SUM(J669)</f>
        <v>55193.1</v>
      </c>
    </row>
    <row r="663" spans="1:12" ht="36">
      <c r="A663" s="185">
        <v>2951</v>
      </c>
      <c r="B663" s="146"/>
      <c r="C663" s="243"/>
      <c r="D663" s="243"/>
      <c r="E663" s="243"/>
      <c r="F663" s="59" t="s">
        <v>606</v>
      </c>
      <c r="G663" s="244"/>
      <c r="H663" s="239">
        <f t="shared" si="14"/>
        <v>0</v>
      </c>
      <c r="I663" s="239" t="s">
        <v>1002</v>
      </c>
      <c r="J663" s="239">
        <v>0</v>
      </c>
      <c r="L663" s="173"/>
    </row>
    <row r="664" spans="1:12" ht="32.25" customHeight="1">
      <c r="A664" s="185"/>
      <c r="B664" s="146"/>
      <c r="C664" s="243"/>
      <c r="D664" s="243"/>
      <c r="E664" s="243">
        <v>4511</v>
      </c>
      <c r="F664" s="98" t="s">
        <v>494</v>
      </c>
      <c r="G664" s="244"/>
      <c r="H664" s="239">
        <f t="shared" si="14"/>
        <v>71200</v>
      </c>
      <c r="I664" s="239">
        <v>71200</v>
      </c>
      <c r="J664" s="239">
        <v>0</v>
      </c>
    </row>
    <row r="665" spans="1:12" ht="33.75" customHeight="1">
      <c r="A665" s="185"/>
      <c r="B665" s="146"/>
      <c r="C665" s="243"/>
      <c r="D665" s="243"/>
      <c r="E665" s="243">
        <v>4637</v>
      </c>
      <c r="F665" s="101" t="s">
        <v>574</v>
      </c>
      <c r="G665" s="244"/>
      <c r="H665" s="239">
        <f t="shared" si="14"/>
        <v>0</v>
      </c>
      <c r="I665" s="239">
        <v>0</v>
      </c>
      <c r="J665" s="239">
        <v>0</v>
      </c>
    </row>
    <row r="666" spans="1:12" ht="336" hidden="1">
      <c r="A666" s="185"/>
      <c r="B666" s="146" t="s">
        <v>719</v>
      </c>
      <c r="C666" s="243">
        <v>5</v>
      </c>
      <c r="D666" s="243">
        <v>2</v>
      </c>
      <c r="E666" s="243"/>
      <c r="F666" s="59" t="s">
        <v>728</v>
      </c>
      <c r="G666" s="214" t="s">
        <v>273</v>
      </c>
      <c r="H666" s="239">
        <f t="shared" si="14"/>
        <v>55193.1</v>
      </c>
      <c r="I666" s="239">
        <f>SUM(I668:I670)</f>
        <v>0</v>
      </c>
      <c r="J666" s="239">
        <f>SUM(J668:J670)</f>
        <v>55193.1</v>
      </c>
    </row>
    <row r="667" spans="1:12" ht="36" hidden="1">
      <c r="A667" s="185">
        <v>2952</v>
      </c>
      <c r="B667" s="146"/>
      <c r="C667" s="243"/>
      <c r="D667" s="243"/>
      <c r="E667" s="243"/>
      <c r="F667" s="59" t="s">
        <v>606</v>
      </c>
      <c r="G667" s="244"/>
      <c r="H667" s="239">
        <f t="shared" si="14"/>
        <v>0</v>
      </c>
      <c r="I667" s="239"/>
      <c r="J667" s="239"/>
    </row>
    <row r="668" spans="1:12" ht="9.75" hidden="1" customHeight="1">
      <c r="A668" s="185"/>
      <c r="B668" s="146"/>
      <c r="C668" s="243"/>
      <c r="D668" s="243"/>
      <c r="E668" s="243"/>
      <c r="F668" s="59" t="s">
        <v>607</v>
      </c>
      <c r="G668" s="244"/>
      <c r="H668" s="239">
        <f t="shared" si="14"/>
        <v>0</v>
      </c>
      <c r="I668" s="239"/>
      <c r="J668" s="239"/>
    </row>
    <row r="669" spans="1:12">
      <c r="A669" s="185"/>
      <c r="B669" s="146"/>
      <c r="C669" s="243"/>
      <c r="D669" s="243"/>
      <c r="E669" s="208">
        <v>5112</v>
      </c>
      <c r="F669" s="98" t="s">
        <v>592</v>
      </c>
      <c r="G669" s="244"/>
      <c r="H669" s="239">
        <f t="shared" si="14"/>
        <v>55193.1</v>
      </c>
      <c r="I669" s="239">
        <v>0</v>
      </c>
      <c r="J669" s="239">
        <v>55193.1</v>
      </c>
    </row>
    <row r="670" spans="1:12" hidden="1">
      <c r="A670" s="185"/>
      <c r="B670" s="146"/>
      <c r="C670" s="243"/>
      <c r="D670" s="243"/>
      <c r="E670" s="243"/>
      <c r="F670" s="59" t="s">
        <v>607</v>
      </c>
      <c r="G670" s="244"/>
      <c r="H670" s="239">
        <f t="shared" si="14"/>
        <v>0</v>
      </c>
      <c r="I670" s="239"/>
      <c r="J670" s="239"/>
    </row>
    <row r="671" spans="1:12" ht="24" customHeight="1">
      <c r="A671" s="185">
        <v>2960</v>
      </c>
      <c r="B671" s="240" t="s">
        <v>719</v>
      </c>
      <c r="C671" s="241">
        <v>6</v>
      </c>
      <c r="D671" s="241">
        <v>0</v>
      </c>
      <c r="E671" s="241"/>
      <c r="F671" s="60" t="s">
        <v>1084</v>
      </c>
      <c r="G671" s="60" t="s">
        <v>275</v>
      </c>
      <c r="H671" s="239">
        <f t="shared" si="14"/>
        <v>0</v>
      </c>
      <c r="I671" s="239">
        <f>SUM(I672)</f>
        <v>0</v>
      </c>
      <c r="J671" s="239">
        <f>SUM(J672)</f>
        <v>0</v>
      </c>
    </row>
    <row r="672" spans="1:12" ht="27.75" hidden="1" customHeight="1">
      <c r="A672" s="185">
        <v>2960</v>
      </c>
      <c r="B672" s="146" t="s">
        <v>719</v>
      </c>
      <c r="C672" s="243">
        <v>6</v>
      </c>
      <c r="D672" s="243">
        <v>1</v>
      </c>
      <c r="E672" s="243"/>
      <c r="F672" s="59" t="s">
        <v>274</v>
      </c>
      <c r="G672" s="214" t="s">
        <v>276</v>
      </c>
      <c r="H672" s="239">
        <f t="shared" si="14"/>
        <v>0</v>
      </c>
      <c r="I672" s="239">
        <f>SUM(I674:I675)</f>
        <v>0</v>
      </c>
      <c r="J672" s="239">
        <f>SUM(J674:J675)</f>
        <v>0</v>
      </c>
    </row>
    <row r="673" spans="1:157" ht="12.75" hidden="1" customHeight="1">
      <c r="A673" s="185">
        <v>2961</v>
      </c>
      <c r="B673" s="146"/>
      <c r="C673" s="243"/>
      <c r="D673" s="243"/>
      <c r="E673" s="243"/>
      <c r="F673" s="59" t="s">
        <v>606</v>
      </c>
      <c r="G673" s="244"/>
      <c r="H673" s="239">
        <f t="shared" si="14"/>
        <v>0</v>
      </c>
      <c r="I673" s="239"/>
      <c r="J673" s="239"/>
    </row>
    <row r="674" spans="1:157" ht="15.75" hidden="1" customHeight="1">
      <c r="A674" s="185"/>
      <c r="B674" s="146"/>
      <c r="C674" s="243"/>
      <c r="D674" s="243"/>
      <c r="E674" s="243"/>
      <c r="F674" s="59" t="s">
        <v>607</v>
      </c>
      <c r="G674" s="244"/>
      <c r="H674" s="239">
        <f t="shared" si="14"/>
        <v>0</v>
      </c>
      <c r="I674" s="239"/>
      <c r="J674" s="239"/>
    </row>
    <row r="675" spans="1:157" ht="9.75" hidden="1" customHeight="1">
      <c r="A675" s="185"/>
      <c r="B675" s="146"/>
      <c r="C675" s="243"/>
      <c r="D675" s="243"/>
      <c r="E675" s="243"/>
      <c r="F675" s="59" t="s">
        <v>607</v>
      </c>
      <c r="G675" s="244"/>
      <c r="H675" s="239">
        <f t="shared" si="14"/>
        <v>0</v>
      </c>
      <c r="I675" s="239"/>
      <c r="J675" s="239"/>
    </row>
    <row r="676" spans="1:157" ht="26.25" customHeight="1">
      <c r="A676" s="185">
        <v>2970</v>
      </c>
      <c r="B676" s="240" t="s">
        <v>719</v>
      </c>
      <c r="C676" s="241">
        <v>7</v>
      </c>
      <c r="D676" s="241">
        <v>0</v>
      </c>
      <c r="E676" s="241"/>
      <c r="F676" s="60" t="s">
        <v>277</v>
      </c>
      <c r="G676" s="60" t="s">
        <v>278</v>
      </c>
      <c r="H676" s="239">
        <f t="shared" si="14"/>
        <v>0</v>
      </c>
      <c r="I676" s="239">
        <f>SUM(I677)</f>
        <v>0</v>
      </c>
      <c r="J676" s="239">
        <f>SUM(J677)</f>
        <v>0</v>
      </c>
    </row>
    <row r="677" spans="1:157" ht="1.5" hidden="1" customHeight="1">
      <c r="A677" s="185">
        <v>2970</v>
      </c>
      <c r="B677" s="146" t="s">
        <v>719</v>
      </c>
      <c r="C677" s="243">
        <v>7</v>
      </c>
      <c r="D677" s="243">
        <v>1</v>
      </c>
      <c r="E677" s="243"/>
      <c r="F677" s="59" t="s">
        <v>277</v>
      </c>
      <c r="G677" s="214" t="s">
        <v>278</v>
      </c>
      <c r="H677" s="239">
        <f t="shared" ref="H677:H728" si="15">SUM(I677:J677)</f>
        <v>0</v>
      </c>
      <c r="I677" s="239">
        <f>SUM(I679:I680)</f>
        <v>0</v>
      </c>
      <c r="J677" s="239">
        <f>SUM(J679:J680)</f>
        <v>0</v>
      </c>
    </row>
    <row r="678" spans="1:157" ht="12.75" hidden="1" customHeight="1">
      <c r="A678" s="185">
        <v>2971</v>
      </c>
      <c r="B678" s="146"/>
      <c r="C678" s="243"/>
      <c r="D678" s="243"/>
      <c r="E678" s="243"/>
      <c r="F678" s="59" t="s">
        <v>606</v>
      </c>
      <c r="G678" s="244"/>
      <c r="H678" s="239">
        <f t="shared" si="15"/>
        <v>0</v>
      </c>
      <c r="I678" s="239"/>
      <c r="J678" s="239"/>
    </row>
    <row r="679" spans="1:157" ht="9.75" hidden="1" customHeight="1">
      <c r="A679" s="185"/>
      <c r="B679" s="146"/>
      <c r="C679" s="243"/>
      <c r="D679" s="243"/>
      <c r="E679" s="243"/>
      <c r="F679" s="59" t="s">
        <v>607</v>
      </c>
      <c r="G679" s="244"/>
      <c r="H679" s="239">
        <f t="shared" si="15"/>
        <v>0</v>
      </c>
      <c r="I679" s="239"/>
      <c r="J679" s="239"/>
    </row>
    <row r="680" spans="1:157" ht="12" hidden="1" customHeight="1">
      <c r="A680" s="185"/>
      <c r="B680" s="146"/>
      <c r="C680" s="243"/>
      <c r="D680" s="243"/>
      <c r="E680" s="243"/>
      <c r="F680" s="59" t="s">
        <v>607</v>
      </c>
      <c r="G680" s="244"/>
      <c r="H680" s="239">
        <f t="shared" si="15"/>
        <v>0</v>
      </c>
      <c r="I680" s="239"/>
      <c r="J680" s="239"/>
    </row>
    <row r="681" spans="1:157" ht="17.25" customHeight="1">
      <c r="A681" s="185">
        <v>2980</v>
      </c>
      <c r="B681" s="240" t="s">
        <v>719</v>
      </c>
      <c r="C681" s="241">
        <v>8</v>
      </c>
      <c r="D681" s="241">
        <v>0</v>
      </c>
      <c r="E681" s="241"/>
      <c r="F681" s="60" t="s">
        <v>279</v>
      </c>
      <c r="G681" s="60" t="s">
        <v>280</v>
      </c>
      <c r="H681" s="239">
        <f t="shared" si="15"/>
        <v>0</v>
      </c>
      <c r="I681" s="239">
        <f>SUM(I682)</f>
        <v>0</v>
      </c>
      <c r="J681" s="239">
        <f>SUM(J682)</f>
        <v>0</v>
      </c>
    </row>
    <row r="682" spans="1:157" ht="11.25" hidden="1" customHeight="1">
      <c r="A682" s="185">
        <v>2980</v>
      </c>
      <c r="B682" s="146" t="s">
        <v>719</v>
      </c>
      <c r="C682" s="243">
        <v>8</v>
      </c>
      <c r="D682" s="243">
        <v>1</v>
      </c>
      <c r="E682" s="243"/>
      <c r="F682" s="59" t="s">
        <v>279</v>
      </c>
      <c r="G682" s="214" t="s">
        <v>281</v>
      </c>
      <c r="H682" s="239">
        <f t="shared" si="15"/>
        <v>0</v>
      </c>
      <c r="I682" s="239">
        <f>SUM(I684:I685)</f>
        <v>0</v>
      </c>
      <c r="J682" s="239">
        <f>SUM(J684:J685)</f>
        <v>0</v>
      </c>
    </row>
    <row r="683" spans="1:157" ht="9.75" hidden="1" customHeight="1">
      <c r="A683" s="185">
        <v>2981</v>
      </c>
      <c r="B683" s="146"/>
      <c r="C683" s="243"/>
      <c r="D683" s="243"/>
      <c r="E683" s="243"/>
      <c r="F683" s="59" t="s">
        <v>606</v>
      </c>
      <c r="G683" s="244"/>
      <c r="H683" s="239">
        <f t="shared" si="15"/>
        <v>0</v>
      </c>
      <c r="I683" s="239"/>
      <c r="J683" s="239"/>
    </row>
    <row r="684" spans="1:157" ht="11.25" hidden="1" customHeight="1">
      <c r="A684" s="185"/>
      <c r="B684" s="146"/>
      <c r="C684" s="243"/>
      <c r="D684" s="243"/>
      <c r="E684" s="243"/>
      <c r="F684" s="59" t="s">
        <v>607</v>
      </c>
      <c r="G684" s="244"/>
      <c r="H684" s="239">
        <f t="shared" si="15"/>
        <v>0</v>
      </c>
      <c r="I684" s="239"/>
      <c r="J684" s="239"/>
    </row>
    <row r="685" spans="1:157" ht="13.5" hidden="1" customHeight="1">
      <c r="A685" s="185"/>
      <c r="B685" s="146"/>
      <c r="C685" s="243"/>
      <c r="D685" s="243"/>
      <c r="E685" s="243"/>
      <c r="F685" s="59" t="s">
        <v>607</v>
      </c>
      <c r="G685" s="244"/>
      <c r="H685" s="239">
        <f t="shared" si="15"/>
        <v>0</v>
      </c>
      <c r="I685" s="239"/>
      <c r="J685" s="239"/>
    </row>
    <row r="686" spans="1:157" hidden="1">
      <c r="A686" s="185"/>
      <c r="B686" s="146"/>
      <c r="C686" s="243"/>
      <c r="D686" s="243"/>
      <c r="E686" s="208">
        <v>5112</v>
      </c>
      <c r="F686" s="98" t="s">
        <v>592</v>
      </c>
      <c r="G686" s="244"/>
      <c r="H686" s="239">
        <f t="shared" si="15"/>
        <v>90122.8</v>
      </c>
      <c r="I686" s="239">
        <v>0</v>
      </c>
      <c r="J686" s="239">
        <v>90122.8</v>
      </c>
    </row>
    <row r="687" spans="1:157" ht="15" customHeight="1">
      <c r="A687" s="185"/>
      <c r="B687" s="240" t="s">
        <v>729</v>
      </c>
      <c r="C687" s="241">
        <v>0</v>
      </c>
      <c r="D687" s="241">
        <v>0</v>
      </c>
      <c r="E687" s="241"/>
      <c r="F687" s="139" t="s">
        <v>1037</v>
      </c>
      <c r="G687" s="73" t="s">
        <v>282</v>
      </c>
      <c r="H687" s="239">
        <f t="shared" si="15"/>
        <v>5100</v>
      </c>
      <c r="I687" s="239">
        <f>SUM(I688,I697,I702,I704,I709,I714,I719,I724,I726)</f>
        <v>5100</v>
      </c>
      <c r="J687" s="239">
        <f>SUM(J688,J697,J702,J704,J709,J714,J719,J724,J726)</f>
        <v>0</v>
      </c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F687" s="38"/>
      <c r="AG687" s="38"/>
      <c r="AH687" s="38"/>
      <c r="AI687" s="38"/>
      <c r="AJ687" s="38"/>
      <c r="AK687" s="38"/>
      <c r="AL687" s="38"/>
      <c r="AM687" s="38"/>
      <c r="AN687" s="38"/>
      <c r="AO687" s="38"/>
      <c r="AP687" s="38"/>
      <c r="AQ687" s="38"/>
      <c r="AR687" s="38"/>
      <c r="AS687" s="38"/>
      <c r="AT687" s="38"/>
      <c r="AU687" s="38"/>
      <c r="AV687" s="38"/>
      <c r="AW687" s="38"/>
      <c r="AX687" s="38"/>
      <c r="AY687" s="38"/>
      <c r="AZ687" s="38"/>
      <c r="BA687" s="38"/>
      <c r="BB687" s="38"/>
      <c r="BC687" s="38"/>
      <c r="BD687" s="38"/>
      <c r="BE687" s="38"/>
      <c r="BF687" s="38"/>
      <c r="BG687" s="38"/>
      <c r="BH687" s="38"/>
      <c r="BI687" s="38"/>
      <c r="BJ687" s="38"/>
      <c r="BK687" s="38"/>
      <c r="BL687" s="38"/>
      <c r="BM687" s="38"/>
      <c r="BN687" s="38"/>
      <c r="BO687" s="38"/>
      <c r="BP687" s="38"/>
      <c r="BQ687" s="38"/>
      <c r="BR687" s="38"/>
      <c r="BS687" s="38"/>
      <c r="BT687" s="38"/>
      <c r="BU687" s="38"/>
      <c r="BV687" s="38"/>
      <c r="BW687" s="38"/>
      <c r="BX687" s="38"/>
      <c r="BY687" s="38"/>
      <c r="BZ687" s="38"/>
      <c r="CA687" s="38"/>
      <c r="CB687" s="38"/>
      <c r="CC687" s="38"/>
      <c r="CD687" s="38"/>
      <c r="CE687" s="38"/>
      <c r="CF687" s="38"/>
      <c r="CG687" s="38"/>
      <c r="CH687" s="38"/>
      <c r="CI687" s="38"/>
      <c r="CJ687" s="38"/>
      <c r="CK687" s="38"/>
      <c r="CL687" s="38"/>
      <c r="CM687" s="38"/>
      <c r="CN687" s="38"/>
      <c r="CO687" s="38"/>
      <c r="CP687" s="38"/>
      <c r="CQ687" s="38"/>
      <c r="CR687" s="38"/>
      <c r="CS687" s="38"/>
      <c r="CT687" s="38"/>
      <c r="CU687" s="38"/>
      <c r="CV687" s="38"/>
      <c r="CW687" s="38"/>
      <c r="CX687" s="38"/>
      <c r="CY687" s="38"/>
      <c r="CZ687" s="38"/>
      <c r="DA687" s="38"/>
      <c r="DB687" s="38"/>
      <c r="DC687" s="38"/>
      <c r="DD687" s="38"/>
      <c r="DE687" s="38"/>
      <c r="DF687" s="38"/>
      <c r="DG687" s="38"/>
      <c r="DH687" s="38"/>
      <c r="DI687" s="38"/>
      <c r="DJ687" s="38"/>
      <c r="DK687" s="38"/>
      <c r="DL687" s="38"/>
      <c r="DM687" s="38"/>
      <c r="DN687" s="38"/>
      <c r="DO687" s="38"/>
      <c r="DP687" s="38"/>
      <c r="DQ687" s="38"/>
      <c r="DR687" s="38"/>
      <c r="DS687" s="38"/>
      <c r="DT687" s="38"/>
      <c r="DU687" s="38"/>
      <c r="DV687" s="38"/>
      <c r="DW687" s="38"/>
      <c r="DX687" s="38"/>
      <c r="DY687" s="38"/>
      <c r="DZ687" s="38"/>
      <c r="EA687" s="38"/>
      <c r="EB687" s="38"/>
      <c r="EC687" s="38"/>
      <c r="ED687" s="38"/>
      <c r="EE687" s="38"/>
      <c r="EF687" s="38"/>
      <c r="EG687" s="38"/>
      <c r="EH687" s="38"/>
      <c r="EI687" s="38"/>
      <c r="EJ687" s="38"/>
      <c r="EK687" s="38"/>
      <c r="EL687" s="38"/>
      <c r="EM687" s="38"/>
      <c r="EN687" s="38"/>
      <c r="EO687" s="38"/>
      <c r="EP687" s="38"/>
      <c r="EQ687" s="38"/>
      <c r="ER687" s="38"/>
      <c r="ES687" s="38"/>
      <c r="ET687" s="38"/>
      <c r="EU687" s="38"/>
      <c r="EV687" s="38"/>
      <c r="EW687" s="38"/>
      <c r="EX687" s="38"/>
      <c r="EY687" s="38"/>
      <c r="EZ687" s="38"/>
      <c r="FA687" s="38"/>
    </row>
    <row r="688" spans="1:157" s="38" customFormat="1" ht="24" customHeight="1">
      <c r="A688" s="176">
        <v>3000</v>
      </c>
      <c r="B688" s="240" t="s">
        <v>729</v>
      </c>
      <c r="C688" s="241">
        <v>1</v>
      </c>
      <c r="D688" s="241">
        <v>0</v>
      </c>
      <c r="E688" s="241"/>
      <c r="F688" s="60" t="s">
        <v>404</v>
      </c>
      <c r="G688" s="60" t="s">
        <v>283</v>
      </c>
      <c r="H688" s="239">
        <f t="shared" si="15"/>
        <v>0</v>
      </c>
      <c r="I688" s="239">
        <f>SUM(I689,I693)</f>
        <v>0</v>
      </c>
      <c r="J688" s="239">
        <f>SUM(J689,J693)</f>
        <v>0</v>
      </c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  <c r="BQ688" s="9"/>
      <c r="BR688" s="9"/>
      <c r="BS688" s="9"/>
      <c r="BT688" s="9"/>
      <c r="BU688" s="9"/>
      <c r="BV688" s="9"/>
      <c r="BW688" s="9"/>
      <c r="BX688" s="9"/>
      <c r="BY688" s="9"/>
      <c r="BZ688" s="9"/>
      <c r="CA688" s="9"/>
      <c r="CB688" s="9"/>
      <c r="CC688" s="9"/>
      <c r="CD688" s="9"/>
      <c r="CE688" s="9"/>
      <c r="CF688" s="9"/>
      <c r="CG688" s="9"/>
      <c r="CH688" s="9"/>
      <c r="CI688" s="9"/>
      <c r="CJ688" s="9"/>
      <c r="CK688" s="9"/>
      <c r="CL688" s="9"/>
      <c r="CM688" s="9"/>
      <c r="CN688" s="9"/>
      <c r="CO688" s="9"/>
      <c r="CP688" s="9"/>
      <c r="CQ688" s="9"/>
      <c r="CR688" s="9"/>
      <c r="CS688" s="9"/>
      <c r="CT688" s="9"/>
      <c r="CU688" s="9"/>
      <c r="CV688" s="9"/>
      <c r="CW688" s="9"/>
      <c r="CX688" s="9"/>
      <c r="CY688" s="9"/>
      <c r="CZ688" s="9"/>
      <c r="DA688" s="9"/>
      <c r="DB688" s="9"/>
      <c r="DC688" s="9"/>
      <c r="DD688" s="9"/>
      <c r="DE688" s="9"/>
      <c r="DF688" s="9"/>
      <c r="DG688" s="9"/>
      <c r="DH688" s="9"/>
      <c r="DI688" s="9"/>
      <c r="DJ688" s="9"/>
      <c r="DK688" s="9"/>
      <c r="DL688" s="9"/>
      <c r="DM688" s="9"/>
      <c r="DN688" s="9"/>
      <c r="DO688" s="9"/>
      <c r="DP688" s="9"/>
      <c r="DQ688" s="9"/>
      <c r="DR688" s="9"/>
      <c r="DS688" s="9"/>
      <c r="DT688" s="9"/>
      <c r="DU688" s="9"/>
      <c r="DV688" s="9"/>
      <c r="DW688" s="9"/>
      <c r="DX688" s="9"/>
      <c r="DY688" s="9"/>
      <c r="DZ688" s="9"/>
      <c r="EA688" s="9"/>
      <c r="EB688" s="9"/>
      <c r="EC688" s="9"/>
      <c r="ED688" s="9"/>
      <c r="EE688" s="9"/>
      <c r="EF688" s="9"/>
      <c r="EG688" s="9"/>
      <c r="EH688" s="9"/>
      <c r="EI688" s="9"/>
      <c r="EJ688" s="9"/>
      <c r="EK688" s="9"/>
      <c r="EL688" s="9"/>
      <c r="EM688" s="9"/>
      <c r="EN688" s="9"/>
      <c r="EO688" s="9"/>
      <c r="EP688" s="9"/>
      <c r="EQ688" s="9"/>
      <c r="ER688" s="9"/>
      <c r="ES688" s="9"/>
      <c r="ET688" s="9"/>
      <c r="EU688" s="9"/>
      <c r="EV688" s="9"/>
      <c r="EW688" s="9"/>
      <c r="EX688" s="9"/>
      <c r="EY688" s="9"/>
      <c r="EZ688" s="9"/>
      <c r="FA688" s="9"/>
    </row>
    <row r="689" spans="1:157" ht="96" hidden="1">
      <c r="A689" s="185">
        <v>3010</v>
      </c>
      <c r="B689" s="146" t="s">
        <v>729</v>
      </c>
      <c r="C689" s="243">
        <v>1</v>
      </c>
      <c r="D689" s="243">
        <v>1</v>
      </c>
      <c r="E689" s="243"/>
      <c r="F689" s="59" t="s">
        <v>285</v>
      </c>
      <c r="G689" s="214" t="s">
        <v>286</v>
      </c>
      <c r="H689" s="239">
        <f t="shared" si="15"/>
        <v>0</v>
      </c>
      <c r="I689" s="239">
        <f>SUM(I691:I692)</f>
        <v>0</v>
      </c>
      <c r="J689" s="239">
        <f>SUM(J691:J692)</f>
        <v>0</v>
      </c>
    </row>
    <row r="690" spans="1:157" ht="36" hidden="1">
      <c r="A690" s="185">
        <v>3011</v>
      </c>
      <c r="B690" s="146"/>
      <c r="C690" s="243"/>
      <c r="D690" s="243"/>
      <c r="E690" s="243"/>
      <c r="F690" s="59" t="s">
        <v>606</v>
      </c>
      <c r="G690" s="244"/>
      <c r="H690" s="239">
        <f t="shared" si="15"/>
        <v>0</v>
      </c>
      <c r="I690" s="239"/>
      <c r="J690" s="239"/>
    </row>
    <row r="691" spans="1:157" hidden="1">
      <c r="A691" s="185"/>
      <c r="B691" s="146"/>
      <c r="C691" s="243"/>
      <c r="D691" s="243"/>
      <c r="E691" s="243"/>
      <c r="F691" s="59" t="s">
        <v>607</v>
      </c>
      <c r="G691" s="244"/>
      <c r="H691" s="239">
        <f t="shared" si="15"/>
        <v>0</v>
      </c>
      <c r="I691" s="239"/>
      <c r="J691" s="239"/>
    </row>
    <row r="692" spans="1:157" hidden="1">
      <c r="A692" s="185"/>
      <c r="B692" s="146"/>
      <c r="C692" s="243"/>
      <c r="D692" s="243"/>
      <c r="E692" s="243"/>
      <c r="F692" s="59" t="s">
        <v>607</v>
      </c>
      <c r="G692" s="244"/>
      <c r="H692" s="239">
        <f t="shared" si="15"/>
        <v>0</v>
      </c>
      <c r="I692" s="239"/>
      <c r="J692" s="239"/>
    </row>
    <row r="693" spans="1:157" ht="120" hidden="1">
      <c r="A693" s="185"/>
      <c r="B693" s="146" t="s">
        <v>729</v>
      </c>
      <c r="C693" s="243">
        <v>1</v>
      </c>
      <c r="D693" s="243">
        <v>2</v>
      </c>
      <c r="E693" s="243"/>
      <c r="F693" s="59" t="s">
        <v>287</v>
      </c>
      <c r="G693" s="214" t="s">
        <v>288</v>
      </c>
      <c r="H693" s="239">
        <f t="shared" si="15"/>
        <v>0</v>
      </c>
      <c r="I693" s="239">
        <f>SUM(I695:I696)</f>
        <v>0</v>
      </c>
      <c r="J693" s="239">
        <f>SUM(J695:J696)</f>
        <v>0</v>
      </c>
    </row>
    <row r="694" spans="1:157" ht="36" hidden="1">
      <c r="A694" s="185">
        <v>3012</v>
      </c>
      <c r="B694" s="146"/>
      <c r="C694" s="243"/>
      <c r="D694" s="243"/>
      <c r="E694" s="243"/>
      <c r="F694" s="59" t="s">
        <v>606</v>
      </c>
      <c r="G694" s="244"/>
      <c r="H694" s="239">
        <f t="shared" si="15"/>
        <v>0</v>
      </c>
      <c r="I694" s="239"/>
      <c r="J694" s="239"/>
    </row>
    <row r="695" spans="1:157" hidden="1">
      <c r="A695" s="185"/>
      <c r="B695" s="146"/>
      <c r="C695" s="243"/>
      <c r="D695" s="243"/>
      <c r="E695" s="243"/>
      <c r="F695" s="59" t="s">
        <v>607</v>
      </c>
      <c r="G695" s="244"/>
      <c r="H695" s="239">
        <f t="shared" si="15"/>
        <v>0</v>
      </c>
      <c r="I695" s="239"/>
      <c r="J695" s="239"/>
    </row>
    <row r="696" spans="1:157" hidden="1">
      <c r="A696" s="185"/>
      <c r="B696" s="146"/>
      <c r="C696" s="243"/>
      <c r="D696" s="243"/>
      <c r="E696" s="243"/>
      <c r="F696" s="59" t="s">
        <v>607</v>
      </c>
      <c r="G696" s="244"/>
      <c r="H696" s="239">
        <f t="shared" si="15"/>
        <v>0</v>
      </c>
      <c r="I696" s="239"/>
      <c r="J696" s="239"/>
    </row>
    <row r="697" spans="1:157" ht="72" hidden="1">
      <c r="A697" s="185"/>
      <c r="B697" s="240" t="s">
        <v>729</v>
      </c>
      <c r="C697" s="241">
        <v>2</v>
      </c>
      <c r="D697" s="241">
        <v>0</v>
      </c>
      <c r="E697" s="241"/>
      <c r="F697" s="60" t="s">
        <v>405</v>
      </c>
      <c r="G697" s="60" t="s">
        <v>290</v>
      </c>
      <c r="H697" s="239">
        <f t="shared" si="15"/>
        <v>0</v>
      </c>
      <c r="I697" s="239">
        <f>SUM(I698)</f>
        <v>0</v>
      </c>
      <c r="J697" s="239">
        <f>SUM(J698)</f>
        <v>0</v>
      </c>
    </row>
    <row r="698" spans="1:157" ht="72" hidden="1">
      <c r="A698" s="185">
        <v>3020</v>
      </c>
      <c r="B698" s="146" t="s">
        <v>729</v>
      </c>
      <c r="C698" s="243">
        <v>2</v>
      </c>
      <c r="D698" s="243">
        <v>1</v>
      </c>
      <c r="E698" s="243"/>
      <c r="F698" s="59" t="s">
        <v>289</v>
      </c>
      <c r="G698" s="214" t="s">
        <v>291</v>
      </c>
      <c r="H698" s="239">
        <f t="shared" si="15"/>
        <v>0</v>
      </c>
      <c r="I698" s="239">
        <f>SUM(I700:I701)</f>
        <v>0</v>
      </c>
      <c r="J698" s="239">
        <f>SUM(J700:J701)</f>
        <v>0</v>
      </c>
    </row>
    <row r="699" spans="1:157" ht="36" hidden="1">
      <c r="A699" s="185">
        <v>3021</v>
      </c>
      <c r="B699" s="146"/>
      <c r="C699" s="243"/>
      <c r="D699" s="243"/>
      <c r="E699" s="243"/>
      <c r="F699" s="59" t="s">
        <v>606</v>
      </c>
      <c r="G699" s="244"/>
      <c r="H699" s="239">
        <f t="shared" si="15"/>
        <v>0</v>
      </c>
      <c r="I699" s="239"/>
      <c r="J699" s="239"/>
    </row>
    <row r="700" spans="1:157" hidden="1">
      <c r="A700" s="185"/>
      <c r="B700" s="146"/>
      <c r="C700" s="243"/>
      <c r="D700" s="243"/>
      <c r="E700" s="243"/>
      <c r="F700" s="59" t="s">
        <v>607</v>
      </c>
      <c r="G700" s="244"/>
      <c r="H700" s="239">
        <f t="shared" si="15"/>
        <v>0</v>
      </c>
      <c r="I700" s="239"/>
      <c r="J700" s="239"/>
    </row>
    <row r="701" spans="1:157" hidden="1">
      <c r="A701" s="185"/>
      <c r="B701" s="146"/>
      <c r="C701" s="243"/>
      <c r="D701" s="243"/>
      <c r="E701" s="243"/>
      <c r="F701" s="59" t="s">
        <v>607</v>
      </c>
      <c r="G701" s="244"/>
      <c r="H701" s="239">
        <f t="shared" si="15"/>
        <v>0</v>
      </c>
      <c r="I701" s="239"/>
      <c r="J701" s="239"/>
    </row>
    <row r="702" spans="1:157" ht="108" hidden="1">
      <c r="A702" s="185"/>
      <c r="B702" s="240" t="s">
        <v>729</v>
      </c>
      <c r="C702" s="241">
        <v>3</v>
      </c>
      <c r="D702" s="241">
        <v>0</v>
      </c>
      <c r="E702" s="241"/>
      <c r="F702" s="60" t="s">
        <v>406</v>
      </c>
      <c r="G702" s="60" t="s">
        <v>293</v>
      </c>
      <c r="H702" s="239">
        <f t="shared" si="15"/>
        <v>0</v>
      </c>
      <c r="I702" s="239">
        <f>SUM(I703)</f>
        <v>0</v>
      </c>
      <c r="J702" s="239">
        <f>SUM(J703)</f>
        <v>0</v>
      </c>
    </row>
    <row r="703" spans="1:157" hidden="1">
      <c r="A703" s="185">
        <v>3030</v>
      </c>
      <c r="B703" s="146" t="s">
        <v>729</v>
      </c>
      <c r="C703" s="243">
        <v>3</v>
      </c>
      <c r="D703" s="243">
        <v>1</v>
      </c>
      <c r="E703" s="243"/>
      <c r="F703" s="59" t="s">
        <v>292</v>
      </c>
      <c r="G703" s="60"/>
      <c r="H703" s="239">
        <f t="shared" si="15"/>
        <v>0</v>
      </c>
      <c r="I703" s="253"/>
      <c r="J703" s="253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DC703" s="16"/>
      <c r="DD703" s="16"/>
      <c r="DE703" s="16"/>
      <c r="DF703" s="16"/>
      <c r="DG703" s="16"/>
      <c r="DH703" s="16"/>
      <c r="DI703" s="16"/>
      <c r="DJ703" s="16"/>
      <c r="DK703" s="16"/>
      <c r="DL703" s="16"/>
      <c r="DM703" s="16"/>
      <c r="DN703" s="16"/>
      <c r="DO703" s="16"/>
      <c r="DP703" s="16"/>
      <c r="DQ703" s="16"/>
      <c r="DR703" s="16"/>
      <c r="DS703" s="16"/>
      <c r="DT703" s="16"/>
      <c r="DU703" s="16"/>
      <c r="DV703" s="16"/>
      <c r="DW703" s="16"/>
      <c r="DX703" s="16"/>
      <c r="DY703" s="16"/>
      <c r="DZ703" s="16"/>
      <c r="EA703" s="16"/>
      <c r="EB703" s="16"/>
      <c r="EC703" s="16"/>
      <c r="ED703" s="16"/>
      <c r="EE703" s="16"/>
      <c r="EF703" s="16"/>
      <c r="EG703" s="16"/>
      <c r="EH703" s="16"/>
      <c r="EI703" s="16"/>
      <c r="EJ703" s="16"/>
      <c r="EK703" s="16"/>
      <c r="EL703" s="16"/>
      <c r="EM703" s="16"/>
      <c r="EN703" s="16"/>
      <c r="EO703" s="16"/>
      <c r="EP703" s="16"/>
      <c r="EQ703" s="16"/>
      <c r="ER703" s="16"/>
      <c r="ES703" s="16"/>
      <c r="ET703" s="16"/>
      <c r="EU703" s="16"/>
      <c r="EV703" s="16"/>
      <c r="EW703" s="16"/>
      <c r="EX703" s="16"/>
      <c r="EY703" s="16"/>
      <c r="EZ703" s="16"/>
      <c r="FA703" s="16"/>
    </row>
    <row r="704" spans="1:157" s="16" customFormat="1" ht="12.75" hidden="1" customHeight="1">
      <c r="A704" s="185">
        <v>3031</v>
      </c>
      <c r="B704" s="240" t="s">
        <v>729</v>
      </c>
      <c r="C704" s="241">
        <v>4</v>
      </c>
      <c r="D704" s="241">
        <v>0</v>
      </c>
      <c r="E704" s="241"/>
      <c r="F704" s="60" t="s">
        <v>407</v>
      </c>
      <c r="G704" s="60" t="s">
        <v>295</v>
      </c>
      <c r="H704" s="239">
        <f t="shared" si="15"/>
        <v>0</v>
      </c>
      <c r="I704" s="239">
        <f>SUM(I705)</f>
        <v>0</v>
      </c>
      <c r="J704" s="239">
        <f>SUM(J705)</f>
        <v>0</v>
      </c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  <c r="BQ704" s="9"/>
      <c r="BR704" s="9"/>
      <c r="BS704" s="9"/>
      <c r="BT704" s="9"/>
      <c r="BU704" s="9"/>
      <c r="BV704" s="9"/>
      <c r="BW704" s="9"/>
      <c r="BX704" s="9"/>
      <c r="BY704" s="9"/>
      <c r="BZ704" s="9"/>
      <c r="CA704" s="9"/>
      <c r="CB704" s="9"/>
      <c r="CC704" s="9"/>
      <c r="CD704" s="9"/>
      <c r="CE704" s="9"/>
      <c r="CF704" s="9"/>
      <c r="CG704" s="9"/>
      <c r="CH704" s="9"/>
      <c r="CI704" s="9"/>
      <c r="CJ704" s="9"/>
      <c r="CK704" s="9"/>
      <c r="CL704" s="9"/>
      <c r="CM704" s="9"/>
      <c r="CN704" s="9"/>
      <c r="CO704" s="9"/>
      <c r="CP704" s="9"/>
      <c r="CQ704" s="9"/>
      <c r="CR704" s="9"/>
      <c r="CS704" s="9"/>
      <c r="CT704" s="9"/>
      <c r="CU704" s="9"/>
      <c r="CV704" s="9"/>
      <c r="CW704" s="9"/>
      <c r="CX704" s="9"/>
      <c r="CY704" s="9"/>
      <c r="CZ704" s="9"/>
      <c r="DA704" s="9"/>
      <c r="DB704" s="9"/>
      <c r="DC704" s="9"/>
      <c r="DD704" s="9"/>
      <c r="DE704" s="9"/>
      <c r="DF704" s="9"/>
      <c r="DG704" s="9"/>
      <c r="DH704" s="9"/>
      <c r="DI704" s="9"/>
      <c r="DJ704" s="9"/>
      <c r="DK704" s="9"/>
      <c r="DL704" s="9"/>
      <c r="DM704" s="9"/>
      <c r="DN704" s="9"/>
      <c r="DO704" s="9"/>
      <c r="DP704" s="9"/>
      <c r="DQ704" s="9"/>
      <c r="DR704" s="9"/>
      <c r="DS704" s="9"/>
      <c r="DT704" s="9"/>
      <c r="DU704" s="9"/>
      <c r="DV704" s="9"/>
      <c r="DW704" s="9"/>
      <c r="DX704" s="9"/>
      <c r="DY704" s="9"/>
      <c r="DZ704" s="9"/>
      <c r="EA704" s="9"/>
      <c r="EB704" s="9"/>
      <c r="EC704" s="9"/>
      <c r="ED704" s="9"/>
      <c r="EE704" s="9"/>
      <c r="EF704" s="9"/>
      <c r="EG704" s="9"/>
      <c r="EH704" s="9"/>
      <c r="EI704" s="9"/>
      <c r="EJ704" s="9"/>
      <c r="EK704" s="9"/>
      <c r="EL704" s="9"/>
      <c r="EM704" s="9"/>
      <c r="EN704" s="9"/>
      <c r="EO704" s="9"/>
      <c r="EP704" s="9"/>
      <c r="EQ704" s="9"/>
      <c r="ER704" s="9"/>
      <c r="ES704" s="9"/>
      <c r="ET704" s="9"/>
      <c r="EU704" s="9"/>
      <c r="EV704" s="9"/>
      <c r="EW704" s="9"/>
      <c r="EX704" s="9"/>
      <c r="EY704" s="9"/>
      <c r="EZ704" s="9"/>
      <c r="FA704" s="9"/>
    </row>
    <row r="705" spans="1:10" ht="204" hidden="1">
      <c r="A705" s="185">
        <v>3040</v>
      </c>
      <c r="B705" s="146" t="s">
        <v>729</v>
      </c>
      <c r="C705" s="243">
        <v>4</v>
      </c>
      <c r="D705" s="243">
        <v>1</v>
      </c>
      <c r="E705" s="243"/>
      <c r="F705" s="59" t="s">
        <v>294</v>
      </c>
      <c r="G705" s="214" t="s">
        <v>296</v>
      </c>
      <c r="H705" s="239">
        <f t="shared" si="15"/>
        <v>0</v>
      </c>
      <c r="I705" s="239">
        <f>SUM(I707:I708)</f>
        <v>0</v>
      </c>
      <c r="J705" s="239">
        <f>SUM(J707:J708)</f>
        <v>0</v>
      </c>
    </row>
    <row r="706" spans="1:10" ht="36" hidden="1">
      <c r="A706" s="185">
        <v>3041</v>
      </c>
      <c r="B706" s="146"/>
      <c r="C706" s="243"/>
      <c r="D706" s="243"/>
      <c r="E706" s="243"/>
      <c r="F706" s="59" t="s">
        <v>606</v>
      </c>
      <c r="G706" s="244"/>
      <c r="H706" s="239">
        <f t="shared" si="15"/>
        <v>0</v>
      </c>
      <c r="I706" s="239"/>
      <c r="J706" s="239"/>
    </row>
    <row r="707" spans="1:10" hidden="1">
      <c r="A707" s="185"/>
      <c r="B707" s="146"/>
      <c r="C707" s="243"/>
      <c r="D707" s="243"/>
      <c r="E707" s="243"/>
      <c r="F707" s="59" t="s">
        <v>607</v>
      </c>
      <c r="G707" s="244"/>
      <c r="H707" s="239">
        <f t="shared" si="15"/>
        <v>0</v>
      </c>
      <c r="I707" s="239"/>
      <c r="J707" s="239"/>
    </row>
    <row r="708" spans="1:10" hidden="1">
      <c r="A708" s="185"/>
      <c r="B708" s="146"/>
      <c r="C708" s="243"/>
      <c r="D708" s="243"/>
      <c r="E708" s="243"/>
      <c r="F708" s="59" t="s">
        <v>607</v>
      </c>
      <c r="G708" s="244"/>
      <c r="H708" s="239">
        <f t="shared" si="15"/>
        <v>0</v>
      </c>
      <c r="I708" s="239"/>
      <c r="J708" s="239"/>
    </row>
    <row r="709" spans="1:10" ht="144" hidden="1">
      <c r="A709" s="185"/>
      <c r="B709" s="240" t="s">
        <v>729</v>
      </c>
      <c r="C709" s="241">
        <v>5</v>
      </c>
      <c r="D709" s="241">
        <v>0</v>
      </c>
      <c r="E709" s="241"/>
      <c r="F709" s="60" t="s">
        <v>408</v>
      </c>
      <c r="G709" s="60" t="s">
        <v>298</v>
      </c>
      <c r="H709" s="239">
        <f t="shared" si="15"/>
        <v>0</v>
      </c>
      <c r="I709" s="239">
        <f>SUM(I710)</f>
        <v>0</v>
      </c>
      <c r="J709" s="239">
        <f>SUM(J710)</f>
        <v>0</v>
      </c>
    </row>
    <row r="710" spans="1:10" ht="144" hidden="1">
      <c r="A710" s="185">
        <v>3050</v>
      </c>
      <c r="B710" s="146" t="s">
        <v>729</v>
      </c>
      <c r="C710" s="243">
        <v>5</v>
      </c>
      <c r="D710" s="243">
        <v>1</v>
      </c>
      <c r="E710" s="243"/>
      <c r="F710" s="59" t="s">
        <v>297</v>
      </c>
      <c r="G710" s="214" t="s">
        <v>298</v>
      </c>
      <c r="H710" s="239">
        <f t="shared" si="15"/>
        <v>0</v>
      </c>
      <c r="I710" s="239">
        <f>SUM(I712:I713)</f>
        <v>0</v>
      </c>
      <c r="J710" s="239">
        <f>SUM(J712:J713)</f>
        <v>0</v>
      </c>
    </row>
    <row r="711" spans="1:10" ht="36" hidden="1">
      <c r="A711" s="185">
        <v>3051</v>
      </c>
      <c r="B711" s="146"/>
      <c r="C711" s="243"/>
      <c r="D711" s="243"/>
      <c r="E711" s="243"/>
      <c r="F711" s="59" t="s">
        <v>606</v>
      </c>
      <c r="G711" s="244"/>
      <c r="H711" s="239">
        <f t="shared" si="15"/>
        <v>0</v>
      </c>
      <c r="I711" s="239"/>
      <c r="J711" s="239"/>
    </row>
    <row r="712" spans="1:10" hidden="1">
      <c r="A712" s="185"/>
      <c r="B712" s="146"/>
      <c r="C712" s="243"/>
      <c r="D712" s="243"/>
      <c r="E712" s="243"/>
      <c r="F712" s="59" t="s">
        <v>607</v>
      </c>
      <c r="G712" s="244"/>
      <c r="H712" s="239">
        <f t="shared" si="15"/>
        <v>0</v>
      </c>
      <c r="I712" s="239"/>
      <c r="J712" s="239"/>
    </row>
    <row r="713" spans="1:10" hidden="1">
      <c r="A713" s="185"/>
      <c r="B713" s="146"/>
      <c r="C713" s="243"/>
      <c r="D713" s="243"/>
      <c r="E713" s="243"/>
      <c r="F713" s="59" t="s">
        <v>607</v>
      </c>
      <c r="G713" s="244"/>
      <c r="H713" s="239">
        <f t="shared" si="15"/>
        <v>0</v>
      </c>
      <c r="I713" s="239"/>
      <c r="J713" s="239"/>
    </row>
    <row r="714" spans="1:10" ht="84" hidden="1">
      <c r="A714" s="185"/>
      <c r="B714" s="240" t="s">
        <v>729</v>
      </c>
      <c r="C714" s="241">
        <v>6</v>
      </c>
      <c r="D714" s="241">
        <v>0</v>
      </c>
      <c r="E714" s="241"/>
      <c r="F714" s="60" t="s">
        <v>409</v>
      </c>
      <c r="G714" s="60" t="s">
        <v>300</v>
      </c>
      <c r="H714" s="239">
        <f t="shared" si="15"/>
        <v>0</v>
      </c>
      <c r="I714" s="239">
        <f>SUM(I715)</f>
        <v>0</v>
      </c>
      <c r="J714" s="239">
        <f>SUM(J715)</f>
        <v>0</v>
      </c>
    </row>
    <row r="715" spans="1:10" ht="84" hidden="1">
      <c r="A715" s="185">
        <v>3060</v>
      </c>
      <c r="B715" s="146" t="s">
        <v>729</v>
      </c>
      <c r="C715" s="243">
        <v>6</v>
      </c>
      <c r="D715" s="243">
        <v>1</v>
      </c>
      <c r="E715" s="243"/>
      <c r="F715" s="59" t="s">
        <v>299</v>
      </c>
      <c r="G715" s="214" t="s">
        <v>300</v>
      </c>
      <c r="H715" s="239">
        <f t="shared" si="15"/>
        <v>0</v>
      </c>
      <c r="I715" s="239">
        <f>SUM(I717:I718)</f>
        <v>0</v>
      </c>
      <c r="J715" s="239">
        <f>SUM(J717:J718)</f>
        <v>0</v>
      </c>
    </row>
    <row r="716" spans="1:10" ht="36" hidden="1">
      <c r="A716" s="185">
        <v>3061</v>
      </c>
      <c r="B716" s="146"/>
      <c r="C716" s="243"/>
      <c r="D716" s="243"/>
      <c r="E716" s="243"/>
      <c r="F716" s="59" t="s">
        <v>606</v>
      </c>
      <c r="G716" s="244"/>
      <c r="H716" s="239">
        <f t="shared" si="15"/>
        <v>0</v>
      </c>
      <c r="I716" s="239"/>
      <c r="J716" s="239"/>
    </row>
    <row r="717" spans="1:10" hidden="1">
      <c r="A717" s="185"/>
      <c r="B717" s="146"/>
      <c r="C717" s="243"/>
      <c r="D717" s="243"/>
      <c r="E717" s="243"/>
      <c r="F717" s="59" t="s">
        <v>607</v>
      </c>
      <c r="G717" s="244"/>
      <c r="H717" s="239">
        <f t="shared" si="15"/>
        <v>0</v>
      </c>
      <c r="I717" s="239"/>
      <c r="J717" s="239"/>
    </row>
    <row r="718" spans="1:10" hidden="1">
      <c r="A718" s="185"/>
      <c r="B718" s="146"/>
      <c r="C718" s="243"/>
      <c r="D718" s="243"/>
      <c r="E718" s="243"/>
      <c r="F718" s="59" t="s">
        <v>607</v>
      </c>
      <c r="G718" s="244"/>
      <c r="H718" s="239">
        <f t="shared" si="15"/>
        <v>0</v>
      </c>
      <c r="I718" s="239"/>
      <c r="J718" s="239"/>
    </row>
    <row r="719" spans="1:10" ht="2.25" hidden="1" customHeight="1">
      <c r="A719" s="185"/>
      <c r="B719" s="240" t="s">
        <v>729</v>
      </c>
      <c r="C719" s="241">
        <v>7</v>
      </c>
      <c r="D719" s="241">
        <v>0</v>
      </c>
      <c r="E719" s="241"/>
      <c r="F719" s="60" t="s">
        <v>410</v>
      </c>
      <c r="G719" s="60" t="s">
        <v>302</v>
      </c>
      <c r="H719" s="239">
        <f t="shared" si="15"/>
        <v>5100</v>
      </c>
      <c r="I719" s="239">
        <f>SUM(I720)</f>
        <v>5100</v>
      </c>
      <c r="J719" s="239">
        <f>SUM(J720)</f>
        <v>0</v>
      </c>
    </row>
    <row r="720" spans="1:10" ht="24" customHeight="1">
      <c r="A720" s="185">
        <v>3070</v>
      </c>
      <c r="B720" s="146" t="s">
        <v>729</v>
      </c>
      <c r="C720" s="243">
        <v>7</v>
      </c>
      <c r="D720" s="243">
        <v>1</v>
      </c>
      <c r="E720" s="243"/>
      <c r="F720" s="59" t="s">
        <v>301</v>
      </c>
      <c r="G720" s="214" t="s">
        <v>304</v>
      </c>
      <c r="H720" s="239">
        <f t="shared" si="15"/>
        <v>5100</v>
      </c>
      <c r="I720" s="239">
        <f>SUM(I722:I723)</f>
        <v>5100</v>
      </c>
      <c r="J720" s="239">
        <f>SUM(J722:J723)</f>
        <v>0</v>
      </c>
    </row>
    <row r="721" spans="1:157" ht="36">
      <c r="A721" s="185">
        <v>3071</v>
      </c>
      <c r="B721" s="146"/>
      <c r="C721" s="243"/>
      <c r="D721" s="243"/>
      <c r="E721" s="243"/>
      <c r="F721" s="59" t="s">
        <v>606</v>
      </c>
      <c r="G721" s="244"/>
      <c r="H721" s="239">
        <f t="shared" si="15"/>
        <v>0</v>
      </c>
      <c r="I721" s="239">
        <v>0</v>
      </c>
      <c r="J721" s="239">
        <v>0</v>
      </c>
    </row>
    <row r="722" spans="1:157">
      <c r="A722" s="185"/>
      <c r="B722" s="146"/>
      <c r="C722" s="243"/>
      <c r="D722" s="243"/>
      <c r="E722" s="185">
        <v>4729</v>
      </c>
      <c r="F722" s="98" t="s">
        <v>774</v>
      </c>
      <c r="G722" s="244"/>
      <c r="H722" s="239">
        <f t="shared" si="15"/>
        <v>1500</v>
      </c>
      <c r="I722" s="239">
        <v>1500</v>
      </c>
      <c r="J722" s="239">
        <v>0</v>
      </c>
    </row>
    <row r="723" spans="1:157" ht="24">
      <c r="A723" s="185"/>
      <c r="B723" s="146"/>
      <c r="C723" s="243"/>
      <c r="D723" s="243"/>
      <c r="E723" s="208">
        <v>4216</v>
      </c>
      <c r="F723" s="92" t="s">
        <v>458</v>
      </c>
      <c r="G723" s="244"/>
      <c r="H723" s="239">
        <f t="shared" si="15"/>
        <v>3600</v>
      </c>
      <c r="I723" s="239">
        <v>3600</v>
      </c>
      <c r="J723" s="239">
        <v>0</v>
      </c>
    </row>
    <row r="724" spans="1:157" ht="228" hidden="1">
      <c r="A724" s="185"/>
      <c r="B724" s="240" t="s">
        <v>729</v>
      </c>
      <c r="C724" s="241">
        <v>8</v>
      </c>
      <c r="D724" s="241">
        <v>0</v>
      </c>
      <c r="E724" s="241"/>
      <c r="F724" s="60" t="s">
        <v>412</v>
      </c>
      <c r="G724" s="60" t="s">
        <v>305</v>
      </c>
      <c r="H724" s="239">
        <f t="shared" si="15"/>
        <v>0</v>
      </c>
      <c r="I724" s="239">
        <f>SUM(I725)</f>
        <v>0</v>
      </c>
      <c r="J724" s="239">
        <f>SUM(J725)</f>
        <v>0</v>
      </c>
    </row>
    <row r="725" spans="1:157" ht="228" hidden="1">
      <c r="A725" s="185">
        <v>3080</v>
      </c>
      <c r="B725" s="146" t="s">
        <v>729</v>
      </c>
      <c r="C725" s="243">
        <v>8</v>
      </c>
      <c r="D725" s="243">
        <v>1</v>
      </c>
      <c r="E725" s="243"/>
      <c r="F725" s="59" t="s">
        <v>412</v>
      </c>
      <c r="G725" s="214" t="s">
        <v>306</v>
      </c>
      <c r="H725" s="239">
        <f t="shared" si="15"/>
        <v>0</v>
      </c>
      <c r="I725" s="239">
        <f>SUM(I726)</f>
        <v>0</v>
      </c>
      <c r="J725" s="239">
        <f>SUM(J726)</f>
        <v>0</v>
      </c>
    </row>
    <row r="726" spans="1:157" ht="26.25" hidden="1" customHeight="1">
      <c r="A726" s="185">
        <v>3081</v>
      </c>
      <c r="B726" s="240" t="s">
        <v>729</v>
      </c>
      <c r="C726" s="184">
        <v>9</v>
      </c>
      <c r="D726" s="241">
        <v>0</v>
      </c>
      <c r="E726" s="241"/>
      <c r="F726" s="60" t="s">
        <v>413</v>
      </c>
      <c r="G726" s="60" t="s">
        <v>308</v>
      </c>
      <c r="H726" s="239">
        <f t="shared" si="15"/>
        <v>0</v>
      </c>
      <c r="I726" s="239">
        <f>SUM(I727+I729)</f>
        <v>0</v>
      </c>
      <c r="J726" s="239">
        <f>SUM(J727+J729)</f>
        <v>0</v>
      </c>
    </row>
    <row r="727" spans="1:157" ht="24" hidden="1" customHeight="1">
      <c r="A727" s="185">
        <v>3090</v>
      </c>
      <c r="B727" s="146" t="s">
        <v>729</v>
      </c>
      <c r="C727" s="176">
        <v>9</v>
      </c>
      <c r="D727" s="243">
        <v>1</v>
      </c>
      <c r="E727" s="243"/>
      <c r="F727" s="59" t="s">
        <v>307</v>
      </c>
      <c r="G727" s="214" t="s">
        <v>309</v>
      </c>
      <c r="H727" s="239">
        <f t="shared" si="15"/>
        <v>0</v>
      </c>
      <c r="I727" s="239">
        <v>0</v>
      </c>
      <c r="J727" s="239">
        <f>SUM(J205:J206)</f>
        <v>0</v>
      </c>
    </row>
    <row r="728" spans="1:157" ht="23.25" hidden="1" customHeight="1">
      <c r="A728" s="185">
        <v>3091</v>
      </c>
      <c r="B728" s="146"/>
      <c r="C728" s="243"/>
      <c r="D728" s="243"/>
      <c r="E728" s="243"/>
      <c r="F728" s="59" t="s">
        <v>606</v>
      </c>
      <c r="G728" s="244"/>
      <c r="H728" s="239">
        <f t="shared" si="15"/>
        <v>0</v>
      </c>
      <c r="I728" s="239"/>
      <c r="J728" s="239"/>
    </row>
    <row r="729" spans="1:157" ht="36" hidden="1">
      <c r="A729" s="185"/>
      <c r="B729" s="146" t="s">
        <v>729</v>
      </c>
      <c r="C729" s="176">
        <v>9</v>
      </c>
      <c r="D729" s="243">
        <v>2</v>
      </c>
      <c r="E729" s="243"/>
      <c r="F729" s="59" t="s">
        <v>748</v>
      </c>
      <c r="G729" s="214"/>
      <c r="H729" s="239">
        <f t="shared" ref="H729:H736" si="16">SUM(I729:J729)</f>
        <v>0</v>
      </c>
      <c r="I729" s="239">
        <f>SUM(I731:I732)</f>
        <v>0</v>
      </c>
      <c r="J729" s="239">
        <f>SUM(J731:J732)</f>
        <v>0</v>
      </c>
    </row>
    <row r="730" spans="1:157" ht="38.25" hidden="1" customHeight="1">
      <c r="A730" s="185">
        <v>3092</v>
      </c>
      <c r="B730" s="146"/>
      <c r="C730" s="243"/>
      <c r="D730" s="243"/>
      <c r="E730" s="243"/>
      <c r="F730" s="59" t="s">
        <v>606</v>
      </c>
      <c r="G730" s="244"/>
      <c r="H730" s="239">
        <f t="shared" si="16"/>
        <v>0</v>
      </c>
      <c r="I730" s="239"/>
      <c r="J730" s="239"/>
    </row>
    <row r="731" spans="1:157" hidden="1">
      <c r="A731" s="185"/>
      <c r="B731" s="146"/>
      <c r="C731" s="243"/>
      <c r="D731" s="243"/>
      <c r="E731" s="243"/>
      <c r="F731" s="59" t="s">
        <v>607</v>
      </c>
      <c r="G731" s="244"/>
      <c r="H731" s="239">
        <f t="shared" si="16"/>
        <v>0</v>
      </c>
      <c r="I731" s="239"/>
      <c r="J731" s="239"/>
    </row>
    <row r="732" spans="1:157" hidden="1">
      <c r="A732" s="185"/>
      <c r="B732" s="146"/>
      <c r="C732" s="243"/>
      <c r="D732" s="243"/>
      <c r="E732" s="243"/>
      <c r="F732" s="59" t="s">
        <v>607</v>
      </c>
      <c r="G732" s="244"/>
      <c r="H732" s="239">
        <f t="shared" si="16"/>
        <v>0</v>
      </c>
      <c r="I732" s="239"/>
      <c r="J732" s="239"/>
    </row>
    <row r="733" spans="1:157" ht="36" hidden="1">
      <c r="A733" s="185"/>
      <c r="B733" s="240" t="s">
        <v>730</v>
      </c>
      <c r="C733" s="240">
        <v>0</v>
      </c>
      <c r="D733" s="240">
        <v>0</v>
      </c>
      <c r="E733" s="240"/>
      <c r="F733" s="145" t="s">
        <v>1038</v>
      </c>
      <c r="G733" s="51"/>
      <c r="H733" s="238">
        <v>5400</v>
      </c>
      <c r="I733" s="239">
        <f>SUM(I734)</f>
        <v>120755.5</v>
      </c>
      <c r="J733" s="239">
        <v>0</v>
      </c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F733" s="38"/>
      <c r="AG733" s="38"/>
      <c r="AH733" s="38"/>
      <c r="AI733" s="38"/>
      <c r="AJ733" s="38"/>
      <c r="AK733" s="38"/>
      <c r="AL733" s="38"/>
      <c r="AM733" s="38"/>
      <c r="AN733" s="38"/>
      <c r="AO733" s="38"/>
      <c r="AP733" s="38"/>
      <c r="AQ733" s="38"/>
      <c r="AR733" s="38"/>
      <c r="AS733" s="38"/>
      <c r="AT733" s="38"/>
      <c r="AU733" s="38"/>
      <c r="AV733" s="38"/>
      <c r="AW733" s="38"/>
      <c r="AX733" s="38"/>
      <c r="AY733" s="38"/>
      <c r="AZ733" s="38"/>
      <c r="BA733" s="38"/>
      <c r="BB733" s="38"/>
      <c r="BC733" s="38"/>
      <c r="BD733" s="38"/>
      <c r="BE733" s="38"/>
      <c r="BF733" s="38"/>
      <c r="BG733" s="38"/>
      <c r="BH733" s="38"/>
      <c r="BI733" s="38"/>
      <c r="BJ733" s="38"/>
      <c r="BK733" s="38"/>
      <c r="BL733" s="38"/>
      <c r="BM733" s="38"/>
      <c r="BN733" s="38"/>
      <c r="BO733" s="38"/>
      <c r="BP733" s="38"/>
      <c r="BQ733" s="38"/>
      <c r="BR733" s="38"/>
      <c r="BS733" s="38"/>
      <c r="BT733" s="38"/>
      <c r="BU733" s="38"/>
      <c r="BV733" s="38"/>
      <c r="BW733" s="38"/>
      <c r="BX733" s="38"/>
      <c r="BY733" s="38"/>
      <c r="BZ733" s="38"/>
      <c r="CA733" s="38"/>
      <c r="CB733" s="38"/>
      <c r="CC733" s="38"/>
      <c r="CD733" s="38"/>
      <c r="CE733" s="38"/>
      <c r="CF733" s="38"/>
      <c r="CG733" s="38"/>
      <c r="CH733" s="38"/>
      <c r="CI733" s="38"/>
      <c r="CJ733" s="38"/>
      <c r="CK733" s="38"/>
      <c r="CL733" s="38"/>
      <c r="CM733" s="38"/>
      <c r="CN733" s="38"/>
      <c r="CO733" s="38"/>
      <c r="CP733" s="38"/>
      <c r="CQ733" s="38"/>
      <c r="CR733" s="38"/>
      <c r="CS733" s="38"/>
      <c r="CT733" s="38"/>
      <c r="CU733" s="38"/>
      <c r="CV733" s="38"/>
      <c r="CW733" s="38"/>
      <c r="CX733" s="38"/>
      <c r="CY733" s="38"/>
      <c r="CZ733" s="38"/>
      <c r="DA733" s="38"/>
      <c r="DB733" s="38"/>
      <c r="DC733" s="38"/>
      <c r="DD733" s="38"/>
      <c r="DE733" s="38"/>
      <c r="DF733" s="38"/>
      <c r="DG733" s="38"/>
      <c r="DH733" s="38"/>
      <c r="DI733" s="38"/>
      <c r="DJ733" s="38"/>
      <c r="DK733" s="38"/>
      <c r="DL733" s="38"/>
      <c r="DM733" s="38"/>
      <c r="DN733" s="38"/>
      <c r="DO733" s="38"/>
      <c r="DP733" s="38"/>
      <c r="DQ733" s="38"/>
      <c r="DR733" s="38"/>
      <c r="DS733" s="38"/>
      <c r="DT733" s="38"/>
      <c r="DU733" s="38"/>
      <c r="DV733" s="38"/>
      <c r="DW733" s="38"/>
      <c r="DX733" s="38"/>
      <c r="DY733" s="38"/>
      <c r="DZ733" s="38"/>
      <c r="EA733" s="38"/>
      <c r="EB733" s="38"/>
      <c r="EC733" s="38"/>
      <c r="ED733" s="38"/>
      <c r="EE733" s="38"/>
      <c r="EF733" s="38"/>
      <c r="EG733" s="38"/>
      <c r="EH733" s="38"/>
      <c r="EI733" s="38"/>
      <c r="EJ733" s="38"/>
      <c r="EK733" s="38"/>
      <c r="EL733" s="38"/>
      <c r="EM733" s="38"/>
      <c r="EN733" s="38"/>
      <c r="EO733" s="38"/>
      <c r="EP733" s="38"/>
      <c r="EQ733" s="38"/>
      <c r="ER733" s="38"/>
      <c r="ES733" s="38"/>
      <c r="ET733" s="38"/>
      <c r="EU733" s="38"/>
      <c r="EV733" s="38"/>
      <c r="EW733" s="38"/>
      <c r="EX733" s="38"/>
      <c r="EY733" s="38"/>
      <c r="EZ733" s="38"/>
      <c r="FA733" s="38"/>
    </row>
    <row r="734" spans="1:157" s="38" customFormat="1" ht="24.75" customHeight="1">
      <c r="A734" s="176">
        <v>3100</v>
      </c>
      <c r="B734" s="254" t="s">
        <v>730</v>
      </c>
      <c r="C734" s="254">
        <v>1</v>
      </c>
      <c r="D734" s="254">
        <v>0</v>
      </c>
      <c r="E734" s="254"/>
      <c r="F734" s="71" t="s">
        <v>414</v>
      </c>
      <c r="G734" s="214"/>
      <c r="H734" s="200">
        <f>SUM(H735)</f>
        <v>120755.5</v>
      </c>
      <c r="I734" s="200">
        <f>SUM(I735)</f>
        <v>120755.5</v>
      </c>
      <c r="J734" s="239">
        <v>0</v>
      </c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  <c r="BQ734" s="9"/>
      <c r="BR734" s="9"/>
      <c r="BS734" s="9"/>
      <c r="BT734" s="9"/>
      <c r="BU734" s="9"/>
      <c r="BV734" s="9"/>
      <c r="BW734" s="9"/>
      <c r="BX734" s="9"/>
      <c r="BY734" s="9"/>
      <c r="BZ734" s="9"/>
      <c r="CA734" s="9"/>
      <c r="CB734" s="9"/>
      <c r="CC734" s="9"/>
      <c r="CD734" s="9"/>
      <c r="CE734" s="9"/>
      <c r="CF734" s="9"/>
      <c r="CG734" s="9"/>
      <c r="CH734" s="9"/>
      <c r="CI734" s="9"/>
      <c r="CJ734" s="9"/>
      <c r="CK734" s="9"/>
      <c r="CL734" s="9"/>
      <c r="CM734" s="9"/>
      <c r="CN734" s="9"/>
      <c r="CO734" s="9"/>
      <c r="CP734" s="9"/>
      <c r="CQ734" s="9"/>
      <c r="CR734" s="9"/>
      <c r="CS734" s="9"/>
      <c r="CT734" s="9"/>
      <c r="CU734" s="9"/>
      <c r="CV734" s="9"/>
      <c r="CW734" s="9"/>
      <c r="CX734" s="9"/>
      <c r="CY734" s="9"/>
      <c r="CZ734" s="9"/>
      <c r="DA734" s="9"/>
      <c r="DB734" s="9"/>
      <c r="DC734" s="9"/>
      <c r="DD734" s="9"/>
      <c r="DE734" s="9"/>
      <c r="DF734" s="9"/>
      <c r="DG734" s="9"/>
      <c r="DH734" s="9"/>
      <c r="DI734" s="9"/>
      <c r="DJ734" s="9"/>
      <c r="DK734" s="9"/>
      <c r="DL734" s="9"/>
      <c r="DM734" s="9"/>
      <c r="DN734" s="9"/>
      <c r="DO734" s="9"/>
      <c r="DP734" s="9"/>
      <c r="DQ734" s="9"/>
      <c r="DR734" s="9"/>
      <c r="DS734" s="9"/>
      <c r="DT734" s="9"/>
      <c r="DU734" s="9"/>
      <c r="DV734" s="9"/>
      <c r="DW734" s="9"/>
      <c r="DX734" s="9"/>
      <c r="DY734" s="9"/>
      <c r="DZ734" s="9"/>
      <c r="EA734" s="9"/>
      <c r="EB734" s="9"/>
      <c r="EC734" s="9"/>
      <c r="ED734" s="9"/>
      <c r="EE734" s="9"/>
      <c r="EF734" s="9"/>
      <c r="EG734" s="9"/>
      <c r="EH734" s="9"/>
      <c r="EI734" s="9"/>
      <c r="EJ734" s="9"/>
      <c r="EK734" s="9"/>
      <c r="EL734" s="9"/>
      <c r="EM734" s="9"/>
      <c r="EN734" s="9"/>
      <c r="EO734" s="9"/>
      <c r="EP734" s="9"/>
      <c r="EQ734" s="9"/>
      <c r="ER734" s="9"/>
      <c r="ES734" s="9"/>
      <c r="ET734" s="9"/>
      <c r="EU734" s="9"/>
      <c r="EV734" s="9"/>
      <c r="EW734" s="9"/>
      <c r="EX734" s="9"/>
      <c r="EY734" s="9"/>
      <c r="EZ734" s="9"/>
      <c r="FA734" s="9"/>
    </row>
    <row r="735" spans="1:157">
      <c r="A735" s="185">
        <v>3110</v>
      </c>
      <c r="B735" s="254" t="s">
        <v>730</v>
      </c>
      <c r="C735" s="254">
        <v>1</v>
      </c>
      <c r="D735" s="254">
        <v>2</v>
      </c>
      <c r="E735" s="254"/>
      <c r="F735" s="72" t="s">
        <v>445</v>
      </c>
      <c r="G735" s="214"/>
      <c r="H735" s="200">
        <f>SUM(H737)</f>
        <v>120755.5</v>
      </c>
      <c r="I735" s="200">
        <f>SUM(I737)</f>
        <v>120755.5</v>
      </c>
      <c r="J735" s="239">
        <v>0</v>
      </c>
    </row>
    <row r="736" spans="1:157" ht="36">
      <c r="A736" s="185">
        <v>3112</v>
      </c>
      <c r="B736" s="146"/>
      <c r="C736" s="243"/>
      <c r="D736" s="243"/>
      <c r="E736" s="243"/>
      <c r="F736" s="59" t="s">
        <v>606</v>
      </c>
      <c r="G736" s="244"/>
      <c r="H736" s="239">
        <f t="shared" si="16"/>
        <v>0</v>
      </c>
      <c r="I736" s="239">
        <v>0</v>
      </c>
      <c r="J736" s="239">
        <v>0</v>
      </c>
    </row>
    <row r="737" spans="1:11">
      <c r="A737" s="185"/>
      <c r="B737" s="146"/>
      <c r="C737" s="243"/>
      <c r="D737" s="243"/>
      <c r="E737" s="185">
        <v>4891</v>
      </c>
      <c r="F737" s="98" t="s">
        <v>70</v>
      </c>
      <c r="G737" s="244"/>
      <c r="H737" s="200">
        <v>120755.5</v>
      </c>
      <c r="I737" s="200">
        <v>120755.5</v>
      </c>
      <c r="J737" s="238">
        <v>0</v>
      </c>
    </row>
    <row r="738" spans="1:11">
      <c r="A738" s="185"/>
      <c r="B738" s="146"/>
      <c r="C738" s="243"/>
      <c r="D738" s="243"/>
      <c r="E738" s="243"/>
      <c r="F738" s="59" t="s">
        <v>607</v>
      </c>
      <c r="G738" s="244"/>
      <c r="H738" s="239"/>
      <c r="I738" s="239"/>
      <c r="J738" s="239">
        <v>0</v>
      </c>
    </row>
    <row r="739" spans="1:11">
      <c r="A739" s="175"/>
      <c r="B739" s="22"/>
      <c r="C739" s="23"/>
      <c r="D739" s="24"/>
      <c r="E739" s="24"/>
    </row>
    <row r="740" spans="1:11">
      <c r="B740" s="25"/>
      <c r="C740" s="23"/>
      <c r="D740" s="24"/>
      <c r="E740" s="24"/>
    </row>
    <row r="741" spans="1:11">
      <c r="B741" s="25"/>
      <c r="C741" s="23"/>
      <c r="D741" s="24"/>
      <c r="E741" s="24"/>
      <c r="F741" s="9"/>
    </row>
    <row r="742" spans="1:11">
      <c r="B742" s="25"/>
      <c r="C742" s="26"/>
      <c r="D742" s="27"/>
      <c r="E742" s="27"/>
    </row>
    <row r="748" spans="1:11">
      <c r="K748" s="9" t="s">
        <v>1022</v>
      </c>
    </row>
  </sheetData>
  <mergeCells count="12">
    <mergeCell ref="A1:J1"/>
    <mergeCell ref="A3:J3"/>
    <mergeCell ref="I5:J5"/>
    <mergeCell ref="A6:A7"/>
    <mergeCell ref="F6:F7"/>
    <mergeCell ref="G6:G7"/>
    <mergeCell ref="H6:H7"/>
    <mergeCell ref="B6:B7"/>
    <mergeCell ref="C6:C7"/>
    <mergeCell ref="D6:D7"/>
    <mergeCell ref="I6:J6"/>
    <mergeCell ref="E6:E7"/>
  </mergeCells>
  <phoneticPr fontId="5" type="noConversion"/>
  <pageMargins left="0.73622047199999996" right="0.23622047244094499" top="0.74803149606299202" bottom="0.74803149606299202" header="0.31496062992126" footer="0.31496062992126"/>
  <pageSetup paperSize="9" scale="95" firstPageNumber="24" orientation="portrait" r:id="rId1"/>
  <headerFooter alignWithMargins="0">
    <oddFooter>&amp;Rbyuje-2025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Կազմ</vt:lpstr>
      <vt:lpstr>Հատված 1</vt:lpstr>
      <vt:lpstr>Հատված 2</vt:lpstr>
      <vt:lpstr>Հատված 3</vt:lpstr>
      <vt:lpstr>Հատված 4-5</vt:lpstr>
      <vt:lpstr>Հատված 6</vt:lpstr>
      <vt:lpstr>'Հատված 1'!Заголовки_для_печати</vt:lpstr>
      <vt:lpstr>'Հատված 2'!Заголовки_для_печати</vt:lpstr>
      <vt:lpstr>'Հատված 3'!Заголовки_для_печати</vt:lpstr>
      <vt:lpstr>'Հատված 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</dc:creator>
  <cp:lastModifiedBy>User</cp:lastModifiedBy>
  <cp:lastPrinted>2024-12-09T05:42:53Z</cp:lastPrinted>
  <dcterms:created xsi:type="dcterms:W3CDTF">1996-10-14T23:33:28Z</dcterms:created>
  <dcterms:modified xsi:type="dcterms:W3CDTF">2024-12-25T13:05:15Z</dcterms:modified>
</cp:coreProperties>
</file>