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evik\Desktop\943\"/>
    </mc:Choice>
  </mc:AlternateContent>
  <xr:revisionPtr revIDLastSave="0" documentId="13_ncr:1_{24678CFE-C575-4BE1-B774-156F5B9F408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Հատված 1" sheetId="8" state="hidden" r:id="rId1"/>
    <sheet name="Հատված 3" sheetId="4" r:id="rId2"/>
    <sheet name="Հատված 4-5" sheetId="10" state="hidden" r:id="rId3"/>
  </sheets>
  <definedNames>
    <definedName name="_xlnm.Print_Area" localSheetId="0">'Հատված 1'!$A$1:$F$118</definedName>
    <definedName name="_xlnm.Print_Titles" localSheetId="0">'Հատված 1'!$5:$8</definedName>
    <definedName name="_xlnm.Print_Titles" localSheetId="1">'Հատված 3'!$7:$9</definedName>
  </definedNames>
  <calcPr calcId="191029"/>
</workbook>
</file>

<file path=xl/calcChain.xml><?xml version="1.0" encoding="utf-8"?>
<calcChain xmlns="http://schemas.openxmlformats.org/spreadsheetml/2006/main">
  <c r="E85" i="4" l="1"/>
  <c r="E62" i="10"/>
  <c r="E59" i="10" s="1"/>
  <c r="D59" i="10" s="1"/>
  <c r="D13" i="8"/>
  <c r="E101" i="8"/>
  <c r="D65" i="10"/>
  <c r="D60" i="10"/>
  <c r="D62" i="10" s="1"/>
  <c r="D81" i="10"/>
  <c r="D80" i="10"/>
  <c r="D79" i="10"/>
  <c r="D78" i="10"/>
  <c r="D77" i="10"/>
  <c r="D76" i="10"/>
  <c r="F75" i="10"/>
  <c r="D75" i="10" s="1"/>
  <c r="D74" i="10"/>
  <c r="D73" i="10"/>
  <c r="F72" i="10"/>
  <c r="D72" i="10" s="1"/>
  <c r="E70" i="10"/>
  <c r="D69" i="10"/>
  <c r="D68" i="10"/>
  <c r="D64" i="10"/>
  <c r="F63" i="10"/>
  <c r="D63" i="10"/>
  <c r="D61" i="10"/>
  <c r="D58" i="10"/>
  <c r="D57" i="10"/>
  <c r="F56" i="10"/>
  <c r="F51" i="10" s="1"/>
  <c r="E56" i="10"/>
  <c r="D55" i="10"/>
  <c r="D54" i="10"/>
  <c r="D53" i="10"/>
  <c r="F52" i="10"/>
  <c r="D52" i="10" s="1"/>
  <c r="D50" i="10"/>
  <c r="D49" i="10"/>
  <c r="E48" i="10"/>
  <c r="D48" i="10"/>
  <c r="D47" i="10"/>
  <c r="D46" i="10"/>
  <c r="F45" i="10"/>
  <c r="F44" i="10" s="1"/>
  <c r="E45" i="10"/>
  <c r="E44" i="10" s="1"/>
  <c r="D43" i="10"/>
  <c r="D42" i="10"/>
  <c r="D41" i="10"/>
  <c r="D40" i="10"/>
  <c r="D39" i="10"/>
  <c r="D38" i="10"/>
  <c r="D37" i="10"/>
  <c r="D36" i="10"/>
  <c r="D35" i="10"/>
  <c r="D34" i="10"/>
  <c r="D33" i="10"/>
  <c r="F32" i="10"/>
  <c r="D32" i="10" s="1"/>
  <c r="D31" i="10"/>
  <c r="D30" i="10"/>
  <c r="D29" i="10"/>
  <c r="F28" i="10"/>
  <c r="E15" i="8"/>
  <c r="E92" i="8"/>
  <c r="E13" i="4"/>
  <c r="D14" i="4"/>
  <c r="D15" i="4"/>
  <c r="D16" i="4"/>
  <c r="E17" i="4"/>
  <c r="D17" i="4" s="1"/>
  <c r="D18" i="4"/>
  <c r="E19" i="4"/>
  <c r="D19" i="4"/>
  <c r="D20" i="4"/>
  <c r="E22" i="4"/>
  <c r="D22" i="4" s="1"/>
  <c r="D23" i="4"/>
  <c r="D24" i="4"/>
  <c r="D25" i="4"/>
  <c r="D26" i="4"/>
  <c r="D27" i="4"/>
  <c r="D28" i="4"/>
  <c r="D29" i="4"/>
  <c r="E30" i="4"/>
  <c r="D31" i="4"/>
  <c r="D32" i="4"/>
  <c r="D33" i="4"/>
  <c r="E34" i="4"/>
  <c r="D34" i="4"/>
  <c r="D35" i="4"/>
  <c r="D36" i="4"/>
  <c r="D37" i="4"/>
  <c r="D38" i="4"/>
  <c r="D39" i="4"/>
  <c r="D40" i="4"/>
  <c r="D41" i="4"/>
  <c r="D42" i="4"/>
  <c r="E43" i="4"/>
  <c r="D43" i="4" s="1"/>
  <c r="D44" i="4"/>
  <c r="E45" i="4"/>
  <c r="D45" i="4"/>
  <c r="D46" i="4"/>
  <c r="D47" i="4"/>
  <c r="E48" i="4"/>
  <c r="D48" i="4"/>
  <c r="D49" i="4"/>
  <c r="D50" i="4"/>
  <c r="D51" i="4"/>
  <c r="D52" i="4"/>
  <c r="D53" i="4"/>
  <c r="D54" i="4"/>
  <c r="D55" i="4"/>
  <c r="D56" i="4"/>
  <c r="E57" i="4"/>
  <c r="D57" i="4"/>
  <c r="D58" i="4"/>
  <c r="D59" i="4"/>
  <c r="D60" i="4"/>
  <c r="E61" i="4"/>
  <c r="D61" i="4" s="1"/>
  <c r="D62" i="4"/>
  <c r="D63" i="4"/>
  <c r="E64" i="4"/>
  <c r="D64" i="4" s="1"/>
  <c r="D65" i="4"/>
  <c r="D66" i="4"/>
  <c r="D67" i="4"/>
  <c r="E69" i="4"/>
  <c r="D69" i="4"/>
  <c r="D70" i="4"/>
  <c r="D71" i="4"/>
  <c r="E72" i="4"/>
  <c r="E68" i="4" s="1"/>
  <c r="D68" i="4" s="1"/>
  <c r="D73" i="4"/>
  <c r="D74" i="4"/>
  <c r="E76" i="4"/>
  <c r="D76" i="4" s="1"/>
  <c r="D77" i="4"/>
  <c r="D78" i="4"/>
  <c r="E79" i="4"/>
  <c r="D79" i="4"/>
  <c r="D80" i="4"/>
  <c r="D81" i="4"/>
  <c r="D83" i="4"/>
  <c r="D84" i="4"/>
  <c r="E86" i="4"/>
  <c r="D86" i="4"/>
  <c r="D87" i="4"/>
  <c r="D88" i="4"/>
  <c r="D89" i="4"/>
  <c r="D90" i="4"/>
  <c r="D92" i="4"/>
  <c r="D93" i="4"/>
  <c r="E94" i="4"/>
  <c r="E91" i="4"/>
  <c r="D91" i="4" s="1"/>
  <c r="E95" i="4"/>
  <c r="D95" i="4" s="1"/>
  <c r="D96" i="4"/>
  <c r="D97" i="4"/>
  <c r="D98" i="4"/>
  <c r="D99" i="4"/>
  <c r="E101" i="4"/>
  <c r="D101" i="4" s="1"/>
  <c r="D102" i="4"/>
  <c r="D103" i="4"/>
  <c r="E104" i="4"/>
  <c r="D105" i="4"/>
  <c r="D106" i="4"/>
  <c r="D107" i="4"/>
  <c r="D108" i="4"/>
  <c r="E109" i="4"/>
  <c r="D110" i="4"/>
  <c r="E112" i="4"/>
  <c r="D112" i="4" s="1"/>
  <c r="D111" i="4" s="1"/>
  <c r="D113" i="4"/>
  <c r="D114" i="4"/>
  <c r="E115" i="4"/>
  <c r="D115" i="4"/>
  <c r="D116" i="4"/>
  <c r="D117" i="4"/>
  <c r="D118" i="4"/>
  <c r="D119" i="4"/>
  <c r="E120" i="4"/>
  <c r="D120" i="4"/>
  <c r="D121" i="4"/>
  <c r="E126" i="4"/>
  <c r="D127" i="4"/>
  <c r="D128" i="4"/>
  <c r="E129" i="4"/>
  <c r="D129" i="4"/>
  <c r="D130" i="4"/>
  <c r="D131" i="4"/>
  <c r="D132" i="4"/>
  <c r="E133" i="4"/>
  <c r="F133" i="4"/>
  <c r="F111" i="4" s="1"/>
  <c r="F11" i="4" s="1"/>
  <c r="D134" i="4"/>
  <c r="D133" i="4" s="1"/>
  <c r="D135" i="4"/>
  <c r="F138" i="4"/>
  <c r="D138" i="4" s="1"/>
  <c r="D139" i="4"/>
  <c r="D140" i="4"/>
  <c r="D141" i="4"/>
  <c r="F142" i="4"/>
  <c r="D142" i="4"/>
  <c r="D143" i="4"/>
  <c r="D144" i="4"/>
  <c r="D145" i="4"/>
  <c r="F146" i="4"/>
  <c r="F137" i="4" s="1"/>
  <c r="D147" i="4"/>
  <c r="D148" i="4"/>
  <c r="D149" i="4"/>
  <c r="D150" i="4"/>
  <c r="F151" i="4"/>
  <c r="D151" i="4" s="1"/>
  <c r="D152" i="4"/>
  <c r="D153" i="4"/>
  <c r="D154" i="4"/>
  <c r="D155" i="4"/>
  <c r="F156" i="4"/>
  <c r="D156" i="4"/>
  <c r="D157" i="4"/>
  <c r="F158" i="4"/>
  <c r="D158" i="4"/>
  <c r="D159" i="4"/>
  <c r="D160" i="4"/>
  <c r="D161" i="4"/>
  <c r="D162" i="4"/>
  <c r="F164" i="4"/>
  <c r="D164" i="4" s="1"/>
  <c r="D165" i="4"/>
  <c r="D166" i="4"/>
  <c r="D167" i="4"/>
  <c r="D169" i="4"/>
  <c r="F170" i="4"/>
  <c r="F168" i="4" s="1"/>
  <c r="D168" i="4" s="1"/>
  <c r="D171" i="4"/>
  <c r="D172" i="4"/>
  <c r="D173" i="4"/>
  <c r="F174" i="4"/>
  <c r="D174" i="4" s="1"/>
  <c r="D175" i="4"/>
  <c r="F176" i="4"/>
  <c r="D176" i="4" s="1"/>
  <c r="D177" i="4"/>
  <c r="D178" i="4"/>
  <c r="D179" i="4"/>
  <c r="D180" i="4"/>
  <c r="E11" i="8"/>
  <c r="D11" i="8"/>
  <c r="D12" i="8"/>
  <c r="D14" i="8"/>
  <c r="D15" i="8"/>
  <c r="D16" i="8"/>
  <c r="E19" i="8"/>
  <c r="D19" i="8" s="1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4" i="8"/>
  <c r="D35" i="8"/>
  <c r="D37" i="8"/>
  <c r="E39" i="8"/>
  <c r="E38" i="8"/>
  <c r="D40" i="8"/>
  <c r="D41" i="8"/>
  <c r="E43" i="8"/>
  <c r="D43" i="8" s="1"/>
  <c r="D44" i="8"/>
  <c r="D45" i="8"/>
  <c r="D46" i="8"/>
  <c r="D47" i="8"/>
  <c r="E49" i="8"/>
  <c r="D49" i="8"/>
  <c r="D50" i="8"/>
  <c r="F51" i="8"/>
  <c r="D51" i="8" s="1"/>
  <c r="D52" i="8"/>
  <c r="E53" i="8"/>
  <c r="D53" i="8" s="1"/>
  <c r="D54" i="8"/>
  <c r="F55" i="8"/>
  <c r="D55" i="8" s="1"/>
  <c r="D56" i="8"/>
  <c r="D58" i="8"/>
  <c r="E59" i="8"/>
  <c r="D60" i="8"/>
  <c r="D61" i="8"/>
  <c r="D62" i="8"/>
  <c r="D63" i="8"/>
  <c r="F64" i="8"/>
  <c r="D64" i="8" s="1"/>
  <c r="D65" i="8"/>
  <c r="D66" i="8"/>
  <c r="F68" i="8"/>
  <c r="D68" i="8" s="1"/>
  <c r="D69" i="8"/>
  <c r="E70" i="8"/>
  <c r="D70" i="8" s="1"/>
  <c r="D71" i="8"/>
  <c r="E72" i="8"/>
  <c r="D72" i="8" s="1"/>
  <c r="D73" i="8"/>
  <c r="D74" i="8"/>
  <c r="D75" i="8"/>
  <c r="D76" i="8"/>
  <c r="E77" i="8"/>
  <c r="D77" i="8" s="1"/>
  <c r="D78" i="8"/>
  <c r="D79" i="8"/>
  <c r="D80" i="8"/>
  <c r="E82" i="8"/>
  <c r="D83" i="8"/>
  <c r="D84" i="8"/>
  <c r="D85" i="8"/>
  <c r="D86" i="8"/>
  <c r="D87" i="8"/>
  <c r="D88" i="8"/>
  <c r="D89" i="8"/>
  <c r="D90" i="8"/>
  <c r="D91" i="8"/>
  <c r="D92" i="8"/>
  <c r="D93" i="8"/>
  <c r="D94" i="8"/>
  <c r="E95" i="8"/>
  <c r="D95" i="8" s="1"/>
  <c r="D96" i="8"/>
  <c r="D97" i="8"/>
  <c r="F98" i="8"/>
  <c r="D98" i="8"/>
  <c r="D99" i="8"/>
  <c r="D100" i="8"/>
  <c r="F101" i="8"/>
  <c r="D102" i="8"/>
  <c r="D103" i="8"/>
  <c r="D104" i="8"/>
  <c r="D30" i="4"/>
  <c r="D126" i="4"/>
  <c r="D94" i="4"/>
  <c r="D45" i="10"/>
  <c r="F59" i="10"/>
  <c r="D104" i="4"/>
  <c r="D39" i="8"/>
  <c r="F48" i="8"/>
  <c r="F67" i="8"/>
  <c r="E42" i="8"/>
  <c r="D42" i="8" s="1"/>
  <c r="D109" i="4"/>
  <c r="D13" i="4"/>
  <c r="F9" i="8" l="1"/>
  <c r="E111" i="4"/>
  <c r="E100" i="4"/>
  <c r="D100" i="4" s="1"/>
  <c r="D72" i="4"/>
  <c r="D170" i="4"/>
  <c r="D101" i="8"/>
  <c r="E18" i="8"/>
  <c r="D44" i="10"/>
  <c r="D146" i="4"/>
  <c r="D56" i="10"/>
  <c r="F71" i="10"/>
  <c r="D71" i="10" s="1"/>
  <c r="D137" i="4"/>
  <c r="F136" i="4"/>
  <c r="D136" i="4" s="1"/>
  <c r="D85" i="4"/>
  <c r="E82" i="4"/>
  <c r="E51" i="10"/>
  <c r="E12" i="4"/>
  <c r="D28" i="10"/>
  <c r="F27" i="10"/>
  <c r="F163" i="4"/>
  <c r="D163" i="4" s="1"/>
  <c r="E21" i="4"/>
  <c r="D21" i="4" s="1"/>
  <c r="F10" i="4"/>
  <c r="D38" i="8"/>
  <c r="D59" i="8"/>
  <c r="E57" i="8"/>
  <c r="D57" i="8" s="1"/>
  <c r="D82" i="8"/>
  <c r="E81" i="8"/>
  <c r="D81" i="8" s="1"/>
  <c r="D67" i="8" s="1"/>
  <c r="D18" i="8" l="1"/>
  <c r="E17" i="8"/>
  <c r="E11" i="10"/>
  <c r="F25" i="10" s="1"/>
  <c r="E67" i="8"/>
  <c r="E48" i="8"/>
  <c r="D48" i="8" s="1"/>
  <c r="F70" i="10"/>
  <c r="D70" i="10" s="1"/>
  <c r="E75" i="4"/>
  <c r="D75" i="4" s="1"/>
  <c r="D82" i="4"/>
  <c r="D27" i="10"/>
  <c r="F26" i="10"/>
  <c r="D51" i="10"/>
  <c r="E26" i="10"/>
  <c r="D12" i="4"/>
  <c r="E11" i="4"/>
  <c r="E10" i="4" s="1"/>
  <c r="D10" i="4" s="1"/>
  <c r="D26" i="10" l="1"/>
  <c r="D17" i="8"/>
  <c r="E10" i="8"/>
  <c r="D11" i="4"/>
  <c r="E9" i="8" l="1"/>
  <c r="D11" i="10" s="1"/>
  <c r="E25" i="10" s="1"/>
  <c r="D25" i="10" s="1"/>
  <c r="D10" i="8"/>
  <c r="D9" i="8" s="1"/>
  <c r="C11" i="10" s="1"/>
  <c r="A2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92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<sst xmlns="http://schemas.openxmlformats.org/spreadsheetml/2006/main" count="926" uniqueCount="575">
  <si>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</si>
  <si>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</si>
  <si>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</si>
  <si>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</si>
  <si>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</si>
  <si>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</si>
  <si>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</si>
  <si>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</si>
  <si>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</si>
  <si>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</si>
  <si>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</si>
  <si>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</si>
  <si>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</si>
  <si>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</si>
  <si>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</si>
  <si>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</si>
  <si>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</si>
  <si>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</si>
  <si>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</si>
  <si>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</si>
  <si>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</si>
  <si>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</si>
  <si>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</si>
  <si>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</si>
  <si>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</si>
  <si>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</si>
  <si>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</si>
  <si>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</si>
  <si>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</si>
  <si>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</si>
  <si>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</si>
  <si>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</si>
  <si>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</si>
  <si>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</si>
  <si>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</si>
  <si>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</si>
  <si>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</si>
  <si>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</si>
  <si>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</si>
  <si>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</si>
  <si>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</si>
  <si>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</si>
  <si>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1351</t>
  </si>
  <si>
    <t>1352</t>
  </si>
  <si>
    <t>1361</t>
  </si>
  <si>
    <t>1362</t>
  </si>
  <si>
    <t>1371</t>
  </si>
  <si>
    <t>1381</t>
  </si>
  <si>
    <t>1382</t>
  </si>
  <si>
    <t>4729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</si>
  <si>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</si>
  <si>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</si>
  <si>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</si>
  <si>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</si>
  <si>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</si>
  <si>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</si>
  <si>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</si>
  <si>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</si>
  <si>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</si>
  <si>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</si>
  <si>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</si>
  <si>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</si>
  <si>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</si>
  <si>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</si>
  <si>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</si>
  <si>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</si>
  <si>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</si>
  <si>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</si>
  <si>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</si>
  <si>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>3</t>
  </si>
  <si>
    <t>1145</t>
  </si>
  <si>
    <t>4712</t>
  </si>
  <si>
    <t>8111</t>
  </si>
  <si>
    <t>8121</t>
  </si>
  <si>
    <t>8131</t>
  </si>
  <si>
    <t>8211</t>
  </si>
  <si>
    <t>1220</t>
  </si>
  <si>
    <t>1221</t>
  </si>
  <si>
    <t>8221</t>
  </si>
  <si>
    <t>8222</t>
  </si>
  <si>
    <t>8223</t>
  </si>
  <si>
    <t>8311</t>
  </si>
  <si>
    <t>8411</t>
  </si>
  <si>
    <t>8412</t>
  </si>
  <si>
    <t>8413</t>
  </si>
  <si>
    <t>8414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</si>
  <si>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</si>
  <si>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</si>
  <si>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</si>
  <si>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</si>
  <si>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</si>
  <si>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</si>
  <si>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</si>
  <si>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</si>
  <si>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</si>
  <si>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</si>
  <si>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</si>
  <si>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</si>
  <si>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</si>
  <si>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</si>
  <si>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</si>
  <si>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</si>
  <si>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</si>
  <si>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</si>
  <si>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</si>
  <si>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</si>
  <si>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</si>
  <si>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</si>
  <si>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</si>
  <si>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</si>
  <si>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</si>
  <si>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</si>
  <si>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</si>
  <si>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</si>
  <si>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</si>
  <si>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</si>
  <si>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</si>
  <si>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</si>
  <si>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</si>
  <si>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</si>
  <si>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</si>
  <si>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</si>
  <si>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</si>
  <si>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</si>
  <si>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</si>
  <si>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</si>
  <si>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</si>
  <si>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</si>
  <si>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</si>
  <si>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</si>
  <si>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</si>
  <si>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</si>
  <si>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</si>
  <si>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</si>
  <si>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</si>
  <si>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</si>
  <si>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</si>
  <si>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</si>
  <si>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</si>
  <si>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</si>
  <si>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</si>
  <si>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</si>
  <si>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</si>
  <si>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</si>
  <si>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</si>
  <si>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</si>
  <si>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</si>
  <si>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</si>
  <si>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</si>
  <si>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</si>
  <si>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</si>
  <si>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</si>
  <si>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</si>
  <si>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</si>
  <si>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</si>
  <si>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</si>
  <si>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</si>
  <si>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</si>
  <si>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</si>
  <si>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</si>
  <si>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</si>
  <si>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</si>
  <si>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</si>
  <si>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</si>
  <si>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</si>
  <si>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</si>
  <si>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</si>
  <si>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</si>
  <si>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</si>
  <si>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</si>
  <si>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</si>
  <si>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</si>
  <si>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</si>
  <si>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</si>
  <si>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</si>
  <si>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</si>
  <si>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</si>
  <si>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</si>
  <si>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</si>
  <si>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</si>
  <si>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>1000</t>
  </si>
  <si>
    <t>1100</t>
  </si>
  <si>
    <t xml:space="preserve"> X</t>
  </si>
  <si>
    <t>X</t>
  </si>
  <si>
    <t>1372</t>
  </si>
  <si>
    <t>1343</t>
  </si>
  <si>
    <t>1165</t>
  </si>
  <si>
    <t>1334</t>
  </si>
  <si>
    <t>1341</t>
  </si>
  <si>
    <t>10x100.0</t>
  </si>
  <si>
    <t>330.0x12</t>
  </si>
  <si>
    <t>1146</t>
  </si>
  <si>
    <t>1147</t>
  </si>
  <si>
    <t>5200x200</t>
  </si>
  <si>
    <t>(38+45)*40</t>
  </si>
  <si>
    <t>1148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</si>
  <si>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</si>
  <si>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</si>
  <si>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</si>
  <si>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</si>
  <si>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</si>
  <si>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</si>
  <si>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</si>
  <si>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</si>
  <si>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</si>
  <si>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>վարչական
 մաս</t>
  </si>
  <si>
    <t>ֆոնդային 
մաս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</si>
  <si>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</si>
  <si>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</si>
  <si>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գույքից, այդ թվում`  </t>
  </si>
  <si>
    <t>Գույքահարկ փոխադրամիջոցների համար</t>
  </si>
  <si>
    <t xml:space="preserve">1.3 Ապրանքների օգտագործման կամ գործունեության իրականացման թույլտվության վճարներ, այդ թվում`  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</si>
  <si>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</si>
  <si>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</si>
  <si>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</si>
  <si>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</si>
  <si>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</si>
  <si>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</si>
  <si>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</si>
  <si>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</si>
  <si>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</si>
  <si>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</si>
  <si>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</si>
  <si>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</si>
  <si>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</si>
  <si>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ժգ)Ավտոկայանատեղի համար</t>
  </si>
  <si>
    <t xml:space="preserve">ժդ)Համայնքի տարածքում գտնվող խանութներում, կրպակներում տեխնիկական հեղուկների վաճառքի թույլտվության համար </t>
  </si>
  <si>
    <t>ժե)Համայնքի տարածքում հանրային սննդի կազմակերպման իրացման թույլտվության համար</t>
  </si>
  <si>
    <t xml:space="preserve">1.4 Ապրանքների մատակարարումից և ծառայությունների մատուցումից այլ պարտադիր վճարներ, այդ թվում`  </t>
  </si>
  <si>
    <t xml:space="preserve">Համայնքի բյուջե վճարվող պետական տուրքեր, _x000D_
(տող 1152 + տող 1153 ), այդ թվում`  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</si>
  <si>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</si>
  <si>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</t>
  </si>
  <si>
    <t xml:space="preserve"> 1.5 Այլ հարկային եկամուտներ, _x000D_
(տող 1161 + տող 1165 )  այդ թվում`</t>
  </si>
  <si>
    <t>ա) Եկամտահարկ</t>
  </si>
  <si>
    <t>բ) Շահութահարկ</t>
  </si>
  <si>
    <t>գ) 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</si>
  <si>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</si>
  <si>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2. ՊԱՇՏՈՆԱԿԱՆ ԴՐԱՄԱՇՆՈՐՀՆԵՐ, _x000D_
(տող 1210 + տող 1220 + տող 1230 + տող 1240 + տող 1250 + տող 1260) այդ թվում` </t>
  </si>
  <si>
    <t xml:space="preserve">2.1  Ընթացիկ արտաքին պաշտոնական դրամաշնորհներ` ստացված այլ պետություններից,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</si>
  <si>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</si>
  <si>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2.2 Կապիտալ արտաքին պաշտոնական դրամաշնորհներ` ստացված այլ պետություններից, այդ թվում` 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</si>
  <si>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</si>
  <si>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2.3 Ընթացիկ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</si>
  <si>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</si>
  <si>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2.4 Կապիտալ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</si>
  <si>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</si>
  <si>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</si>
  <si>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դոտացիաներ, (տող 1255 + տող 1256), այդ թվում` 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</si>
  <si>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</si>
  <si>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</si>
  <si>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</si>
  <si>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</si>
  <si>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մակարդակներից, (տող 1261 + տող 1262),_x000D_
այդ թվում` 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</si>
  <si>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</si>
  <si>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</si>
  <si>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 xml:space="preserve">3. ԱՅԼ ԵԿԱՄՈՒՏՆԵՐ,  _x000D_
(տող 1310 + տող 1320 + տող 1330 + տող 1340 + տող 1350 + տող 1360 + տող 1370 + տող 1380+ տող 1390), այդ թվում` _x000D_
</t>
  </si>
  <si>
    <t xml:space="preserve">3.1 Տոկոսներ, այդ թվում`  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</si>
  <si>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</si>
  <si>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3.2 Շահաբաժիններ, այդ թվում`  </t>
  </si>
  <si>
    <t>Բաժնետիրական ընկերություններում համայնքի մասնակցության դիմաց համայնքի բյուջե կատարվող մասհանումներ (շահաբաժիններ)</t>
  </si>
  <si>
    <t xml:space="preserve">3.3 Գույքի վարձակալությունից եկամուտներ, _x000D_
(տող 1331 + տող 1332 + տող 1333 + 1334), այդ թվում`  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</si>
  <si>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</si>
  <si>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</si>
  <si>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</si>
  <si>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</si>
  <si>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մատուցումից, (տող 1341 + տող 1342+ տող 1343), _x000D_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</si>
  <si>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</si>
  <si>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</si>
  <si>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</si>
  <si>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գանձումներ, _x000D_
(տող 1351 + տող 1352), այդ թվում` 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</si>
  <si>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</si>
  <si>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տուգանքներից, _x000D_
(տող 1361 + տող 1362), այդ թվում`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</si>
  <si>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</si>
  <si>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</si>
  <si>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3.7 Ընթացիկ ոչ պաշտոնական դրամաշնորհներ, _x000D_
(տող 1371 + տող 1372), այդ թվում`  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</si>
  <si>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</si>
  <si>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</si>
  <si>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դրամաշնորհներ, այդ թվում`  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</si>
  <si>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</si>
  <si>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</si>
  <si>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եկամուտներ, _x000D_
(տող 1391 + տող 1392 + տող 1393), այդ թվում` 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</si>
  <si>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</si>
  <si>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</si>
  <si>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</si>
  <si>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Տ Ե Ղ Ե Կ Ո Ւ Թ Յ Ո Ւ Ն Ն Ե Ր</t>
  </si>
  <si>
    <t>ԳՈՒՅՔԱՀԱՐԿԻ ԵՎ ՀՈՂԻ ՀԱՐԿԻ, ՀՈՂԵՐԻ ԵՎ ԱՅԼ ԳՈՒՅՔԻ ՎԱՐՁԱԿԱԼՈՒԹՅԱՆ ՎԱՐՁԱՎՃԱՐՆԵՐԻ ԳԾՈՎ ԱՌԱՆՁԻՆ ՑՈՒՑԱՆԻՇՆԵՐԻ ՎԵՐԱԲԵՐՅԱԼ</t>
  </si>
  <si>
    <t>Տողի_x000D_
NN</t>
  </si>
  <si>
    <t>ապառքը _x000D_
տարեսկզբի_x000D_
դրությամբ</t>
  </si>
  <si>
    <t>ապառքը_x000D_
տարեվերջի_x000D_
դրությամբ</t>
  </si>
  <si>
    <t>տվյալ տարվա_x000D_
հաշվարկային գումարը</t>
  </si>
  <si>
    <t>Հողի հարկ համայնքների վարչական տարածքներում գտնվող հողերի համար</t>
  </si>
  <si>
    <t>Հողերի վարձակալության վարձավճար</t>
  </si>
  <si>
    <t>Այլ գույքի վարձակալության վարձավճար</t>
  </si>
  <si>
    <t>2.5 Ընթացիկ ներքին պաշտոնական դրամաշնորհներ` ստացված կառավարման այլ մակարդակներից, _x000D_(տող 1251 + տող 1254 + տող 1257 + տող 1258),_x000D_ որից`</t>
  </si>
  <si>
    <t>(հազար դրամներով)</t>
  </si>
  <si>
    <t>ՀԱՏՎԱԾ 3</t>
  </si>
  <si>
    <t>ՀԱՄԱՅՆՔԻ  ԲՅՈՒՋԵԻ  ԾԱԽՍԵՐԸ`  ԸՍՏ  ԲՅՈՒՋԵՏԱՅԻՆ ԾԱԽՍԵՐԻ ՏՆՏԵՍԱԳԻՏԱԿԱՆ ԴԱՍԱԿԱՐԳՄԱՆ</t>
  </si>
  <si>
    <r>
      <t xml:space="preserve">       </t>
    </r>
    <r>
      <rPr>
        <b/>
        <sz val="12"/>
        <rFont val="GHEA Grapalat"/>
        <family val="3"/>
      </rPr>
      <t xml:space="preserve">          </t>
    </r>
  </si>
  <si>
    <t xml:space="preserve">1.1 ԱՇԽԱՏԱՆՔԻ ՎԱՐՁԱՏՐՈՒԹՅՈՒՆ, _x000D_
(տող4110+տող4120+տող4130), այդ թվում`                                                                     </t>
  </si>
  <si>
    <t xml:space="preserve">ԴՐԱՄՈՎ ՎՃԱՐՎՈՂ ԱՇԽԱՏԱՎԱՐՁԵՐ ԵՎ ՀԱՎԵԼԱՎՃԱՐՆԵՐ,                   (տող4111+տող4112+ տող4114), որից`  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</si>
  <si>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</si>
  <si>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</si>
  <si>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</si>
  <si>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ԲՆԵՂԵՆ ԱՇԽԱՏԱՎԱՐՁԵՐ ԵՎ ՀԱՎԵԼԱՎՃԱՐՆԵՐ, (տող4121), որից` </t>
  </si>
  <si>
    <t xml:space="preserve"> -Բնեղեն աշխատավարձեր և հավելավճարներ</t>
  </si>
  <si>
    <t xml:space="preserve"> -Սոցիալական ապահովության վճարներ</t>
  </si>
  <si>
    <t>1.2 ԾԱՌԱՅՈՒԹՅՈՒՆՆԵՐԻ ԵՎ ԱՊՐԱՆՔՆԵՐԻ ՁԵՌՔ ԲԵՐՈՒՄ,   (տող4210+տող4220+տող4230+տող4240+տող4250+տող4260), այդ թվում`</t>
  </si>
  <si>
    <t xml:space="preserve">ՇԱՐՈՒՆԱԿԱԿԱՆ ԾԱԽՍԵՐ, (տող4211+տող4212+տող4213+տող4214+տող4215+տող4216+տող4217), որից` 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</si>
  <si>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</si>
  <si>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</si>
  <si>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</si>
  <si>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</si>
  <si>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</si>
  <si>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</si>
  <si>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</si>
  <si>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ԾԱԽՍԵՐ, _x000D_
(տող4221+տող4222+տող4223), որից` 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</si>
  <si>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</si>
  <si>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</si>
  <si>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</si>
  <si>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 xml:space="preserve">ՊԱՅՄԱՆԱԳՐԱՅԻՆ ԱՅԼ ԾԱՌԱՅՈՒԹՅՈՒՆՆԵՐԻ ՁԵՌՔ ԲԵՐՈՒՄ, (տող4231+տող4232+տող4233+տող4234+տող4235+տող4236+տող4237+տող4238), որից` 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</si>
  <si>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</si>
  <si>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</si>
  <si>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</si>
  <si>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</si>
  <si>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</si>
  <si>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</si>
  <si>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</si>
  <si>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</si>
  <si>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 xml:space="preserve">ԸՆԹԱՑԻԿ ՆՈՐՈԳՈՒՄ ԵՎ ՊԱՀՊԱՆՈՒՄ, (ծառայություններ և նյութեր) _x000D_
(տող4251+տող4252), որից 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</si>
  <si>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</si>
  <si>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</si>
  <si>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ՆՅՈՒԹԵՐ, (տող4261+տող4262+տող4263+տող4264+տող4265+տող4266+տող4267+տող4268), որից` 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</si>
  <si>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</si>
  <si>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</si>
  <si>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</si>
  <si>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</si>
  <si>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</si>
  <si>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</si>
  <si>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</si>
  <si>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</si>
  <si>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ՏՈԿՈՍԱՎՃԱՐՆԵՐ, _x000D_
(տող4310+տող 4320+տող4330), այդ թվում` </t>
  </si>
  <si>
    <t>ՆԵՐՔԻՆ ՏՈԿՈՍԱՎՃԱՐՆԵՐ,_x000D_
 (տող4311+տող4312),  որից`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</si>
  <si>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</si>
  <si>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</si>
  <si>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ՏՈԿՈՍԱՎՃԱՐՆԵՐ, որից _x000D_
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</si>
  <si>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</si>
  <si>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</si>
  <si>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</si>
  <si>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</si>
  <si>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</si>
  <si>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1.4 ՍՈՒԲՍԻԴԻԱՆԵՐ, _x000D_
(տող4410+տող4420), այդ թվում`  </t>
  </si>
  <si>
    <t xml:space="preserve">ՍՈՒԲՍԻԴԻԱՆԵՐ ՊԵՏԱԿԱՆ (ՀԱՄԱՅՆՔԱՅԻՆ) ԿԱԶՄԱԿԵՐՊՈՒԹՅՈՒՆՆԵՐԻՆ, (տող4411+տող4412), որից` 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</si>
  <si>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</si>
  <si>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</si>
  <si>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ՍՈՒԲՍԻԴԻԱՆԵՐ ՈՉ ՊԵՏԱԿԱՆ (ՈՉ ՀԱՄԱՅՆՔԱՅԻՆ) ԿԱԶՄԱԿԵՐՊՈՒԹՅՈՒՆՆԵՐԻՆ, _x000D_
(տող4421+տող4422), որից` 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</si>
  <si>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</si>
  <si>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</si>
  <si>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1.5 ԴՐԱՄԱՇՆՈՐՀՆԵՐ, (տող4510+տող4520+տող4530+տող4540), այդ թվում` </t>
  </si>
  <si>
    <t xml:space="preserve">ԴՐԱՄԱՇՆՈՐՀՆԵՐ ՕՏԱՐԵՐԿՐՅԱ ԿԱՌԱՎԱՐՈՒԹՅՈՒՆՆԵՐԻՆ,_x000D_
(տող4511+տող4512), որից` 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</si>
  <si>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</si>
  <si>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</si>
  <si>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 xml:space="preserve">ԴՐԱՄԱՇՆՈՐՀՆԵՐ ՄԻՋԱԶԳԱՅԻՆ ԿԱԶՄԱԿԵՐՊՈՒԹՅՈՒՆՆԵՐԻՆ, (տող4521+տող4522), որից`  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</si>
  <si>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</si>
  <si>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</si>
  <si>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ԸՆԹԱՑԻԿ ԴՐԱՄԱՇՆՈՐՀՆԵՐ ՊԵՏԱԿԱՆ ՀԱՏՎԱԾԻ ԱՅԼ ՄԱԿԱՐԴԱԿՆԵՐԻՆ, (տող4531+տող4532+տող4533), որից`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</si>
  <si>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</si>
  <si>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</si>
  <si>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մարմիններին, _x000D_
(տող  4535+տող 4536), որից`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</si>
  <si>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</si>
  <si>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</si>
  <si>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</si>
  <si>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</si>
  <si>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t xml:space="preserve">ԿԱՊԻՏԱԼ ԴՐԱՄԱՇՆՈՐՀՆԵՐ ՊԵՏԱԿԱՆ ՀԱՏՎԱԾԻ ԱՅԼ ՄԱԿԱՐԴԱԿՆԵՐԻՆ, (տող4541+տող4542+տող4543), որից` </t>
  </si>
  <si>
    <t xml:space="preserve"> -Կապիտալ դրամաշնորհներ պետական և համայնքների ոչ առևտրային կազմակերպություններին</t>
  </si>
  <si>
    <t xml:space="preserve"> -Այլ կապիտալ դրամաշնորհներ,               (տող 4544+տող 4547 +տող 4548), այդ թվում`</t>
  </si>
  <si>
    <t xml:space="preserve"> - տեղական ինքնակառավրման մարմիններին,    (տող  4545+տող 4546), որից` </t>
  </si>
  <si>
    <t xml:space="preserve">ՀՀ այլ համայնքներին </t>
  </si>
  <si>
    <t>1.6 ՍՈՑԻԱԼԱԿԱՆ ՆՊԱՍՏՆԵՐ ԵՎ ԿԵՆՍԱԹՈՇԱԿՆԵՐ, _x000D_
(տող4610+տող4630+տող4640), այդ թվում`</t>
  </si>
  <si>
    <t>ՍՈՑԻԱԼԱԿԱՆ ԱՊԱՀՈՎՈՒԹՅԱՆ ՆՊԱՍՏՆԵՐ, այդ թվում`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</si>
  <si>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</si>
  <si>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</si>
  <si>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(ԲՅՈՒՋԵԻՑ), _x000D_
 (տող4631+տող4632+տող4633+տող4634), որից`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</si>
  <si>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</si>
  <si>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</si>
  <si>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</si>
  <si>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</si>
  <si>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-Կենսաթոշակներ</t>
  </si>
  <si>
    <t xml:space="preserve">1.7 ԱՅԼ ԾԱԽՍԵՐ, (տող4710+տող4720+տող4730+տող4740+տող4750+տող4760+տող4770), այդ թվում` </t>
  </si>
  <si>
    <t xml:space="preserve">ՆՎԻՐԱՏՎՈՒԹՅՈՒՆՆԵՐ ՈՉ ԿԱՌԱՎԱՐԱԿԱՆ (ՀԱՍԱՐԱԿԱԿԱՆ) ԿԱԶՄԱԿԵՐՊՈՒԹՅՈՒՆՆԵՐԻՆ, _x000D_
(տող4711+տող4712), որից` 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</si>
  <si>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</si>
  <si>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</si>
  <si>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ՆԿԱՏՄԱՄԲ,  (տող4721+տող4722+տող4723+տող4724), որից`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</si>
  <si>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</si>
  <si>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</si>
  <si>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</si>
  <si>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</si>
  <si>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</si>
  <si>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</si>
  <si>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</si>
  <si>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</si>
  <si>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</si>
  <si>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</si>
  <si>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</si>
  <si>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 xml:space="preserve">Բ. ՈՉ ՖԻՆԱՆՍԱԿԱՆ ԱԿՏԻՎՆԵՐԻ ԳԾՈՎ ԾԱԽՍԵՐ,                     (տող5100+տող5200+տող5300+տող5400), այդ թվում` </t>
  </si>
  <si>
    <t>1.1. ՀԻՄՆԱԿԱՆ ՄԻՋՈՑՆԵՐ, _x000D_
(տող5110+տող5120+տող5130), այդ թվում`</t>
  </si>
  <si>
    <t xml:space="preserve">ՇԵՆՔԵՐ ԵՎ ՇԻՆՈՒԹՅՈՒՆՆԵՐ,             (տող5111+տող5112+տող5113), որից` 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</si>
  <si>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</si>
  <si>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</si>
  <si>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</si>
  <si>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ՄԵՔԵՆԱՆԵՐ ԵՎ ՍԱՐՔԱՎՈՐՈՒՄՆԵՐ,       (տող5121+ տող5122+տող5123), որից`  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</si>
  <si>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</si>
  <si>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</si>
  <si>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</si>
  <si>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ՄԻՋՈՑՆԵՐ, _x000D_
(տող 5131+տող 5132+տող 5133+ տող5134), որից`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</si>
  <si>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</si>
  <si>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</si>
  <si>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</si>
  <si>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</si>
  <si>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</si>
  <si>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</si>
  <si>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</si>
  <si>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</si>
  <si>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ԱԿՏԻՎՆԵՐ, _x000D_
(տող 5311), այդ թվում`</t>
  </si>
  <si>
    <t xml:space="preserve"> -Բարձրարժեք ակտիվներ</t>
  </si>
  <si>
    <t xml:space="preserve">1.4 ՉԱՐՏԱԴՐՎԱԾ ԱԿՏԻՎՆԵՐ,             (տող5411+տող 5421+տող 5431+տող5441),  այդ թվում` 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</si>
  <si>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</si>
  <si>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</si>
  <si>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</si>
  <si>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</si>
  <si>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</si>
  <si>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</si>
  <si>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</si>
  <si>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 xml:space="preserve"> ՌԱԶՄԱՎԱՐԱԿԱՆ ՀԱՄԱՅՆՔԱՅԻՆ ՊԱՇԱՐՆԵՐԻ ԻՐԱՑՈՒՄԻՑ ՄՈՒՏՔԵՐ</t>
  </si>
  <si>
    <t xml:space="preserve">ԱՅԼ ՊԱՇԱՐՆԵՐԻ ԻՐԱՑՈՒՄԻՑ ՄՈՒՏՔԵՐ, _x000D_
(տող6221+տող6222+տող6223), որից` 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</si>
  <si>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</si>
  <si>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</si>
  <si>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</si>
  <si>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</si>
  <si>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</si>
  <si>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</si>
  <si>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</si>
  <si>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</si>
  <si>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Տողի NN </t>
  </si>
  <si>
    <t xml:space="preserve">ՓԱՍՏԱՑԻ ՍՈՑԻԱԼԱԿԱՆ ԱՊԱՀՈՎՈՒԹՅԱՆ ՎՃԱՐՆԵՐ,_x000D_ (տող4131),  որից` </t>
  </si>
  <si>
    <t xml:space="preserve"> ԱՅԼ ՄԱՍՆԱԳԻՏԱԿԱՆ ԾԱՌԱՅՈՒԹՅՈՒՆՆԵՐԻ ՁԵՌՔ ԲԵՐՈՒՄ,   _x000D_(տող 4241), որից`</t>
  </si>
  <si>
    <t xml:space="preserve"> - Այլ ընթացիկ դրամաշնորհներ,   (տող 4534+տող 4537 +տող 4538),  այդ թվում`</t>
  </si>
  <si>
    <t xml:space="preserve">ԿԱՌԱՎԱՐՄԱՆ ՄԱՐՄԻՆՆԵՐԻ ԳՈՐԾՈՒՆԵՈՒԹՅԱՆ ՀԵՏԵՎԱՆՔՈՎ ԱՌԱՋԱՑԱԾ ՎՆԱՍՆԵՐԻ ԿԱՄ ՎՆԱՍՎԱԾՔՆԵՐԻ  ՎԵՐԱԿԱՆԳՆՈՒՄ, _x000D_(տող4751), որից` </t>
  </si>
  <si>
    <t xml:space="preserve">ՓՈԽԱՌՈՒԹՅՈՒՆՆԵՐԻ ՀԵՏ ԿԱՊՎԱԾ ՎՃԱՐՆԵՐ, _x000D_(տող4331+տող4332+տող4333), որից`  </t>
  </si>
  <si>
    <t xml:space="preserve"> -Կապիտալ դրամաշնորհներ պետական և համայնքների առևտրային կազմակերպություններին</t>
  </si>
  <si>
    <t xml:space="preserve"> ԿԵՆՍԱԹՈՇԱԿՆԵՐ, _x000D_(տող4641), որից`  </t>
  </si>
  <si>
    <t xml:space="preserve">ԴԱՏԱՐԱՆՆԵՐԻ ԿՈՂՄԻՑ ՆՇԱՆԱԿՎԱԾ ՏՈՒՅԺԵՐ ԵՎ ՏՈՒԳԱՆՔՆԵՐ, _x000D_(տող4731), որից` </t>
  </si>
  <si>
    <t xml:space="preserve"> ԲՆԱԿԱՆ ԱՂԵՏՆԵՐԻՑ ԿԱՄ ԱՅԼ ԲՆԱԿԱՆ ՊԱՏՃԱՌՆԵՐՈՎ ԱՌԱՋԱՑԱԾ ՎՆԱՍՆԵՐԻ ԿԱՄ ՎՆԱՍՎԱԾՔՆԵՐԻ ՎԵՐԱԿԱՆԳՆՈՒՄ, (տող4741+տող4742),  որից` </t>
  </si>
  <si>
    <t xml:space="preserve"> ԱՅԼ ԾԱԽՍԵՐ, _x000D_ (տող4761), որից`</t>
  </si>
  <si>
    <t xml:space="preserve">ՊԱՀՈՒՍՏԱՅԻՆ ՄԻՋՈՑՆԵՐ, _x000D_(տող4771), որից` </t>
  </si>
  <si>
    <t xml:space="preserve">1.2 ՊԱՇԱՐՆԵՐ, տող5211+տող5221+տող5231+ տող5241),_x000D_  այդ թվում` 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</si>
  <si>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</si>
  <si>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</si>
  <si>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</si>
  <si>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</si>
  <si>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t xml:space="preserve"> NN</t>
  </si>
  <si>
    <r>
      <t xml:space="preserve">               ԸՆԴԱՄԵՆԸ  ԵԿԱՄՈՒՏՆԵՐ,                </t>
    </r>
    <r>
      <rPr>
        <b/>
        <sz val="9"/>
        <rFont val="GHEA Grapalat"/>
        <family val="3"/>
      </rPr>
      <t>(տող 1100 + տող 1200+տող 1300) այդ թվում`</t>
    </r>
  </si>
  <si>
    <t xml:space="preserve">1. ՀԱՐԿԵՐ ԵՎ ՏՈՒՐՔԵՐ, _x000D_
(տող 1110 + տող 1120 + տող 1130 + տող 1150 + տող 1160) այդ թվում`  </t>
  </si>
  <si>
    <t>Տեղական տուրքեր,   _x000D_
(տող 1132 + տող 1135 + տող 1136 + տող 1137 + տող 1138 + տող 1139 + տող 1140 + տող 1141 + տող 1142 + տող 1143 + տող 1144+տող 1145+տող 1146+տող 1147), այդ թվում`</t>
  </si>
  <si>
    <t>1.1 Գույքային հարկեր անշարժ գույքից,   (տող 1111+ տող 1112), այդ թվում`</t>
  </si>
  <si>
    <t xml:space="preserve">ա) Համայնքի տարածքում նոր շենքերի, շինությունների (ներառյալ ոչ հիմնական)  շինարարություն (տեղադրման) թույլտվության համար, _x000D_
(տող 1133 + տող 1334), որից` </t>
  </si>
  <si>
    <t xml:space="preserve">Օրենքով պետական բյուջե ամրագրվող հարկերից և այլ պարտադիր վճարներից  մասհանումներ համայնքների բյուջեներ, (տող 1162 + տող 1163 + տող 1164), _x000D_որից` </t>
  </si>
  <si>
    <r>
      <t xml:space="preserve">ԸՆԴԱՄԵՆԸ ԾԱԽՍԵՐ,_x000D_
</t>
    </r>
    <r>
      <rPr>
        <b/>
        <sz val="10"/>
        <rFont val="GHEA Grapalat"/>
        <family val="3"/>
      </rPr>
      <t xml:space="preserve">(տող4050+տող5000+տող 6000),  այդ թվում` </t>
    </r>
  </si>
  <si>
    <t xml:space="preserve">Ա. ԸՆԹԱՑԻԿ  ԾԱԽՍԵՐ, (տող4100+տող4200+տող4300+տող4400+տող4500+ տող4600+տող4700) ,  այդ թվում`                                                                                                                       </t>
  </si>
  <si>
    <r>
      <t xml:space="preserve"> Գ. ՈՉ ՖԻՆԱՆՍԱԿԱՆ ԱԿՏԻՎՆԵՐԻ ԻՐԱՑՈՒՄԻՑ ՄՈՒՏՔԵՐ,  </t>
    </r>
    <r>
      <rPr>
        <b/>
        <sz val="10"/>
        <rFont val="GHEA Grapalat"/>
        <family val="3"/>
      </rPr>
      <t>(տող6100+տող6200+տող6300+տող6400),_x000D_ այդ թվում`</t>
    </r>
  </si>
  <si>
    <r>
      <t xml:space="preserve">ՀԻՄՆԱԿԱՆ ՄԻՋՈՑՆԵՐԻ ԻՐԱՑՈՒՄԻՑ ՄՈՒՏՔԵՐ, </t>
    </r>
    <r>
      <rPr>
        <b/>
        <sz val="10"/>
        <rFont val="GHEA Grapalat"/>
        <family val="3"/>
      </rPr>
      <t xml:space="preserve">(տող6110+տող6120+տող6130),_x000D_  այդ թվում`  </t>
    </r>
  </si>
  <si>
    <r>
      <t xml:space="preserve">ՊԱՇԱՐՆԵՐԻ ԻՐԱՑՈՒՄԻՑ ՄՈՒՏՔԵՐ, _x000D_
</t>
    </r>
    <r>
      <rPr>
        <b/>
        <sz val="10"/>
        <rFont val="GHEA Grapalat"/>
        <family val="3"/>
      </rPr>
      <t>(տող6210+տող6220), այդ թվում`</t>
    </r>
  </si>
  <si>
    <r>
      <t xml:space="preserve">ԲԱՐՁՐԱՐԺԵՔ ԱԿՏԻՎՆԵՐԻ ԻՐԱՑՈՒՄԻՑ ՄՈՒՏՔԵՐ,  _x000D_
</t>
    </r>
    <r>
      <rPr>
        <b/>
        <sz val="10"/>
        <rFont val="GHEA Grapalat"/>
        <family val="3"/>
      </rPr>
      <t>(տող 6310), այդ թվում`</t>
    </r>
  </si>
  <si>
    <r>
      <t xml:space="preserve">ՉԱՐՏԱԴՐՎԱԾ ԱԿՏԻՎՆԵՐԻ ԻՐԱՑՈՒՄԻՑ ՄՈՒՏՔԵՐ, </t>
    </r>
    <r>
      <rPr>
        <b/>
        <sz val="10"/>
        <rFont val="GHEA Grapalat"/>
        <family val="3"/>
      </rPr>
      <t xml:space="preserve">(տող6410+տող 6420+տող6430+ տող6440), _x000D_այդ թվում` </t>
    </r>
  </si>
  <si>
    <t>1149</t>
  </si>
  <si>
    <t>ժզ)Հայաստանի Հանրապետության համայնքների անվանումները ֆիրմային անվանումներում օգտագործելու թույլտվության համար</t>
  </si>
  <si>
    <t>ժէ)Այլ տեղական տուրքեր</t>
  </si>
  <si>
    <t>1150</t>
  </si>
  <si>
    <t>Տեղական վճարներ, որից՝</t>
  </si>
  <si>
    <t>Աղբահանության վճար</t>
  </si>
  <si>
    <t>Շինարարության ավարտի փաստագրման վճար</t>
  </si>
  <si>
    <t>Աճուրդի մասնակցության վճար</t>
  </si>
  <si>
    <t>Ջրի օգտագործման վճար</t>
  </si>
  <si>
    <t>Ջրվեժի մակական երաժշտական դպրոց  ՀՈԱԿ-ի ծառայությունների  վճար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</si>
  <si>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</si>
  <si>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1113</t>
  </si>
  <si>
    <t>Համայնքի բյուջե մուտքագրվող անշարժ գույքի հարկ</t>
  </si>
  <si>
    <t>Անշարժ գույքի հարկ</t>
  </si>
  <si>
    <t>Համայնքի արխիվից փաստաթղթերի պատճեններ տրամադրելու համար</t>
  </si>
  <si>
    <t>Հավելված 4
ՀՀ Կոտայքի մարզի Ջրվեժ համայնքի
ավագանու 2022 թվականի 
հուլիսի  11-ի N   -Ն որոշման</t>
  </si>
  <si>
    <t>»</t>
  </si>
  <si>
    <t>Համայնքների ՆՈՒՀ ՀՈԱԿ- ի ծառայությունների վճար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</si>
  <si>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</si>
  <si>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</si>
  <si>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</si>
  <si>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</si>
  <si>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</si>
  <si>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</si>
  <si>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</si>
  <si>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</si>
  <si>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</si>
  <si>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>Ֆոնդային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</si>
  <si>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</si>
  <si>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</si>
  <si>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</si>
  <si>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</si>
  <si>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</si>
  <si>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</si>
  <si>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</si>
  <si>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</si>
  <si>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</si>
  <si>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</si>
  <si>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</si>
  <si>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</si>
  <si>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</si>
  <si>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</si>
  <si>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</si>
  <si>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</si>
  <si>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</si>
  <si>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</si>
  <si>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</si>
  <si>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</si>
  <si>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</si>
  <si>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</si>
  <si>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</si>
  <si>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</si>
  <si>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</si>
  <si>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</si>
  <si>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</si>
  <si>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</si>
  <si>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</si>
  <si>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</si>
  <si>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</si>
  <si>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</si>
  <si>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</si>
  <si>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</si>
  <si>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</si>
  <si>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</si>
  <si>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</si>
  <si>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</si>
  <si>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</si>
  <si>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</si>
  <si>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</si>
  <si>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</si>
  <si>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</si>
  <si>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</si>
  <si>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</si>
  <si>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</si>
  <si>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</si>
  <si>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</si>
  <si>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</si>
  <si>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</si>
  <si>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</si>
  <si>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</si>
  <si>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</si>
  <si>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</si>
  <si>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</si>
  <si>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</si>
  <si>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</si>
  <si>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</si>
  <si>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</si>
  <si>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</si>
  <si>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</si>
  <si>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</si>
  <si>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</si>
  <si>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</si>
  <si>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</si>
  <si>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 xml:space="preserve"> -Տեղեկատվական ծառայություններ</t>
  </si>
  <si>
    <t>54,951.2.4</t>
  </si>
  <si>
    <t>Հավելված 1
ՀՀ Կոտայքի մարզի Ջրվեժ համայնքի
ավագանու 2024 թվականի 
ապրիլի 12-ի N 37-Ն որոշման</t>
  </si>
  <si>
    <t>«Հավելված 1
ՀՀ Կոտայքի մարզի Ջրվեժ համայնքի
ավագանու 2024 թվականի 
հունվարի 10-ի N 5-Ն որոշման</t>
  </si>
  <si>
    <t>Հավելված 4
ՀՀ Կոտայքի մարզի Ջրվեժ համայնքի
ավագանու 2024 թվականի 
ապրիլի 12-ի N 37-Ն որոշման</t>
  </si>
  <si>
    <t>«Հավելված 4
ՀՀ Կոտայքի մարզի Ջրվեժ համայնքի
ավագանու 2024 թվականի 
հունվարի 10-ի N 5-Ն որոշման</t>
  </si>
  <si>
    <t>Հավելված 5
ՀՀ Կոտայքի մարզի Ջրվեժ համայնքի
ավագանու 2024 թվականի 
ապրիլի 12-ի N 37-Ն որոշման</t>
  </si>
  <si>
    <t>«Հավելված 5
ՀՀ Կոտայքի մարզի Ջրվեժ համայնքի
ավագանու 2024 թվականի 
հունվարի 10-ի N 5-Ն որոշման</t>
  </si>
  <si>
    <t>Հավելված 3
ՀՀ Կոտայքի մարզի Ջրվեժ համայնքի
ավագանու 2024 թվականի 
հունվարի 10-ի N 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</si>
</sst>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0.0"/>
    <numFmt numFmtId="167" formatCode="#,##0.0"/>
    <numFmt numFmtId="168" formatCode="#,##0.000"/>
  </numFmts>
  <fonts count="29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b/>
      <i/>
      <sz val="9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5" fillId="0" borderId="0" xfId="0" applyFont="1"/>
    <xf numFmtId="0" fontId="6" fillId="0" borderId="0" xfId="0" applyFont="1"/>
    <xf numFmtId="0" fontId="14" fillId="0" borderId="1" xfId="0" applyFont="1" applyBorder="1" applyAlignment="1">
      <alignment horizontal="center"/>
    </xf>
    <xf numFmtId="167" fontId="5" fillId="0" borderId="1" xfId="0" applyNumberFormat="1" applyFont="1" applyBorder="1" applyAlignment="1">
      <alignment horizontal="right"/>
    </xf>
    <xf numFmtId="166" fontId="5" fillId="0" borderId="0" xfId="0" applyNumberFormat="1" applyFont="1"/>
    <xf numFmtId="0" fontId="1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center"/>
    </xf>
    <xf numFmtId="0" fontId="11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7" fontId="5" fillId="0" borderId="1" xfId="0" applyNumberFormat="1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49" fontId="11" fillId="0" borderId="1" xfId="0" applyNumberFormat="1" applyFont="1" applyBorder="1" applyAlignment="1">
      <alignment vertical="top" wrapText="1"/>
    </xf>
    <xf numFmtId="167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8" fillId="0" borderId="0" xfId="0" applyFont="1"/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8" fillId="0" borderId="1" xfId="0" applyNumberFormat="1" applyFont="1" applyBorder="1" applyAlignment="1">
      <alignment vertical="top" wrapText="1"/>
    </xf>
    <xf numFmtId="49" fontId="20" fillId="0" borderId="1" xfId="0" applyNumberFormat="1" applyFont="1" applyBorder="1" applyAlignment="1">
      <alignment vertical="top" wrapText="1"/>
    </xf>
    <xf numFmtId="167" fontId="5" fillId="0" borderId="1" xfId="0" applyNumberFormat="1" applyFont="1" applyBorder="1"/>
    <xf numFmtId="0" fontId="6" fillId="0" borderId="0" xfId="0" applyFont="1" applyAlignment="1">
      <alignment horizontal="center" vertical="center"/>
    </xf>
    <xf numFmtId="166" fontId="6" fillId="0" borderId="0" xfId="0" applyNumberFormat="1" applyFont="1"/>
    <xf numFmtId="166" fontId="7" fillId="0" borderId="0" xfId="0" applyNumberFormat="1" applyFont="1"/>
    <xf numFmtId="166" fontId="5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 readingOrder="1"/>
    </xf>
    <xf numFmtId="49" fontId="7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6" fontId="21" fillId="0" borderId="0" xfId="0" applyNumberFormat="1" applyFont="1"/>
    <xf numFmtId="0" fontId="11" fillId="0" borderId="1" xfId="0" applyFont="1" applyBorder="1" applyAlignment="1">
      <alignment horizontal="center"/>
    </xf>
    <xf numFmtId="49" fontId="22" fillId="0" borderId="1" xfId="0" applyNumberFormat="1" applyFont="1" applyBorder="1" applyAlignment="1">
      <alignment vertical="top" wrapText="1"/>
    </xf>
    <xf numFmtId="49" fontId="23" fillId="0" borderId="1" xfId="0" applyNumberFormat="1" applyFont="1" applyBorder="1" applyAlignment="1">
      <alignment vertical="top" wrapText="1"/>
    </xf>
    <xf numFmtId="49" fontId="13" fillId="0" borderId="1" xfId="0" applyNumberFormat="1" applyFont="1" applyBorder="1" applyAlignment="1">
      <alignment vertical="top" wrapText="1"/>
    </xf>
    <xf numFmtId="49" fontId="24" fillId="0" borderId="1" xfId="0" applyNumberFormat="1" applyFont="1" applyBorder="1" applyAlignment="1">
      <alignment vertical="top" wrapText="1"/>
    </xf>
    <xf numFmtId="0" fontId="20" fillId="0" borderId="1" xfId="0" applyFont="1" applyBorder="1" applyAlignment="1">
      <alignment horizontal="center" vertical="center" wrapText="1"/>
    </xf>
    <xf numFmtId="49" fontId="23" fillId="0" borderId="0" xfId="0" applyNumberFormat="1" applyFont="1" applyAlignment="1">
      <alignment vertical="top" wrapText="1"/>
    </xf>
    <xf numFmtId="49" fontId="20" fillId="0" borderId="0" xfId="0" applyNumberFormat="1" applyFont="1" applyAlignment="1">
      <alignment horizontal="center" vertical="center" wrapText="1"/>
    </xf>
    <xf numFmtId="167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center"/>
    </xf>
    <xf numFmtId="49" fontId="27" fillId="0" borderId="1" xfId="0" applyNumberFormat="1" applyFont="1" applyBorder="1" applyAlignment="1">
      <alignment vertical="top" wrapText="1"/>
    </xf>
    <xf numFmtId="49" fontId="25" fillId="0" borderId="1" xfId="0" applyNumberFormat="1" applyFont="1" applyBorder="1" applyAlignment="1">
      <alignment horizontal="center" vertical="top" wrapText="1"/>
    </xf>
    <xf numFmtId="167" fontId="5" fillId="0" borderId="1" xfId="0" applyNumberFormat="1" applyFont="1" applyBorder="1" applyAlignment="1">
      <alignment horizontal="center" vertical="center"/>
    </xf>
    <xf numFmtId="9" fontId="5" fillId="0" borderId="0" xfId="1" applyFont="1" applyFill="1"/>
    <xf numFmtId="49" fontId="20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top" wrapText="1"/>
    </xf>
    <xf numFmtId="49" fontId="26" fillId="0" borderId="1" xfId="0" applyNumberFormat="1" applyFont="1" applyBorder="1" applyAlignment="1">
      <alignment horizontal="center" vertical="top" wrapText="1"/>
    </xf>
    <xf numFmtId="0" fontId="19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49" fontId="26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14" fillId="0" borderId="0" xfId="0" applyFont="1" applyAlignment="1">
      <alignment vertical="center"/>
    </xf>
    <xf numFmtId="166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6" fontId="7" fillId="0" borderId="0" xfId="0" applyNumberFormat="1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7" fontId="5" fillId="0" borderId="0" xfId="0" applyNumberFormat="1" applyFont="1"/>
    <xf numFmtId="0" fontId="6" fillId="0" borderId="1" xfId="0" applyFont="1" applyBorder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wrapText="1"/>
    </xf>
    <xf numFmtId="4" fontId="5" fillId="0" borderId="0" xfId="0" applyNumberFormat="1" applyFont="1"/>
    <xf numFmtId="0" fontId="10" fillId="0" borderId="0" xfId="0" applyFont="1"/>
    <xf numFmtId="0" fontId="13" fillId="0" borderId="1" xfId="0" applyFont="1" applyBorder="1"/>
    <xf numFmtId="49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4" fontId="5" fillId="0" borderId="1" xfId="0" applyNumberFormat="1" applyFont="1" applyBorder="1"/>
    <xf numFmtId="166" fontId="13" fillId="0" borderId="0" xfId="0" applyNumberFormat="1" applyFont="1" applyAlignment="1">
      <alignment wrapText="1"/>
    </xf>
    <xf numFmtId="4" fontId="13" fillId="0" borderId="0" xfId="0" applyNumberFormat="1" applyFont="1"/>
    <xf numFmtId="166" fontId="5" fillId="0" borderId="0" xfId="0" applyNumberFormat="1" applyFont="1" applyAlignment="1">
      <alignment wrapText="1"/>
    </xf>
    <xf numFmtId="0" fontId="18" fillId="0" borderId="1" xfId="0" applyFont="1" applyBorder="1" applyAlignment="1">
      <alignment vertical="top" wrapText="1"/>
    </xf>
    <xf numFmtId="166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vertical="top"/>
    </xf>
    <xf numFmtId="49" fontId="23" fillId="0" borderId="1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/>
    <xf numFmtId="0" fontId="21" fillId="0" borderId="0" xfId="0" applyFont="1" applyAlignment="1">
      <alignment wrapText="1"/>
    </xf>
    <xf numFmtId="0" fontId="21" fillId="0" borderId="0" xfId="0" applyFont="1"/>
    <xf numFmtId="0" fontId="21" fillId="0" borderId="1" xfId="0" applyFont="1" applyBorder="1" applyAlignment="1">
      <alignment vertical="center" wrapText="1"/>
    </xf>
    <xf numFmtId="166" fontId="21" fillId="0" borderId="1" xfId="0" applyNumberFormat="1" applyFont="1" applyBorder="1" applyAlignment="1">
      <alignment horizontal="right"/>
    </xf>
    <xf numFmtId="0" fontId="27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167" fontId="21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wrapText="1"/>
    </xf>
    <xf numFmtId="167" fontId="13" fillId="0" borderId="1" xfId="0" applyNumberFormat="1" applyFont="1" applyBorder="1" applyAlignment="1">
      <alignment horizontal="right" vertical="center" wrapText="1"/>
    </xf>
    <xf numFmtId="3" fontId="5" fillId="0" borderId="0" xfId="0" applyNumberFormat="1" applyFont="1"/>
    <xf numFmtId="0" fontId="6" fillId="0" borderId="1" xfId="0" applyFont="1" applyBorder="1" applyAlignment="1">
      <alignment vertical="center" wrapText="1"/>
    </xf>
    <xf numFmtId="167" fontId="5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8" fillId="0" borderId="0" xfId="0" applyNumberFormat="1" applyFont="1"/>
    <xf numFmtId="3" fontId="5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7" fontId="13" fillId="0" borderId="0" xfId="0" applyNumberFormat="1" applyFont="1" applyAlignment="1">
      <alignment vertical="center"/>
    </xf>
    <xf numFmtId="167" fontId="13" fillId="0" borderId="1" xfId="0" applyNumberFormat="1" applyFont="1" applyBorder="1" applyAlignment="1">
      <alignment horizontal="center"/>
    </xf>
    <xf numFmtId="3" fontId="7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7" xfId="0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G178"/>
  <sheetViews>
    <sheetView showGridLines="0" topLeftCell="A93" zoomScaleNormal="95" zoomScalePageLayoutView="95" workbookViewId="0">
      <selection activeCell="T3" sqref="T3"/>
    </sheetView>
  </sheetViews>
  <sheetFormatPr defaultRowHeight="13.5" outlineLevelCol="1" x14ac:dyDescent="0.2"/>
  <cols>
    <col min="1" max="1" width="6.140625" style="29" customWidth="1"/>
    <col min="2" max="2" width="48.140625" style="27" customWidth="1"/>
    <col min="3" max="3" width="9.85546875" style="29" customWidth="1" outlineLevel="1"/>
    <col min="4" max="4" width="10.7109375" style="24" customWidth="1"/>
    <col min="5" max="5" width="10.85546875" style="29" customWidth="1"/>
    <col min="6" max="6" width="9.42578125" style="29" customWidth="1"/>
    <col min="7" max="7" width="0" style="24" hidden="1" customWidth="1"/>
    <col min="8" max="8" width="9.7109375" style="24" hidden="1" customWidth="1"/>
    <col min="9" max="16" width="0" style="24" hidden="1" customWidth="1"/>
    <col min="17" max="17" width="9.140625" style="24"/>
    <col min="18" max="18" width="9.5703125" style="152" bestFit="1" customWidth="1"/>
    <col min="19" max="19" width="9.140625" style="24"/>
    <col min="20" max="20" width="11.7109375" style="24" customWidth="1"/>
    <col min="21" max="22" width="9.140625" style="24"/>
    <col min="23" max="23" width="10.28515625" style="24" bestFit="1" customWidth="1"/>
    <col min="24" max="24" width="9.140625" style="24"/>
    <col min="25" max="25" width="15.85546875" style="24" customWidth="1"/>
    <col min="26" max="16384" width="9.140625" style="24"/>
  </cols>
  <sheetData>
    <row r="1" spans="1:33" s="22" customFormat="1" ht="66.75" customHeight="1" x14ac:dyDescent="0.35">
      <c r="B1" s="108"/>
      <c r="C1" s="170" t="s">
        <v>568</v>
      </c>
      <c r="D1" s="170"/>
      <c r="E1" s="170"/>
      <c r="F1" s="170"/>
      <c r="G1" s="108"/>
      <c r="H1" s="108"/>
      <c r="I1" s="170" t="s">
        <v>488</v>
      </c>
      <c r="J1" s="171"/>
      <c r="K1" s="171"/>
      <c r="L1" s="1"/>
      <c r="M1" s="1"/>
      <c r="N1" s="1"/>
      <c r="O1" s="1"/>
      <c r="P1" s="21"/>
      <c r="R1" s="162"/>
      <c r="AG1" s="18"/>
    </row>
    <row r="2" spans="1:33" s="22" customFormat="1" ht="80.25" customHeight="1" x14ac:dyDescent="0.35">
      <c r="B2" s="108"/>
      <c r="C2" s="170" t="s">
        <v>569</v>
      </c>
      <c r="D2" s="170"/>
      <c r="E2" s="170"/>
      <c r="F2" s="170"/>
      <c r="G2" s="108"/>
      <c r="H2" s="108"/>
      <c r="I2" s="170" t="s">
        <v>488</v>
      </c>
      <c r="J2" s="171"/>
      <c r="K2" s="171"/>
      <c r="L2" s="1"/>
      <c r="M2" s="1"/>
      <c r="N2" s="1"/>
      <c r="O2" s="1"/>
      <c r="P2" s="21"/>
      <c r="R2" s="162"/>
      <c r="AG2" s="18"/>
    </row>
    <row r="3" spans="1:33" s="22" customFormat="1" ht="17.25" customHeight="1" x14ac:dyDescent="0.35">
      <c r="B3" s="108"/>
      <c r="C3" s="108"/>
      <c r="D3" s="28"/>
      <c r="E3" s="151"/>
      <c r="F3" s="151"/>
      <c r="G3" s="108"/>
      <c r="H3" s="108"/>
      <c r="I3" s="28"/>
      <c r="J3" s="151"/>
      <c r="K3" s="151"/>
      <c r="L3" s="1"/>
      <c r="M3" s="1"/>
      <c r="N3" s="1"/>
      <c r="O3" s="1"/>
      <c r="P3" s="21"/>
      <c r="R3" s="162"/>
      <c r="AG3" s="18"/>
    </row>
    <row r="4" spans="1:33" s="22" customFormat="1" ht="17.25" x14ac:dyDescent="0.3">
      <c r="A4" s="169" t="s">
        <v>196</v>
      </c>
      <c r="B4" s="169"/>
      <c r="C4" s="169"/>
      <c r="D4" s="169"/>
      <c r="E4" s="169"/>
      <c r="F4" s="169"/>
      <c r="R4" s="153"/>
    </row>
    <row r="5" spans="1:33" ht="11.25" customHeight="1" x14ac:dyDescent="0.2">
      <c r="B5" s="29"/>
      <c r="E5" s="24"/>
      <c r="F5" s="25" t="s">
        <v>197</v>
      </c>
    </row>
    <row r="6" spans="1:33" ht="12.75" customHeight="1" x14ac:dyDescent="0.2">
      <c r="A6" s="165" t="s">
        <v>198</v>
      </c>
      <c r="B6" s="165" t="s">
        <v>199</v>
      </c>
      <c r="C6" s="165" t="s">
        <v>200</v>
      </c>
      <c r="D6" s="165" t="s">
        <v>201</v>
      </c>
      <c r="E6" s="167" t="s">
        <v>202</v>
      </c>
      <c r="F6" s="168"/>
    </row>
    <row r="7" spans="1:33" ht="31.5" customHeight="1" x14ac:dyDescent="0.2">
      <c r="A7" s="166"/>
      <c r="B7" s="166"/>
      <c r="C7" s="166"/>
      <c r="D7" s="166"/>
      <c r="E7" s="47" t="s">
        <v>205</v>
      </c>
      <c r="F7" s="85" t="s">
        <v>206</v>
      </c>
    </row>
    <row r="8" spans="1:33" s="29" customFormat="1" ht="12" customHeight="1" x14ac:dyDescent="0.2">
      <c r="A8" s="73">
        <v>1</v>
      </c>
      <c r="B8" s="9">
        <v>2</v>
      </c>
      <c r="C8" s="84">
        <v>3</v>
      </c>
      <c r="D8" s="84">
        <v>4</v>
      </c>
      <c r="E8" s="84">
        <v>5</v>
      </c>
      <c r="F8" s="9">
        <v>6</v>
      </c>
      <c r="R8" s="154"/>
    </row>
    <row r="9" spans="1:33" ht="35.25" customHeight="1" x14ac:dyDescent="0.2">
      <c r="A9" s="86" t="s">
        <v>180</v>
      </c>
      <c r="B9" s="87" t="s">
        <v>460</v>
      </c>
      <c r="C9" s="9"/>
      <c r="D9" s="11">
        <f>SUM(D10,D48,D67)</f>
        <v>746614.8</v>
      </c>
      <c r="E9" s="11">
        <f>SUM(E10,E48,E67)</f>
        <v>746614.8</v>
      </c>
      <c r="F9" s="13">
        <f>SUM(F10,F48,F67)</f>
        <v>0</v>
      </c>
      <c r="R9" s="159"/>
      <c r="T9" s="159"/>
    </row>
    <row r="10" spans="1:33" s="90" customFormat="1" ht="45" customHeight="1" x14ac:dyDescent="0.2">
      <c r="A10" s="88" t="s">
        <v>181</v>
      </c>
      <c r="B10" s="45" t="s">
        <v>461</v>
      </c>
      <c r="C10" s="89">
        <v>7100</v>
      </c>
      <c r="D10" s="11">
        <f t="shared" ref="D10:D17" si="0">SUM(E10:F10)</f>
        <v>299361</v>
      </c>
      <c r="E10" s="11">
        <f>SUM(E11,E15,E17,E38,E42)</f>
        <v>299361</v>
      </c>
      <c r="F10" s="61" t="s">
        <v>183</v>
      </c>
      <c r="R10" s="155"/>
    </row>
    <row r="11" spans="1:33" s="90" customFormat="1" ht="31.5" customHeight="1" x14ac:dyDescent="0.2">
      <c r="A11" s="88">
        <v>1110</v>
      </c>
      <c r="B11" s="45" t="s">
        <v>463</v>
      </c>
      <c r="C11" s="89">
        <v>7131</v>
      </c>
      <c r="D11" s="11">
        <f t="shared" si="0"/>
        <v>171229.8</v>
      </c>
      <c r="E11" s="11">
        <f>SUM(E12:E14)</f>
        <v>171229.8</v>
      </c>
      <c r="F11" s="61" t="s">
        <v>183</v>
      </c>
      <c r="R11" s="155"/>
      <c r="T11" s="160"/>
    </row>
    <row r="12" spans="1:33" ht="25.5" customHeight="1" x14ac:dyDescent="0.2">
      <c r="A12" s="91" t="s">
        <v>0</v>
      </c>
      <c r="B12" s="92" t="s">
        <v>207</v>
      </c>
      <c r="C12" s="84"/>
      <c r="D12" s="11">
        <f t="shared" si="0"/>
        <v>12500</v>
      </c>
      <c r="E12" s="20">
        <v>12500</v>
      </c>
      <c r="F12" s="61" t="s">
        <v>183</v>
      </c>
      <c r="R12" s="156"/>
      <c r="S12" s="83"/>
      <c r="T12" s="83"/>
      <c r="U12" s="83"/>
    </row>
    <row r="13" spans="1:33" ht="29.25" customHeight="1" x14ac:dyDescent="0.2">
      <c r="A13" s="91" t="s">
        <v>1</v>
      </c>
      <c r="B13" s="92" t="s">
        <v>208</v>
      </c>
      <c r="C13" s="84"/>
      <c r="D13" s="11">
        <f>SUM(E13:F13)</f>
        <v>5387</v>
      </c>
      <c r="E13" s="20">
        <v>5387</v>
      </c>
      <c r="F13" s="61" t="s">
        <v>183</v>
      </c>
      <c r="R13" s="157"/>
      <c r="S13" s="83"/>
      <c r="T13" s="83"/>
      <c r="U13" s="83"/>
    </row>
    <row r="14" spans="1:33" ht="21" customHeight="1" x14ac:dyDescent="0.2">
      <c r="A14" s="91" t="s">
        <v>484</v>
      </c>
      <c r="B14" s="105" t="s">
        <v>485</v>
      </c>
      <c r="C14" s="84"/>
      <c r="D14" s="11">
        <f>E14</f>
        <v>153342.79999999999</v>
      </c>
      <c r="E14" s="20">
        <v>153342.79999999999</v>
      </c>
      <c r="F14" s="61" t="s">
        <v>183</v>
      </c>
      <c r="R14" s="157"/>
      <c r="S14" s="83"/>
      <c r="T14" s="83"/>
      <c r="U14" s="83"/>
    </row>
    <row r="15" spans="1:33" s="90" customFormat="1" ht="14.25" x14ac:dyDescent="0.25">
      <c r="A15" s="88">
        <v>1120</v>
      </c>
      <c r="B15" s="93" t="s">
        <v>209</v>
      </c>
      <c r="C15" s="89">
        <v>7136</v>
      </c>
      <c r="D15" s="11">
        <f t="shared" si="0"/>
        <v>101975</v>
      </c>
      <c r="E15" s="11">
        <f>SUM(E16)</f>
        <v>101975</v>
      </c>
      <c r="F15" s="61" t="s">
        <v>183</v>
      </c>
      <c r="R15" s="158"/>
      <c r="S15" s="94"/>
      <c r="T15" s="94"/>
      <c r="U15" s="94"/>
    </row>
    <row r="16" spans="1:33" x14ac:dyDescent="0.2">
      <c r="A16" s="91" t="s">
        <v>2</v>
      </c>
      <c r="B16" s="92" t="s">
        <v>210</v>
      </c>
      <c r="C16" s="84"/>
      <c r="D16" s="11">
        <f t="shared" si="0"/>
        <v>101975</v>
      </c>
      <c r="E16" s="20">
        <v>101975</v>
      </c>
      <c r="F16" s="61" t="s">
        <v>183</v>
      </c>
      <c r="R16" s="157"/>
      <c r="S16" s="83"/>
      <c r="T16" s="83"/>
      <c r="U16" s="83"/>
    </row>
    <row r="17" spans="1:22" s="90" customFormat="1" ht="45.75" customHeight="1" x14ac:dyDescent="0.2">
      <c r="A17" s="88">
        <v>1130</v>
      </c>
      <c r="B17" s="45" t="s">
        <v>211</v>
      </c>
      <c r="C17" s="89">
        <v>7145</v>
      </c>
      <c r="D17" s="11">
        <f t="shared" si="0"/>
        <v>26156.2</v>
      </c>
      <c r="E17" s="11">
        <f>SUM(E18)</f>
        <v>26156.2</v>
      </c>
      <c r="F17" s="61" t="s">
        <v>183</v>
      </c>
      <c r="R17" s="158"/>
      <c r="S17" s="83"/>
      <c r="T17" s="83"/>
      <c r="U17" s="94"/>
    </row>
    <row r="18" spans="1:22" ht="72.75" customHeight="1" x14ac:dyDescent="0.2">
      <c r="A18" s="91" t="s">
        <v>3</v>
      </c>
      <c r="B18" s="92" t="s">
        <v>462</v>
      </c>
      <c r="C18" s="84">
        <v>71452</v>
      </c>
      <c r="D18" s="20">
        <f>SUM(E18:F18)</f>
        <v>26156.2</v>
      </c>
      <c r="E18" s="20">
        <f>SUM(E19,E22,E23,E24,E25,E26,E27,E28,E29,E30,E31,E32+E33+E34+E35,E36,E37)</f>
        <v>26156.2</v>
      </c>
      <c r="F18" s="61" t="s">
        <v>183</v>
      </c>
      <c r="R18" s="157"/>
      <c r="S18" s="83"/>
      <c r="T18" s="83"/>
      <c r="U18" s="83"/>
    </row>
    <row r="19" spans="1:22" ht="52.5" customHeight="1" x14ac:dyDescent="0.2">
      <c r="A19" s="91" t="s">
        <v>4</v>
      </c>
      <c r="B19" s="92" t="s">
        <v>464</v>
      </c>
      <c r="C19" s="84"/>
      <c r="D19" s="20">
        <f>SUM(E19:F19)</f>
        <v>13300</v>
      </c>
      <c r="E19" s="20">
        <f>E20</f>
        <v>13300</v>
      </c>
      <c r="F19" s="61" t="s">
        <v>183</v>
      </c>
      <c r="R19" s="157"/>
      <c r="S19" s="83"/>
      <c r="T19" s="83"/>
      <c r="U19" s="83"/>
    </row>
    <row r="20" spans="1:22" x14ac:dyDescent="0.2">
      <c r="A20" s="91" t="s">
        <v>5</v>
      </c>
      <c r="B20" s="92" t="s">
        <v>212</v>
      </c>
      <c r="C20" s="84"/>
      <c r="D20" s="20">
        <f t="shared" ref="D20:D32" si="1">SUM(E20:F20)</f>
        <v>13300</v>
      </c>
      <c r="E20" s="20">
        <v>13300</v>
      </c>
      <c r="F20" s="61" t="s">
        <v>183</v>
      </c>
      <c r="R20" s="157"/>
      <c r="S20" s="83"/>
      <c r="T20" s="83"/>
      <c r="U20" s="83"/>
    </row>
    <row r="21" spans="1:22" ht="15" customHeight="1" x14ac:dyDescent="0.2">
      <c r="A21" s="91" t="s">
        <v>6</v>
      </c>
      <c r="B21" s="92" t="s">
        <v>213</v>
      </c>
      <c r="C21" s="84"/>
      <c r="D21" s="20">
        <f t="shared" si="1"/>
        <v>0</v>
      </c>
      <c r="E21" s="20">
        <v>0</v>
      </c>
      <c r="F21" s="61" t="s">
        <v>183</v>
      </c>
      <c r="R21" s="157"/>
      <c r="S21" s="83"/>
      <c r="T21" s="83"/>
      <c r="U21" s="83"/>
    </row>
    <row r="22" spans="1:22" ht="98.25" customHeight="1" x14ac:dyDescent="0.2">
      <c r="A22" s="91" t="s">
        <v>7</v>
      </c>
      <c r="B22" s="92" t="s">
        <v>214</v>
      </c>
      <c r="C22" s="84"/>
      <c r="D22" s="20">
        <f t="shared" si="1"/>
        <v>120</v>
      </c>
      <c r="E22" s="20">
        <v>120</v>
      </c>
      <c r="F22" s="61" t="s">
        <v>183</v>
      </c>
      <c r="R22" s="157"/>
      <c r="S22" s="83"/>
      <c r="T22" s="83"/>
      <c r="U22" s="83"/>
    </row>
    <row r="23" spans="1:22" ht="42" customHeight="1" x14ac:dyDescent="0.2">
      <c r="A23" s="73" t="s">
        <v>8</v>
      </c>
      <c r="B23" s="92" t="s">
        <v>215</v>
      </c>
      <c r="C23" s="84"/>
      <c r="D23" s="20">
        <f t="shared" si="1"/>
        <v>110</v>
      </c>
      <c r="E23" s="20">
        <v>110</v>
      </c>
      <c r="F23" s="61" t="s">
        <v>183</v>
      </c>
      <c r="R23" s="157"/>
      <c r="S23" s="83"/>
      <c r="T23" s="83"/>
      <c r="U23" s="83"/>
      <c r="V23" s="83"/>
    </row>
    <row r="24" spans="1:22" ht="68.25" customHeight="1" x14ac:dyDescent="0.2">
      <c r="A24" s="91" t="s">
        <v>9</v>
      </c>
      <c r="B24" s="92" t="s">
        <v>216</v>
      </c>
      <c r="C24" s="84"/>
      <c r="D24" s="20">
        <f t="shared" si="1"/>
        <v>7635</v>
      </c>
      <c r="E24" s="20">
        <v>7635</v>
      </c>
      <c r="F24" s="61" t="s">
        <v>183</v>
      </c>
      <c r="H24" s="24" t="s">
        <v>194</v>
      </c>
      <c r="I24" s="95"/>
      <c r="R24" s="157"/>
      <c r="S24" s="83"/>
      <c r="T24" s="83"/>
      <c r="U24" s="83"/>
    </row>
    <row r="25" spans="1:22" ht="29.25" hidden="1" customHeight="1" x14ac:dyDescent="0.2">
      <c r="A25" s="91" t="s">
        <v>10</v>
      </c>
      <c r="B25" s="92" t="s">
        <v>217</v>
      </c>
      <c r="C25" s="84"/>
      <c r="D25" s="20">
        <f t="shared" si="1"/>
        <v>0</v>
      </c>
      <c r="E25" s="20">
        <v>0</v>
      </c>
      <c r="F25" s="61" t="s">
        <v>183</v>
      </c>
      <c r="R25" s="157"/>
      <c r="S25" s="83"/>
      <c r="T25" s="83"/>
      <c r="U25" s="83"/>
    </row>
    <row r="26" spans="1:22" ht="88.5" customHeight="1" x14ac:dyDescent="0.2">
      <c r="A26" s="91" t="s">
        <v>11</v>
      </c>
      <c r="B26" s="92" t="s">
        <v>218</v>
      </c>
      <c r="C26" s="84"/>
      <c r="D26" s="20">
        <f t="shared" si="1"/>
        <v>400</v>
      </c>
      <c r="E26" s="20">
        <v>400</v>
      </c>
      <c r="F26" s="61" t="s">
        <v>183</v>
      </c>
      <c r="I26" s="96"/>
      <c r="R26" s="157"/>
      <c r="S26" s="83"/>
      <c r="T26" s="83"/>
      <c r="U26" s="83"/>
    </row>
    <row r="27" spans="1:22" ht="67.5" x14ac:dyDescent="0.2">
      <c r="A27" s="91" t="s">
        <v>12</v>
      </c>
      <c r="B27" s="92" t="s">
        <v>219</v>
      </c>
      <c r="C27" s="84"/>
      <c r="D27" s="20">
        <f t="shared" si="1"/>
        <v>185</v>
      </c>
      <c r="E27" s="20">
        <v>185</v>
      </c>
      <c r="F27" s="61" t="s">
        <v>183</v>
      </c>
      <c r="H27" s="24">
        <v>4000</v>
      </c>
      <c r="I27" s="24" t="s">
        <v>189</v>
      </c>
      <c r="J27" s="24">
        <v>-500</v>
      </c>
      <c r="R27" s="157"/>
      <c r="S27" s="83"/>
      <c r="T27" s="83"/>
      <c r="U27" s="83"/>
    </row>
    <row r="28" spans="1:22" ht="42.75" hidden="1" customHeight="1" x14ac:dyDescent="0.2">
      <c r="A28" s="91" t="s">
        <v>13</v>
      </c>
      <c r="B28" s="92" t="s">
        <v>220</v>
      </c>
      <c r="C28" s="84"/>
      <c r="D28" s="20">
        <f t="shared" si="1"/>
        <v>0</v>
      </c>
      <c r="E28" s="20">
        <v>0</v>
      </c>
      <c r="F28" s="61" t="s">
        <v>183</v>
      </c>
      <c r="R28" s="157"/>
      <c r="S28" s="83"/>
      <c r="T28" s="83"/>
      <c r="U28" s="83"/>
    </row>
    <row r="29" spans="1:22" ht="27" x14ac:dyDescent="0.2">
      <c r="A29" s="91" t="s">
        <v>14</v>
      </c>
      <c r="B29" s="92" t="s">
        <v>221</v>
      </c>
      <c r="C29" s="84"/>
      <c r="D29" s="20">
        <f t="shared" si="1"/>
        <v>204.2</v>
      </c>
      <c r="E29" s="20">
        <v>204.2</v>
      </c>
      <c r="F29" s="61" t="s">
        <v>183</v>
      </c>
      <c r="R29" s="157"/>
      <c r="S29" s="83"/>
      <c r="T29" s="83"/>
      <c r="U29" s="83"/>
    </row>
    <row r="30" spans="1:22" ht="27" x14ac:dyDescent="0.2">
      <c r="A30" s="91" t="s">
        <v>15</v>
      </c>
      <c r="B30" s="92" t="s">
        <v>222</v>
      </c>
      <c r="C30" s="84"/>
      <c r="D30" s="20">
        <f t="shared" si="1"/>
        <v>0</v>
      </c>
      <c r="E30" s="20">
        <v>0</v>
      </c>
      <c r="F30" s="61" t="s">
        <v>183</v>
      </c>
      <c r="I30" s="96"/>
      <c r="R30" s="157"/>
      <c r="S30" s="83"/>
      <c r="T30" s="83"/>
      <c r="U30" s="83"/>
    </row>
    <row r="31" spans="1:22" ht="55.5" customHeight="1" x14ac:dyDescent="0.2">
      <c r="A31" s="91" t="s">
        <v>16</v>
      </c>
      <c r="B31" s="92" t="s">
        <v>223</v>
      </c>
      <c r="C31" s="84"/>
      <c r="D31" s="20">
        <f t="shared" si="1"/>
        <v>0</v>
      </c>
      <c r="E31" s="20">
        <v>0</v>
      </c>
      <c r="F31" s="61" t="s">
        <v>183</v>
      </c>
      <c r="R31" s="157"/>
      <c r="S31" s="83"/>
      <c r="T31" s="83"/>
      <c r="U31" s="83"/>
    </row>
    <row r="32" spans="1:22" ht="27.75" customHeight="1" x14ac:dyDescent="0.2">
      <c r="A32" s="91" t="s">
        <v>70</v>
      </c>
      <c r="B32" s="92" t="s">
        <v>224</v>
      </c>
      <c r="C32" s="84"/>
      <c r="D32" s="20">
        <f t="shared" si="1"/>
        <v>0</v>
      </c>
      <c r="E32" s="20">
        <v>0</v>
      </c>
      <c r="F32" s="61" t="s">
        <v>183</v>
      </c>
      <c r="R32" s="157"/>
      <c r="S32" s="83"/>
      <c r="T32" s="83"/>
      <c r="U32" s="83"/>
    </row>
    <row r="33" spans="1:21" ht="16.5" customHeight="1" x14ac:dyDescent="0.2">
      <c r="A33" s="73" t="s">
        <v>191</v>
      </c>
      <c r="B33" s="92" t="s">
        <v>225</v>
      </c>
      <c r="C33" s="84"/>
      <c r="D33" s="20">
        <v>0</v>
      </c>
      <c r="E33" s="20">
        <v>0</v>
      </c>
      <c r="F33" s="61"/>
      <c r="R33" s="157"/>
      <c r="S33" s="83"/>
      <c r="T33" s="83"/>
      <c r="U33" s="83"/>
    </row>
    <row r="34" spans="1:21" ht="40.5" customHeight="1" x14ac:dyDescent="0.2">
      <c r="A34" s="73" t="s">
        <v>192</v>
      </c>
      <c r="B34" s="92" t="s">
        <v>226</v>
      </c>
      <c r="C34" s="84"/>
      <c r="D34" s="20">
        <f>E34</f>
        <v>60</v>
      </c>
      <c r="E34" s="20">
        <v>60</v>
      </c>
      <c r="F34" s="61"/>
      <c r="R34" s="157"/>
      <c r="S34" s="83"/>
      <c r="T34" s="83"/>
      <c r="U34" s="83"/>
    </row>
    <row r="35" spans="1:21" ht="29.25" customHeight="1" x14ac:dyDescent="0.2">
      <c r="A35" s="73" t="s">
        <v>195</v>
      </c>
      <c r="B35" s="92" t="s">
        <v>227</v>
      </c>
      <c r="C35" s="84"/>
      <c r="D35" s="20">
        <f>SUM(E35:F35)</f>
        <v>3642</v>
      </c>
      <c r="E35" s="11">
        <v>3642</v>
      </c>
      <c r="F35" s="61" t="s">
        <v>183</v>
      </c>
      <c r="R35" s="157"/>
      <c r="S35" s="83"/>
      <c r="T35" s="83"/>
      <c r="U35" s="83"/>
    </row>
    <row r="36" spans="1:21" ht="41.25" customHeight="1" x14ac:dyDescent="0.2">
      <c r="A36" s="73" t="s">
        <v>473</v>
      </c>
      <c r="B36" s="92" t="s">
        <v>474</v>
      </c>
      <c r="C36" s="84"/>
      <c r="D36" s="20">
        <v>0</v>
      </c>
      <c r="E36" s="11">
        <v>0</v>
      </c>
      <c r="F36" s="61"/>
      <c r="R36" s="157"/>
      <c r="S36" s="83"/>
      <c r="T36" s="83"/>
      <c r="U36" s="83"/>
    </row>
    <row r="37" spans="1:21" ht="15" customHeight="1" x14ac:dyDescent="0.2">
      <c r="A37" s="73" t="s">
        <v>476</v>
      </c>
      <c r="B37" s="92" t="s">
        <v>475</v>
      </c>
      <c r="C37" s="84"/>
      <c r="D37" s="20">
        <f>E37</f>
        <v>500</v>
      </c>
      <c r="E37" s="11">
        <v>500</v>
      </c>
      <c r="F37" s="61"/>
      <c r="R37" s="157"/>
      <c r="S37" s="83"/>
      <c r="T37" s="83"/>
      <c r="U37" s="83"/>
    </row>
    <row r="38" spans="1:21" s="90" customFormat="1" ht="42.75" hidden="1" customHeight="1" x14ac:dyDescent="0.2">
      <c r="A38" s="88">
        <v>1150</v>
      </c>
      <c r="B38" s="45" t="s">
        <v>228</v>
      </c>
      <c r="C38" s="89">
        <v>7146</v>
      </c>
      <c r="D38" s="20">
        <f>SUM(E38:F38)</f>
        <v>0</v>
      </c>
      <c r="E38" s="11">
        <f>SUM(E39)</f>
        <v>0</v>
      </c>
      <c r="F38" s="61" t="s">
        <v>183</v>
      </c>
      <c r="R38" s="158"/>
      <c r="S38" s="94"/>
      <c r="T38" s="94"/>
      <c r="U38" s="94"/>
    </row>
    <row r="39" spans="1:21" ht="28.5" hidden="1" customHeight="1" x14ac:dyDescent="0.2">
      <c r="A39" s="91" t="s">
        <v>17</v>
      </c>
      <c r="B39" s="92" t="s">
        <v>229</v>
      </c>
      <c r="C39" s="84"/>
      <c r="D39" s="20">
        <f>SUM(E39:F39)</f>
        <v>0</v>
      </c>
      <c r="E39" s="20">
        <f>SUM(E40:E41)</f>
        <v>0</v>
      </c>
      <c r="F39" s="61" t="s">
        <v>183</v>
      </c>
    </row>
    <row r="40" spans="1:21" ht="81" hidden="1" customHeight="1" x14ac:dyDescent="0.2">
      <c r="A40" s="91" t="s">
        <v>18</v>
      </c>
      <c r="B40" s="92" t="s">
        <v>230</v>
      </c>
      <c r="C40" s="84"/>
      <c r="D40" s="20">
        <f>SUM(E40:F40)</f>
        <v>0</v>
      </c>
      <c r="E40" s="20">
        <v>0</v>
      </c>
      <c r="F40" s="61" t="s">
        <v>183</v>
      </c>
    </row>
    <row r="41" spans="1:21" ht="81.75" hidden="1" customHeight="1" x14ac:dyDescent="0.2">
      <c r="A41" s="73" t="s">
        <v>19</v>
      </c>
      <c r="B41" s="92" t="s">
        <v>231</v>
      </c>
      <c r="C41" s="84"/>
      <c r="D41" s="20">
        <f>SUM(E41:F41)</f>
        <v>0</v>
      </c>
      <c r="E41" s="20">
        <v>0</v>
      </c>
      <c r="F41" s="61" t="s">
        <v>183</v>
      </c>
    </row>
    <row r="42" spans="1:21" s="90" customFormat="1" ht="27.75" hidden="1" customHeight="1" x14ac:dyDescent="0.2">
      <c r="A42" s="88">
        <v>1160</v>
      </c>
      <c r="B42" s="45" t="s">
        <v>232</v>
      </c>
      <c r="C42" s="89">
        <v>7161</v>
      </c>
      <c r="D42" s="11">
        <f t="shared" ref="D42:D99" si="2">SUM(E42:F42)</f>
        <v>0</v>
      </c>
      <c r="E42" s="11">
        <f>SUM(E43+E47)</f>
        <v>0</v>
      </c>
      <c r="F42" s="61" t="s">
        <v>183</v>
      </c>
      <c r="R42" s="155"/>
    </row>
    <row r="43" spans="1:21" ht="41.25" hidden="1" customHeight="1" x14ac:dyDescent="0.2">
      <c r="A43" s="91" t="s">
        <v>20</v>
      </c>
      <c r="B43" s="92" t="s">
        <v>465</v>
      </c>
      <c r="C43" s="84"/>
      <c r="D43" s="11">
        <f t="shared" si="2"/>
        <v>0</v>
      </c>
      <c r="E43" s="20">
        <f>SUM(E44:E46)</f>
        <v>0</v>
      </c>
      <c r="F43" s="61" t="s">
        <v>183</v>
      </c>
    </row>
    <row r="44" spans="1:21" hidden="1" x14ac:dyDescent="0.2">
      <c r="A44" s="73" t="s">
        <v>21</v>
      </c>
      <c r="B44" s="92" t="s">
        <v>233</v>
      </c>
      <c r="C44" s="84"/>
      <c r="D44" s="11">
        <f t="shared" si="2"/>
        <v>0</v>
      </c>
      <c r="E44" s="20">
        <v>0</v>
      </c>
      <c r="F44" s="61" t="s">
        <v>183</v>
      </c>
    </row>
    <row r="45" spans="1:21" hidden="1" x14ac:dyDescent="0.2">
      <c r="A45" s="73" t="s">
        <v>22</v>
      </c>
      <c r="B45" s="92" t="s">
        <v>234</v>
      </c>
      <c r="C45" s="84"/>
      <c r="D45" s="11">
        <f t="shared" si="2"/>
        <v>0</v>
      </c>
      <c r="E45" s="20">
        <v>0</v>
      </c>
      <c r="F45" s="61" t="s">
        <v>183</v>
      </c>
    </row>
    <row r="46" spans="1:21" ht="27" hidden="1" x14ac:dyDescent="0.2">
      <c r="A46" s="73" t="s">
        <v>23</v>
      </c>
      <c r="B46" s="92" t="s">
        <v>235</v>
      </c>
      <c r="C46" s="84"/>
      <c r="D46" s="11">
        <f t="shared" si="2"/>
        <v>0</v>
      </c>
      <c r="E46" s="20">
        <v>0</v>
      </c>
      <c r="F46" s="61" t="s">
        <v>183</v>
      </c>
    </row>
    <row r="47" spans="1:21" ht="82.5" hidden="1" customHeight="1" x14ac:dyDescent="0.2">
      <c r="A47" s="73" t="s">
        <v>186</v>
      </c>
      <c r="B47" s="92" t="s">
        <v>236</v>
      </c>
      <c r="C47" s="84"/>
      <c r="D47" s="20">
        <f t="shared" si="2"/>
        <v>0</v>
      </c>
      <c r="E47" s="20">
        <v>0</v>
      </c>
      <c r="F47" s="61" t="s">
        <v>183</v>
      </c>
    </row>
    <row r="48" spans="1:21" s="90" customFormat="1" ht="42" customHeight="1" x14ac:dyDescent="0.2">
      <c r="A48" s="88">
        <v>1200</v>
      </c>
      <c r="B48" s="45" t="s">
        <v>237</v>
      </c>
      <c r="C48" s="89">
        <v>7300</v>
      </c>
      <c r="D48" s="20">
        <f t="shared" si="2"/>
        <v>275951.8</v>
      </c>
      <c r="E48" s="11">
        <f>SUM(E49+E53+E57)</f>
        <v>275951.8</v>
      </c>
      <c r="F48" s="11">
        <f>SUM(F51+F55+F64)</f>
        <v>0</v>
      </c>
      <c r="I48" s="90">
        <v>-6.7</v>
      </c>
      <c r="K48" s="90">
        <v>63655.9</v>
      </c>
      <c r="R48" s="157"/>
      <c r="S48" s="83"/>
      <c r="T48" s="83"/>
      <c r="U48" s="83"/>
    </row>
    <row r="49" spans="1:18" s="90" customFormat="1" ht="42" hidden="1" customHeight="1" x14ac:dyDescent="0.2">
      <c r="A49" s="88">
        <v>1210</v>
      </c>
      <c r="B49" s="45" t="s">
        <v>238</v>
      </c>
      <c r="C49" s="89">
        <v>7311</v>
      </c>
      <c r="D49" s="20">
        <f t="shared" si="2"/>
        <v>0</v>
      </c>
      <c r="E49" s="11">
        <f>SUM(E50)</f>
        <v>0</v>
      </c>
      <c r="F49" s="61" t="s">
        <v>183</v>
      </c>
      <c r="R49" s="155"/>
    </row>
    <row r="50" spans="1:18" ht="66.75" hidden="1" customHeight="1" x14ac:dyDescent="0.2">
      <c r="A50" s="91" t="s">
        <v>24</v>
      </c>
      <c r="B50" s="92" t="s">
        <v>239</v>
      </c>
      <c r="C50" s="97"/>
      <c r="D50" s="20">
        <f t="shared" si="2"/>
        <v>0</v>
      </c>
      <c r="E50" s="20">
        <v>0</v>
      </c>
      <c r="F50" s="61" t="s">
        <v>183</v>
      </c>
    </row>
    <row r="51" spans="1:18" s="90" customFormat="1" ht="43.5" hidden="1" customHeight="1" x14ac:dyDescent="0.2">
      <c r="A51" s="98" t="s">
        <v>76</v>
      </c>
      <c r="B51" s="45" t="s">
        <v>240</v>
      </c>
      <c r="C51" s="99">
        <v>7312</v>
      </c>
      <c r="D51" s="20">
        <f t="shared" si="2"/>
        <v>0</v>
      </c>
      <c r="E51" s="61" t="s">
        <v>183</v>
      </c>
      <c r="F51" s="20">
        <f>SUM(F52)</f>
        <v>0</v>
      </c>
      <c r="R51" s="155"/>
    </row>
    <row r="52" spans="1:18" ht="68.25" hidden="1" customHeight="1" x14ac:dyDescent="0.2">
      <c r="A52" s="73" t="s">
        <v>77</v>
      </c>
      <c r="B52" s="92" t="s">
        <v>241</v>
      </c>
      <c r="C52" s="97"/>
      <c r="D52" s="20">
        <f t="shared" si="2"/>
        <v>0</v>
      </c>
      <c r="E52" s="61" t="s">
        <v>183</v>
      </c>
      <c r="F52" s="20">
        <v>0</v>
      </c>
    </row>
    <row r="53" spans="1:18" s="90" customFormat="1" ht="42.75" x14ac:dyDescent="0.2">
      <c r="A53" s="98" t="s">
        <v>25</v>
      </c>
      <c r="B53" s="45" t="s">
        <v>242</v>
      </c>
      <c r="C53" s="99">
        <v>7321</v>
      </c>
      <c r="D53" s="20">
        <f t="shared" si="2"/>
        <v>0</v>
      </c>
      <c r="E53" s="20">
        <f>SUM(E54)</f>
        <v>0</v>
      </c>
      <c r="F53" s="61" t="s">
        <v>183</v>
      </c>
      <c r="R53" s="155"/>
    </row>
    <row r="54" spans="1:18" ht="54" x14ac:dyDescent="0.2">
      <c r="A54" s="91" t="s">
        <v>26</v>
      </c>
      <c r="B54" s="92" t="s">
        <v>243</v>
      </c>
      <c r="C54" s="97"/>
      <c r="D54" s="20">
        <f t="shared" si="2"/>
        <v>0</v>
      </c>
      <c r="E54" s="20">
        <v>0</v>
      </c>
      <c r="F54" s="61" t="s">
        <v>183</v>
      </c>
    </row>
    <row r="55" spans="1:18" s="90" customFormat="1" ht="42.75" x14ac:dyDescent="0.2">
      <c r="A55" s="98" t="s">
        <v>27</v>
      </c>
      <c r="B55" s="45" t="s">
        <v>244</v>
      </c>
      <c r="C55" s="99">
        <v>7322</v>
      </c>
      <c r="D55" s="20">
        <f t="shared" si="2"/>
        <v>0</v>
      </c>
      <c r="E55" s="61" t="s">
        <v>183</v>
      </c>
      <c r="F55" s="20">
        <f>SUM(F56)</f>
        <v>0</v>
      </c>
      <c r="R55" s="155"/>
    </row>
    <row r="56" spans="1:18" ht="54" x14ac:dyDescent="0.2">
      <c r="A56" s="91" t="s">
        <v>28</v>
      </c>
      <c r="B56" s="92" t="s">
        <v>245</v>
      </c>
      <c r="C56" s="97"/>
      <c r="D56" s="20">
        <f t="shared" si="2"/>
        <v>0</v>
      </c>
      <c r="E56" s="61" t="s">
        <v>183</v>
      </c>
      <c r="F56" s="20">
        <v>0</v>
      </c>
    </row>
    <row r="57" spans="1:18" s="90" customFormat="1" ht="58.5" customHeight="1" x14ac:dyDescent="0.2">
      <c r="A57" s="88">
        <v>1250</v>
      </c>
      <c r="B57" s="45" t="s">
        <v>293</v>
      </c>
      <c r="C57" s="89">
        <v>7331</v>
      </c>
      <c r="D57" s="20">
        <f t="shared" si="2"/>
        <v>275951.8</v>
      </c>
      <c r="E57" s="11">
        <f>SUM(E58+E59+E62+E63)</f>
        <v>275951.8</v>
      </c>
      <c r="F57" s="61" t="s">
        <v>183</v>
      </c>
      <c r="R57" s="155"/>
    </row>
    <row r="58" spans="1:18" ht="41.25" customHeight="1" x14ac:dyDescent="0.2">
      <c r="A58" s="91" t="s">
        <v>29</v>
      </c>
      <c r="B58" s="92" t="s">
        <v>246</v>
      </c>
      <c r="C58" s="84"/>
      <c r="D58" s="20">
        <f t="shared" si="2"/>
        <v>274535.09999999998</v>
      </c>
      <c r="E58" s="20">
        <v>274535.09999999998</v>
      </c>
      <c r="F58" s="61" t="s">
        <v>183</v>
      </c>
      <c r="R58" s="159"/>
    </row>
    <row r="59" spans="1:18" ht="27.75" customHeight="1" x14ac:dyDescent="0.2">
      <c r="A59" s="91" t="s">
        <v>30</v>
      </c>
      <c r="B59" s="92" t="s">
        <v>247</v>
      </c>
      <c r="C59" s="97"/>
      <c r="D59" s="20">
        <f t="shared" si="2"/>
        <v>0</v>
      </c>
      <c r="E59" s="20">
        <f>SUM(E60+E61)</f>
        <v>0</v>
      </c>
      <c r="F59" s="61" t="s">
        <v>183</v>
      </c>
    </row>
    <row r="60" spans="1:18" ht="54" x14ac:dyDescent="0.2">
      <c r="A60" s="91" t="s">
        <v>31</v>
      </c>
      <c r="B60" s="92" t="s">
        <v>248</v>
      </c>
      <c r="C60" s="84"/>
      <c r="D60" s="20">
        <f t="shared" si="2"/>
        <v>0</v>
      </c>
      <c r="E60" s="20">
        <v>0</v>
      </c>
      <c r="F60" s="61" t="s">
        <v>183</v>
      </c>
    </row>
    <row r="61" spans="1:18" x14ac:dyDescent="0.2">
      <c r="A61" s="91" t="s">
        <v>32</v>
      </c>
      <c r="B61" s="92" t="s">
        <v>249</v>
      </c>
      <c r="C61" s="84"/>
      <c r="D61" s="20">
        <f t="shared" si="2"/>
        <v>0</v>
      </c>
      <c r="E61" s="20"/>
      <c r="F61" s="61" t="s">
        <v>183</v>
      </c>
    </row>
    <row r="62" spans="1:18" ht="27" x14ac:dyDescent="0.2">
      <c r="A62" s="91" t="s">
        <v>33</v>
      </c>
      <c r="B62" s="92" t="s">
        <v>250</v>
      </c>
      <c r="C62" s="97"/>
      <c r="D62" s="20">
        <f t="shared" si="2"/>
        <v>1416.7</v>
      </c>
      <c r="E62" s="20">
        <v>1416.7</v>
      </c>
      <c r="F62" s="61" t="s">
        <v>183</v>
      </c>
      <c r="R62" s="159"/>
    </row>
    <row r="63" spans="1:18" ht="40.5" customHeight="1" x14ac:dyDescent="0.2">
      <c r="A63" s="91" t="s">
        <v>34</v>
      </c>
      <c r="B63" s="92" t="s">
        <v>251</v>
      </c>
      <c r="C63" s="97"/>
      <c r="D63" s="20">
        <f t="shared" si="2"/>
        <v>0</v>
      </c>
      <c r="E63" s="20"/>
      <c r="F63" s="61" t="s">
        <v>183</v>
      </c>
    </row>
    <row r="64" spans="1:18" s="90" customFormat="1" ht="56.25" customHeight="1" x14ac:dyDescent="0.2">
      <c r="A64" s="88">
        <v>1260</v>
      </c>
      <c r="B64" s="45" t="s">
        <v>252</v>
      </c>
      <c r="C64" s="89">
        <v>7332</v>
      </c>
      <c r="D64" s="20">
        <f t="shared" si="2"/>
        <v>0</v>
      </c>
      <c r="E64" s="61" t="s">
        <v>183</v>
      </c>
      <c r="F64" s="20">
        <f>SUM(F65:F66)</f>
        <v>0</v>
      </c>
      <c r="R64" s="155"/>
    </row>
    <row r="65" spans="1:21" ht="40.5" x14ac:dyDescent="0.2">
      <c r="A65" s="91" t="s">
        <v>35</v>
      </c>
      <c r="B65" s="92" t="s">
        <v>253</v>
      </c>
      <c r="C65" s="97"/>
      <c r="D65" s="20">
        <f t="shared" si="2"/>
        <v>0</v>
      </c>
      <c r="E65" s="61" t="s">
        <v>183</v>
      </c>
      <c r="F65" s="20"/>
    </row>
    <row r="66" spans="1:21" ht="40.5" x14ac:dyDescent="0.2">
      <c r="A66" s="91" t="s">
        <v>36</v>
      </c>
      <c r="B66" s="92" t="s">
        <v>254</v>
      </c>
      <c r="C66" s="97"/>
      <c r="D66" s="20">
        <f t="shared" si="2"/>
        <v>0</v>
      </c>
      <c r="E66" s="61" t="s">
        <v>183</v>
      </c>
      <c r="F66" s="20">
        <v>0</v>
      </c>
    </row>
    <row r="67" spans="1:21" s="90" customFormat="1" ht="57" customHeight="1" x14ac:dyDescent="0.2">
      <c r="A67" s="88">
        <v>1300</v>
      </c>
      <c r="B67" s="45" t="s">
        <v>255</v>
      </c>
      <c r="C67" s="89">
        <v>7400</v>
      </c>
      <c r="D67" s="11">
        <f>SUM(D70+D72+D77+D81+D92+D95+D104)</f>
        <v>171302</v>
      </c>
      <c r="E67" s="11">
        <f>SUM(E70+E72+E77+E81+E92+E95+E101)</f>
        <v>171302</v>
      </c>
      <c r="F67" s="11">
        <f>SUM(F68+F98,F101)</f>
        <v>0</v>
      </c>
      <c r="R67" s="155"/>
    </row>
    <row r="68" spans="1:21" s="90" customFormat="1" ht="14.25" customHeight="1" x14ac:dyDescent="0.2">
      <c r="A68" s="88">
        <v>1310</v>
      </c>
      <c r="B68" s="45" t="s">
        <v>256</v>
      </c>
      <c r="C68" s="89">
        <v>7411</v>
      </c>
      <c r="D68" s="20">
        <f t="shared" si="2"/>
        <v>0</v>
      </c>
      <c r="E68" s="61" t="s">
        <v>183</v>
      </c>
      <c r="F68" s="20">
        <f>SUM(F69)</f>
        <v>0</v>
      </c>
      <c r="R68" s="155"/>
    </row>
    <row r="69" spans="1:21" ht="53.25" customHeight="1" x14ac:dyDescent="0.2">
      <c r="A69" s="91" t="s">
        <v>37</v>
      </c>
      <c r="B69" s="92" t="s">
        <v>257</v>
      </c>
      <c r="C69" s="97"/>
      <c r="D69" s="20">
        <f t="shared" si="2"/>
        <v>0</v>
      </c>
      <c r="E69" s="61" t="s">
        <v>183</v>
      </c>
      <c r="F69" s="20">
        <v>0</v>
      </c>
    </row>
    <row r="70" spans="1:21" s="90" customFormat="1" ht="14.25" customHeight="1" x14ac:dyDescent="0.2">
      <c r="A70" s="88">
        <v>1320</v>
      </c>
      <c r="B70" s="45" t="s">
        <v>258</v>
      </c>
      <c r="C70" s="89">
        <v>7412</v>
      </c>
      <c r="D70" s="20">
        <f t="shared" si="2"/>
        <v>0</v>
      </c>
      <c r="E70" s="11">
        <f>SUM(E71)</f>
        <v>0</v>
      </c>
      <c r="F70" s="61" t="s">
        <v>183</v>
      </c>
      <c r="R70" s="155"/>
    </row>
    <row r="71" spans="1:21" ht="40.5" x14ac:dyDescent="0.2">
      <c r="A71" s="91" t="s">
        <v>38</v>
      </c>
      <c r="B71" s="92" t="s">
        <v>259</v>
      </c>
      <c r="C71" s="97"/>
      <c r="D71" s="20">
        <f t="shared" si="2"/>
        <v>0</v>
      </c>
      <c r="E71" s="20"/>
      <c r="F71" s="61" t="s">
        <v>183</v>
      </c>
    </row>
    <row r="72" spans="1:21" s="90" customFormat="1" ht="28.5" customHeight="1" x14ac:dyDescent="0.2">
      <c r="A72" s="88">
        <v>1330</v>
      </c>
      <c r="B72" s="45" t="s">
        <v>260</v>
      </c>
      <c r="C72" s="89">
        <v>7415</v>
      </c>
      <c r="D72" s="20">
        <f t="shared" si="2"/>
        <v>6076</v>
      </c>
      <c r="E72" s="11">
        <f>SUM(E73:E76)</f>
        <v>6076</v>
      </c>
      <c r="F72" s="61" t="s">
        <v>183</v>
      </c>
      <c r="R72" s="155"/>
    </row>
    <row r="73" spans="1:21" ht="27" customHeight="1" x14ac:dyDescent="0.2">
      <c r="A73" s="91" t="s">
        <v>39</v>
      </c>
      <c r="B73" s="92" t="s">
        <v>261</v>
      </c>
      <c r="C73" s="97"/>
      <c r="D73" s="20">
        <f t="shared" si="2"/>
        <v>4130</v>
      </c>
      <c r="E73" s="20">
        <v>4130</v>
      </c>
      <c r="F73" s="61" t="s">
        <v>183</v>
      </c>
      <c r="R73" s="157"/>
      <c r="S73" s="83"/>
      <c r="T73" s="83"/>
      <c r="U73" s="83"/>
    </row>
    <row r="74" spans="1:21" ht="40.5" x14ac:dyDescent="0.2">
      <c r="A74" s="91" t="s">
        <v>40</v>
      </c>
      <c r="B74" s="92" t="s">
        <v>262</v>
      </c>
      <c r="C74" s="97"/>
      <c r="D74" s="20">
        <f t="shared" si="2"/>
        <v>0</v>
      </c>
      <c r="E74" s="20">
        <v>0</v>
      </c>
      <c r="F74" s="61" t="s">
        <v>183</v>
      </c>
    </row>
    <row r="75" spans="1:21" ht="54" hidden="1" x14ac:dyDescent="0.2">
      <c r="A75" s="91" t="s">
        <v>41</v>
      </c>
      <c r="B75" s="92" t="s">
        <v>263</v>
      </c>
      <c r="C75" s="97"/>
      <c r="D75" s="20">
        <f t="shared" si="2"/>
        <v>0</v>
      </c>
      <c r="E75" s="20">
        <v>0</v>
      </c>
      <c r="F75" s="61" t="s">
        <v>183</v>
      </c>
    </row>
    <row r="76" spans="1:21" x14ac:dyDescent="0.2">
      <c r="A76" s="73" t="s">
        <v>187</v>
      </c>
      <c r="B76" s="92" t="s">
        <v>264</v>
      </c>
      <c r="C76" s="97"/>
      <c r="D76" s="20">
        <f>SUM(E76:F76)</f>
        <v>1946</v>
      </c>
      <c r="E76" s="20">
        <v>1946</v>
      </c>
      <c r="F76" s="61" t="s">
        <v>183</v>
      </c>
      <c r="R76" s="157"/>
      <c r="S76" s="83"/>
      <c r="T76" s="83"/>
      <c r="U76" s="83"/>
    </row>
    <row r="77" spans="1:21" s="90" customFormat="1" ht="57.75" hidden="1" customHeight="1" x14ac:dyDescent="0.2">
      <c r="A77" s="88">
        <v>1340</v>
      </c>
      <c r="B77" s="45" t="s">
        <v>265</v>
      </c>
      <c r="C77" s="89">
        <v>7421</v>
      </c>
      <c r="D77" s="20">
        <f t="shared" si="2"/>
        <v>0</v>
      </c>
      <c r="E77" s="11">
        <f>E78+E79+E80</f>
        <v>0</v>
      </c>
      <c r="F77" s="61" t="s">
        <v>183</v>
      </c>
      <c r="R77" s="155"/>
    </row>
    <row r="78" spans="1:21" ht="95.25" hidden="1" customHeight="1" x14ac:dyDescent="0.2">
      <c r="A78" s="91" t="s">
        <v>188</v>
      </c>
      <c r="B78" s="92" t="s">
        <v>266</v>
      </c>
      <c r="C78" s="97"/>
      <c r="D78" s="20">
        <f t="shared" si="2"/>
        <v>0</v>
      </c>
      <c r="E78" s="20">
        <v>0</v>
      </c>
      <c r="F78" s="61" t="s">
        <v>183</v>
      </c>
    </row>
    <row r="79" spans="1:21" s="90" customFormat="1" ht="54.75" hidden="1" customHeight="1" x14ac:dyDescent="0.2">
      <c r="A79" s="91" t="s">
        <v>110</v>
      </c>
      <c r="B79" s="92" t="s">
        <v>267</v>
      </c>
      <c r="C79" s="84"/>
      <c r="D79" s="20">
        <f t="shared" si="2"/>
        <v>0</v>
      </c>
      <c r="E79" s="20">
        <v>0</v>
      </c>
      <c r="F79" s="61" t="s">
        <v>183</v>
      </c>
      <c r="R79" s="155"/>
    </row>
    <row r="80" spans="1:21" s="90" customFormat="1" ht="67.5" hidden="1" customHeight="1" x14ac:dyDescent="0.2">
      <c r="A80" s="73" t="s">
        <v>185</v>
      </c>
      <c r="B80" s="92" t="s">
        <v>268</v>
      </c>
      <c r="C80" s="84"/>
      <c r="D80" s="20">
        <f t="shared" si="2"/>
        <v>0</v>
      </c>
      <c r="E80" s="20">
        <v>0</v>
      </c>
      <c r="F80" s="61" t="s">
        <v>183</v>
      </c>
      <c r="R80" s="155"/>
    </row>
    <row r="81" spans="1:25" s="90" customFormat="1" ht="29.25" customHeight="1" x14ac:dyDescent="0.2">
      <c r="A81" s="88">
        <v>1350</v>
      </c>
      <c r="B81" s="45" t="s">
        <v>269</v>
      </c>
      <c r="C81" s="89">
        <v>7422</v>
      </c>
      <c r="D81" s="20">
        <f t="shared" si="2"/>
        <v>158126</v>
      </c>
      <c r="E81" s="11">
        <f>SUM(E82,E91)</f>
        <v>158126</v>
      </c>
      <c r="F81" s="61" t="s">
        <v>183</v>
      </c>
      <c r="R81" s="155"/>
    </row>
    <row r="82" spans="1:25" s="90" customFormat="1" ht="14.25" x14ac:dyDescent="0.2">
      <c r="A82" s="91" t="s">
        <v>42</v>
      </c>
      <c r="B82" s="92" t="s">
        <v>477</v>
      </c>
      <c r="C82" s="100"/>
      <c r="D82" s="20">
        <f t="shared" si="2"/>
        <v>88126</v>
      </c>
      <c r="E82" s="20">
        <f>SUM(E83:E90)</f>
        <v>88126</v>
      </c>
      <c r="F82" s="61" t="s">
        <v>183</v>
      </c>
      <c r="H82" s="26" t="s">
        <v>193</v>
      </c>
      <c r="I82" s="26" t="s">
        <v>190</v>
      </c>
      <c r="J82" s="101">
        <v>58</v>
      </c>
      <c r="R82" s="157"/>
      <c r="S82" s="83"/>
      <c r="T82" s="83"/>
      <c r="U82" s="83"/>
    </row>
    <row r="83" spans="1:25" s="90" customFormat="1" ht="27" x14ac:dyDescent="0.2">
      <c r="A83" s="91"/>
      <c r="B83" s="92" t="s">
        <v>482</v>
      </c>
      <c r="C83" s="100"/>
      <c r="D83" s="20">
        <f t="shared" ref="D83:D90" si="3">E83</f>
        <v>5508</v>
      </c>
      <c r="E83" s="20">
        <v>5508</v>
      </c>
      <c r="F83" s="61">
        <v>0</v>
      </c>
      <c r="H83" s="26"/>
      <c r="I83" s="26"/>
      <c r="J83" s="101"/>
      <c r="R83" s="157"/>
      <c r="S83" s="83"/>
      <c r="T83" s="83"/>
      <c r="U83" s="83"/>
    </row>
    <row r="84" spans="1:25" s="90" customFormat="1" ht="21" customHeight="1" x14ac:dyDescent="0.2">
      <c r="A84" s="91"/>
      <c r="B84" s="105" t="s">
        <v>490</v>
      </c>
      <c r="C84" s="100"/>
      <c r="D84" s="20">
        <f t="shared" si="3"/>
        <v>13398</v>
      </c>
      <c r="E84" s="20">
        <v>13398</v>
      </c>
      <c r="F84" s="61">
        <v>0</v>
      </c>
      <c r="H84" s="26"/>
      <c r="I84" s="26"/>
      <c r="J84" s="101"/>
      <c r="R84" s="157"/>
      <c r="S84" s="83"/>
      <c r="T84" s="83"/>
      <c r="U84" s="83"/>
    </row>
    <row r="85" spans="1:25" s="90" customFormat="1" ht="29.25" customHeight="1" x14ac:dyDescent="0.2">
      <c r="A85" s="91"/>
      <c r="B85" s="92" t="s">
        <v>487</v>
      </c>
      <c r="C85" s="100"/>
      <c r="D85" s="20">
        <f>E85</f>
        <v>10</v>
      </c>
      <c r="E85" s="20">
        <v>10</v>
      </c>
      <c r="F85" s="61"/>
      <c r="H85" s="26"/>
      <c r="I85" s="26"/>
      <c r="J85" s="101"/>
      <c r="R85" s="157"/>
      <c r="S85" s="83"/>
      <c r="T85" s="83"/>
      <c r="U85" s="83"/>
    </row>
    <row r="86" spans="1:25" s="90" customFormat="1" ht="14.25" x14ac:dyDescent="0.2">
      <c r="A86" s="91"/>
      <c r="B86" s="92" t="s">
        <v>478</v>
      </c>
      <c r="C86" s="100"/>
      <c r="D86" s="20">
        <f t="shared" si="3"/>
        <v>45150</v>
      </c>
      <c r="E86" s="20">
        <v>45150</v>
      </c>
      <c r="F86" s="61">
        <v>0</v>
      </c>
      <c r="H86" s="26"/>
      <c r="I86" s="26"/>
      <c r="J86" s="101"/>
      <c r="R86" s="157"/>
      <c r="S86" s="83"/>
      <c r="T86" s="83"/>
      <c r="U86" s="83"/>
    </row>
    <row r="87" spans="1:25" s="90" customFormat="1" ht="14.25" x14ac:dyDescent="0.2">
      <c r="A87" s="91"/>
      <c r="B87" s="92" t="s">
        <v>481</v>
      </c>
      <c r="C87" s="100"/>
      <c r="D87" s="20">
        <f t="shared" si="3"/>
        <v>22245</v>
      </c>
      <c r="E87" s="20">
        <v>22245</v>
      </c>
      <c r="F87" s="61">
        <v>0</v>
      </c>
      <c r="H87" s="26"/>
      <c r="I87" s="26"/>
      <c r="J87" s="101"/>
      <c r="R87" s="157"/>
      <c r="S87" s="83"/>
      <c r="T87" s="83"/>
      <c r="U87" s="83"/>
    </row>
    <row r="88" spans="1:25" s="90" customFormat="1" ht="14.25" x14ac:dyDescent="0.2">
      <c r="A88" s="91"/>
      <c r="B88" s="92" t="s">
        <v>479</v>
      </c>
      <c r="C88" s="100"/>
      <c r="D88" s="20">
        <f t="shared" si="3"/>
        <v>1200</v>
      </c>
      <c r="E88" s="20">
        <v>1200</v>
      </c>
      <c r="F88" s="61">
        <v>0</v>
      </c>
      <c r="H88" s="26"/>
      <c r="I88" s="26"/>
      <c r="J88" s="101"/>
      <c r="R88" s="157"/>
      <c r="S88" s="83"/>
      <c r="T88" s="83"/>
      <c r="U88" s="83"/>
    </row>
    <row r="89" spans="1:25" s="90" customFormat="1" ht="14.25" x14ac:dyDescent="0.2">
      <c r="A89" s="91"/>
      <c r="B89" s="92" t="s">
        <v>480</v>
      </c>
      <c r="C89" s="100"/>
      <c r="D89" s="20">
        <f t="shared" si="3"/>
        <v>190</v>
      </c>
      <c r="E89" s="20">
        <v>190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R89" s="157"/>
      <c r="S89" s="83"/>
      <c r="T89" s="83"/>
      <c r="U89" s="83"/>
    </row>
    <row r="90" spans="1:25" s="90" customFormat="1" ht="69" customHeight="1" x14ac:dyDescent="0.2">
      <c r="A90" s="91"/>
      <c r="B90" s="92" t="s">
        <v>483</v>
      </c>
      <c r="C90" s="100"/>
      <c r="D90" s="20">
        <f t="shared" si="3"/>
        <v>425</v>
      </c>
      <c r="E90" s="20">
        <v>425</v>
      </c>
      <c r="F90" s="61">
        <v>0</v>
      </c>
      <c r="H90" s="26"/>
      <c r="I90" s="26"/>
      <c r="J90" s="101"/>
      <c r="R90" s="157"/>
      <c r="S90" s="83"/>
      <c r="T90" s="83"/>
      <c r="U90" s="83"/>
    </row>
    <row r="91" spans="1:25" ht="39" customHeight="1" x14ac:dyDescent="0.2">
      <c r="A91" s="91" t="s">
        <v>43</v>
      </c>
      <c r="B91" s="92" t="s">
        <v>270</v>
      </c>
      <c r="C91" s="84"/>
      <c r="D91" s="20">
        <f t="shared" si="2"/>
        <v>70000</v>
      </c>
      <c r="E91" s="20">
        <v>70000</v>
      </c>
      <c r="F91" s="61" t="s">
        <v>183</v>
      </c>
      <c r="H91" s="26">
        <v>9540</v>
      </c>
      <c r="I91" s="26">
        <v>3960</v>
      </c>
      <c r="J91" s="24">
        <v>30</v>
      </c>
      <c r="R91" s="157"/>
      <c r="S91" s="83"/>
      <c r="T91" s="83"/>
      <c r="U91" s="83"/>
      <c r="W91" s="90"/>
      <c r="Y91" s="90"/>
    </row>
    <row r="92" spans="1:25" s="90" customFormat="1" ht="28.5" customHeight="1" x14ac:dyDescent="0.2">
      <c r="A92" s="88">
        <v>1360</v>
      </c>
      <c r="B92" s="45" t="s">
        <v>271</v>
      </c>
      <c r="C92" s="89">
        <v>7431</v>
      </c>
      <c r="D92" s="20">
        <f t="shared" si="2"/>
        <v>4000</v>
      </c>
      <c r="E92" s="11">
        <f>SUM(E93:E94)</f>
        <v>4000</v>
      </c>
      <c r="F92" s="61" t="s">
        <v>183</v>
      </c>
      <c r="G92" s="24"/>
      <c r="H92" s="24"/>
      <c r="R92" s="155"/>
    </row>
    <row r="93" spans="1:25" ht="54" customHeight="1" x14ac:dyDescent="0.2">
      <c r="A93" s="91" t="s">
        <v>44</v>
      </c>
      <c r="B93" s="92" t="s">
        <v>272</v>
      </c>
      <c r="C93" s="97"/>
      <c r="D93" s="20">
        <f>SUM(E93:F93)</f>
        <v>4000</v>
      </c>
      <c r="E93" s="20">
        <v>4000</v>
      </c>
      <c r="F93" s="61" t="s">
        <v>183</v>
      </c>
      <c r="R93" s="157"/>
      <c r="S93" s="83"/>
      <c r="T93" s="83"/>
      <c r="U93" s="83"/>
    </row>
    <row r="94" spans="1:25" s="90" customFormat="1" ht="40.5" hidden="1" x14ac:dyDescent="0.2">
      <c r="A94" s="91" t="s">
        <v>45</v>
      </c>
      <c r="B94" s="92" t="s">
        <v>273</v>
      </c>
      <c r="C94" s="97"/>
      <c r="D94" s="20">
        <f t="shared" si="2"/>
        <v>0</v>
      </c>
      <c r="E94" s="20">
        <v>0</v>
      </c>
      <c r="F94" s="61" t="s">
        <v>183</v>
      </c>
      <c r="R94" s="157"/>
      <c r="S94" s="83"/>
      <c r="T94" s="83"/>
      <c r="U94" s="83"/>
    </row>
    <row r="95" spans="1:25" s="90" customFormat="1" ht="28.5" hidden="1" customHeight="1" x14ac:dyDescent="0.2">
      <c r="A95" s="88">
        <v>1370</v>
      </c>
      <c r="B95" s="45" t="s">
        <v>274</v>
      </c>
      <c r="C95" s="89">
        <v>7441</v>
      </c>
      <c r="D95" s="20">
        <f t="shared" si="2"/>
        <v>0</v>
      </c>
      <c r="E95" s="20">
        <f>SUM(E96:E97)</f>
        <v>0</v>
      </c>
      <c r="F95" s="61" t="s">
        <v>183</v>
      </c>
      <c r="R95" s="155"/>
    </row>
    <row r="96" spans="1:25" s="90" customFormat="1" ht="108.75" hidden="1" customHeight="1" x14ac:dyDescent="0.2">
      <c r="A96" s="73" t="s">
        <v>46</v>
      </c>
      <c r="B96" s="92" t="s">
        <v>275</v>
      </c>
      <c r="C96" s="97"/>
      <c r="D96" s="20">
        <f t="shared" si="2"/>
        <v>0</v>
      </c>
      <c r="E96" s="20">
        <v>0</v>
      </c>
      <c r="F96" s="61" t="s">
        <v>183</v>
      </c>
      <c r="R96" s="155"/>
    </row>
    <row r="97" spans="1:18" s="90" customFormat="1" ht="109.5" hidden="1" customHeight="1" x14ac:dyDescent="0.2">
      <c r="A97" s="73" t="s">
        <v>184</v>
      </c>
      <c r="B97" s="92" t="s">
        <v>276</v>
      </c>
      <c r="C97" s="97"/>
      <c r="D97" s="20">
        <f t="shared" si="2"/>
        <v>0</v>
      </c>
      <c r="E97" s="20">
        <v>0</v>
      </c>
      <c r="F97" s="61" t="s">
        <v>183</v>
      </c>
      <c r="R97" s="155"/>
    </row>
    <row r="98" spans="1:18" s="90" customFormat="1" ht="27.75" hidden="1" customHeight="1" x14ac:dyDescent="0.2">
      <c r="A98" s="88">
        <v>1380</v>
      </c>
      <c r="B98" s="45" t="s">
        <v>277</v>
      </c>
      <c r="C98" s="89">
        <v>7442</v>
      </c>
      <c r="D98" s="20">
        <f t="shared" si="2"/>
        <v>0</v>
      </c>
      <c r="E98" s="61" t="s">
        <v>183</v>
      </c>
      <c r="F98" s="20">
        <f>SUM(F99:F100)</f>
        <v>0</v>
      </c>
      <c r="R98" s="155"/>
    </row>
    <row r="99" spans="1:18" ht="111" hidden="1" customHeight="1" x14ac:dyDescent="0.2">
      <c r="A99" s="91" t="s">
        <v>47</v>
      </c>
      <c r="B99" s="92" t="s">
        <v>278</v>
      </c>
      <c r="C99" s="97"/>
      <c r="D99" s="20">
        <f t="shared" si="2"/>
        <v>0</v>
      </c>
      <c r="E99" s="61" t="s">
        <v>183</v>
      </c>
      <c r="F99" s="20">
        <v>0</v>
      </c>
    </row>
    <row r="100" spans="1:18" s="90" customFormat="1" ht="123" hidden="1" customHeight="1" x14ac:dyDescent="0.2">
      <c r="A100" s="91" t="s">
        <v>48</v>
      </c>
      <c r="B100" s="92" t="s">
        <v>279</v>
      </c>
      <c r="C100" s="97"/>
      <c r="D100" s="20">
        <f>SUM(E100:F100)</f>
        <v>0</v>
      </c>
      <c r="E100" s="61" t="s">
        <v>183</v>
      </c>
      <c r="F100" s="20">
        <v>0</v>
      </c>
      <c r="R100" s="155"/>
    </row>
    <row r="101" spans="1:18" s="90" customFormat="1" ht="28.5" customHeight="1" x14ac:dyDescent="0.2">
      <c r="A101" s="91" t="s">
        <v>111</v>
      </c>
      <c r="B101" s="45" t="s">
        <v>280</v>
      </c>
      <c r="C101" s="89">
        <v>7451</v>
      </c>
      <c r="D101" s="20">
        <f>SUM(D102:D104)</f>
        <v>3100</v>
      </c>
      <c r="E101" s="11">
        <f>SUM(E104)</f>
        <v>3100</v>
      </c>
      <c r="F101" s="20">
        <f>SUM(F102:F104)</f>
        <v>0</v>
      </c>
      <c r="R101" s="155"/>
    </row>
    <row r="102" spans="1:18" ht="27" x14ac:dyDescent="0.2">
      <c r="A102" s="91" t="s">
        <v>112</v>
      </c>
      <c r="B102" s="92" t="s">
        <v>281</v>
      </c>
      <c r="C102" s="97"/>
      <c r="D102" s="20">
        <f>SUM(E102:F102)</f>
        <v>0</v>
      </c>
      <c r="E102" s="61" t="s">
        <v>183</v>
      </c>
      <c r="F102" s="20"/>
    </row>
    <row r="103" spans="1:18" ht="27" x14ac:dyDescent="0.2">
      <c r="A103" s="91" t="s">
        <v>113</v>
      </c>
      <c r="B103" s="92" t="s">
        <v>282</v>
      </c>
      <c r="C103" s="97"/>
      <c r="D103" s="20">
        <f>F103</f>
        <v>0</v>
      </c>
      <c r="E103" s="61" t="s">
        <v>183</v>
      </c>
      <c r="F103" s="20">
        <v>0</v>
      </c>
    </row>
    <row r="104" spans="1:18" ht="39.75" customHeight="1" x14ac:dyDescent="0.2">
      <c r="A104" s="91" t="s">
        <v>114</v>
      </c>
      <c r="B104" s="92" t="s">
        <v>283</v>
      </c>
      <c r="C104" s="97"/>
      <c r="D104" s="20">
        <f>SUM(E104:F104)</f>
        <v>3100</v>
      </c>
      <c r="E104" s="20">
        <v>3100</v>
      </c>
      <c r="F104" s="20">
        <v>0</v>
      </c>
      <c r="H104" s="26"/>
      <c r="I104" s="96"/>
    </row>
    <row r="105" spans="1:18" x14ac:dyDescent="0.2">
      <c r="C105" s="24"/>
      <c r="E105" s="24"/>
      <c r="F105" s="24"/>
    </row>
    <row r="106" spans="1:18" ht="17.25" x14ac:dyDescent="0.3">
      <c r="A106" s="169" t="s">
        <v>284</v>
      </c>
      <c r="B106" s="169"/>
      <c r="C106" s="169"/>
      <c r="D106" s="169"/>
      <c r="E106" s="169"/>
      <c r="F106" s="24"/>
    </row>
    <row r="107" spans="1:18" ht="39" customHeight="1" x14ac:dyDescent="0.25">
      <c r="A107" s="82"/>
      <c r="B107" s="172" t="s">
        <v>285</v>
      </c>
      <c r="C107" s="172"/>
      <c r="D107" s="172"/>
      <c r="E107" s="172"/>
      <c r="F107" s="24"/>
    </row>
    <row r="108" spans="1:18" ht="17.25" x14ac:dyDescent="0.3">
      <c r="A108" s="82"/>
      <c r="B108" s="38"/>
      <c r="C108" s="22"/>
      <c r="D108" s="164" t="s">
        <v>197</v>
      </c>
      <c r="E108" s="164"/>
      <c r="F108" s="24"/>
    </row>
    <row r="109" spans="1:18" ht="57" customHeight="1" x14ac:dyDescent="0.2">
      <c r="A109" s="102" t="s">
        <v>286</v>
      </c>
      <c r="B109" s="102" t="s">
        <v>199</v>
      </c>
      <c r="C109" s="17" t="s">
        <v>287</v>
      </c>
      <c r="D109" s="17" t="s">
        <v>288</v>
      </c>
      <c r="E109" s="17" t="s">
        <v>289</v>
      </c>
      <c r="F109" s="24"/>
    </row>
    <row r="110" spans="1:18" ht="21" customHeight="1" x14ac:dyDescent="0.2">
      <c r="A110" s="103"/>
      <c r="B110" s="104"/>
      <c r="C110" s="84">
        <v>1</v>
      </c>
      <c r="D110" s="84">
        <v>2</v>
      </c>
      <c r="E110" s="84">
        <v>3</v>
      </c>
      <c r="F110" s="24"/>
    </row>
    <row r="111" spans="1:18" ht="36.75" customHeight="1" x14ac:dyDescent="0.2">
      <c r="A111" s="84">
        <v>1</v>
      </c>
      <c r="B111" s="105" t="s">
        <v>207</v>
      </c>
      <c r="C111" s="61" t="s">
        <v>567</v>
      </c>
      <c r="D111" s="61">
        <v>42451.199999999997</v>
      </c>
      <c r="E111" s="61">
        <v>0</v>
      </c>
      <c r="F111" s="24"/>
    </row>
    <row r="112" spans="1:18" ht="30" customHeight="1" x14ac:dyDescent="0.2">
      <c r="A112" s="84">
        <v>2</v>
      </c>
      <c r="B112" s="105" t="s">
        <v>290</v>
      </c>
      <c r="C112" s="61">
        <v>19849.400000000001</v>
      </c>
      <c r="D112" s="61">
        <v>14462.4</v>
      </c>
      <c r="E112" s="61">
        <v>0</v>
      </c>
      <c r="F112" s="24"/>
    </row>
    <row r="113" spans="1:6" ht="30" customHeight="1" x14ac:dyDescent="0.2">
      <c r="A113" s="84">
        <v>3</v>
      </c>
      <c r="B113" s="105" t="s">
        <v>486</v>
      </c>
      <c r="C113" s="61">
        <v>57136.7</v>
      </c>
      <c r="D113" s="61">
        <v>41760</v>
      </c>
      <c r="E113" s="61">
        <v>137966.1</v>
      </c>
      <c r="F113" s="24"/>
    </row>
    <row r="114" spans="1:6" ht="20.25" customHeight="1" x14ac:dyDescent="0.2">
      <c r="A114" s="84">
        <v>4</v>
      </c>
      <c r="B114" s="105" t="s">
        <v>210</v>
      </c>
      <c r="C114" s="61">
        <v>75805.899999999994</v>
      </c>
      <c r="D114" s="61">
        <v>65538.3</v>
      </c>
      <c r="E114" s="61">
        <v>91707.4</v>
      </c>
      <c r="F114" s="24"/>
    </row>
    <row r="115" spans="1:6" ht="16.5" customHeight="1" x14ac:dyDescent="0.2">
      <c r="A115" s="84">
        <v>5</v>
      </c>
      <c r="B115" s="105" t="s">
        <v>291</v>
      </c>
      <c r="C115" s="36">
        <v>2097</v>
      </c>
      <c r="D115" s="36">
        <v>1372</v>
      </c>
      <c r="E115" s="84" t="s">
        <v>183</v>
      </c>
      <c r="F115" s="24"/>
    </row>
    <row r="116" spans="1:6" ht="18.75" customHeight="1" x14ac:dyDescent="0.2">
      <c r="A116" s="84">
        <v>6</v>
      </c>
      <c r="B116" s="105" t="s">
        <v>292</v>
      </c>
      <c r="C116" s="36">
        <v>2019</v>
      </c>
      <c r="D116" s="36">
        <v>1260</v>
      </c>
      <c r="E116" s="84" t="s">
        <v>183</v>
      </c>
      <c r="F116" s="24" t="s">
        <v>489</v>
      </c>
    </row>
    <row r="117" spans="1:6" x14ac:dyDescent="0.2">
      <c r="C117" s="24"/>
      <c r="E117" s="24"/>
      <c r="F117" s="24"/>
    </row>
    <row r="118" spans="1:6" x14ac:dyDescent="0.2">
      <c r="C118" s="24"/>
      <c r="E118" s="24"/>
      <c r="F118" s="24"/>
    </row>
    <row r="119" spans="1:6" x14ac:dyDescent="0.2">
      <c r="C119" s="24"/>
      <c r="E119" s="24"/>
      <c r="F119" s="24"/>
    </row>
    <row r="120" spans="1:6" x14ac:dyDescent="0.2">
      <c r="C120" s="24"/>
      <c r="E120" s="24"/>
      <c r="F120" s="24"/>
    </row>
    <row r="121" spans="1:6" x14ac:dyDescent="0.2">
      <c r="C121" s="24"/>
      <c r="E121" s="24"/>
      <c r="F121" s="24"/>
    </row>
    <row r="122" spans="1:6" x14ac:dyDescent="0.2">
      <c r="C122" s="24"/>
      <c r="E122" s="24"/>
      <c r="F122" s="24"/>
    </row>
    <row r="123" spans="1:6" x14ac:dyDescent="0.2">
      <c r="C123" s="24"/>
      <c r="E123" s="24"/>
      <c r="F123" s="24"/>
    </row>
    <row r="124" spans="1:6" x14ac:dyDescent="0.2">
      <c r="C124" s="24"/>
      <c r="E124" s="24"/>
      <c r="F124" s="24"/>
    </row>
    <row r="125" spans="1:6" x14ac:dyDescent="0.2">
      <c r="C125" s="24"/>
      <c r="E125" s="24"/>
      <c r="F125" s="24"/>
    </row>
    <row r="126" spans="1:6" x14ac:dyDescent="0.2">
      <c r="C126" s="24"/>
      <c r="E126" s="24"/>
      <c r="F126" s="24"/>
    </row>
    <row r="127" spans="1:6" x14ac:dyDescent="0.2">
      <c r="C127" s="24"/>
      <c r="E127" s="24"/>
      <c r="F127" s="24"/>
    </row>
    <row r="128" spans="1:6" x14ac:dyDescent="0.2">
      <c r="C128" s="24"/>
      <c r="E128" s="24"/>
      <c r="F128" s="24"/>
    </row>
    <row r="129" spans="3:6" x14ac:dyDescent="0.2">
      <c r="C129" s="24"/>
      <c r="E129" s="24"/>
      <c r="F129" s="24"/>
    </row>
    <row r="130" spans="3:6" x14ac:dyDescent="0.2">
      <c r="C130" s="24"/>
      <c r="E130" s="24"/>
      <c r="F130" s="24"/>
    </row>
    <row r="131" spans="3:6" x14ac:dyDescent="0.2">
      <c r="C131" s="24"/>
      <c r="E131" s="24"/>
      <c r="F131" s="24"/>
    </row>
    <row r="132" spans="3:6" x14ac:dyDescent="0.2">
      <c r="C132" s="24"/>
      <c r="E132" s="24"/>
      <c r="F132" s="24"/>
    </row>
    <row r="133" spans="3:6" x14ac:dyDescent="0.2">
      <c r="C133" s="24"/>
      <c r="E133" s="24"/>
      <c r="F133" s="24"/>
    </row>
    <row r="134" spans="3:6" x14ac:dyDescent="0.2">
      <c r="C134" s="24"/>
      <c r="E134" s="24"/>
      <c r="F134" s="24"/>
    </row>
    <row r="135" spans="3:6" x14ac:dyDescent="0.2">
      <c r="C135" s="24"/>
      <c r="E135" s="24"/>
      <c r="F135" s="24"/>
    </row>
    <row r="136" spans="3:6" x14ac:dyDescent="0.2">
      <c r="C136" s="24"/>
      <c r="E136" s="24"/>
      <c r="F136" s="24"/>
    </row>
    <row r="137" spans="3:6" x14ac:dyDescent="0.2">
      <c r="C137" s="24"/>
      <c r="E137" s="24"/>
      <c r="F137" s="24"/>
    </row>
    <row r="138" spans="3:6" x14ac:dyDescent="0.2">
      <c r="C138" s="24"/>
      <c r="E138" s="24"/>
      <c r="F138" s="24"/>
    </row>
    <row r="139" spans="3:6" x14ac:dyDescent="0.2">
      <c r="C139" s="24"/>
      <c r="E139" s="24"/>
      <c r="F139" s="24"/>
    </row>
    <row r="140" spans="3:6" x14ac:dyDescent="0.2">
      <c r="C140" s="24"/>
      <c r="E140" s="24"/>
      <c r="F140" s="24"/>
    </row>
    <row r="141" spans="3:6" x14ac:dyDescent="0.2">
      <c r="C141" s="24"/>
      <c r="E141" s="24"/>
      <c r="F141" s="24"/>
    </row>
    <row r="142" spans="3:6" x14ac:dyDescent="0.2">
      <c r="C142" s="24"/>
      <c r="E142" s="24"/>
      <c r="F142" s="24"/>
    </row>
    <row r="143" spans="3:6" x14ac:dyDescent="0.2">
      <c r="C143" s="24"/>
      <c r="E143" s="24"/>
      <c r="F143" s="24"/>
    </row>
    <row r="144" spans="3:6" x14ac:dyDescent="0.2">
      <c r="C144" s="24"/>
      <c r="E144" s="24"/>
      <c r="F144" s="24"/>
    </row>
    <row r="145" spans="3:6" x14ac:dyDescent="0.2">
      <c r="C145" s="24"/>
      <c r="E145" s="24"/>
      <c r="F145" s="24"/>
    </row>
    <row r="146" spans="3:6" x14ac:dyDescent="0.2">
      <c r="C146" s="24"/>
      <c r="E146" s="24"/>
      <c r="F146" s="24"/>
    </row>
    <row r="147" spans="3:6" x14ac:dyDescent="0.2">
      <c r="C147" s="24"/>
      <c r="E147" s="24"/>
      <c r="F147" s="24"/>
    </row>
    <row r="148" spans="3:6" x14ac:dyDescent="0.2">
      <c r="C148" s="24"/>
      <c r="E148" s="24"/>
      <c r="F148" s="24"/>
    </row>
    <row r="149" spans="3:6" x14ac:dyDescent="0.2">
      <c r="C149" s="24"/>
      <c r="E149" s="24"/>
      <c r="F149" s="24"/>
    </row>
    <row r="150" spans="3:6" x14ac:dyDescent="0.2">
      <c r="C150" s="24"/>
      <c r="E150" s="24"/>
      <c r="F150" s="24"/>
    </row>
    <row r="151" spans="3:6" x14ac:dyDescent="0.2">
      <c r="C151" s="24"/>
      <c r="E151" s="24"/>
      <c r="F151" s="24"/>
    </row>
    <row r="152" spans="3:6" x14ac:dyDescent="0.2">
      <c r="C152" s="24"/>
      <c r="E152" s="24"/>
      <c r="F152" s="24"/>
    </row>
    <row r="153" spans="3:6" x14ac:dyDescent="0.2">
      <c r="C153" s="24"/>
      <c r="E153" s="24"/>
      <c r="F153" s="24"/>
    </row>
    <row r="154" spans="3:6" x14ac:dyDescent="0.2">
      <c r="C154" s="24"/>
      <c r="E154" s="24"/>
      <c r="F154" s="24"/>
    </row>
    <row r="155" spans="3:6" x14ac:dyDescent="0.2">
      <c r="C155" s="24"/>
      <c r="E155" s="24"/>
      <c r="F155" s="24"/>
    </row>
    <row r="156" spans="3:6" x14ac:dyDescent="0.2">
      <c r="C156" s="24"/>
      <c r="E156" s="24"/>
      <c r="F156" s="24"/>
    </row>
    <row r="157" spans="3:6" x14ac:dyDescent="0.2">
      <c r="C157" s="24"/>
      <c r="E157" s="24"/>
      <c r="F157" s="24"/>
    </row>
    <row r="158" spans="3:6" x14ac:dyDescent="0.2">
      <c r="C158" s="24"/>
      <c r="E158" s="24"/>
      <c r="F158" s="24"/>
    </row>
    <row r="159" spans="3:6" x14ac:dyDescent="0.2">
      <c r="C159" s="24"/>
      <c r="E159" s="24"/>
      <c r="F159" s="24"/>
    </row>
    <row r="160" spans="3:6" x14ac:dyDescent="0.2">
      <c r="C160" s="24"/>
      <c r="E160" s="24"/>
      <c r="F160" s="24"/>
    </row>
    <row r="161" spans="3:6" x14ac:dyDescent="0.2">
      <c r="C161" s="24"/>
      <c r="E161" s="24"/>
      <c r="F161" s="24"/>
    </row>
    <row r="162" spans="3:6" x14ac:dyDescent="0.2">
      <c r="C162" s="24"/>
      <c r="E162" s="24"/>
      <c r="F162" s="24"/>
    </row>
    <row r="163" spans="3:6" x14ac:dyDescent="0.2">
      <c r="C163" s="24"/>
      <c r="E163" s="24"/>
      <c r="F163" s="24"/>
    </row>
    <row r="164" spans="3:6" x14ac:dyDescent="0.2">
      <c r="C164" s="24"/>
      <c r="E164" s="24"/>
      <c r="F164" s="24"/>
    </row>
    <row r="165" spans="3:6" x14ac:dyDescent="0.2">
      <c r="C165" s="24"/>
      <c r="E165" s="24"/>
      <c r="F165" s="24"/>
    </row>
    <row r="166" spans="3:6" x14ac:dyDescent="0.2">
      <c r="C166" s="24"/>
      <c r="E166" s="24"/>
      <c r="F166" s="24"/>
    </row>
    <row r="167" spans="3:6" x14ac:dyDescent="0.2">
      <c r="C167" s="24"/>
      <c r="E167" s="24"/>
      <c r="F167" s="24"/>
    </row>
    <row r="168" spans="3:6" x14ac:dyDescent="0.2">
      <c r="C168" s="24"/>
      <c r="E168" s="24"/>
      <c r="F168" s="24"/>
    </row>
    <row r="169" spans="3:6" x14ac:dyDescent="0.2">
      <c r="C169" s="24"/>
      <c r="E169" s="24"/>
      <c r="F169" s="24"/>
    </row>
    <row r="170" spans="3:6" x14ac:dyDescent="0.2">
      <c r="C170" s="24"/>
      <c r="E170" s="24"/>
      <c r="F170" s="24"/>
    </row>
    <row r="171" spans="3:6" x14ac:dyDescent="0.2">
      <c r="C171" s="24"/>
      <c r="E171" s="24"/>
      <c r="F171" s="24"/>
    </row>
    <row r="172" spans="3:6" x14ac:dyDescent="0.2">
      <c r="C172" s="24"/>
      <c r="E172" s="24"/>
      <c r="F172" s="24"/>
    </row>
    <row r="173" spans="3:6" x14ac:dyDescent="0.2">
      <c r="C173" s="24"/>
      <c r="E173" s="24"/>
      <c r="F173" s="24"/>
    </row>
    <row r="174" spans="3:6" x14ac:dyDescent="0.2">
      <c r="C174" s="24"/>
      <c r="E174" s="24"/>
      <c r="F174" s="24"/>
    </row>
    <row r="175" spans="3:6" x14ac:dyDescent="0.2">
      <c r="C175" s="24"/>
      <c r="E175" s="24"/>
      <c r="F175" s="24"/>
    </row>
    <row r="176" spans="3:6" x14ac:dyDescent="0.2">
      <c r="C176" s="24"/>
      <c r="E176" s="24"/>
      <c r="F176" s="24"/>
    </row>
    <row r="177" spans="3:6" x14ac:dyDescent="0.2">
      <c r="C177" s="24"/>
      <c r="E177" s="24"/>
      <c r="F177" s="24"/>
    </row>
    <row r="178" spans="3:6" x14ac:dyDescent="0.2">
      <c r="C178" s="24"/>
      <c r="E178" s="24"/>
      <c r="F178" s="24"/>
    </row>
  </sheetData>
  <mergeCells count="13">
    <mergeCell ref="I1:K1"/>
    <mergeCell ref="C1:F1"/>
    <mergeCell ref="A106:E106"/>
    <mergeCell ref="C2:F2"/>
    <mergeCell ref="I2:K2"/>
    <mergeCell ref="D108:E108"/>
    <mergeCell ref="C6:C7"/>
    <mergeCell ref="A6:A7"/>
    <mergeCell ref="E6:F6"/>
    <mergeCell ref="A4:F4"/>
    <mergeCell ref="D6:D7"/>
    <mergeCell ref="B6:B7"/>
    <mergeCell ref="B107:E107"/>
  </mergeCells>
  <phoneticPr fontId="2" type="noConversion"/>
  <pageMargins left="0.66929133858267698" right="0" top="0.143700787" bottom="0.222440945" header="0" footer="0"/>
  <pageSetup paperSize="9" orientation="portrait" useFirstPageNumber="1" r:id="rId1"/>
  <headerFooter alignWithMargins="0">
    <oddFooter>&amp;C&amp;P&amp;R&amp;[Բյուջե 2024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P455"/>
  <sheetViews>
    <sheetView showGridLines="0" tabSelected="1" topLeftCell="A165" zoomScaleNormal="100" workbookViewId="0">
      <selection activeCell="BM180" sqref="BM180"/>
    </sheetView>
  </sheetViews>
  <sheetFormatPr defaultRowHeight="13.5" x14ac:dyDescent="0.25"/>
  <cols>
    <col min="1" max="1" width="5.85546875" style="1" customWidth="1"/>
    <col min="2" max="2" width="42.140625" style="1" customWidth="1"/>
    <col min="3" max="3" width="5.28515625" style="18" customWidth="1"/>
    <col min="4" max="4" width="14.85546875" style="1" customWidth="1"/>
    <col min="5" max="5" width="12.28515625" style="1" customWidth="1"/>
    <col min="6" max="6" width="11.85546875" style="1" customWidth="1"/>
    <col min="7" max="34" width="0" style="1" hidden="1" customWidth="1"/>
    <col min="35" max="37" width="9.140625" style="1" hidden="1" customWidth="1"/>
    <col min="38" max="38" width="1" style="1" hidden="1" customWidth="1"/>
    <col min="39" max="47" width="9.140625" style="1" hidden="1" customWidth="1"/>
    <col min="48" max="50" width="0" style="1" hidden="1" customWidth="1"/>
    <col min="51" max="51" width="12" style="1" hidden="1" customWidth="1"/>
    <col min="52" max="64" width="0" style="1" hidden="1" customWidth="1"/>
    <col min="65" max="65" width="0.7109375" style="1" customWidth="1"/>
    <col min="66" max="66" width="1.28515625" style="1" hidden="1" customWidth="1"/>
    <col min="67" max="67" width="0.5703125" style="1" customWidth="1"/>
    <col min="68" max="68" width="12.28515625" style="1" customWidth="1"/>
    <col min="69" max="16384" width="9.140625" style="1"/>
  </cols>
  <sheetData>
    <row r="1" spans="1:6" s="29" customFormat="1" ht="69.75" customHeight="1" x14ac:dyDescent="0.2">
      <c r="A1" s="180"/>
      <c r="B1" s="181"/>
      <c r="C1" s="181"/>
      <c r="D1" s="170"/>
      <c r="E1" s="173"/>
      <c r="F1" s="173"/>
    </row>
    <row r="2" spans="1:6" s="29" customFormat="1" ht="69.75" customHeight="1" x14ac:dyDescent="0.2">
      <c r="A2" s="180"/>
      <c r="B2" s="181"/>
      <c r="C2" s="181"/>
      <c r="D2" s="170" t="s">
        <v>574</v>
      </c>
      <c r="E2" s="173"/>
      <c r="F2" s="173"/>
    </row>
    <row r="3" spans="1:6" s="29" customFormat="1" ht="37.5" customHeight="1" x14ac:dyDescent="0.2">
      <c r="A3" s="109"/>
      <c r="B3" s="179" t="s">
        <v>295</v>
      </c>
      <c r="C3" s="179"/>
      <c r="D3" s="179"/>
      <c r="E3" s="179"/>
      <c r="F3" s="179"/>
    </row>
    <row r="4" spans="1:6" ht="33.75" customHeight="1" x14ac:dyDescent="0.3">
      <c r="A4" s="182" t="s">
        <v>296</v>
      </c>
      <c r="B4" s="182"/>
      <c r="C4" s="182"/>
      <c r="D4" s="182"/>
      <c r="E4" s="182"/>
      <c r="F4" s="182"/>
    </row>
    <row r="5" spans="1:6" ht="6" hidden="1" customHeight="1" x14ac:dyDescent="0.3">
      <c r="A5" s="22" t="s">
        <v>297</v>
      </c>
      <c r="B5" s="22"/>
      <c r="C5" s="22"/>
    </row>
    <row r="6" spans="1:6" ht="10.5" customHeight="1" x14ac:dyDescent="0.25">
      <c r="E6" s="174" t="s">
        <v>294</v>
      </c>
      <c r="F6" s="174"/>
    </row>
    <row r="7" spans="1:6" ht="27.75" customHeight="1" x14ac:dyDescent="0.25">
      <c r="A7" s="165" t="s">
        <v>442</v>
      </c>
      <c r="B7" s="167" t="s">
        <v>457</v>
      </c>
      <c r="C7" s="178"/>
      <c r="D7" s="165" t="s">
        <v>201</v>
      </c>
      <c r="E7" s="175" t="s">
        <v>202</v>
      </c>
      <c r="F7" s="176"/>
    </row>
    <row r="8" spans="1:6" ht="25.5" customHeight="1" x14ac:dyDescent="0.25">
      <c r="A8" s="166"/>
      <c r="B8" s="39" t="s">
        <v>458</v>
      </c>
      <c r="C8" s="40" t="s">
        <v>459</v>
      </c>
      <c r="D8" s="177"/>
      <c r="E8" s="23" t="s">
        <v>203</v>
      </c>
      <c r="F8" s="23" t="s">
        <v>204</v>
      </c>
    </row>
    <row r="9" spans="1:6" x14ac:dyDescent="0.25">
      <c r="A9" s="3">
        <v>1</v>
      </c>
      <c r="B9" s="3">
        <v>2</v>
      </c>
      <c r="C9" s="3" t="s">
        <v>69</v>
      </c>
      <c r="D9" s="3">
        <v>4</v>
      </c>
      <c r="E9" s="3">
        <v>5</v>
      </c>
      <c r="F9" s="3">
        <v>6</v>
      </c>
    </row>
    <row r="10" spans="1:6" ht="35.25" customHeight="1" x14ac:dyDescent="0.25">
      <c r="A10" s="15">
        <v>4000</v>
      </c>
      <c r="B10" s="41" t="s">
        <v>466</v>
      </c>
      <c r="C10" s="42"/>
      <c r="D10" s="4">
        <f>E10+F10</f>
        <v>2205552.04</v>
      </c>
      <c r="E10" s="4">
        <f>SUM(E11)</f>
        <v>750645</v>
      </c>
      <c r="F10" s="4">
        <f>SUM(F11+F136,F163)</f>
        <v>1454907.04</v>
      </c>
    </row>
    <row r="11" spans="1:6" ht="46.5" customHeight="1" x14ac:dyDescent="0.25">
      <c r="A11" s="15">
        <v>4050</v>
      </c>
      <c r="B11" s="43" t="s">
        <v>467</v>
      </c>
      <c r="C11" s="44" t="s">
        <v>179</v>
      </c>
      <c r="D11" s="4">
        <f>SUM(D12,D21,D57,D68,D75,D100,D111)</f>
        <v>750645</v>
      </c>
      <c r="E11" s="4">
        <f>SUM(E12+E21+E57+E68+E75+E100+E111)</f>
        <v>750645</v>
      </c>
      <c r="F11" s="4">
        <f>SUM(F111)</f>
        <v>0</v>
      </c>
    </row>
    <row r="12" spans="1:6" ht="29.25" customHeight="1" x14ac:dyDescent="0.25">
      <c r="A12" s="15">
        <v>4100</v>
      </c>
      <c r="B12" s="45" t="s">
        <v>298</v>
      </c>
      <c r="C12" s="46" t="s">
        <v>179</v>
      </c>
      <c r="D12" s="4">
        <f t="shared" ref="D12:D59" si="0">SUM(E12:F12)</f>
        <v>155369.20000000001</v>
      </c>
      <c r="E12" s="4">
        <f>SUM(E13+E17+E19)</f>
        <v>155369.20000000001</v>
      </c>
      <c r="F12" s="14" t="s">
        <v>182</v>
      </c>
    </row>
    <row r="13" spans="1:6" ht="42.75" customHeight="1" x14ac:dyDescent="0.25">
      <c r="A13" s="15">
        <v>4110</v>
      </c>
      <c r="B13" s="43" t="s">
        <v>299</v>
      </c>
      <c r="C13" s="46" t="s">
        <v>179</v>
      </c>
      <c r="D13" s="4">
        <f t="shared" si="0"/>
        <v>155369.20000000001</v>
      </c>
      <c r="E13" s="4">
        <f>SUM(E14:E16)</f>
        <v>155369.20000000001</v>
      </c>
      <c r="F13" s="14" t="s">
        <v>182</v>
      </c>
    </row>
    <row r="14" spans="1:6" ht="27" x14ac:dyDescent="0.25">
      <c r="A14" s="15">
        <v>4111</v>
      </c>
      <c r="B14" s="19" t="s">
        <v>300</v>
      </c>
      <c r="C14" s="47" t="s">
        <v>87</v>
      </c>
      <c r="D14" s="4">
        <f t="shared" si="0"/>
        <v>121654.2</v>
      </c>
      <c r="E14" s="4">
        <v>121654.2</v>
      </c>
      <c r="F14" s="14" t="s">
        <v>182</v>
      </c>
    </row>
    <row r="15" spans="1:6" ht="27" x14ac:dyDescent="0.25">
      <c r="A15" s="15">
        <v>4112</v>
      </c>
      <c r="B15" s="19" t="s">
        <v>301</v>
      </c>
      <c r="C15" s="12" t="s">
        <v>88</v>
      </c>
      <c r="D15" s="4">
        <f t="shared" si="0"/>
        <v>33715</v>
      </c>
      <c r="E15" s="4">
        <v>33715</v>
      </c>
      <c r="F15" s="14" t="s">
        <v>182</v>
      </c>
    </row>
    <row r="16" spans="1:6" x14ac:dyDescent="0.25">
      <c r="A16" s="15">
        <v>4114</v>
      </c>
      <c r="B16" s="19" t="s">
        <v>302</v>
      </c>
      <c r="C16" s="12" t="s">
        <v>86</v>
      </c>
      <c r="D16" s="4">
        <f t="shared" si="0"/>
        <v>0</v>
      </c>
      <c r="E16" s="4">
        <v>0</v>
      </c>
      <c r="F16" s="14" t="s">
        <v>182</v>
      </c>
    </row>
    <row r="17" spans="1:36" ht="26.25" customHeight="1" x14ac:dyDescent="0.25">
      <c r="A17" s="15">
        <v>4120</v>
      </c>
      <c r="B17" s="30" t="s">
        <v>303</v>
      </c>
      <c r="C17" s="46" t="s">
        <v>179</v>
      </c>
      <c r="D17" s="4">
        <f t="shared" si="0"/>
        <v>0</v>
      </c>
      <c r="E17" s="4">
        <f>SUM(E18)</f>
        <v>0</v>
      </c>
      <c r="F17" s="14" t="s">
        <v>182</v>
      </c>
    </row>
    <row r="18" spans="1:36" ht="13.5" customHeight="1" x14ac:dyDescent="0.25">
      <c r="A18" s="15">
        <v>4121</v>
      </c>
      <c r="B18" s="19" t="s">
        <v>304</v>
      </c>
      <c r="C18" s="12" t="s">
        <v>89</v>
      </c>
      <c r="D18" s="4">
        <f t="shared" si="0"/>
        <v>0</v>
      </c>
      <c r="E18" s="4">
        <v>0</v>
      </c>
      <c r="F18" s="14" t="s">
        <v>182</v>
      </c>
    </row>
    <row r="19" spans="1:36" ht="26.25" customHeight="1" x14ac:dyDescent="0.25">
      <c r="A19" s="15">
        <v>4130</v>
      </c>
      <c r="B19" s="30" t="s">
        <v>443</v>
      </c>
      <c r="C19" s="46" t="s">
        <v>179</v>
      </c>
      <c r="D19" s="4">
        <f t="shared" si="0"/>
        <v>0</v>
      </c>
      <c r="E19" s="4">
        <f>E20</f>
        <v>0</v>
      </c>
      <c r="F19" s="14" t="s">
        <v>182</v>
      </c>
    </row>
    <row r="20" spans="1:36" x14ac:dyDescent="0.25">
      <c r="A20" s="15">
        <v>4131</v>
      </c>
      <c r="B20" s="30" t="s">
        <v>305</v>
      </c>
      <c r="C20" s="47" t="s">
        <v>90</v>
      </c>
      <c r="D20" s="4">
        <f t="shared" si="0"/>
        <v>0</v>
      </c>
      <c r="E20" s="4">
        <v>0</v>
      </c>
      <c r="F20" s="14" t="s">
        <v>182</v>
      </c>
    </row>
    <row r="21" spans="1:36" ht="57.75" customHeight="1" x14ac:dyDescent="0.25">
      <c r="A21" s="15">
        <v>4200</v>
      </c>
      <c r="B21" s="43" t="s">
        <v>306</v>
      </c>
      <c r="C21" s="46" t="s">
        <v>179</v>
      </c>
      <c r="D21" s="4">
        <f t="shared" si="0"/>
        <v>159477.70000000001</v>
      </c>
      <c r="E21" s="4">
        <f>SUM(E22+E30+E34+E43+E45+E48)</f>
        <v>159477.70000000001</v>
      </c>
      <c r="F21" s="14" t="s">
        <v>182</v>
      </c>
    </row>
    <row r="22" spans="1:36" ht="40.5" customHeight="1" x14ac:dyDescent="0.25">
      <c r="A22" s="15">
        <v>4210</v>
      </c>
      <c r="B22" s="30" t="s">
        <v>307</v>
      </c>
      <c r="C22" s="46" t="s">
        <v>179</v>
      </c>
      <c r="D22" s="4">
        <f t="shared" si="0"/>
        <v>80302.7</v>
      </c>
      <c r="E22" s="4">
        <f>SUM(E23:E29)</f>
        <v>80302.7</v>
      </c>
      <c r="F22" s="14" t="s">
        <v>182</v>
      </c>
    </row>
    <row r="23" spans="1:36" ht="24.75" customHeight="1" x14ac:dyDescent="0.25">
      <c r="A23" s="15">
        <v>4211</v>
      </c>
      <c r="B23" s="19" t="s">
        <v>308</v>
      </c>
      <c r="C23" s="12" t="s">
        <v>91</v>
      </c>
      <c r="D23" s="4">
        <f t="shared" si="0"/>
        <v>0</v>
      </c>
      <c r="E23" s="4">
        <v>0</v>
      </c>
      <c r="F23" s="14" t="s">
        <v>182</v>
      </c>
      <c r="G23" s="48"/>
    </row>
    <row r="24" spans="1:36" x14ac:dyDescent="0.25">
      <c r="A24" s="15">
        <v>4212</v>
      </c>
      <c r="B24" s="30" t="s">
        <v>309</v>
      </c>
      <c r="C24" s="12" t="s">
        <v>92</v>
      </c>
      <c r="D24" s="4">
        <f t="shared" si="0"/>
        <v>66683</v>
      </c>
      <c r="E24" s="4">
        <v>66683</v>
      </c>
      <c r="F24" s="14" t="s">
        <v>182</v>
      </c>
    </row>
    <row r="25" spans="1:36" x14ac:dyDescent="0.25">
      <c r="A25" s="15">
        <v>4213</v>
      </c>
      <c r="B25" s="19" t="s">
        <v>310</v>
      </c>
      <c r="C25" s="12" t="s">
        <v>93</v>
      </c>
      <c r="D25" s="4">
        <f t="shared" si="0"/>
        <v>8370.7000000000007</v>
      </c>
      <c r="E25" s="4">
        <v>8370.7000000000007</v>
      </c>
      <c r="F25" s="14" t="s">
        <v>182</v>
      </c>
      <c r="AJ25" s="2"/>
    </row>
    <row r="26" spans="1:36" x14ac:dyDescent="0.25">
      <c r="A26" s="15">
        <v>4214</v>
      </c>
      <c r="B26" s="19" t="s">
        <v>311</v>
      </c>
      <c r="C26" s="12" t="s">
        <v>94</v>
      </c>
      <c r="D26" s="4">
        <f t="shared" si="0"/>
        <v>2300</v>
      </c>
      <c r="E26" s="4">
        <v>2300</v>
      </c>
      <c r="F26" s="14" t="s">
        <v>182</v>
      </c>
    </row>
    <row r="27" spans="1:36" ht="13.5" customHeight="1" x14ac:dyDescent="0.25">
      <c r="A27" s="15">
        <v>4215</v>
      </c>
      <c r="B27" s="19" t="s">
        <v>312</v>
      </c>
      <c r="C27" s="12" t="s">
        <v>95</v>
      </c>
      <c r="D27" s="4">
        <f t="shared" si="0"/>
        <v>2649</v>
      </c>
      <c r="E27" s="4">
        <v>2649</v>
      </c>
      <c r="F27" s="14" t="s">
        <v>182</v>
      </c>
    </row>
    <row r="28" spans="1:36" ht="13.5" customHeight="1" x14ac:dyDescent="0.25">
      <c r="A28" s="15">
        <v>4216</v>
      </c>
      <c r="B28" s="19" t="s">
        <v>313</v>
      </c>
      <c r="C28" s="12" t="s">
        <v>96</v>
      </c>
      <c r="D28" s="4">
        <f t="shared" si="0"/>
        <v>300</v>
      </c>
      <c r="E28" s="4">
        <v>300</v>
      </c>
      <c r="F28" s="14" t="s">
        <v>182</v>
      </c>
    </row>
    <row r="29" spans="1:36" x14ac:dyDescent="0.25">
      <c r="A29" s="15">
        <v>4217</v>
      </c>
      <c r="B29" s="19" t="s">
        <v>314</v>
      </c>
      <c r="C29" s="12" t="s">
        <v>97</v>
      </c>
      <c r="D29" s="4">
        <f t="shared" si="0"/>
        <v>0</v>
      </c>
      <c r="E29" s="4">
        <v>0</v>
      </c>
      <c r="F29" s="14" t="s">
        <v>182</v>
      </c>
      <c r="G29" s="1">
        <v>6230</v>
      </c>
    </row>
    <row r="30" spans="1:36" ht="39.75" customHeight="1" x14ac:dyDescent="0.25">
      <c r="A30" s="15">
        <v>4220</v>
      </c>
      <c r="B30" s="30" t="s">
        <v>315</v>
      </c>
      <c r="C30" s="46" t="s">
        <v>179</v>
      </c>
      <c r="D30" s="4">
        <f t="shared" si="0"/>
        <v>0</v>
      </c>
      <c r="E30" s="4">
        <f>SUM(E31:E33)</f>
        <v>0</v>
      </c>
      <c r="F30" s="14" t="s">
        <v>182</v>
      </c>
    </row>
    <row r="31" spans="1:36" x14ac:dyDescent="0.25">
      <c r="A31" s="15">
        <v>4221</v>
      </c>
      <c r="B31" s="19" t="s">
        <v>316</v>
      </c>
      <c r="C31" s="49">
        <v>4221</v>
      </c>
      <c r="D31" s="4">
        <f t="shared" si="0"/>
        <v>0</v>
      </c>
      <c r="E31" s="4"/>
      <c r="F31" s="14" t="s">
        <v>182</v>
      </c>
    </row>
    <row r="32" spans="1:36" ht="24.75" customHeight="1" x14ac:dyDescent="0.25">
      <c r="A32" s="15">
        <v>4222</v>
      </c>
      <c r="B32" s="19" t="s">
        <v>317</v>
      </c>
      <c r="C32" s="12" t="s">
        <v>143</v>
      </c>
      <c r="D32" s="4">
        <f t="shared" si="0"/>
        <v>0</v>
      </c>
      <c r="E32" s="4">
        <v>0</v>
      </c>
      <c r="F32" s="14" t="s">
        <v>182</v>
      </c>
    </row>
    <row r="33" spans="1:37" x14ac:dyDescent="0.25">
      <c r="A33" s="15">
        <v>4223</v>
      </c>
      <c r="B33" s="19" t="s">
        <v>318</v>
      </c>
      <c r="C33" s="12" t="s">
        <v>144</v>
      </c>
      <c r="D33" s="4">
        <f t="shared" si="0"/>
        <v>0</v>
      </c>
      <c r="E33" s="4">
        <v>0</v>
      </c>
      <c r="F33" s="14" t="s">
        <v>182</v>
      </c>
    </row>
    <row r="34" spans="1:37" ht="53.25" customHeight="1" x14ac:dyDescent="0.25">
      <c r="A34" s="15">
        <v>4230</v>
      </c>
      <c r="B34" s="30" t="s">
        <v>319</v>
      </c>
      <c r="C34" s="46" t="s">
        <v>179</v>
      </c>
      <c r="D34" s="4">
        <f t="shared" si="0"/>
        <v>22035.4</v>
      </c>
      <c r="E34" s="4">
        <f>SUM(E35:E42)</f>
        <v>22035.4</v>
      </c>
      <c r="F34" s="14" t="s">
        <v>182</v>
      </c>
    </row>
    <row r="35" spans="1:37" ht="13.5" hidden="1" customHeight="1" x14ac:dyDescent="0.25">
      <c r="A35" s="15">
        <v>4231</v>
      </c>
      <c r="B35" s="19" t="s">
        <v>320</v>
      </c>
      <c r="C35" s="12" t="s">
        <v>145</v>
      </c>
      <c r="D35" s="4">
        <f t="shared" si="0"/>
        <v>0</v>
      </c>
      <c r="E35" s="4">
        <v>0</v>
      </c>
      <c r="F35" s="14" t="s">
        <v>182</v>
      </c>
    </row>
    <row r="36" spans="1:37" x14ac:dyDescent="0.25">
      <c r="A36" s="15">
        <v>4232</v>
      </c>
      <c r="B36" s="19" t="s">
        <v>321</v>
      </c>
      <c r="C36" s="12" t="s">
        <v>146</v>
      </c>
      <c r="D36" s="4">
        <f t="shared" si="0"/>
        <v>2667</v>
      </c>
      <c r="E36" s="4">
        <v>2667</v>
      </c>
      <c r="F36" s="14" t="s">
        <v>182</v>
      </c>
      <c r="G36" s="5"/>
    </row>
    <row r="37" spans="1:37" ht="27" x14ac:dyDescent="0.25">
      <c r="A37" s="15">
        <v>4233</v>
      </c>
      <c r="B37" s="19" t="s">
        <v>322</v>
      </c>
      <c r="C37" s="12" t="s">
        <v>147</v>
      </c>
      <c r="D37" s="4">
        <f t="shared" si="0"/>
        <v>800</v>
      </c>
      <c r="E37" s="4">
        <v>800</v>
      </c>
      <c r="F37" s="14" t="s">
        <v>182</v>
      </c>
    </row>
    <row r="38" spans="1:37" x14ac:dyDescent="0.25">
      <c r="A38" s="15">
        <v>4234</v>
      </c>
      <c r="B38" s="19" t="s">
        <v>566</v>
      </c>
      <c r="C38" s="12" t="s">
        <v>148</v>
      </c>
      <c r="D38" s="4">
        <f t="shared" si="0"/>
        <v>408.4</v>
      </c>
      <c r="E38" s="4">
        <v>408.4</v>
      </c>
      <c r="F38" s="14" t="s">
        <v>182</v>
      </c>
    </row>
    <row r="39" spans="1:37" x14ac:dyDescent="0.25">
      <c r="A39" s="15">
        <v>4235</v>
      </c>
      <c r="B39" s="8" t="s">
        <v>323</v>
      </c>
      <c r="C39" s="23">
        <v>4235</v>
      </c>
      <c r="D39" s="4">
        <f t="shared" si="0"/>
        <v>3500</v>
      </c>
      <c r="E39" s="4">
        <v>3500</v>
      </c>
      <c r="F39" s="14" t="s">
        <v>182</v>
      </c>
    </row>
    <row r="40" spans="1:37" ht="26.25" customHeight="1" x14ac:dyDescent="0.25">
      <c r="A40" s="15">
        <v>4236</v>
      </c>
      <c r="B40" s="19" t="s">
        <v>324</v>
      </c>
      <c r="C40" s="12" t="s">
        <v>149</v>
      </c>
      <c r="D40" s="4">
        <f t="shared" si="0"/>
        <v>0</v>
      </c>
      <c r="E40" s="4">
        <v>0</v>
      </c>
      <c r="F40" s="14" t="s">
        <v>182</v>
      </c>
    </row>
    <row r="41" spans="1:37" x14ac:dyDescent="0.25">
      <c r="A41" s="15">
        <v>4237</v>
      </c>
      <c r="B41" s="19" t="s">
        <v>325</v>
      </c>
      <c r="C41" s="12" t="s">
        <v>150</v>
      </c>
      <c r="D41" s="4">
        <f t="shared" si="0"/>
        <v>250</v>
      </c>
      <c r="E41" s="4">
        <v>250</v>
      </c>
      <c r="F41" s="14" t="s">
        <v>182</v>
      </c>
      <c r="AJ41" s="2"/>
    </row>
    <row r="42" spans="1:37" x14ac:dyDescent="0.25">
      <c r="A42" s="15">
        <v>4238</v>
      </c>
      <c r="B42" s="19" t="s">
        <v>326</v>
      </c>
      <c r="C42" s="12" t="s">
        <v>151</v>
      </c>
      <c r="D42" s="4">
        <f t="shared" si="0"/>
        <v>14410</v>
      </c>
      <c r="E42" s="4">
        <v>14410</v>
      </c>
      <c r="F42" s="14" t="s">
        <v>182</v>
      </c>
    </row>
    <row r="43" spans="1:37" ht="27" customHeight="1" x14ac:dyDescent="0.25">
      <c r="A43" s="15">
        <v>4240</v>
      </c>
      <c r="B43" s="30" t="s">
        <v>444</v>
      </c>
      <c r="C43" s="46" t="s">
        <v>179</v>
      </c>
      <c r="D43" s="4">
        <f t="shared" si="0"/>
        <v>5482.6</v>
      </c>
      <c r="E43" s="4">
        <f>SUM(E44)</f>
        <v>5482.6</v>
      </c>
      <c r="F43" s="14" t="s">
        <v>182</v>
      </c>
    </row>
    <row r="44" spans="1:37" x14ac:dyDescent="0.25">
      <c r="A44" s="15">
        <v>4241</v>
      </c>
      <c r="B44" s="19" t="s">
        <v>327</v>
      </c>
      <c r="C44" s="12" t="s">
        <v>152</v>
      </c>
      <c r="D44" s="4">
        <f t="shared" si="0"/>
        <v>5482.6</v>
      </c>
      <c r="E44" s="4">
        <v>5482.6</v>
      </c>
      <c r="F44" s="14" t="s">
        <v>182</v>
      </c>
    </row>
    <row r="45" spans="1:37" ht="40.5" customHeight="1" x14ac:dyDescent="0.25">
      <c r="A45" s="15">
        <v>4250</v>
      </c>
      <c r="B45" s="30" t="s">
        <v>328</v>
      </c>
      <c r="C45" s="46" t="s">
        <v>179</v>
      </c>
      <c r="D45" s="4">
        <f t="shared" si="0"/>
        <v>35800</v>
      </c>
      <c r="E45" s="4">
        <f>SUM(E46:E47)</f>
        <v>35800</v>
      </c>
      <c r="F45" s="14" t="s">
        <v>182</v>
      </c>
    </row>
    <row r="46" spans="1:37" ht="27" x14ac:dyDescent="0.25">
      <c r="A46" s="15">
        <v>4251</v>
      </c>
      <c r="B46" s="19" t="s">
        <v>329</v>
      </c>
      <c r="C46" s="12" t="s">
        <v>153</v>
      </c>
      <c r="D46" s="4">
        <f t="shared" si="0"/>
        <v>31000</v>
      </c>
      <c r="E46" s="4">
        <v>31000</v>
      </c>
      <c r="F46" s="14" t="s">
        <v>182</v>
      </c>
      <c r="G46" s="5"/>
      <c r="AJ46" s="2"/>
      <c r="AK46" s="2"/>
    </row>
    <row r="47" spans="1:37" ht="26.25" customHeight="1" x14ac:dyDescent="0.25">
      <c r="A47" s="15">
        <v>4252</v>
      </c>
      <c r="B47" s="19" t="s">
        <v>330</v>
      </c>
      <c r="C47" s="12" t="s">
        <v>154</v>
      </c>
      <c r="D47" s="4">
        <f t="shared" si="0"/>
        <v>4800</v>
      </c>
      <c r="E47" s="4">
        <v>4800</v>
      </c>
      <c r="F47" s="14" t="s">
        <v>182</v>
      </c>
    </row>
    <row r="48" spans="1:37" ht="42" customHeight="1" x14ac:dyDescent="0.25">
      <c r="A48" s="15">
        <v>4260</v>
      </c>
      <c r="B48" s="30" t="s">
        <v>331</v>
      </c>
      <c r="C48" s="46" t="s">
        <v>179</v>
      </c>
      <c r="D48" s="4">
        <f t="shared" si="0"/>
        <v>15857</v>
      </c>
      <c r="E48" s="4">
        <f>SUM(E49:E56)</f>
        <v>15857</v>
      </c>
      <c r="F48" s="14" t="s">
        <v>182</v>
      </c>
    </row>
    <row r="49" spans="1:48" x14ac:dyDescent="0.25">
      <c r="A49" s="15">
        <v>4261</v>
      </c>
      <c r="B49" s="19" t="s">
        <v>332</v>
      </c>
      <c r="C49" s="12" t="s">
        <v>155</v>
      </c>
      <c r="D49" s="4">
        <f t="shared" si="0"/>
        <v>4750</v>
      </c>
      <c r="E49" s="4">
        <v>4750</v>
      </c>
      <c r="F49" s="14" t="s">
        <v>182</v>
      </c>
    </row>
    <row r="50" spans="1:48" x14ac:dyDescent="0.25">
      <c r="A50" s="15">
        <v>4262</v>
      </c>
      <c r="B50" s="19" t="s">
        <v>333</v>
      </c>
      <c r="C50" s="12" t="s">
        <v>156</v>
      </c>
      <c r="D50" s="4">
        <f t="shared" si="0"/>
        <v>1600</v>
      </c>
      <c r="E50" s="4">
        <v>1600</v>
      </c>
      <c r="F50" s="14" t="s">
        <v>182</v>
      </c>
      <c r="AV50" s="1">
        <v>340</v>
      </c>
    </row>
    <row r="51" spans="1:48" ht="26.25" customHeight="1" x14ac:dyDescent="0.25">
      <c r="A51" s="15">
        <v>4263</v>
      </c>
      <c r="B51" s="19" t="s">
        <v>334</v>
      </c>
      <c r="C51" s="12" t="s">
        <v>157</v>
      </c>
      <c r="D51" s="4">
        <f t="shared" si="0"/>
        <v>0</v>
      </c>
      <c r="E51" s="4">
        <v>0</v>
      </c>
      <c r="F51" s="14" t="s">
        <v>182</v>
      </c>
    </row>
    <row r="52" spans="1:48" x14ac:dyDescent="0.25">
      <c r="A52" s="15">
        <v>4264</v>
      </c>
      <c r="B52" s="31" t="s">
        <v>335</v>
      </c>
      <c r="C52" s="12" t="s">
        <v>158</v>
      </c>
      <c r="D52" s="4">
        <f t="shared" si="0"/>
        <v>5500</v>
      </c>
      <c r="E52" s="4">
        <v>5500</v>
      </c>
      <c r="F52" s="14" t="s">
        <v>182</v>
      </c>
    </row>
    <row r="53" spans="1:48" ht="27" x14ac:dyDescent="0.25">
      <c r="A53" s="15">
        <v>4265</v>
      </c>
      <c r="B53" s="31" t="s">
        <v>336</v>
      </c>
      <c r="C53" s="12" t="s">
        <v>159</v>
      </c>
      <c r="D53" s="4">
        <f t="shared" si="0"/>
        <v>0</v>
      </c>
      <c r="E53" s="4">
        <v>0</v>
      </c>
      <c r="F53" s="14" t="s">
        <v>182</v>
      </c>
    </row>
    <row r="54" spans="1:48" x14ac:dyDescent="0.25">
      <c r="A54" s="15">
        <v>4266</v>
      </c>
      <c r="B54" s="31" t="s">
        <v>337</v>
      </c>
      <c r="C54" s="12" t="s">
        <v>160</v>
      </c>
      <c r="D54" s="4">
        <f t="shared" si="0"/>
        <v>0</v>
      </c>
      <c r="E54" s="4">
        <v>0</v>
      </c>
      <c r="F54" s="14" t="s">
        <v>182</v>
      </c>
    </row>
    <row r="55" spans="1:48" x14ac:dyDescent="0.25">
      <c r="A55" s="15">
        <v>4267</v>
      </c>
      <c r="B55" s="31" t="s">
        <v>338</v>
      </c>
      <c r="C55" s="12" t="s">
        <v>161</v>
      </c>
      <c r="D55" s="4">
        <f t="shared" si="0"/>
        <v>1000</v>
      </c>
      <c r="E55" s="4">
        <v>1000</v>
      </c>
      <c r="F55" s="14" t="s">
        <v>182</v>
      </c>
      <c r="AJ55" s="2"/>
    </row>
    <row r="56" spans="1:48" x14ac:dyDescent="0.25">
      <c r="A56" s="15">
        <v>4268</v>
      </c>
      <c r="B56" s="31" t="s">
        <v>339</v>
      </c>
      <c r="C56" s="12" t="s">
        <v>162</v>
      </c>
      <c r="D56" s="4">
        <f t="shared" si="0"/>
        <v>3007</v>
      </c>
      <c r="E56" s="4">
        <v>3007</v>
      </c>
      <c r="F56" s="14" t="s">
        <v>182</v>
      </c>
    </row>
    <row r="57" spans="1:48" ht="25.5" hidden="1" customHeight="1" x14ac:dyDescent="0.25">
      <c r="A57" s="15">
        <v>4300</v>
      </c>
      <c r="B57" s="50" t="s">
        <v>340</v>
      </c>
      <c r="C57" s="46" t="s">
        <v>179</v>
      </c>
      <c r="D57" s="4">
        <f t="shared" si="0"/>
        <v>0</v>
      </c>
      <c r="E57" s="4">
        <f>SUM(E59:E60)</f>
        <v>0</v>
      </c>
      <c r="F57" s="14" t="s">
        <v>182</v>
      </c>
    </row>
    <row r="58" spans="1:48" ht="24.75" hidden="1" customHeight="1" x14ac:dyDescent="0.25">
      <c r="A58" s="15">
        <v>4310</v>
      </c>
      <c r="B58" s="50" t="s">
        <v>341</v>
      </c>
      <c r="C58" s="46" t="s">
        <v>179</v>
      </c>
      <c r="D58" s="4">
        <f t="shared" si="0"/>
        <v>0</v>
      </c>
      <c r="E58" s="4">
        <v>0</v>
      </c>
      <c r="F58" s="14" t="s">
        <v>182</v>
      </c>
    </row>
    <row r="59" spans="1:48" ht="13.5" hidden="1" customHeight="1" x14ac:dyDescent="0.25">
      <c r="A59" s="15">
        <v>4311</v>
      </c>
      <c r="B59" s="31" t="s">
        <v>342</v>
      </c>
      <c r="C59" s="12" t="s">
        <v>163</v>
      </c>
      <c r="D59" s="4">
        <f t="shared" si="0"/>
        <v>0</v>
      </c>
      <c r="E59" s="4">
        <v>0</v>
      </c>
      <c r="F59" s="14" t="s">
        <v>182</v>
      </c>
    </row>
    <row r="60" spans="1:48" ht="13.5" hidden="1" customHeight="1" x14ac:dyDescent="0.25">
      <c r="A60" s="15">
        <v>4312</v>
      </c>
      <c r="B60" s="31" t="s">
        <v>343</v>
      </c>
      <c r="C60" s="12" t="s">
        <v>164</v>
      </c>
      <c r="D60" s="4">
        <f t="shared" ref="D60:D106" si="1">SUM(E60:F60)</f>
        <v>0</v>
      </c>
      <c r="E60" s="4">
        <v>0</v>
      </c>
      <c r="F60" s="14" t="s">
        <v>182</v>
      </c>
    </row>
    <row r="61" spans="1:48" ht="27" hidden="1" customHeight="1" x14ac:dyDescent="0.25">
      <c r="A61" s="15">
        <v>4320</v>
      </c>
      <c r="B61" s="50" t="s">
        <v>344</v>
      </c>
      <c r="C61" s="46" t="s">
        <v>179</v>
      </c>
      <c r="D61" s="4">
        <f t="shared" si="1"/>
        <v>0</v>
      </c>
      <c r="E61" s="4">
        <f>SUM(E62:E63)</f>
        <v>0</v>
      </c>
      <c r="F61" s="14"/>
    </row>
    <row r="62" spans="1:48" ht="14.25" hidden="1" customHeight="1" x14ac:dyDescent="0.25">
      <c r="A62" s="15">
        <v>4321</v>
      </c>
      <c r="B62" s="31" t="s">
        <v>345</v>
      </c>
      <c r="C62" s="12" t="s">
        <v>165</v>
      </c>
      <c r="D62" s="4">
        <f t="shared" si="1"/>
        <v>0</v>
      </c>
      <c r="E62" s="4"/>
      <c r="F62" s="14" t="s">
        <v>182</v>
      </c>
    </row>
    <row r="63" spans="1:48" ht="14.25" hidden="1" customHeight="1" x14ac:dyDescent="0.25">
      <c r="A63" s="15">
        <v>4322</v>
      </c>
      <c r="B63" s="31" t="s">
        <v>346</v>
      </c>
      <c r="C63" s="12" t="s">
        <v>166</v>
      </c>
      <c r="D63" s="4">
        <f t="shared" si="1"/>
        <v>0</v>
      </c>
      <c r="E63" s="4"/>
      <c r="F63" s="14" t="s">
        <v>182</v>
      </c>
    </row>
    <row r="64" spans="1:48" ht="26.25" hidden="1" customHeight="1" x14ac:dyDescent="0.25">
      <c r="A64" s="15">
        <v>4330</v>
      </c>
      <c r="B64" s="50" t="s">
        <v>447</v>
      </c>
      <c r="C64" s="46" t="s">
        <v>179</v>
      </c>
      <c r="D64" s="4">
        <f t="shared" si="1"/>
        <v>0</v>
      </c>
      <c r="E64" s="4">
        <f>SUM(E65:E67)</f>
        <v>0</v>
      </c>
      <c r="F64" s="14" t="s">
        <v>182</v>
      </c>
    </row>
    <row r="65" spans="1:36" ht="27" hidden="1" customHeight="1" x14ac:dyDescent="0.25">
      <c r="A65" s="15">
        <v>4331</v>
      </c>
      <c r="B65" s="31" t="s">
        <v>347</v>
      </c>
      <c r="C65" s="12" t="s">
        <v>167</v>
      </c>
      <c r="D65" s="4">
        <f t="shared" si="1"/>
        <v>0</v>
      </c>
      <c r="E65" s="4">
        <v>0</v>
      </c>
      <c r="F65" s="14" t="s">
        <v>182</v>
      </c>
    </row>
    <row r="66" spans="1:36" ht="13.5" hidden="1" customHeight="1" x14ac:dyDescent="0.25">
      <c r="A66" s="15">
        <v>4332</v>
      </c>
      <c r="B66" s="31" t="s">
        <v>348</v>
      </c>
      <c r="C66" s="12" t="s">
        <v>168</v>
      </c>
      <c r="D66" s="4">
        <f t="shared" si="1"/>
        <v>0</v>
      </c>
      <c r="E66" s="4">
        <v>0</v>
      </c>
      <c r="F66" s="14" t="s">
        <v>182</v>
      </c>
    </row>
    <row r="67" spans="1:36" ht="13.5" hidden="1" customHeight="1" x14ac:dyDescent="0.25">
      <c r="A67" s="15">
        <v>4333</v>
      </c>
      <c r="B67" s="31" t="s">
        <v>349</v>
      </c>
      <c r="C67" s="12" t="s">
        <v>169</v>
      </c>
      <c r="D67" s="4">
        <f t="shared" si="1"/>
        <v>0</v>
      </c>
      <c r="E67" s="4">
        <v>0</v>
      </c>
      <c r="F67" s="14" t="s">
        <v>182</v>
      </c>
    </row>
    <row r="68" spans="1:36" ht="27" customHeight="1" x14ac:dyDescent="0.25">
      <c r="A68" s="15">
        <v>4400</v>
      </c>
      <c r="B68" s="31" t="s">
        <v>350</v>
      </c>
      <c r="C68" s="46" t="s">
        <v>179</v>
      </c>
      <c r="D68" s="4">
        <f t="shared" si="1"/>
        <v>347387.3</v>
      </c>
      <c r="E68" s="4">
        <f>SUM(E69+E72)</f>
        <v>347387.3</v>
      </c>
      <c r="F68" s="14" t="s">
        <v>182</v>
      </c>
    </row>
    <row r="69" spans="1:36" ht="41.25" customHeight="1" x14ac:dyDescent="0.25">
      <c r="A69" s="15">
        <v>4410</v>
      </c>
      <c r="B69" s="50" t="s">
        <v>351</v>
      </c>
      <c r="C69" s="46" t="s">
        <v>179</v>
      </c>
      <c r="D69" s="4">
        <f t="shared" si="1"/>
        <v>347387.3</v>
      </c>
      <c r="E69" s="4">
        <f>SUM(E70:E71)</f>
        <v>347387.3</v>
      </c>
      <c r="F69" s="14" t="s">
        <v>182</v>
      </c>
    </row>
    <row r="70" spans="1:36" ht="26.25" customHeight="1" x14ac:dyDescent="0.25">
      <c r="A70" s="15">
        <v>4411</v>
      </c>
      <c r="B70" s="31" t="s">
        <v>352</v>
      </c>
      <c r="C70" s="12" t="s">
        <v>170</v>
      </c>
      <c r="D70" s="4">
        <f t="shared" si="1"/>
        <v>347387.3</v>
      </c>
      <c r="E70" s="4">
        <v>347387.3</v>
      </c>
      <c r="F70" s="14" t="s">
        <v>182</v>
      </c>
      <c r="AJ70" s="35"/>
    </row>
    <row r="71" spans="1:36" ht="26.25" hidden="1" customHeight="1" x14ac:dyDescent="0.25">
      <c r="A71" s="15">
        <v>4412</v>
      </c>
      <c r="B71" s="31" t="s">
        <v>353</v>
      </c>
      <c r="C71" s="12" t="s">
        <v>171</v>
      </c>
      <c r="D71" s="4">
        <f t="shared" si="1"/>
        <v>0</v>
      </c>
      <c r="E71" s="4">
        <v>0</v>
      </c>
      <c r="F71" s="14" t="s">
        <v>182</v>
      </c>
    </row>
    <row r="72" spans="1:36" ht="53.25" hidden="1" customHeight="1" x14ac:dyDescent="0.25">
      <c r="A72" s="15">
        <v>4420</v>
      </c>
      <c r="B72" s="50" t="s">
        <v>354</v>
      </c>
      <c r="C72" s="46" t="s">
        <v>179</v>
      </c>
      <c r="D72" s="4">
        <f t="shared" si="1"/>
        <v>0</v>
      </c>
      <c r="E72" s="4">
        <f>SUM(E73:E74)</f>
        <v>0</v>
      </c>
      <c r="F72" s="14" t="s">
        <v>182</v>
      </c>
    </row>
    <row r="73" spans="1:36" ht="27" hidden="1" customHeight="1" x14ac:dyDescent="0.25">
      <c r="A73" s="15">
        <v>4421</v>
      </c>
      <c r="B73" s="31" t="s">
        <v>355</v>
      </c>
      <c r="C73" s="12" t="s">
        <v>172</v>
      </c>
      <c r="D73" s="4">
        <f t="shared" si="1"/>
        <v>0</v>
      </c>
      <c r="E73" s="4">
        <v>0</v>
      </c>
      <c r="F73" s="14" t="s">
        <v>182</v>
      </c>
    </row>
    <row r="74" spans="1:36" ht="27.75" hidden="1" customHeight="1" x14ac:dyDescent="0.25">
      <c r="A74" s="15">
        <v>4422</v>
      </c>
      <c r="B74" s="31" t="s">
        <v>356</v>
      </c>
      <c r="C74" s="12" t="s">
        <v>173</v>
      </c>
      <c r="D74" s="4">
        <f t="shared" si="1"/>
        <v>0</v>
      </c>
      <c r="E74" s="4">
        <v>0</v>
      </c>
      <c r="F74" s="14" t="s">
        <v>182</v>
      </c>
    </row>
    <row r="75" spans="1:36" ht="27.75" customHeight="1" x14ac:dyDescent="0.25">
      <c r="A75" s="15">
        <v>4500</v>
      </c>
      <c r="B75" s="31" t="s">
        <v>357</v>
      </c>
      <c r="C75" s="46" t="s">
        <v>179</v>
      </c>
      <c r="D75" s="4">
        <f t="shared" si="1"/>
        <v>22965</v>
      </c>
      <c r="E75" s="4">
        <f>SUM(E76+E79+E82+E91)</f>
        <v>22965</v>
      </c>
      <c r="F75" s="14" t="s">
        <v>182</v>
      </c>
    </row>
    <row r="76" spans="1:36" ht="42" hidden="1" customHeight="1" x14ac:dyDescent="0.25">
      <c r="A76" s="15">
        <v>4510</v>
      </c>
      <c r="B76" s="31" t="s">
        <v>358</v>
      </c>
      <c r="C76" s="46" t="s">
        <v>179</v>
      </c>
      <c r="D76" s="4">
        <f t="shared" si="1"/>
        <v>0</v>
      </c>
      <c r="E76" s="4">
        <f>SUM(E77:E78)</f>
        <v>0</v>
      </c>
      <c r="F76" s="14" t="s">
        <v>182</v>
      </c>
    </row>
    <row r="77" spans="1:36" ht="27" hidden="1" customHeight="1" x14ac:dyDescent="0.25">
      <c r="A77" s="15">
        <v>4511</v>
      </c>
      <c r="B77" s="51" t="s">
        <v>359</v>
      </c>
      <c r="C77" s="12" t="s">
        <v>174</v>
      </c>
      <c r="D77" s="4">
        <f t="shared" si="1"/>
        <v>0</v>
      </c>
      <c r="E77" s="4">
        <v>0</v>
      </c>
      <c r="F77" s="14" t="s">
        <v>182</v>
      </c>
    </row>
    <row r="78" spans="1:36" ht="27" hidden="1" customHeight="1" x14ac:dyDescent="0.25">
      <c r="A78" s="15">
        <v>4512</v>
      </c>
      <c r="B78" s="31" t="s">
        <v>360</v>
      </c>
      <c r="C78" s="12" t="s">
        <v>175</v>
      </c>
      <c r="D78" s="4">
        <f t="shared" si="1"/>
        <v>0</v>
      </c>
      <c r="E78" s="4">
        <v>0</v>
      </c>
      <c r="F78" s="14" t="s">
        <v>182</v>
      </c>
    </row>
    <row r="79" spans="1:36" ht="40.5" hidden="1" customHeight="1" x14ac:dyDescent="0.25">
      <c r="A79" s="15">
        <v>4520</v>
      </c>
      <c r="B79" s="31" t="s">
        <v>361</v>
      </c>
      <c r="C79" s="46" t="s">
        <v>179</v>
      </c>
      <c r="D79" s="4">
        <f t="shared" si="1"/>
        <v>0</v>
      </c>
      <c r="E79" s="4">
        <f>SUM(E80:E81)</f>
        <v>0</v>
      </c>
      <c r="F79" s="14" t="s">
        <v>182</v>
      </c>
    </row>
    <row r="80" spans="1:36" ht="27" hidden="1" customHeight="1" x14ac:dyDescent="0.25">
      <c r="A80" s="15">
        <v>4521</v>
      </c>
      <c r="B80" s="31" t="s">
        <v>362</v>
      </c>
      <c r="C80" s="12" t="s">
        <v>176</v>
      </c>
      <c r="D80" s="4">
        <f t="shared" si="1"/>
        <v>0</v>
      </c>
      <c r="E80" s="4">
        <v>0</v>
      </c>
      <c r="F80" s="14" t="s">
        <v>182</v>
      </c>
    </row>
    <row r="81" spans="1:48" ht="27" hidden="1" customHeight="1" x14ac:dyDescent="0.25">
      <c r="A81" s="15">
        <v>4522</v>
      </c>
      <c r="B81" s="31" t="s">
        <v>363</v>
      </c>
      <c r="C81" s="12" t="s">
        <v>177</v>
      </c>
      <c r="D81" s="4">
        <f t="shared" si="1"/>
        <v>0</v>
      </c>
      <c r="E81" s="4">
        <v>0</v>
      </c>
      <c r="F81" s="14" t="s">
        <v>182</v>
      </c>
    </row>
    <row r="82" spans="1:48" ht="41.25" customHeight="1" x14ac:dyDescent="0.25">
      <c r="A82" s="15">
        <v>4530</v>
      </c>
      <c r="B82" s="50" t="s">
        <v>364</v>
      </c>
      <c r="C82" s="46" t="s">
        <v>179</v>
      </c>
      <c r="D82" s="4">
        <f t="shared" si="1"/>
        <v>9272</v>
      </c>
      <c r="E82" s="4">
        <f>SUM(E83:E85)</f>
        <v>9272</v>
      </c>
      <c r="F82" s="14" t="s">
        <v>182</v>
      </c>
    </row>
    <row r="83" spans="1:48" ht="40.5" x14ac:dyDescent="0.25">
      <c r="A83" s="15">
        <v>4531</v>
      </c>
      <c r="B83" s="8" t="s">
        <v>365</v>
      </c>
      <c r="C83" s="47" t="s">
        <v>98</v>
      </c>
      <c r="D83" s="4">
        <f t="shared" si="1"/>
        <v>2750</v>
      </c>
      <c r="E83" s="4">
        <v>2750</v>
      </c>
      <c r="F83" s="14" t="s">
        <v>182</v>
      </c>
    </row>
    <row r="84" spans="1:48" ht="40.5" x14ac:dyDescent="0.25">
      <c r="A84" s="15">
        <v>4532</v>
      </c>
      <c r="B84" s="8" t="s">
        <v>366</v>
      </c>
      <c r="C84" s="12" t="s">
        <v>99</v>
      </c>
      <c r="D84" s="4">
        <f t="shared" si="1"/>
        <v>0</v>
      </c>
      <c r="E84" s="4">
        <v>0</v>
      </c>
      <c r="F84" s="14" t="s">
        <v>182</v>
      </c>
    </row>
    <row r="85" spans="1:48" ht="25.5" customHeight="1" x14ac:dyDescent="0.25">
      <c r="A85" s="15">
        <v>4533</v>
      </c>
      <c r="B85" s="8" t="s">
        <v>445</v>
      </c>
      <c r="C85" s="12" t="s">
        <v>100</v>
      </c>
      <c r="D85" s="4">
        <f t="shared" si="1"/>
        <v>6522</v>
      </c>
      <c r="E85" s="4">
        <f>E90</f>
        <v>6522</v>
      </c>
      <c r="F85" s="14" t="s">
        <v>182</v>
      </c>
    </row>
    <row r="86" spans="1:48" ht="24.75" customHeight="1" x14ac:dyDescent="0.25">
      <c r="A86" s="15">
        <v>4534</v>
      </c>
      <c r="B86" s="10" t="s">
        <v>367</v>
      </c>
      <c r="C86" s="12"/>
      <c r="D86" s="4">
        <f t="shared" si="1"/>
        <v>0</v>
      </c>
      <c r="E86" s="4">
        <f>SUM(E87,E88)</f>
        <v>0</v>
      </c>
      <c r="F86" s="14" t="s">
        <v>182</v>
      </c>
    </row>
    <row r="87" spans="1:48" ht="27" hidden="1" customHeight="1" x14ac:dyDescent="0.25">
      <c r="A87" s="16">
        <v>4535</v>
      </c>
      <c r="B87" s="10" t="s">
        <v>368</v>
      </c>
      <c r="C87" s="12"/>
      <c r="D87" s="4">
        <f t="shared" si="1"/>
        <v>0</v>
      </c>
      <c r="E87" s="4"/>
      <c r="F87" s="14" t="s">
        <v>182</v>
      </c>
    </row>
    <row r="88" spans="1:48" x14ac:dyDescent="0.25">
      <c r="A88" s="15">
        <v>4536</v>
      </c>
      <c r="B88" s="10" t="s">
        <v>369</v>
      </c>
      <c r="C88" s="12"/>
      <c r="D88" s="4">
        <f t="shared" si="1"/>
        <v>0</v>
      </c>
      <c r="E88" s="4">
        <v>0</v>
      </c>
      <c r="F88" s="14" t="s">
        <v>182</v>
      </c>
    </row>
    <row r="89" spans="1:48" x14ac:dyDescent="0.25">
      <c r="A89" s="15">
        <v>4537</v>
      </c>
      <c r="B89" s="10" t="s">
        <v>370</v>
      </c>
      <c r="C89" s="12"/>
      <c r="D89" s="4">
        <f t="shared" si="1"/>
        <v>0</v>
      </c>
      <c r="E89" s="4">
        <v>0</v>
      </c>
      <c r="F89" s="14" t="s">
        <v>182</v>
      </c>
    </row>
    <row r="90" spans="1:48" x14ac:dyDescent="0.25">
      <c r="A90" s="15">
        <v>4538</v>
      </c>
      <c r="B90" s="10" t="s">
        <v>371</v>
      </c>
      <c r="C90" s="12"/>
      <c r="D90" s="4">
        <f t="shared" si="1"/>
        <v>6522</v>
      </c>
      <c r="E90" s="4">
        <v>6522</v>
      </c>
      <c r="F90" s="14" t="s">
        <v>182</v>
      </c>
      <c r="AV90" s="1">
        <v>150</v>
      </c>
    </row>
    <row r="91" spans="1:48" ht="41.25" customHeight="1" x14ac:dyDescent="0.25">
      <c r="A91" s="15">
        <v>4540</v>
      </c>
      <c r="B91" s="50" t="s">
        <v>372</v>
      </c>
      <c r="C91" s="46" t="s">
        <v>179</v>
      </c>
      <c r="D91" s="4">
        <f t="shared" si="1"/>
        <v>13693</v>
      </c>
      <c r="E91" s="4">
        <f>E92+E93+E94</f>
        <v>13693</v>
      </c>
      <c r="F91" s="14" t="s">
        <v>182</v>
      </c>
    </row>
    <row r="92" spans="1:48" ht="40.5" x14ac:dyDescent="0.25">
      <c r="A92" s="15">
        <v>4541</v>
      </c>
      <c r="B92" s="8" t="s">
        <v>373</v>
      </c>
      <c r="C92" s="12" t="s">
        <v>101</v>
      </c>
      <c r="D92" s="4">
        <f t="shared" si="1"/>
        <v>13213</v>
      </c>
      <c r="E92" s="14">
        <v>13213</v>
      </c>
      <c r="F92" s="14" t="s">
        <v>182</v>
      </c>
    </row>
    <row r="93" spans="1:48" ht="39" customHeight="1" x14ac:dyDescent="0.25">
      <c r="A93" s="15">
        <v>4542</v>
      </c>
      <c r="B93" s="8" t="s">
        <v>448</v>
      </c>
      <c r="C93" s="12" t="s">
        <v>102</v>
      </c>
      <c r="D93" s="4">
        <f t="shared" si="1"/>
        <v>0</v>
      </c>
      <c r="E93" s="14">
        <v>0</v>
      </c>
      <c r="F93" s="14" t="s">
        <v>182</v>
      </c>
    </row>
    <row r="94" spans="1:48" ht="27.75" customHeight="1" x14ac:dyDescent="0.25">
      <c r="A94" s="15">
        <v>4543</v>
      </c>
      <c r="B94" s="8" t="s">
        <v>374</v>
      </c>
      <c r="C94" s="12" t="s">
        <v>103</v>
      </c>
      <c r="D94" s="4">
        <f t="shared" si="1"/>
        <v>480</v>
      </c>
      <c r="E94" s="14">
        <f>E99</f>
        <v>480</v>
      </c>
      <c r="F94" s="14" t="s">
        <v>182</v>
      </c>
    </row>
    <row r="95" spans="1:48" ht="26.25" customHeight="1" x14ac:dyDescent="0.25">
      <c r="A95" s="15">
        <v>4544</v>
      </c>
      <c r="B95" s="10" t="s">
        <v>375</v>
      </c>
      <c r="C95" s="12"/>
      <c r="D95" s="4">
        <f>SUM(E95:F95)</f>
        <v>0</v>
      </c>
      <c r="E95" s="4">
        <f>SUM(E96:E97)</f>
        <v>0</v>
      </c>
      <c r="F95" s="14" t="s">
        <v>182</v>
      </c>
    </row>
    <row r="96" spans="1:48" ht="27" customHeight="1" x14ac:dyDescent="0.25">
      <c r="A96" s="16">
        <v>4545</v>
      </c>
      <c r="B96" s="10" t="s">
        <v>368</v>
      </c>
      <c r="C96" s="12"/>
      <c r="D96" s="4">
        <f>SUM(E96:F96)</f>
        <v>0</v>
      </c>
      <c r="E96" s="4"/>
      <c r="F96" s="14" t="s">
        <v>182</v>
      </c>
    </row>
    <row r="97" spans="1:6" ht="13.5" customHeight="1" x14ac:dyDescent="0.25">
      <c r="A97" s="15">
        <v>4546</v>
      </c>
      <c r="B97" s="10" t="s">
        <v>376</v>
      </c>
      <c r="C97" s="12"/>
      <c r="D97" s="4">
        <f>SUM(E97:F97)</f>
        <v>0</v>
      </c>
      <c r="E97" s="4">
        <v>0</v>
      </c>
      <c r="F97" s="14" t="s">
        <v>182</v>
      </c>
    </row>
    <row r="98" spans="1:6" ht="13.5" customHeight="1" x14ac:dyDescent="0.25">
      <c r="A98" s="15">
        <v>4547</v>
      </c>
      <c r="B98" s="10" t="s">
        <v>370</v>
      </c>
      <c r="C98" s="12"/>
      <c r="D98" s="4">
        <f>SUM(E98:F98)</f>
        <v>0</v>
      </c>
      <c r="E98" s="4">
        <v>0</v>
      </c>
      <c r="F98" s="14" t="s">
        <v>182</v>
      </c>
    </row>
    <row r="99" spans="1:6" ht="13.5" customHeight="1" x14ac:dyDescent="0.25">
      <c r="A99" s="15">
        <v>4548</v>
      </c>
      <c r="B99" s="10" t="s">
        <v>371</v>
      </c>
      <c r="C99" s="12"/>
      <c r="D99" s="4">
        <f t="shared" si="1"/>
        <v>480</v>
      </c>
      <c r="E99" s="4">
        <v>480</v>
      </c>
      <c r="F99" s="14" t="s">
        <v>182</v>
      </c>
    </row>
    <row r="100" spans="1:6" ht="40.5" customHeight="1" x14ac:dyDescent="0.25">
      <c r="A100" s="15">
        <v>4600</v>
      </c>
      <c r="B100" s="50" t="s">
        <v>377</v>
      </c>
      <c r="C100" s="46" t="s">
        <v>179</v>
      </c>
      <c r="D100" s="4">
        <f t="shared" si="1"/>
        <v>11720</v>
      </c>
      <c r="E100" s="4">
        <f>SUM(E101+E104+E109)</f>
        <v>11720</v>
      </c>
      <c r="F100" s="14" t="s">
        <v>182</v>
      </c>
    </row>
    <row r="101" spans="1:6" ht="24.75" customHeight="1" x14ac:dyDescent="0.25">
      <c r="A101" s="15">
        <v>4610</v>
      </c>
      <c r="B101" s="37" t="s">
        <v>378</v>
      </c>
      <c r="C101" s="42"/>
      <c r="D101" s="4">
        <f t="shared" si="1"/>
        <v>0</v>
      </c>
      <c r="E101" s="4">
        <f>SUM(E102:E103)</f>
        <v>0</v>
      </c>
      <c r="F101" s="14" t="s">
        <v>183</v>
      </c>
    </row>
    <row r="102" spans="1:6" ht="40.5" customHeight="1" x14ac:dyDescent="0.25">
      <c r="A102" s="15">
        <v>4610</v>
      </c>
      <c r="B102" s="52" t="s">
        <v>379</v>
      </c>
      <c r="C102" s="42" t="s">
        <v>65</v>
      </c>
      <c r="D102" s="4">
        <f t="shared" si="1"/>
        <v>0</v>
      </c>
      <c r="E102" s="4">
        <v>0</v>
      </c>
      <c r="F102" s="14" t="s">
        <v>182</v>
      </c>
    </row>
    <row r="103" spans="1:6" ht="42.75" customHeight="1" x14ac:dyDescent="0.25">
      <c r="A103" s="15">
        <v>4620</v>
      </c>
      <c r="B103" s="53" t="s">
        <v>380</v>
      </c>
      <c r="C103" s="42" t="s">
        <v>71</v>
      </c>
      <c r="D103" s="4">
        <f t="shared" si="1"/>
        <v>0</v>
      </c>
      <c r="E103" s="4">
        <v>0</v>
      </c>
      <c r="F103" s="14" t="s">
        <v>182</v>
      </c>
    </row>
    <row r="104" spans="1:6" ht="39" customHeight="1" x14ac:dyDescent="0.25">
      <c r="A104" s="15">
        <v>4630</v>
      </c>
      <c r="B104" s="50" t="s">
        <v>381</v>
      </c>
      <c r="C104" s="46" t="s">
        <v>179</v>
      </c>
      <c r="D104" s="4">
        <f t="shared" si="1"/>
        <v>11720</v>
      </c>
      <c r="E104" s="4">
        <f>SUM(E105:E108)</f>
        <v>11720</v>
      </c>
      <c r="F104" s="14" t="s">
        <v>182</v>
      </c>
    </row>
    <row r="105" spans="1:6" ht="17.25" customHeight="1" x14ac:dyDescent="0.25">
      <c r="A105" s="15">
        <v>4631</v>
      </c>
      <c r="B105" s="31" t="s">
        <v>382</v>
      </c>
      <c r="C105" s="12" t="s">
        <v>104</v>
      </c>
      <c r="D105" s="4">
        <f t="shared" si="1"/>
        <v>450</v>
      </c>
      <c r="E105" s="4">
        <v>450</v>
      </c>
      <c r="F105" s="14" t="s">
        <v>182</v>
      </c>
    </row>
    <row r="106" spans="1:6" ht="27" x14ac:dyDescent="0.25">
      <c r="A106" s="15">
        <v>4632</v>
      </c>
      <c r="B106" s="19" t="s">
        <v>383</v>
      </c>
      <c r="C106" s="12" t="s">
        <v>105</v>
      </c>
      <c r="D106" s="4">
        <f t="shared" si="1"/>
        <v>0</v>
      </c>
      <c r="E106" s="4">
        <v>0</v>
      </c>
      <c r="F106" s="14" t="s">
        <v>182</v>
      </c>
    </row>
    <row r="107" spans="1:6" x14ac:dyDescent="0.25">
      <c r="A107" s="15">
        <v>4633</v>
      </c>
      <c r="B107" s="31" t="s">
        <v>384</v>
      </c>
      <c r="C107" s="12" t="s">
        <v>106</v>
      </c>
      <c r="D107" s="4">
        <f t="shared" ref="D107:D158" si="2">SUM(E107:F107)</f>
        <v>0</v>
      </c>
      <c r="E107" s="4"/>
      <c r="F107" s="14" t="s">
        <v>182</v>
      </c>
    </row>
    <row r="108" spans="1:6" x14ac:dyDescent="0.25">
      <c r="A108" s="15">
        <v>4634</v>
      </c>
      <c r="B108" s="31" t="s">
        <v>385</v>
      </c>
      <c r="C108" s="12" t="s">
        <v>49</v>
      </c>
      <c r="D108" s="4">
        <f t="shared" si="2"/>
        <v>11270</v>
      </c>
      <c r="E108" s="4">
        <v>11270</v>
      </c>
      <c r="F108" s="14" t="s">
        <v>182</v>
      </c>
    </row>
    <row r="109" spans="1:6" ht="16.5" customHeight="1" x14ac:dyDescent="0.25">
      <c r="A109" s="15">
        <v>4640</v>
      </c>
      <c r="B109" s="50" t="s">
        <v>449</v>
      </c>
      <c r="C109" s="46" t="s">
        <v>179</v>
      </c>
      <c r="D109" s="4">
        <f t="shared" si="2"/>
        <v>0</v>
      </c>
      <c r="E109" s="4">
        <f>SUM(E110)</f>
        <v>0</v>
      </c>
      <c r="F109" s="14" t="s">
        <v>182</v>
      </c>
    </row>
    <row r="110" spans="1:6" x14ac:dyDescent="0.25">
      <c r="A110" s="15">
        <v>4641</v>
      </c>
      <c r="B110" s="31" t="s">
        <v>386</v>
      </c>
      <c r="C110" s="12" t="s">
        <v>107</v>
      </c>
      <c r="D110" s="4">
        <f t="shared" si="2"/>
        <v>0</v>
      </c>
      <c r="E110" s="4">
        <v>0</v>
      </c>
      <c r="F110" s="14" t="s">
        <v>182</v>
      </c>
    </row>
    <row r="111" spans="1:6" ht="39.75" customHeight="1" x14ac:dyDescent="0.25">
      <c r="A111" s="15">
        <v>4700</v>
      </c>
      <c r="B111" s="30" t="s">
        <v>387</v>
      </c>
      <c r="C111" s="46" t="s">
        <v>179</v>
      </c>
      <c r="D111" s="4">
        <f>SUM(D112,D115,D120,D126,D129,D131,D133)</f>
        <v>53725.8</v>
      </c>
      <c r="E111" s="4">
        <f>SUM(E112+E115+E120+E126+E129+E131+E133)</f>
        <v>53725.8</v>
      </c>
      <c r="F111" s="4">
        <f>SUM(F133)</f>
        <v>0</v>
      </c>
    </row>
    <row r="112" spans="1:6" ht="39" customHeight="1" x14ac:dyDescent="0.25">
      <c r="A112" s="15">
        <v>4710</v>
      </c>
      <c r="B112" s="30" t="s">
        <v>388</v>
      </c>
      <c r="C112" s="46" t="s">
        <v>179</v>
      </c>
      <c r="D112" s="4">
        <f t="shared" si="2"/>
        <v>110</v>
      </c>
      <c r="E112" s="4">
        <f>SUM(E113:E114)</f>
        <v>110</v>
      </c>
      <c r="F112" s="14" t="s">
        <v>182</v>
      </c>
    </row>
    <row r="113" spans="1:9" ht="41.25" customHeight="1" x14ac:dyDescent="0.25">
      <c r="A113" s="15">
        <v>4711</v>
      </c>
      <c r="B113" s="19" t="s">
        <v>389</v>
      </c>
      <c r="C113" s="12" t="s">
        <v>108</v>
      </c>
      <c r="D113" s="4">
        <f t="shared" si="2"/>
        <v>0</v>
      </c>
      <c r="E113" s="4">
        <v>0</v>
      </c>
      <c r="F113" s="14" t="s">
        <v>182</v>
      </c>
    </row>
    <row r="114" spans="1:9" ht="26.25" customHeight="1" x14ac:dyDescent="0.25">
      <c r="A114" s="15">
        <v>4712</v>
      </c>
      <c r="B114" s="31" t="s">
        <v>390</v>
      </c>
      <c r="C114" s="12" t="s">
        <v>109</v>
      </c>
      <c r="D114" s="4">
        <f t="shared" si="2"/>
        <v>110</v>
      </c>
      <c r="E114" s="4">
        <v>110</v>
      </c>
      <c r="F114" s="14" t="s">
        <v>182</v>
      </c>
    </row>
    <row r="115" spans="1:9" ht="69" customHeight="1" x14ac:dyDescent="0.25">
      <c r="A115" s="15">
        <v>4720</v>
      </c>
      <c r="B115" s="50" t="s">
        <v>391</v>
      </c>
      <c r="C115" s="46" t="s">
        <v>179</v>
      </c>
      <c r="D115" s="4">
        <f t="shared" si="2"/>
        <v>850</v>
      </c>
      <c r="E115" s="4">
        <f>SUM(E116:E119)</f>
        <v>850</v>
      </c>
      <c r="F115" s="14" t="s">
        <v>182</v>
      </c>
    </row>
    <row r="116" spans="1:9" x14ac:dyDescent="0.25">
      <c r="A116" s="15">
        <v>4721</v>
      </c>
      <c r="B116" s="31" t="s">
        <v>392</v>
      </c>
      <c r="C116" s="12" t="s">
        <v>115</v>
      </c>
      <c r="D116" s="4">
        <f t="shared" si="2"/>
        <v>0</v>
      </c>
      <c r="E116" s="4"/>
      <c r="F116" s="14" t="s">
        <v>182</v>
      </c>
      <c r="I116" s="1">
        <v>4100</v>
      </c>
    </row>
    <row r="117" spans="1:9" x14ac:dyDescent="0.25">
      <c r="A117" s="15">
        <v>4722</v>
      </c>
      <c r="B117" s="31" t="s">
        <v>393</v>
      </c>
      <c r="C117" s="54">
        <v>4822</v>
      </c>
      <c r="D117" s="4">
        <f t="shared" si="2"/>
        <v>0</v>
      </c>
      <c r="E117" s="4">
        <v>0</v>
      </c>
      <c r="F117" s="14" t="s">
        <v>182</v>
      </c>
      <c r="I117" s="1">
        <v>-220</v>
      </c>
    </row>
    <row r="118" spans="1:9" x14ac:dyDescent="0.25">
      <c r="A118" s="15">
        <v>4723</v>
      </c>
      <c r="B118" s="31" t="s">
        <v>394</v>
      </c>
      <c r="C118" s="12" t="s">
        <v>116</v>
      </c>
      <c r="D118" s="4">
        <f t="shared" si="2"/>
        <v>850</v>
      </c>
      <c r="E118" s="4">
        <v>850</v>
      </c>
      <c r="F118" s="14" t="s">
        <v>182</v>
      </c>
    </row>
    <row r="119" spans="1:9" ht="28.5" customHeight="1" x14ac:dyDescent="0.25">
      <c r="A119" s="15">
        <v>4724</v>
      </c>
      <c r="B119" s="31" t="s">
        <v>395</v>
      </c>
      <c r="C119" s="12" t="s">
        <v>117</v>
      </c>
      <c r="D119" s="4">
        <f t="shared" si="2"/>
        <v>0</v>
      </c>
      <c r="E119" s="4">
        <v>0</v>
      </c>
      <c r="F119" s="14" t="s">
        <v>182</v>
      </c>
    </row>
    <row r="120" spans="1:9" ht="26.25" customHeight="1" x14ac:dyDescent="0.25">
      <c r="A120" s="15">
        <v>4730</v>
      </c>
      <c r="B120" s="50" t="s">
        <v>450</v>
      </c>
      <c r="C120" s="46" t="s">
        <v>179</v>
      </c>
      <c r="D120" s="4">
        <f t="shared" si="2"/>
        <v>260</v>
      </c>
      <c r="E120" s="4">
        <f>SUM(E121)</f>
        <v>260</v>
      </c>
      <c r="F120" s="14" t="s">
        <v>182</v>
      </c>
    </row>
    <row r="121" spans="1:9" ht="27" x14ac:dyDescent="0.25">
      <c r="A121" s="15">
        <v>4731</v>
      </c>
      <c r="B121" s="51" t="s">
        <v>396</v>
      </c>
      <c r="C121" s="12" t="s">
        <v>118</v>
      </c>
      <c r="D121" s="4">
        <f>SUM(E121:F121)</f>
        <v>260</v>
      </c>
      <c r="E121" s="4">
        <v>260</v>
      </c>
      <c r="F121" s="14" t="s">
        <v>182</v>
      </c>
    </row>
    <row r="122" spans="1:9" ht="13.5" hidden="1" customHeight="1" x14ac:dyDescent="0.25">
      <c r="A122" s="33"/>
      <c r="B122" s="55"/>
      <c r="C122" s="56"/>
      <c r="D122" s="57"/>
      <c r="E122" s="57"/>
      <c r="F122" s="58"/>
    </row>
    <row r="123" spans="1:9" ht="13.5" hidden="1" customHeight="1" x14ac:dyDescent="0.25">
      <c r="A123" s="33"/>
      <c r="B123" s="55"/>
      <c r="C123" s="56"/>
      <c r="D123" s="57"/>
      <c r="E123" s="57"/>
      <c r="F123" s="58"/>
    </row>
    <row r="124" spans="1:9" ht="13.5" hidden="1" customHeight="1" x14ac:dyDescent="0.25">
      <c r="A124" s="33"/>
      <c r="B124" s="55"/>
      <c r="C124" s="56"/>
      <c r="D124" s="57"/>
      <c r="E124" s="57"/>
      <c r="F124" s="58"/>
    </row>
    <row r="125" spans="1:9" ht="13.5" hidden="1" customHeight="1" x14ac:dyDescent="0.25">
      <c r="A125" s="33"/>
      <c r="B125" s="55"/>
      <c r="C125" s="56"/>
      <c r="D125" s="57"/>
      <c r="E125" s="57"/>
      <c r="F125" s="58"/>
    </row>
    <row r="126" spans="1:9" ht="55.5" customHeight="1" x14ac:dyDescent="0.25">
      <c r="A126" s="15">
        <v>4740</v>
      </c>
      <c r="B126" s="59" t="s">
        <v>451</v>
      </c>
      <c r="C126" s="46" t="s">
        <v>179</v>
      </c>
      <c r="D126" s="4">
        <f t="shared" si="2"/>
        <v>0</v>
      </c>
      <c r="E126" s="4">
        <f>SUM(E127:E128)</f>
        <v>0</v>
      </c>
      <c r="F126" s="14" t="s">
        <v>182</v>
      </c>
    </row>
    <row r="127" spans="1:9" ht="26.25" customHeight="1" x14ac:dyDescent="0.25">
      <c r="A127" s="15">
        <v>4741</v>
      </c>
      <c r="B127" s="31" t="s">
        <v>397</v>
      </c>
      <c r="C127" s="12" t="s">
        <v>119</v>
      </c>
      <c r="D127" s="4">
        <f t="shared" si="2"/>
        <v>0</v>
      </c>
      <c r="E127" s="4">
        <v>0</v>
      </c>
      <c r="F127" s="14" t="s">
        <v>182</v>
      </c>
    </row>
    <row r="128" spans="1:9" ht="27" x14ac:dyDescent="0.25">
      <c r="A128" s="15">
        <v>4742</v>
      </c>
      <c r="B128" s="31" t="s">
        <v>398</v>
      </c>
      <c r="C128" s="12" t="s">
        <v>120</v>
      </c>
      <c r="D128" s="4">
        <f t="shared" si="2"/>
        <v>0</v>
      </c>
      <c r="E128" s="4">
        <v>0</v>
      </c>
      <c r="F128" s="14" t="s">
        <v>182</v>
      </c>
    </row>
    <row r="129" spans="1:68" ht="55.5" hidden="1" customHeight="1" x14ac:dyDescent="0.25">
      <c r="A129" s="15">
        <v>4750</v>
      </c>
      <c r="B129" s="50" t="s">
        <v>446</v>
      </c>
      <c r="C129" s="46" t="s">
        <v>179</v>
      </c>
      <c r="D129" s="4">
        <f t="shared" si="2"/>
        <v>0</v>
      </c>
      <c r="E129" s="4">
        <f>SUM(E130)</f>
        <v>0</v>
      </c>
      <c r="F129" s="14" t="s">
        <v>182</v>
      </c>
    </row>
    <row r="130" spans="1:68" ht="40.5" hidden="1" customHeight="1" x14ac:dyDescent="0.25">
      <c r="A130" s="15">
        <v>4751</v>
      </c>
      <c r="B130" s="31" t="s">
        <v>399</v>
      </c>
      <c r="C130" s="12" t="s">
        <v>121</v>
      </c>
      <c r="D130" s="4">
        <f t="shared" si="2"/>
        <v>0</v>
      </c>
      <c r="E130" s="4">
        <v>0</v>
      </c>
      <c r="F130" s="14" t="s">
        <v>182</v>
      </c>
    </row>
    <row r="131" spans="1:68" ht="21" hidden="1" customHeight="1" x14ac:dyDescent="0.25">
      <c r="A131" s="15">
        <v>4760</v>
      </c>
      <c r="B131" s="59" t="s">
        <v>452</v>
      </c>
      <c r="C131" s="46" t="s">
        <v>179</v>
      </c>
      <c r="D131" s="4">
        <f t="shared" si="2"/>
        <v>0</v>
      </c>
      <c r="E131" s="4">
        <v>0</v>
      </c>
      <c r="F131" s="14" t="s">
        <v>182</v>
      </c>
    </row>
    <row r="132" spans="1:68" ht="13.5" hidden="1" customHeight="1" x14ac:dyDescent="0.25">
      <c r="A132" s="15">
        <v>4761</v>
      </c>
      <c r="B132" s="31" t="s">
        <v>400</v>
      </c>
      <c r="C132" s="12" t="s">
        <v>122</v>
      </c>
      <c r="D132" s="4">
        <f t="shared" si="2"/>
        <v>0</v>
      </c>
      <c r="E132" s="4">
        <v>0</v>
      </c>
      <c r="F132" s="14" t="s">
        <v>182</v>
      </c>
    </row>
    <row r="133" spans="1:68" ht="18.75" customHeight="1" x14ac:dyDescent="0.25">
      <c r="A133" s="15">
        <v>4770</v>
      </c>
      <c r="B133" s="50" t="s">
        <v>453</v>
      </c>
      <c r="C133" s="46" t="s">
        <v>179</v>
      </c>
      <c r="D133" s="4">
        <f>SUM(D134)</f>
        <v>52505.8</v>
      </c>
      <c r="E133" s="4">
        <f>SUM(E134)</f>
        <v>52505.8</v>
      </c>
      <c r="F133" s="4">
        <f>SUM(F134)</f>
        <v>0</v>
      </c>
    </row>
    <row r="134" spans="1:68" ht="13.5" customHeight="1" x14ac:dyDescent="0.25">
      <c r="A134" s="15">
        <v>4771</v>
      </c>
      <c r="B134" s="31" t="s">
        <v>401</v>
      </c>
      <c r="C134" s="12" t="s">
        <v>123</v>
      </c>
      <c r="D134" s="4">
        <f>SUM(E134,-E135,F134)</f>
        <v>52505.8</v>
      </c>
      <c r="E134" s="4">
        <v>52505.8</v>
      </c>
      <c r="F134" s="4"/>
      <c r="AJ134" s="35"/>
    </row>
    <row r="135" spans="1:68" ht="39" customHeight="1" x14ac:dyDescent="0.25">
      <c r="A135" s="15">
        <v>4772</v>
      </c>
      <c r="B135" s="51" t="s">
        <v>402</v>
      </c>
      <c r="C135" s="46" t="s">
        <v>179</v>
      </c>
      <c r="D135" s="4">
        <f>E135</f>
        <v>0</v>
      </c>
      <c r="E135" s="4">
        <v>0</v>
      </c>
      <c r="F135" s="4">
        <v>0</v>
      </c>
      <c r="AJ135" s="2"/>
    </row>
    <row r="136" spans="1:68" s="29" customFormat="1" ht="33" customHeight="1" x14ac:dyDescent="0.25">
      <c r="A136" s="15">
        <v>5000</v>
      </c>
      <c r="B136" s="60" t="s">
        <v>403</v>
      </c>
      <c r="C136" s="46" t="s">
        <v>179</v>
      </c>
      <c r="D136" s="4">
        <f t="shared" si="2"/>
        <v>1823165.4</v>
      </c>
      <c r="E136" s="61" t="s">
        <v>182</v>
      </c>
      <c r="F136" s="4">
        <f>SUM(F137+F151+F156+F158)</f>
        <v>1823165.4</v>
      </c>
    </row>
    <row r="137" spans="1:68" ht="25.5" customHeight="1" x14ac:dyDescent="0.25">
      <c r="A137" s="15">
        <v>5100</v>
      </c>
      <c r="B137" s="31" t="s">
        <v>404</v>
      </c>
      <c r="C137" s="46" t="s">
        <v>179</v>
      </c>
      <c r="D137" s="4">
        <f t="shared" si="2"/>
        <v>1818365.4</v>
      </c>
      <c r="E137" s="14" t="s">
        <v>182</v>
      </c>
      <c r="F137" s="4">
        <f>SUM(F138+F142+F146)</f>
        <v>1818365.4</v>
      </c>
    </row>
    <row r="138" spans="1:68" ht="27" customHeight="1" x14ac:dyDescent="0.25">
      <c r="A138" s="15">
        <v>5110</v>
      </c>
      <c r="B138" s="50" t="s">
        <v>405</v>
      </c>
      <c r="C138" s="46" t="s">
        <v>179</v>
      </c>
      <c r="D138" s="4">
        <f t="shared" si="2"/>
        <v>1638265.4</v>
      </c>
      <c r="E138" s="14" t="s">
        <v>182</v>
      </c>
      <c r="F138" s="4">
        <f>SUM(F139:F141)</f>
        <v>1638265.4</v>
      </c>
      <c r="AX138" s="62"/>
    </row>
    <row r="139" spans="1:68" x14ac:dyDescent="0.25">
      <c r="A139" s="15">
        <v>5111</v>
      </c>
      <c r="B139" s="31" t="s">
        <v>406</v>
      </c>
      <c r="C139" s="63" t="s">
        <v>124</v>
      </c>
      <c r="D139" s="4">
        <f t="shared" si="2"/>
        <v>0</v>
      </c>
      <c r="E139" s="14" t="s">
        <v>182</v>
      </c>
      <c r="F139" s="4"/>
      <c r="BP139" s="106"/>
    </row>
    <row r="140" spans="1:68" x14ac:dyDescent="0.25">
      <c r="A140" s="15">
        <v>5112</v>
      </c>
      <c r="B140" s="31" t="s">
        <v>407</v>
      </c>
      <c r="C140" s="63" t="s">
        <v>125</v>
      </c>
      <c r="D140" s="4">
        <f t="shared" si="2"/>
        <v>1517765.4</v>
      </c>
      <c r="E140" s="14" t="s">
        <v>182</v>
      </c>
      <c r="F140" s="4">
        <v>1517765.4</v>
      </c>
      <c r="H140" s="5"/>
      <c r="AJ140" s="2"/>
    </row>
    <row r="141" spans="1:68" ht="27" x14ac:dyDescent="0.25">
      <c r="A141" s="15">
        <v>5113</v>
      </c>
      <c r="B141" s="31" t="s">
        <v>408</v>
      </c>
      <c r="C141" s="63" t="s">
        <v>126</v>
      </c>
      <c r="D141" s="4">
        <f t="shared" si="2"/>
        <v>120500</v>
      </c>
      <c r="E141" s="14" t="s">
        <v>182</v>
      </c>
      <c r="F141" s="4">
        <v>120500</v>
      </c>
    </row>
    <row r="142" spans="1:68" ht="27" customHeight="1" x14ac:dyDescent="0.25">
      <c r="A142" s="15">
        <v>5120</v>
      </c>
      <c r="B142" s="50" t="s">
        <v>409</v>
      </c>
      <c r="C142" s="46" t="s">
        <v>179</v>
      </c>
      <c r="D142" s="4">
        <f t="shared" si="2"/>
        <v>145100</v>
      </c>
      <c r="E142" s="14" t="s">
        <v>182</v>
      </c>
      <c r="F142" s="4">
        <f>F143+F144+F145</f>
        <v>145100</v>
      </c>
    </row>
    <row r="143" spans="1:68" x14ac:dyDescent="0.25">
      <c r="A143" s="15">
        <v>5121</v>
      </c>
      <c r="B143" s="31" t="s">
        <v>410</v>
      </c>
      <c r="C143" s="63" t="s">
        <v>127</v>
      </c>
      <c r="D143" s="4">
        <f t="shared" si="2"/>
        <v>117000</v>
      </c>
      <c r="E143" s="14" t="s">
        <v>182</v>
      </c>
      <c r="F143" s="4">
        <v>117000</v>
      </c>
      <c r="AJ143" s="2"/>
    </row>
    <row r="144" spans="1:68" x14ac:dyDescent="0.25">
      <c r="A144" s="15">
        <v>5122</v>
      </c>
      <c r="B144" s="31" t="s">
        <v>411</v>
      </c>
      <c r="C144" s="63" t="s">
        <v>128</v>
      </c>
      <c r="D144" s="4">
        <f t="shared" si="2"/>
        <v>17500</v>
      </c>
      <c r="E144" s="14" t="s">
        <v>182</v>
      </c>
      <c r="F144" s="4">
        <v>17500</v>
      </c>
    </row>
    <row r="145" spans="1:36" x14ac:dyDescent="0.25">
      <c r="A145" s="15">
        <v>5123</v>
      </c>
      <c r="B145" s="31" t="s">
        <v>412</v>
      </c>
      <c r="C145" s="63" t="s">
        <v>129</v>
      </c>
      <c r="D145" s="4">
        <f t="shared" si="2"/>
        <v>10600</v>
      </c>
      <c r="E145" s="14" t="s">
        <v>182</v>
      </c>
      <c r="F145" s="4">
        <v>10600</v>
      </c>
    </row>
    <row r="146" spans="1:36" ht="26.25" customHeight="1" x14ac:dyDescent="0.25">
      <c r="A146" s="15">
        <v>5130</v>
      </c>
      <c r="B146" s="50" t="s">
        <v>413</v>
      </c>
      <c r="C146" s="46" t="s">
        <v>179</v>
      </c>
      <c r="D146" s="4">
        <f t="shared" si="2"/>
        <v>35000</v>
      </c>
      <c r="E146" s="14" t="s">
        <v>182</v>
      </c>
      <c r="F146" s="4">
        <f>SUM(F147:F150)</f>
        <v>35000</v>
      </c>
    </row>
    <row r="147" spans="1:36" x14ac:dyDescent="0.25">
      <c r="A147" s="15">
        <v>5131</v>
      </c>
      <c r="B147" s="31" t="s">
        <v>414</v>
      </c>
      <c r="C147" s="63" t="s">
        <v>130</v>
      </c>
      <c r="D147" s="4">
        <f t="shared" si="2"/>
        <v>5000</v>
      </c>
      <c r="E147" s="14" t="s">
        <v>182</v>
      </c>
      <c r="F147" s="4">
        <v>5000</v>
      </c>
    </row>
    <row r="148" spans="1:36" x14ac:dyDescent="0.25">
      <c r="A148" s="15">
        <v>5132</v>
      </c>
      <c r="B148" s="31" t="s">
        <v>415</v>
      </c>
      <c r="C148" s="63" t="s">
        <v>131</v>
      </c>
      <c r="D148" s="4">
        <f t="shared" si="2"/>
        <v>0</v>
      </c>
      <c r="E148" s="14" t="s">
        <v>182</v>
      </c>
      <c r="F148" s="4">
        <v>0</v>
      </c>
      <c r="H148" s="18"/>
    </row>
    <row r="149" spans="1:36" ht="13.5" customHeight="1" x14ac:dyDescent="0.25">
      <c r="A149" s="15">
        <v>5133</v>
      </c>
      <c r="B149" s="31" t="s">
        <v>416</v>
      </c>
      <c r="C149" s="63" t="s">
        <v>136</v>
      </c>
      <c r="D149" s="4">
        <f t="shared" si="2"/>
        <v>0</v>
      </c>
      <c r="E149" s="14" t="s">
        <v>182</v>
      </c>
      <c r="F149" s="4">
        <v>0</v>
      </c>
    </row>
    <row r="150" spans="1:36" x14ac:dyDescent="0.25">
      <c r="A150" s="15">
        <v>5134</v>
      </c>
      <c r="B150" s="31" t="s">
        <v>417</v>
      </c>
      <c r="C150" s="63" t="s">
        <v>137</v>
      </c>
      <c r="D150" s="4">
        <f t="shared" si="2"/>
        <v>30000</v>
      </c>
      <c r="E150" s="14" t="s">
        <v>182</v>
      </c>
      <c r="F150" s="4">
        <v>30000</v>
      </c>
      <c r="AJ150" s="34"/>
    </row>
    <row r="151" spans="1:36" ht="28.5" customHeight="1" x14ac:dyDescent="0.25">
      <c r="A151" s="15">
        <v>5200</v>
      </c>
      <c r="B151" s="50" t="s">
        <v>454</v>
      </c>
      <c r="C151" s="46" t="s">
        <v>179</v>
      </c>
      <c r="D151" s="4">
        <f t="shared" si="2"/>
        <v>4800</v>
      </c>
      <c r="E151" s="14" t="s">
        <v>182</v>
      </c>
      <c r="F151" s="4">
        <f>SUM(F152:F155)</f>
        <v>4800</v>
      </c>
    </row>
    <row r="152" spans="1:36" ht="27" x14ac:dyDescent="0.25">
      <c r="A152" s="15">
        <v>5211</v>
      </c>
      <c r="B152" s="31" t="s">
        <v>418</v>
      </c>
      <c r="C152" s="63" t="s">
        <v>132</v>
      </c>
      <c r="D152" s="4">
        <f t="shared" si="2"/>
        <v>0</v>
      </c>
      <c r="E152" s="14" t="s">
        <v>182</v>
      </c>
      <c r="F152" s="4">
        <v>0</v>
      </c>
    </row>
    <row r="153" spans="1:36" x14ac:dyDescent="0.25">
      <c r="A153" s="15">
        <v>5221</v>
      </c>
      <c r="B153" s="31" t="s">
        <v>419</v>
      </c>
      <c r="C153" s="63" t="s">
        <v>133</v>
      </c>
      <c r="D153" s="4">
        <f t="shared" si="2"/>
        <v>4800</v>
      </c>
      <c r="E153" s="14" t="s">
        <v>182</v>
      </c>
      <c r="F153" s="4">
        <v>4800</v>
      </c>
    </row>
    <row r="154" spans="1:36" ht="27" hidden="1" customHeight="1" x14ac:dyDescent="0.25">
      <c r="A154" s="15">
        <v>5231</v>
      </c>
      <c r="B154" s="31" t="s">
        <v>420</v>
      </c>
      <c r="C154" s="63" t="s">
        <v>134</v>
      </c>
      <c r="D154" s="4">
        <f t="shared" si="2"/>
        <v>0</v>
      </c>
      <c r="E154" s="14" t="s">
        <v>182</v>
      </c>
      <c r="F154" s="4">
        <v>0</v>
      </c>
    </row>
    <row r="155" spans="1:36" ht="14.25" hidden="1" customHeight="1" x14ac:dyDescent="0.25">
      <c r="A155" s="15">
        <v>5241</v>
      </c>
      <c r="B155" s="31" t="s">
        <v>421</v>
      </c>
      <c r="C155" s="63" t="s">
        <v>135</v>
      </c>
      <c r="D155" s="4">
        <f t="shared" si="2"/>
        <v>0</v>
      </c>
      <c r="E155" s="14" t="s">
        <v>182</v>
      </c>
      <c r="F155" s="4">
        <v>0</v>
      </c>
    </row>
    <row r="156" spans="1:36" ht="26.25" hidden="1" customHeight="1" x14ac:dyDescent="0.25">
      <c r="A156" s="15">
        <v>5300</v>
      </c>
      <c r="B156" s="50" t="s">
        <v>422</v>
      </c>
      <c r="C156" s="46" t="s">
        <v>179</v>
      </c>
      <c r="D156" s="4">
        <f t="shared" si="2"/>
        <v>0</v>
      </c>
      <c r="E156" s="14" t="s">
        <v>182</v>
      </c>
      <c r="F156" s="4">
        <f>SUM(F157)</f>
        <v>0</v>
      </c>
    </row>
    <row r="157" spans="1:36" hidden="1" x14ac:dyDescent="0.25">
      <c r="A157" s="15">
        <v>5311</v>
      </c>
      <c r="B157" s="31" t="s">
        <v>423</v>
      </c>
      <c r="C157" s="63" t="s">
        <v>138</v>
      </c>
      <c r="D157" s="4">
        <f t="shared" si="2"/>
        <v>0</v>
      </c>
      <c r="E157" s="14" t="s">
        <v>182</v>
      </c>
      <c r="F157" s="4">
        <v>0</v>
      </c>
    </row>
    <row r="158" spans="1:36" ht="41.25" hidden="1" customHeight="1" x14ac:dyDescent="0.25">
      <c r="A158" s="15">
        <v>5400</v>
      </c>
      <c r="B158" s="50" t="s">
        <v>424</v>
      </c>
      <c r="C158" s="46" t="s">
        <v>179</v>
      </c>
      <c r="D158" s="4">
        <f t="shared" si="2"/>
        <v>0</v>
      </c>
      <c r="E158" s="14" t="s">
        <v>182</v>
      </c>
      <c r="F158" s="4">
        <f>SUM(F159:F162)</f>
        <v>0</v>
      </c>
    </row>
    <row r="159" spans="1:36" hidden="1" x14ac:dyDescent="0.25">
      <c r="A159" s="15">
        <v>5411</v>
      </c>
      <c r="B159" s="31" t="s">
        <v>425</v>
      </c>
      <c r="C159" s="63" t="s">
        <v>139</v>
      </c>
      <c r="D159" s="4">
        <f t="shared" ref="D159:D180" si="3">SUM(E159:F159)</f>
        <v>0</v>
      </c>
      <c r="E159" s="14" t="s">
        <v>182</v>
      </c>
      <c r="F159" s="4">
        <v>0</v>
      </c>
    </row>
    <row r="160" spans="1:36" hidden="1" x14ac:dyDescent="0.25">
      <c r="A160" s="15">
        <v>5421</v>
      </c>
      <c r="B160" s="31" t="s">
        <v>426</v>
      </c>
      <c r="C160" s="63" t="s">
        <v>140</v>
      </c>
      <c r="D160" s="4">
        <f t="shared" si="3"/>
        <v>0</v>
      </c>
      <c r="E160" s="14" t="s">
        <v>182</v>
      </c>
      <c r="F160" s="4">
        <v>0</v>
      </c>
    </row>
    <row r="161" spans="1:6" hidden="1" x14ac:dyDescent="0.25">
      <c r="A161" s="15">
        <v>5431</v>
      </c>
      <c r="B161" s="31" t="s">
        <v>427</v>
      </c>
      <c r="C161" s="63" t="s">
        <v>141</v>
      </c>
      <c r="D161" s="4">
        <f t="shared" si="3"/>
        <v>0</v>
      </c>
      <c r="E161" s="14" t="s">
        <v>182</v>
      </c>
      <c r="F161" s="4">
        <v>0</v>
      </c>
    </row>
    <row r="162" spans="1:6" hidden="1" x14ac:dyDescent="0.25">
      <c r="A162" s="15">
        <v>5441</v>
      </c>
      <c r="B162" s="64" t="s">
        <v>428</v>
      </c>
      <c r="C162" s="63" t="s">
        <v>142</v>
      </c>
      <c r="D162" s="4">
        <f t="shared" si="3"/>
        <v>0</v>
      </c>
      <c r="E162" s="14" t="s">
        <v>182</v>
      </c>
      <c r="F162" s="4">
        <v>0</v>
      </c>
    </row>
    <row r="163" spans="1:6" ht="66.75" customHeight="1" x14ac:dyDescent="0.25">
      <c r="A163" s="65" t="s">
        <v>50</v>
      </c>
      <c r="B163" s="66" t="s">
        <v>468</v>
      </c>
      <c r="C163" s="65" t="s">
        <v>179</v>
      </c>
      <c r="D163" s="4">
        <f t="shared" si="3"/>
        <v>-368258.36</v>
      </c>
      <c r="E163" s="32" t="s">
        <v>178</v>
      </c>
      <c r="F163" s="4">
        <f>SUM(F164,F168,F174,F176)</f>
        <v>-368258.36</v>
      </c>
    </row>
    <row r="164" spans="1:6" ht="51" customHeight="1" x14ac:dyDescent="0.25">
      <c r="A164" s="67" t="s">
        <v>51</v>
      </c>
      <c r="B164" s="68" t="s">
        <v>469</v>
      </c>
      <c r="C164" s="69" t="s">
        <v>179</v>
      </c>
      <c r="D164" s="4">
        <f t="shared" si="3"/>
        <v>-3500</v>
      </c>
      <c r="E164" s="32" t="s">
        <v>178</v>
      </c>
      <c r="F164" s="4">
        <f>SUM(F165:F167)</f>
        <v>-3500</v>
      </c>
    </row>
    <row r="165" spans="1:6" ht="14.25" x14ac:dyDescent="0.25">
      <c r="A165" s="67" t="s">
        <v>52</v>
      </c>
      <c r="B165" s="70" t="s">
        <v>429</v>
      </c>
      <c r="C165" s="71" t="s">
        <v>72</v>
      </c>
      <c r="D165" s="4">
        <f t="shared" si="3"/>
        <v>-3500</v>
      </c>
      <c r="E165" s="32" t="s">
        <v>178</v>
      </c>
      <c r="F165" s="4">
        <v>-3500</v>
      </c>
    </row>
    <row r="166" spans="1:6" s="72" customFormat="1" ht="15" hidden="1" customHeight="1" x14ac:dyDescent="0.25">
      <c r="A166" s="67" t="s">
        <v>53</v>
      </c>
      <c r="B166" s="70" t="s">
        <v>430</v>
      </c>
      <c r="C166" s="71" t="s">
        <v>73</v>
      </c>
      <c r="D166" s="4">
        <f t="shared" si="3"/>
        <v>0</v>
      </c>
      <c r="E166" s="32" t="s">
        <v>178</v>
      </c>
      <c r="F166" s="4">
        <v>0</v>
      </c>
    </row>
    <row r="167" spans="1:6" ht="28.5" hidden="1" x14ac:dyDescent="0.25">
      <c r="A167" s="73" t="s">
        <v>54</v>
      </c>
      <c r="B167" s="70" t="s">
        <v>431</v>
      </c>
      <c r="C167" s="71" t="s">
        <v>74</v>
      </c>
      <c r="D167" s="4">
        <f t="shared" si="3"/>
        <v>0</v>
      </c>
      <c r="E167" s="32" t="s">
        <v>178</v>
      </c>
      <c r="F167" s="4">
        <v>0</v>
      </c>
    </row>
    <row r="168" spans="1:6" ht="49.5" hidden="1" customHeight="1" x14ac:dyDescent="0.25">
      <c r="A168" s="73" t="s">
        <v>55</v>
      </c>
      <c r="B168" s="66" t="s">
        <v>470</v>
      </c>
      <c r="C168" s="69" t="s">
        <v>179</v>
      </c>
      <c r="D168" s="4">
        <f t="shared" si="3"/>
        <v>0</v>
      </c>
      <c r="E168" s="32" t="s">
        <v>178</v>
      </c>
      <c r="F168" s="4">
        <f>SUM(F169:F170)</f>
        <v>0</v>
      </c>
    </row>
    <row r="169" spans="1:6" ht="28.5" hidden="1" x14ac:dyDescent="0.25">
      <c r="A169" s="73" t="s">
        <v>56</v>
      </c>
      <c r="B169" s="70" t="s">
        <v>432</v>
      </c>
      <c r="C169" s="74" t="s">
        <v>75</v>
      </c>
      <c r="D169" s="4">
        <f t="shared" si="3"/>
        <v>0</v>
      </c>
      <c r="E169" s="32" t="s">
        <v>178</v>
      </c>
      <c r="F169" s="4">
        <v>0</v>
      </c>
    </row>
    <row r="170" spans="1:6" ht="30.75" hidden="1" customHeight="1" x14ac:dyDescent="0.25">
      <c r="A170" s="73" t="s">
        <v>57</v>
      </c>
      <c r="B170" s="70" t="s">
        <v>433</v>
      </c>
      <c r="C170" s="69" t="s">
        <v>179</v>
      </c>
      <c r="D170" s="4">
        <f t="shared" si="3"/>
        <v>0</v>
      </c>
      <c r="E170" s="32" t="s">
        <v>178</v>
      </c>
      <c r="F170" s="4">
        <f>SUM(F171:F173)</f>
        <v>0</v>
      </c>
    </row>
    <row r="171" spans="1:6" ht="14.25" hidden="1" customHeight="1" x14ac:dyDescent="0.25">
      <c r="A171" s="73" t="s">
        <v>58</v>
      </c>
      <c r="B171" s="75" t="s">
        <v>434</v>
      </c>
      <c r="C171" s="71" t="s">
        <v>78</v>
      </c>
      <c r="D171" s="4">
        <f t="shared" si="3"/>
        <v>0</v>
      </c>
      <c r="E171" s="32" t="s">
        <v>178</v>
      </c>
      <c r="F171" s="4">
        <v>0</v>
      </c>
    </row>
    <row r="172" spans="1:6" ht="27" hidden="1" x14ac:dyDescent="0.25">
      <c r="A172" s="76" t="s">
        <v>59</v>
      </c>
      <c r="B172" s="75" t="s">
        <v>435</v>
      </c>
      <c r="C172" s="74" t="s">
        <v>79</v>
      </c>
      <c r="D172" s="4">
        <f t="shared" si="3"/>
        <v>0</v>
      </c>
      <c r="E172" s="32" t="s">
        <v>178</v>
      </c>
      <c r="F172" s="4">
        <v>0</v>
      </c>
    </row>
    <row r="173" spans="1:6" ht="27" hidden="1" x14ac:dyDescent="0.25">
      <c r="A173" s="73" t="s">
        <v>60</v>
      </c>
      <c r="B173" s="77" t="s">
        <v>436</v>
      </c>
      <c r="C173" s="74" t="s">
        <v>80</v>
      </c>
      <c r="D173" s="4">
        <f t="shared" si="3"/>
        <v>0</v>
      </c>
      <c r="E173" s="32" t="s">
        <v>178</v>
      </c>
      <c r="F173" s="4">
        <v>0</v>
      </c>
    </row>
    <row r="174" spans="1:6" ht="49.5" hidden="1" customHeight="1" x14ac:dyDescent="0.25">
      <c r="A174" s="73" t="s">
        <v>61</v>
      </c>
      <c r="B174" s="68" t="s">
        <v>471</v>
      </c>
      <c r="C174" s="69" t="s">
        <v>179</v>
      </c>
      <c r="D174" s="4">
        <f t="shared" si="3"/>
        <v>0</v>
      </c>
      <c r="E174" s="32" t="s">
        <v>178</v>
      </c>
      <c r="F174" s="4">
        <f>SUM(F175)</f>
        <v>0</v>
      </c>
    </row>
    <row r="175" spans="1:6" ht="28.5" x14ac:dyDescent="0.25">
      <c r="A175" s="76" t="s">
        <v>62</v>
      </c>
      <c r="B175" s="70" t="s">
        <v>437</v>
      </c>
      <c r="C175" s="78" t="s">
        <v>81</v>
      </c>
      <c r="D175" s="4">
        <f t="shared" si="3"/>
        <v>0</v>
      </c>
      <c r="E175" s="32" t="s">
        <v>178</v>
      </c>
      <c r="F175" s="4">
        <v>0</v>
      </c>
    </row>
    <row r="176" spans="1:6" ht="51.75" customHeight="1" x14ac:dyDescent="0.25">
      <c r="A176" s="73" t="s">
        <v>63</v>
      </c>
      <c r="B176" s="68" t="s">
        <v>472</v>
      </c>
      <c r="C176" s="69" t="s">
        <v>179</v>
      </c>
      <c r="D176" s="4">
        <f t="shared" si="3"/>
        <v>-364758.36</v>
      </c>
      <c r="E176" s="32" t="s">
        <v>178</v>
      </c>
      <c r="F176" s="4">
        <f>SUM(F177:F180)</f>
        <v>-364758.36</v>
      </c>
    </row>
    <row r="177" spans="1:36" ht="14.25" x14ac:dyDescent="0.25">
      <c r="A177" s="73" t="s">
        <v>64</v>
      </c>
      <c r="B177" s="70" t="s">
        <v>438</v>
      </c>
      <c r="C177" s="71" t="s">
        <v>82</v>
      </c>
      <c r="D177" s="4">
        <f t="shared" si="3"/>
        <v>-364758.36</v>
      </c>
      <c r="E177" s="32" t="s">
        <v>178</v>
      </c>
      <c r="F177" s="4">
        <v>-364758.36</v>
      </c>
      <c r="AJ177" s="2"/>
    </row>
    <row r="178" spans="1:36" ht="25.5" customHeight="1" x14ac:dyDescent="0.25">
      <c r="A178" s="76" t="s">
        <v>66</v>
      </c>
      <c r="B178" s="70" t="s">
        <v>439</v>
      </c>
      <c r="C178" s="78" t="s">
        <v>83</v>
      </c>
      <c r="D178" s="4">
        <f t="shared" si="3"/>
        <v>0</v>
      </c>
      <c r="E178" s="32" t="s">
        <v>178</v>
      </c>
      <c r="F178" s="4">
        <v>0</v>
      </c>
    </row>
    <row r="179" spans="1:36" ht="41.25" customHeight="1" x14ac:dyDescent="0.25">
      <c r="A179" s="73" t="s">
        <v>67</v>
      </c>
      <c r="B179" s="70" t="s">
        <v>440</v>
      </c>
      <c r="C179" s="74" t="s">
        <v>84</v>
      </c>
      <c r="D179" s="4">
        <f t="shared" si="3"/>
        <v>0</v>
      </c>
      <c r="E179" s="32" t="s">
        <v>178</v>
      </c>
      <c r="F179" s="4">
        <v>0</v>
      </c>
    </row>
    <row r="180" spans="1:36" ht="28.5" x14ac:dyDescent="0.25">
      <c r="A180" s="73" t="s">
        <v>68</v>
      </c>
      <c r="B180" s="70" t="s">
        <v>441</v>
      </c>
      <c r="C180" s="74" t="s">
        <v>85</v>
      </c>
      <c r="D180" s="4">
        <f t="shared" si="3"/>
        <v>0</v>
      </c>
      <c r="E180" s="32" t="s">
        <v>178</v>
      </c>
      <c r="F180" s="4">
        <v>0</v>
      </c>
    </row>
    <row r="181" spans="1:36" ht="14.25" x14ac:dyDescent="0.25">
      <c r="A181" s="33"/>
      <c r="B181" s="79"/>
      <c r="C181" s="80"/>
      <c r="E181" s="81"/>
    </row>
    <row r="182" spans="1:36" ht="8.25" customHeight="1" x14ac:dyDescent="0.25"/>
    <row r="183" spans="1:36" hidden="1" x14ac:dyDescent="0.25"/>
    <row r="184" spans="1:36" hidden="1" x14ac:dyDescent="0.25"/>
    <row r="185" spans="1:36" hidden="1" x14ac:dyDescent="0.25"/>
    <row r="186" spans="1:36" hidden="1" x14ac:dyDescent="0.25"/>
    <row r="187" spans="1:36" hidden="1" x14ac:dyDescent="0.25"/>
    <row r="188" spans="1:36" hidden="1" x14ac:dyDescent="0.25"/>
    <row r="189" spans="1:36" hidden="1" x14ac:dyDescent="0.25"/>
    <row r="190" spans="1:36" ht="3" customHeight="1" x14ac:dyDescent="0.25"/>
    <row r="191" spans="1:36" hidden="1" x14ac:dyDescent="0.25"/>
    <row r="192" spans="1:36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t="0.75" customHeight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t="10.5" hidden="1" customHeight="1" x14ac:dyDescent="0.25"/>
    <row r="206" ht="5.25" hidden="1" customHeight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t="11.25" hidden="1" customHeight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t="1.5" hidden="1" customHeight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t="9" hidden="1" customHeight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t="5.25" hidden="1" customHeight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t="9" hidden="1" customHeight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t="9.75" hidden="1" customHeight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t="3" hidden="1" customHeight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t="12" hidden="1" customHeight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t="8.25" hidden="1" customHeight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t="3" hidden="1" customHeight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</sheetData>
  <mergeCells count="11">
    <mergeCell ref="A4:F4"/>
    <mergeCell ref="B3:F3"/>
    <mergeCell ref="A2:C2"/>
    <mergeCell ref="A1:C1"/>
    <mergeCell ref="D1:F1"/>
    <mergeCell ref="D2:F2"/>
    <mergeCell ref="A7:A8"/>
    <mergeCell ref="E6:F6"/>
    <mergeCell ref="E7:F7"/>
    <mergeCell ref="D7:D8"/>
    <mergeCell ref="B7:C7"/>
  </mergeCells>
  <phoneticPr fontId="2" type="noConversion"/>
  <pageMargins left="0.78740157480314998" right="0.27559055118110198" top="0.35433070866141703" bottom="0.60433070899999997" header="0.15748031496063" footer="0.23622047244094499"/>
  <pageSetup paperSize="9" orientation="portrait" useFirstPageNumber="1" r:id="rId1"/>
  <headerFooter alignWithMargins="0">
    <oddFooter>&amp;C&amp;P&amp;RԲյուջե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48"/>
  <sheetViews>
    <sheetView topLeftCell="A13" zoomScaleNormal="100" workbookViewId="0">
      <selection activeCell="J85" sqref="J85"/>
    </sheetView>
  </sheetViews>
  <sheetFormatPr defaultRowHeight="13.5" x14ac:dyDescent="0.25"/>
  <cols>
    <col min="1" max="1" width="6.28515625" style="1" customWidth="1"/>
    <col min="2" max="2" width="36.140625" style="1" customWidth="1"/>
    <col min="3" max="3" width="13.5703125" style="1" customWidth="1"/>
    <col min="4" max="4" width="13.7109375" style="1" customWidth="1"/>
    <col min="5" max="5" width="13.42578125" style="1" customWidth="1"/>
    <col min="6" max="6" width="13.5703125" style="1" customWidth="1"/>
    <col min="7" max="7" width="15.28515625" style="1" hidden="1" customWidth="1"/>
    <col min="8" max="8" width="9.28515625" style="1" bestFit="1" customWidth="1"/>
    <col min="9" max="9" width="20.28515625" style="1" customWidth="1"/>
    <col min="10" max="16384" width="9.140625" style="1"/>
  </cols>
  <sheetData>
    <row r="1" spans="1:11" ht="63" customHeight="1" x14ac:dyDescent="0.35">
      <c r="A1" s="111"/>
      <c r="B1" s="111"/>
      <c r="C1" s="111"/>
      <c r="D1" s="170" t="s">
        <v>570</v>
      </c>
      <c r="E1" s="170"/>
      <c r="F1" s="170"/>
    </row>
    <row r="2" spans="1:11" ht="63" customHeight="1" x14ac:dyDescent="0.35">
      <c r="A2" s="111"/>
      <c r="B2" s="111"/>
      <c r="C2" s="111"/>
      <c r="D2" s="170" t="s">
        <v>571</v>
      </c>
      <c r="E2" s="170"/>
      <c r="F2" s="170"/>
    </row>
    <row r="3" spans="1:11" ht="25.5" customHeight="1" x14ac:dyDescent="0.35">
      <c r="B3" s="184" t="s">
        <v>491</v>
      </c>
      <c r="C3" s="184"/>
      <c r="D3" s="184"/>
      <c r="E3" s="184"/>
    </row>
    <row r="4" spans="1:11" ht="24" customHeight="1" x14ac:dyDescent="0.25"/>
    <row r="5" spans="1:11" ht="33.75" customHeight="1" x14ac:dyDescent="0.3">
      <c r="A5" s="182" t="s">
        <v>492</v>
      </c>
      <c r="B5" s="182"/>
      <c r="C5" s="182"/>
      <c r="D5" s="182"/>
      <c r="E5" s="182"/>
    </row>
    <row r="6" spans="1:11" ht="8.25" customHeight="1" x14ac:dyDescent="0.25">
      <c r="A6" s="112" t="s">
        <v>493</v>
      </c>
      <c r="B6" s="112"/>
      <c r="C6" s="112"/>
      <c r="D6" s="112"/>
    </row>
    <row r="7" spans="1:11" x14ac:dyDescent="0.25">
      <c r="E7" s="2" t="s">
        <v>197</v>
      </c>
    </row>
    <row r="8" spans="1:11" ht="30" customHeight="1" x14ac:dyDescent="0.25">
      <c r="A8" s="185" t="s">
        <v>494</v>
      </c>
      <c r="B8" s="185"/>
      <c r="C8" s="185" t="s">
        <v>495</v>
      </c>
      <c r="D8" s="187" t="s">
        <v>202</v>
      </c>
      <c r="E8" s="188"/>
    </row>
    <row r="9" spans="1:11" ht="28.5" x14ac:dyDescent="0.25">
      <c r="A9" s="186"/>
      <c r="B9" s="186"/>
      <c r="C9" s="186"/>
      <c r="D9" s="110" t="s">
        <v>455</v>
      </c>
      <c r="E9" s="110" t="s">
        <v>456</v>
      </c>
    </row>
    <row r="10" spans="1:1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</row>
    <row r="11" spans="1:11" ht="30" customHeight="1" x14ac:dyDescent="0.25">
      <c r="A11" s="107">
        <v>8000</v>
      </c>
      <c r="B11" s="113" t="s">
        <v>496</v>
      </c>
      <c r="C11" s="4" t="e">
        <f>'Հատված 1'!D9-#REF!</f>
        <v>#REF!</v>
      </c>
      <c r="D11" s="4" t="e">
        <f>'Հատված 1'!E9-#REF!</f>
        <v>#REF!</v>
      </c>
      <c r="E11" s="4" t="e">
        <f>'Հատված 1'!F9-#REF!</f>
        <v>#REF!</v>
      </c>
      <c r="I11" s="114"/>
      <c r="K11" s="114"/>
    </row>
    <row r="13" spans="1:11" ht="8.25" customHeight="1" x14ac:dyDescent="0.25"/>
    <row r="14" spans="1:11" ht="24.75" customHeight="1" x14ac:dyDescent="0.25">
      <c r="E14" s="183"/>
      <c r="F14" s="183"/>
    </row>
    <row r="15" spans="1:11" ht="62.1" customHeight="1" x14ac:dyDescent="0.25">
      <c r="D15" s="170" t="s">
        <v>572</v>
      </c>
      <c r="E15" s="173"/>
      <c r="F15" s="173"/>
    </row>
    <row r="16" spans="1:11" ht="68.25" customHeight="1" x14ac:dyDescent="0.25">
      <c r="D16" s="170" t="s">
        <v>573</v>
      </c>
      <c r="E16" s="173"/>
      <c r="F16" s="173"/>
    </row>
    <row r="17" spans="1:12" ht="20.25" x14ac:dyDescent="0.35">
      <c r="A17" s="189" t="s">
        <v>497</v>
      </c>
      <c r="B17" s="189"/>
      <c r="C17" s="189"/>
      <c r="D17" s="189"/>
      <c r="E17" s="189"/>
      <c r="F17" s="189"/>
    </row>
    <row r="18" spans="1:12" ht="17.25" x14ac:dyDescent="0.3">
      <c r="B18" s="115"/>
    </row>
    <row r="19" spans="1:12" ht="32.25" customHeight="1" x14ac:dyDescent="0.3">
      <c r="A19" s="182" t="s">
        <v>498</v>
      </c>
      <c r="B19" s="182"/>
      <c r="C19" s="182"/>
      <c r="D19" s="182"/>
      <c r="E19" s="182"/>
      <c r="F19" s="182"/>
    </row>
    <row r="20" spans="1:12" ht="14.25" customHeight="1" x14ac:dyDescent="0.25">
      <c r="A20" s="112" t="s">
        <v>499</v>
      </c>
    </row>
    <row r="21" spans="1:12" ht="14.25" customHeight="1" x14ac:dyDescent="0.25">
      <c r="E21" s="2" t="s">
        <v>294</v>
      </c>
    </row>
    <row r="22" spans="1:12" ht="38.25" customHeight="1" x14ac:dyDescent="0.25">
      <c r="A22" s="185">
        <f ca="1">A22:F67</f>
        <v>0</v>
      </c>
      <c r="B22" s="190" t="s">
        <v>457</v>
      </c>
      <c r="C22" s="191"/>
      <c r="D22" s="185" t="s">
        <v>201</v>
      </c>
      <c r="E22" s="187" t="s">
        <v>202</v>
      </c>
      <c r="F22" s="188"/>
      <c r="G22" s="116" t="s">
        <v>500</v>
      </c>
    </row>
    <row r="23" spans="1:12" ht="26.25" customHeight="1" x14ac:dyDescent="0.25">
      <c r="A23" s="186"/>
      <c r="B23" s="110" t="s">
        <v>458</v>
      </c>
      <c r="C23" s="117" t="s">
        <v>501</v>
      </c>
      <c r="D23" s="186"/>
      <c r="E23" s="110" t="s">
        <v>455</v>
      </c>
      <c r="F23" s="110" t="s">
        <v>456</v>
      </c>
      <c r="G23" s="118"/>
      <c r="I23" s="5"/>
    </row>
    <row r="24" spans="1:12" x14ac:dyDescent="0.25">
      <c r="A24" s="3">
        <v>1</v>
      </c>
      <c r="B24" s="3">
        <v>2</v>
      </c>
      <c r="C24" s="3" t="s">
        <v>69</v>
      </c>
      <c r="D24" s="3">
        <v>4</v>
      </c>
      <c r="E24" s="3">
        <v>5</v>
      </c>
      <c r="F24" s="3">
        <v>6</v>
      </c>
      <c r="G24" s="118"/>
    </row>
    <row r="25" spans="1:12" s="112" customFormat="1" ht="40.5" customHeight="1" x14ac:dyDescent="0.25">
      <c r="A25" s="107">
        <v>8010</v>
      </c>
      <c r="B25" s="6" t="s">
        <v>502</v>
      </c>
      <c r="C25" s="116"/>
      <c r="D25" s="4" t="e">
        <f>SUM(E25:F25)</f>
        <v>#REF!</v>
      </c>
      <c r="E25" s="14" t="e">
        <f>-D11</f>
        <v>#REF!</v>
      </c>
      <c r="F25" s="4" t="e">
        <f>-E11</f>
        <v>#REF!</v>
      </c>
      <c r="G25" s="119"/>
      <c r="H25" s="120"/>
      <c r="I25" s="5"/>
      <c r="J25" s="121"/>
      <c r="L25" s="121"/>
    </row>
    <row r="26" spans="1:12" ht="40.5" customHeight="1" x14ac:dyDescent="0.25">
      <c r="A26" s="107">
        <v>8100</v>
      </c>
      <c r="B26" s="6" t="s">
        <v>503</v>
      </c>
      <c r="C26" s="118"/>
      <c r="D26" s="4">
        <f>SUM(E26:F26)</f>
        <v>1458937.219</v>
      </c>
      <c r="E26" s="150">
        <f>E27+E51</f>
        <v>4030.1869999999981</v>
      </c>
      <c r="F26" s="4">
        <f>SUM(F27+F51)</f>
        <v>1454907.0320000001</v>
      </c>
      <c r="G26" s="119"/>
      <c r="H26" s="122"/>
      <c r="J26" s="114"/>
      <c r="L26" s="114"/>
    </row>
    <row r="27" spans="1:12" ht="27" customHeight="1" x14ac:dyDescent="0.25">
      <c r="A27" s="7">
        <v>8110</v>
      </c>
      <c r="B27" s="123" t="s">
        <v>504</v>
      </c>
      <c r="C27" s="118"/>
      <c r="D27" s="124">
        <f t="shared" ref="D27:D43" si="0">SUM(E27:F27)</f>
        <v>0</v>
      </c>
      <c r="E27" s="125">
        <v>0</v>
      </c>
      <c r="F27" s="126">
        <f>SUM(F28+F32)</f>
        <v>0</v>
      </c>
      <c r="G27" s="119"/>
      <c r="H27" s="122"/>
    </row>
    <row r="28" spans="1:12" ht="42" customHeight="1" x14ac:dyDescent="0.25">
      <c r="A28" s="7">
        <v>8111</v>
      </c>
      <c r="B28" s="8" t="s">
        <v>505</v>
      </c>
      <c r="C28" s="118"/>
      <c r="D28" s="124">
        <f t="shared" si="0"/>
        <v>0</v>
      </c>
      <c r="E28" s="9" t="s">
        <v>506</v>
      </c>
      <c r="F28" s="124">
        <f>SUM(F30:F31)</f>
        <v>0</v>
      </c>
      <c r="G28" s="119"/>
    </row>
    <row r="29" spans="1:12" x14ac:dyDescent="0.25">
      <c r="A29" s="7"/>
      <c r="B29" s="10" t="s">
        <v>507</v>
      </c>
      <c r="C29" s="118"/>
      <c r="D29" s="124">
        <f t="shared" si="0"/>
        <v>0</v>
      </c>
      <c r="E29" s="9"/>
      <c r="F29" s="124"/>
      <c r="G29" s="119"/>
    </row>
    <row r="30" spans="1:12" x14ac:dyDescent="0.25">
      <c r="A30" s="7">
        <v>8112</v>
      </c>
      <c r="B30" s="127" t="s">
        <v>508</v>
      </c>
      <c r="C30" s="128" t="s">
        <v>509</v>
      </c>
      <c r="D30" s="124">
        <f t="shared" si="0"/>
        <v>0</v>
      </c>
      <c r="E30" s="9" t="s">
        <v>506</v>
      </c>
      <c r="F30" s="124">
        <v>0</v>
      </c>
      <c r="G30" s="119"/>
      <c r="H30" s="5"/>
    </row>
    <row r="31" spans="1:12" x14ac:dyDescent="0.25">
      <c r="A31" s="7">
        <v>8113</v>
      </c>
      <c r="B31" s="127" t="s">
        <v>510</v>
      </c>
      <c r="C31" s="128" t="s">
        <v>511</v>
      </c>
      <c r="D31" s="124">
        <f t="shared" si="0"/>
        <v>0</v>
      </c>
      <c r="E31" s="9" t="s">
        <v>506</v>
      </c>
      <c r="F31" s="124">
        <v>0</v>
      </c>
      <c r="G31" s="119"/>
    </row>
    <row r="32" spans="1:12" s="132" customFormat="1" ht="29.25" customHeight="1" x14ac:dyDescent="0.25">
      <c r="A32" s="7">
        <v>8120</v>
      </c>
      <c r="B32" s="8" t="s">
        <v>512</v>
      </c>
      <c r="C32" s="128"/>
      <c r="D32" s="124">
        <f t="shared" si="0"/>
        <v>0</v>
      </c>
      <c r="E32" s="129"/>
      <c r="F32" s="124">
        <f>SUM(F34)</f>
        <v>0</v>
      </c>
      <c r="G32" s="130"/>
      <c r="H32" s="131"/>
    </row>
    <row r="33" spans="1:8" s="132" customFormat="1" x14ac:dyDescent="0.25">
      <c r="A33" s="7"/>
      <c r="B33" s="10" t="s">
        <v>202</v>
      </c>
      <c r="C33" s="128"/>
      <c r="D33" s="124">
        <f t="shared" si="0"/>
        <v>0</v>
      </c>
      <c r="E33" s="133"/>
      <c r="F33" s="134"/>
      <c r="G33" s="130"/>
    </row>
    <row r="34" spans="1:8" s="132" customFormat="1" ht="15.75" customHeight="1" x14ac:dyDescent="0.25">
      <c r="A34" s="7">
        <v>8121</v>
      </c>
      <c r="B34" s="8" t="s">
        <v>513</v>
      </c>
      <c r="C34" s="128"/>
      <c r="D34" s="124">
        <f t="shared" si="0"/>
        <v>0</v>
      </c>
      <c r="E34" s="9" t="s">
        <v>506</v>
      </c>
      <c r="F34" s="124">
        <v>0</v>
      </c>
      <c r="G34" s="130"/>
    </row>
    <row r="35" spans="1:8" s="132" customFormat="1" x14ac:dyDescent="0.25">
      <c r="A35" s="7"/>
      <c r="B35" s="10" t="s">
        <v>507</v>
      </c>
      <c r="C35" s="128"/>
      <c r="D35" s="124">
        <f t="shared" si="0"/>
        <v>0</v>
      </c>
      <c r="E35" s="133"/>
      <c r="F35" s="124">
        <v>0</v>
      </c>
      <c r="G35" s="130"/>
    </row>
    <row r="36" spans="1:8" s="132" customFormat="1" ht="27.75" customHeight="1" x14ac:dyDescent="0.25">
      <c r="A36" s="107">
        <v>8122</v>
      </c>
      <c r="B36" s="123" t="s">
        <v>514</v>
      </c>
      <c r="C36" s="128" t="s">
        <v>515</v>
      </c>
      <c r="D36" s="124">
        <f t="shared" si="0"/>
        <v>0</v>
      </c>
      <c r="E36" s="9" t="s">
        <v>506</v>
      </c>
      <c r="F36" s="124">
        <v>0</v>
      </c>
      <c r="G36" s="130"/>
      <c r="H36" s="131"/>
    </row>
    <row r="37" spans="1:8" s="132" customFormat="1" x14ac:dyDescent="0.25">
      <c r="A37" s="107"/>
      <c r="B37" s="135" t="s">
        <v>507</v>
      </c>
      <c r="C37" s="128"/>
      <c r="D37" s="124">
        <f t="shared" si="0"/>
        <v>0</v>
      </c>
      <c r="E37" s="133"/>
      <c r="F37" s="134"/>
      <c r="G37" s="130"/>
    </row>
    <row r="38" spans="1:8" s="132" customFormat="1" x14ac:dyDescent="0.25">
      <c r="A38" s="107">
        <v>8123</v>
      </c>
      <c r="B38" s="135" t="s">
        <v>516</v>
      </c>
      <c r="C38" s="128"/>
      <c r="D38" s="124">
        <f t="shared" si="0"/>
        <v>0</v>
      </c>
      <c r="E38" s="9" t="s">
        <v>506</v>
      </c>
      <c r="F38" s="124">
        <v>0</v>
      </c>
      <c r="G38" s="130"/>
    </row>
    <row r="39" spans="1:8" s="132" customFormat="1" x14ac:dyDescent="0.25">
      <c r="A39" s="107">
        <v>8124</v>
      </c>
      <c r="B39" s="135" t="s">
        <v>517</v>
      </c>
      <c r="C39" s="128"/>
      <c r="D39" s="124">
        <f t="shared" si="0"/>
        <v>0</v>
      </c>
      <c r="E39" s="9" t="s">
        <v>506</v>
      </c>
      <c r="F39" s="124">
        <v>0</v>
      </c>
      <c r="G39" s="130"/>
    </row>
    <row r="40" spans="1:8" s="132" customFormat="1" ht="27.75" customHeight="1" x14ac:dyDescent="0.25">
      <c r="A40" s="107">
        <v>8130</v>
      </c>
      <c r="B40" s="123" t="s">
        <v>518</v>
      </c>
      <c r="C40" s="128" t="s">
        <v>519</v>
      </c>
      <c r="D40" s="124">
        <f t="shared" si="0"/>
        <v>0</v>
      </c>
      <c r="E40" s="9" t="s">
        <v>506</v>
      </c>
      <c r="F40" s="124">
        <v>0</v>
      </c>
      <c r="G40" s="130"/>
      <c r="H40" s="131"/>
    </row>
    <row r="41" spans="1:8" s="132" customFormat="1" x14ac:dyDescent="0.25">
      <c r="A41" s="107"/>
      <c r="B41" s="135" t="s">
        <v>507</v>
      </c>
      <c r="C41" s="128"/>
      <c r="D41" s="124">
        <f t="shared" si="0"/>
        <v>0</v>
      </c>
      <c r="E41" s="129"/>
      <c r="F41" s="124"/>
      <c r="G41" s="130"/>
    </row>
    <row r="42" spans="1:8" s="132" customFormat="1" x14ac:dyDescent="0.25">
      <c r="A42" s="107">
        <v>8131</v>
      </c>
      <c r="B42" s="135" t="s">
        <v>520</v>
      </c>
      <c r="C42" s="128"/>
      <c r="D42" s="124">
        <f t="shared" si="0"/>
        <v>0</v>
      </c>
      <c r="E42" s="9" t="s">
        <v>506</v>
      </c>
      <c r="F42" s="124">
        <v>0</v>
      </c>
      <c r="G42" s="130"/>
    </row>
    <row r="43" spans="1:8" s="132" customFormat="1" x14ac:dyDescent="0.25">
      <c r="A43" s="107">
        <v>8132</v>
      </c>
      <c r="B43" s="135" t="s">
        <v>521</v>
      </c>
      <c r="C43" s="128"/>
      <c r="D43" s="124">
        <f t="shared" si="0"/>
        <v>0</v>
      </c>
      <c r="E43" s="9" t="s">
        <v>506</v>
      </c>
      <c r="F43" s="124">
        <v>0</v>
      </c>
      <c r="G43" s="130"/>
    </row>
    <row r="44" spans="1:8" ht="27" customHeight="1" x14ac:dyDescent="0.25">
      <c r="A44" s="107">
        <v>8140</v>
      </c>
      <c r="B44" s="123" t="s">
        <v>522</v>
      </c>
      <c r="C44" s="128"/>
      <c r="D44" s="4">
        <f>SUM(E44:F44)</f>
        <v>0</v>
      </c>
      <c r="E44" s="13">
        <f>SUM(E45)</f>
        <v>0</v>
      </c>
      <c r="F44" s="11">
        <f>SUM(F45)</f>
        <v>0</v>
      </c>
      <c r="G44" s="119"/>
      <c r="H44" s="136"/>
    </row>
    <row r="45" spans="1:8" ht="40.5" customHeight="1" x14ac:dyDescent="0.25">
      <c r="A45" s="107">
        <v>8141</v>
      </c>
      <c r="B45" s="123" t="s">
        <v>523</v>
      </c>
      <c r="C45" s="128" t="s">
        <v>515</v>
      </c>
      <c r="D45" s="4">
        <f t="shared" ref="D45:D81" si="1">SUM(E45:F45)</f>
        <v>0</v>
      </c>
      <c r="E45" s="13">
        <f>SUM(E46:E47)</f>
        <v>0</v>
      </c>
      <c r="F45" s="11">
        <f>SUM(F46:F47)</f>
        <v>0</v>
      </c>
      <c r="G45" s="119"/>
      <c r="H45" s="136"/>
    </row>
    <row r="46" spans="1:8" x14ac:dyDescent="0.25">
      <c r="A46" s="107">
        <v>8142</v>
      </c>
      <c r="B46" s="135" t="s">
        <v>524</v>
      </c>
      <c r="C46" s="12"/>
      <c r="D46" s="4">
        <f t="shared" si="1"/>
        <v>0</v>
      </c>
      <c r="E46" s="137"/>
      <c r="F46" s="13" t="s">
        <v>506</v>
      </c>
      <c r="G46" s="119"/>
    </row>
    <row r="47" spans="1:8" x14ac:dyDescent="0.25">
      <c r="A47" s="107">
        <v>8143</v>
      </c>
      <c r="B47" s="135" t="s">
        <v>525</v>
      </c>
      <c r="C47" s="12"/>
      <c r="D47" s="4">
        <f t="shared" si="1"/>
        <v>0</v>
      </c>
      <c r="E47" s="137"/>
      <c r="F47" s="4">
        <v>0</v>
      </c>
      <c r="G47" s="119"/>
    </row>
    <row r="48" spans="1:8" ht="39.75" customHeight="1" x14ac:dyDescent="0.25">
      <c r="A48" s="107">
        <v>8150</v>
      </c>
      <c r="B48" s="123" t="s">
        <v>526</v>
      </c>
      <c r="C48" s="138" t="s">
        <v>519</v>
      </c>
      <c r="D48" s="4">
        <f t="shared" si="1"/>
        <v>0</v>
      </c>
      <c r="E48" s="13">
        <f>SUM(E49:E50)</f>
        <v>0</v>
      </c>
      <c r="F48" s="4">
        <v>0</v>
      </c>
      <c r="G48" s="119"/>
      <c r="H48" s="136"/>
    </row>
    <row r="49" spans="1:12" x14ac:dyDescent="0.25">
      <c r="A49" s="107">
        <v>8151</v>
      </c>
      <c r="B49" s="135" t="s">
        <v>520</v>
      </c>
      <c r="C49" s="138"/>
      <c r="D49" s="4">
        <f t="shared" si="1"/>
        <v>0</v>
      </c>
      <c r="E49" s="137"/>
      <c r="F49" s="14" t="s">
        <v>183</v>
      </c>
      <c r="G49" s="119"/>
    </row>
    <row r="50" spans="1:12" x14ac:dyDescent="0.25">
      <c r="A50" s="107">
        <v>8152</v>
      </c>
      <c r="B50" s="135" t="s">
        <v>527</v>
      </c>
      <c r="C50" s="138"/>
      <c r="D50" s="4">
        <f t="shared" si="1"/>
        <v>0</v>
      </c>
      <c r="E50" s="13">
        <v>0</v>
      </c>
      <c r="F50" s="4">
        <v>0</v>
      </c>
      <c r="G50" s="119"/>
    </row>
    <row r="51" spans="1:12" ht="40.5" customHeight="1" x14ac:dyDescent="0.25">
      <c r="A51" s="107">
        <v>8160</v>
      </c>
      <c r="B51" s="123" t="s">
        <v>528</v>
      </c>
      <c r="C51" s="138"/>
      <c r="D51" s="4">
        <f t="shared" si="1"/>
        <v>1458937.219</v>
      </c>
      <c r="E51" s="14">
        <f>SUM(E56+E59+E67+E68)</f>
        <v>4030.1869999999981</v>
      </c>
      <c r="F51" s="4">
        <f>SUM(F52+F56+F59+F67+F68)</f>
        <v>1454907.0320000001</v>
      </c>
      <c r="G51" s="119"/>
      <c r="H51" s="136"/>
      <c r="J51" s="114"/>
      <c r="L51" s="114"/>
    </row>
    <row r="52" spans="1:12" ht="40.5" customHeight="1" x14ac:dyDescent="0.25">
      <c r="A52" s="107">
        <v>8161</v>
      </c>
      <c r="B52" s="8" t="s">
        <v>529</v>
      </c>
      <c r="C52" s="138"/>
      <c r="D52" s="4">
        <f t="shared" si="1"/>
        <v>0</v>
      </c>
      <c r="E52" s="139" t="s">
        <v>506</v>
      </c>
      <c r="F52" s="4">
        <f>SUM(F53:F55)</f>
        <v>0</v>
      </c>
      <c r="G52" s="119"/>
    </row>
    <row r="53" spans="1:12" ht="41.25" customHeight="1" x14ac:dyDescent="0.25">
      <c r="A53" s="107">
        <v>8162</v>
      </c>
      <c r="B53" s="135" t="s">
        <v>530</v>
      </c>
      <c r="C53" s="138" t="s">
        <v>531</v>
      </c>
      <c r="D53" s="4">
        <f t="shared" si="1"/>
        <v>0</v>
      </c>
      <c r="E53" s="13" t="s">
        <v>506</v>
      </c>
      <c r="F53" s="4">
        <v>0</v>
      </c>
      <c r="G53" s="119"/>
    </row>
    <row r="54" spans="1:12" ht="123" customHeight="1" x14ac:dyDescent="0.25">
      <c r="A54" s="15">
        <v>8163</v>
      </c>
      <c r="B54" s="135" t="s">
        <v>532</v>
      </c>
      <c r="C54" s="138" t="s">
        <v>531</v>
      </c>
      <c r="D54" s="4">
        <f t="shared" si="1"/>
        <v>0</v>
      </c>
      <c r="E54" s="140" t="s">
        <v>506</v>
      </c>
      <c r="F54" s="4">
        <v>0</v>
      </c>
      <c r="G54" s="119"/>
    </row>
    <row r="55" spans="1:12" ht="27" x14ac:dyDescent="0.25">
      <c r="A55" s="107">
        <v>8164</v>
      </c>
      <c r="B55" s="135" t="s">
        <v>533</v>
      </c>
      <c r="C55" s="138" t="s">
        <v>534</v>
      </c>
      <c r="D55" s="4">
        <f t="shared" si="1"/>
        <v>0</v>
      </c>
      <c r="E55" s="13" t="s">
        <v>506</v>
      </c>
      <c r="F55" s="4"/>
      <c r="G55" s="119"/>
    </row>
    <row r="56" spans="1:12" ht="32.25" customHeight="1" x14ac:dyDescent="0.25">
      <c r="A56" s="107">
        <v>8170</v>
      </c>
      <c r="B56" s="8" t="s">
        <v>535</v>
      </c>
      <c r="C56" s="138"/>
      <c r="D56" s="4">
        <f t="shared" si="1"/>
        <v>0</v>
      </c>
      <c r="E56" s="139">
        <f>SUM(E57:E58)</f>
        <v>0</v>
      </c>
      <c r="F56" s="141">
        <f>SUM(F57:F58)</f>
        <v>0</v>
      </c>
      <c r="G56" s="119"/>
      <c r="H56" s="136"/>
    </row>
    <row r="57" spans="1:12" ht="40.5" x14ac:dyDescent="0.25">
      <c r="A57" s="107">
        <v>8171</v>
      </c>
      <c r="B57" s="135" t="s">
        <v>536</v>
      </c>
      <c r="C57" s="138" t="s">
        <v>537</v>
      </c>
      <c r="D57" s="4">
        <f t="shared" si="1"/>
        <v>0</v>
      </c>
      <c r="E57" s="13"/>
      <c r="F57" s="4">
        <v>0</v>
      </c>
      <c r="G57" s="119"/>
    </row>
    <row r="58" spans="1:12" x14ac:dyDescent="0.25">
      <c r="A58" s="107">
        <v>8172</v>
      </c>
      <c r="B58" s="127" t="s">
        <v>538</v>
      </c>
      <c r="C58" s="138" t="s">
        <v>539</v>
      </c>
      <c r="D58" s="4">
        <f t="shared" si="1"/>
        <v>0</v>
      </c>
      <c r="E58" s="13"/>
      <c r="F58" s="4">
        <v>0</v>
      </c>
      <c r="G58" s="119"/>
    </row>
    <row r="59" spans="1:12" ht="43.5" customHeight="1" x14ac:dyDescent="0.25">
      <c r="A59" s="3">
        <v>8190</v>
      </c>
      <c r="B59" s="8" t="s">
        <v>540</v>
      </c>
      <c r="C59" s="107"/>
      <c r="D59" s="4">
        <f t="shared" si="1"/>
        <v>1458937.219</v>
      </c>
      <c r="E59" s="161">
        <f>SUM(E60,-E62)</f>
        <v>4030.1869999999981</v>
      </c>
      <c r="F59" s="4">
        <f>SUM(F60:F63)</f>
        <v>1454907.0320000001</v>
      </c>
      <c r="G59" s="119"/>
      <c r="H59" s="136"/>
      <c r="J59" s="114"/>
      <c r="L59" s="114"/>
    </row>
    <row r="60" spans="1:12" ht="40.5" x14ac:dyDescent="0.25">
      <c r="A60" s="15">
        <v>8191</v>
      </c>
      <c r="B60" s="10" t="s">
        <v>541</v>
      </c>
      <c r="C60" s="16">
        <v>9320</v>
      </c>
      <c r="D60" s="4">
        <f>SUM(E60:F60)</f>
        <v>32227.947</v>
      </c>
      <c r="E60" s="14">
        <v>32227.947</v>
      </c>
      <c r="F60" s="148" t="s">
        <v>183</v>
      </c>
      <c r="G60" s="119"/>
      <c r="I60" s="58"/>
      <c r="J60" s="114"/>
    </row>
    <row r="61" spans="1:12" ht="67.5" x14ac:dyDescent="0.25">
      <c r="A61" s="15">
        <v>8192</v>
      </c>
      <c r="B61" s="135" t="s">
        <v>542</v>
      </c>
      <c r="C61" s="107"/>
      <c r="D61" s="147">
        <f t="shared" si="1"/>
        <v>4030.1869999999999</v>
      </c>
      <c r="E61" s="14">
        <v>4030.1869999999999</v>
      </c>
      <c r="F61" s="149" t="s">
        <v>506</v>
      </c>
      <c r="G61" s="119"/>
    </row>
    <row r="62" spans="1:12" ht="27" x14ac:dyDescent="0.25">
      <c r="A62" s="15">
        <v>8193</v>
      </c>
      <c r="B62" s="135" t="s">
        <v>543</v>
      </c>
      <c r="C62" s="107"/>
      <c r="D62" s="4">
        <f>D60-D61</f>
        <v>28197.760000000002</v>
      </c>
      <c r="E62" s="146">
        <f>E60-E61</f>
        <v>28197.760000000002</v>
      </c>
      <c r="F62" s="149" t="s">
        <v>183</v>
      </c>
      <c r="G62" s="119"/>
      <c r="I62" s="106"/>
      <c r="J62" s="114"/>
    </row>
    <row r="63" spans="1:12" ht="54" x14ac:dyDescent="0.25">
      <c r="A63" s="15">
        <v>8194</v>
      </c>
      <c r="B63" s="135" t="s">
        <v>544</v>
      </c>
      <c r="C63" s="17">
        <v>9330</v>
      </c>
      <c r="D63" s="147">
        <f t="shared" si="1"/>
        <v>1454907.0320000001</v>
      </c>
      <c r="E63" s="13" t="s">
        <v>506</v>
      </c>
      <c r="F63" s="20">
        <f>SUM(F64:F65)</f>
        <v>1454907.0320000001</v>
      </c>
      <c r="G63" s="119"/>
      <c r="H63" s="136"/>
      <c r="J63" s="114"/>
      <c r="L63" s="114"/>
    </row>
    <row r="64" spans="1:12" ht="42.75" customHeight="1" x14ac:dyDescent="0.25">
      <c r="A64" s="15">
        <v>8195</v>
      </c>
      <c r="B64" s="135" t="s">
        <v>545</v>
      </c>
      <c r="C64" s="17"/>
      <c r="D64" s="4">
        <f t="shared" si="1"/>
        <v>1426709.2720000001</v>
      </c>
      <c r="E64" s="13" t="s">
        <v>506</v>
      </c>
      <c r="F64" s="4">
        <v>1426709.2720000001</v>
      </c>
      <c r="G64" s="119">
        <v>1155613170.0999999</v>
      </c>
      <c r="H64" s="142"/>
      <c r="I64" s="163"/>
      <c r="J64" s="114"/>
      <c r="L64" s="114"/>
    </row>
    <row r="65" spans="1:12" ht="55.5" customHeight="1" x14ac:dyDescent="0.25">
      <c r="A65" s="15">
        <v>8196</v>
      </c>
      <c r="B65" s="135" t="s">
        <v>546</v>
      </c>
      <c r="C65" s="17"/>
      <c r="D65" s="4">
        <f>SUM(E65:F65)</f>
        <v>28197.759999999998</v>
      </c>
      <c r="E65" s="13" t="s">
        <v>506</v>
      </c>
      <c r="F65" s="4">
        <v>28197.759999999998</v>
      </c>
      <c r="G65" s="119"/>
      <c r="H65" s="136"/>
      <c r="I65" s="106"/>
      <c r="J65" s="114"/>
      <c r="L65" s="114"/>
    </row>
    <row r="66" spans="1:12" ht="40.5" x14ac:dyDescent="0.25">
      <c r="A66" s="15">
        <v>8197</v>
      </c>
      <c r="B66" s="8" t="s">
        <v>547</v>
      </c>
      <c r="C66" s="143"/>
      <c r="D66" s="13" t="s">
        <v>506</v>
      </c>
      <c r="E66" s="13" t="s">
        <v>506</v>
      </c>
      <c r="F66" s="13" t="s">
        <v>506</v>
      </c>
      <c r="G66" s="119"/>
    </row>
    <row r="67" spans="1:12" ht="54" x14ac:dyDescent="0.25">
      <c r="A67" s="15">
        <v>8198</v>
      </c>
      <c r="B67" s="8" t="s">
        <v>548</v>
      </c>
      <c r="C67" s="143"/>
      <c r="D67" s="13" t="s">
        <v>506</v>
      </c>
      <c r="E67" s="11">
        <v>0</v>
      </c>
      <c r="F67" s="11">
        <v>0</v>
      </c>
      <c r="G67" s="119"/>
    </row>
    <row r="68" spans="1:12" ht="81" customHeight="1" x14ac:dyDescent="0.25">
      <c r="A68" s="15">
        <v>8199</v>
      </c>
      <c r="B68" s="8" t="s">
        <v>549</v>
      </c>
      <c r="C68" s="143"/>
      <c r="D68" s="4">
        <f t="shared" si="1"/>
        <v>0</v>
      </c>
      <c r="E68" s="144">
        <v>0</v>
      </c>
      <c r="F68" s="144">
        <v>0</v>
      </c>
      <c r="G68" s="119"/>
      <c r="H68" s="136"/>
    </row>
    <row r="69" spans="1:12" ht="40.5" x14ac:dyDescent="0.25">
      <c r="A69" s="15" t="s">
        <v>550</v>
      </c>
      <c r="B69" s="135" t="s">
        <v>551</v>
      </c>
      <c r="C69" s="143"/>
      <c r="D69" s="4">
        <f t="shared" si="1"/>
        <v>0</v>
      </c>
      <c r="E69" s="144" t="s">
        <v>506</v>
      </c>
      <c r="F69" s="4">
        <v>0</v>
      </c>
      <c r="G69" s="119"/>
    </row>
    <row r="70" spans="1:12" ht="27" x14ac:dyDescent="0.25">
      <c r="A70" s="7">
        <v>8200</v>
      </c>
      <c r="B70" s="6" t="s">
        <v>552</v>
      </c>
      <c r="C70" s="107"/>
      <c r="D70" s="4">
        <f t="shared" si="1"/>
        <v>0</v>
      </c>
      <c r="E70" s="14">
        <f>SUM(E71)</f>
        <v>0</v>
      </c>
      <c r="F70" s="4">
        <f>SUM(F71)</f>
        <v>0</v>
      </c>
      <c r="G70" s="119"/>
      <c r="H70" s="136"/>
    </row>
    <row r="71" spans="1:12" ht="27" x14ac:dyDescent="0.25">
      <c r="A71" s="7">
        <v>8210</v>
      </c>
      <c r="B71" s="145" t="s">
        <v>553</v>
      </c>
      <c r="C71" s="107"/>
      <c r="D71" s="4">
        <f t="shared" si="1"/>
        <v>0</v>
      </c>
      <c r="E71" s="11"/>
      <c r="F71" s="4">
        <f>SUM(F72+F75)</f>
        <v>0</v>
      </c>
      <c r="G71" s="119"/>
      <c r="H71" s="136"/>
    </row>
    <row r="72" spans="1:12" ht="54.75" customHeight="1" x14ac:dyDescent="0.25">
      <c r="A72" s="7">
        <v>8211</v>
      </c>
      <c r="B72" s="8" t="s">
        <v>554</v>
      </c>
      <c r="C72" s="107"/>
      <c r="D72" s="4">
        <f t="shared" si="1"/>
        <v>0</v>
      </c>
      <c r="E72" s="13" t="s">
        <v>506</v>
      </c>
      <c r="F72" s="4">
        <f>SUM(F73:F74)</f>
        <v>0</v>
      </c>
      <c r="G72" s="119"/>
    </row>
    <row r="73" spans="1:12" x14ac:dyDescent="0.25">
      <c r="A73" s="7">
        <v>8212</v>
      </c>
      <c r="B73" s="127" t="s">
        <v>508</v>
      </c>
      <c r="C73" s="138" t="s">
        <v>555</v>
      </c>
      <c r="D73" s="4">
        <f t="shared" si="1"/>
        <v>0</v>
      </c>
      <c r="E73" s="13" t="s">
        <v>506</v>
      </c>
      <c r="F73" s="4">
        <v>0</v>
      </c>
      <c r="G73" s="119"/>
    </row>
    <row r="74" spans="1:12" x14ac:dyDescent="0.25">
      <c r="A74" s="7">
        <v>8213</v>
      </c>
      <c r="B74" s="127" t="s">
        <v>510</v>
      </c>
      <c r="C74" s="138" t="s">
        <v>556</v>
      </c>
      <c r="D74" s="4">
        <f t="shared" si="1"/>
        <v>0</v>
      </c>
      <c r="E74" s="13" t="s">
        <v>506</v>
      </c>
      <c r="F74" s="4">
        <v>0</v>
      </c>
      <c r="G74" s="119"/>
    </row>
    <row r="75" spans="1:12" ht="40.5" x14ac:dyDescent="0.25">
      <c r="A75" s="7">
        <v>8220</v>
      </c>
      <c r="B75" s="8" t="s">
        <v>557</v>
      </c>
      <c r="C75" s="107"/>
      <c r="D75" s="4">
        <f t="shared" si="1"/>
        <v>0</v>
      </c>
      <c r="E75" s="14">
        <v>0</v>
      </c>
      <c r="F75" s="4">
        <f>SUM(F76+F79)</f>
        <v>0</v>
      </c>
      <c r="G75" s="119"/>
      <c r="H75" s="136"/>
    </row>
    <row r="76" spans="1:12" ht="26.25" customHeight="1" x14ac:dyDescent="0.25">
      <c r="A76" s="7">
        <v>8221</v>
      </c>
      <c r="B76" s="8" t="s">
        <v>558</v>
      </c>
      <c r="C76" s="107"/>
      <c r="D76" s="4">
        <f t="shared" si="1"/>
        <v>0</v>
      </c>
      <c r="E76" s="13" t="s">
        <v>506</v>
      </c>
      <c r="F76" s="4"/>
      <c r="G76" s="119"/>
    </row>
    <row r="77" spans="1:12" x14ac:dyDescent="0.25">
      <c r="A77" s="107">
        <v>8222</v>
      </c>
      <c r="B77" s="135" t="s">
        <v>559</v>
      </c>
      <c r="C77" s="138" t="s">
        <v>560</v>
      </c>
      <c r="D77" s="4">
        <f t="shared" si="1"/>
        <v>0</v>
      </c>
      <c r="E77" s="13" t="s">
        <v>506</v>
      </c>
      <c r="F77" s="4">
        <v>0</v>
      </c>
      <c r="G77" s="119"/>
    </row>
    <row r="78" spans="1:12" ht="27" x14ac:dyDescent="0.25">
      <c r="A78" s="107">
        <v>8230</v>
      </c>
      <c r="B78" s="135" t="s">
        <v>561</v>
      </c>
      <c r="C78" s="138" t="s">
        <v>562</v>
      </c>
      <c r="D78" s="4">
        <f t="shared" si="1"/>
        <v>0</v>
      </c>
      <c r="E78" s="13" t="s">
        <v>506</v>
      </c>
      <c r="F78" s="4">
        <v>0</v>
      </c>
      <c r="G78" s="119"/>
    </row>
    <row r="79" spans="1:12" ht="26.25" customHeight="1" x14ac:dyDescent="0.25">
      <c r="A79" s="107">
        <v>8240</v>
      </c>
      <c r="B79" s="8" t="s">
        <v>563</v>
      </c>
      <c r="C79" s="107"/>
      <c r="D79" s="4">
        <f t="shared" si="1"/>
        <v>0</v>
      </c>
      <c r="E79" s="4">
        <v>0</v>
      </c>
      <c r="F79" s="4">
        <v>0</v>
      </c>
      <c r="G79" s="119"/>
    </row>
    <row r="80" spans="1:12" x14ac:dyDescent="0.25">
      <c r="A80" s="107">
        <v>8241</v>
      </c>
      <c r="B80" s="135" t="s">
        <v>564</v>
      </c>
      <c r="C80" s="138" t="s">
        <v>560</v>
      </c>
      <c r="D80" s="4">
        <f t="shared" si="1"/>
        <v>0</v>
      </c>
      <c r="E80" s="4">
        <v>0</v>
      </c>
      <c r="F80" s="4">
        <v>0</v>
      </c>
      <c r="G80" s="119"/>
    </row>
    <row r="81" spans="1:7" ht="27" x14ac:dyDescent="0.25">
      <c r="A81" s="107">
        <v>8250</v>
      </c>
      <c r="B81" s="135" t="s">
        <v>565</v>
      </c>
      <c r="C81" s="138" t="s">
        <v>562</v>
      </c>
      <c r="D81" s="4">
        <f t="shared" si="1"/>
        <v>0</v>
      </c>
      <c r="E81" s="144">
        <v>0</v>
      </c>
      <c r="F81" s="4">
        <v>0</v>
      </c>
      <c r="G81" s="119"/>
    </row>
    <row r="82" spans="1:7" x14ac:dyDescent="0.25">
      <c r="B82" s="18"/>
    </row>
    <row r="83" spans="1:7" x14ac:dyDescent="0.25">
      <c r="B83" s="18"/>
    </row>
    <row r="84" spans="1:7" x14ac:dyDescent="0.25">
      <c r="B84" s="18"/>
    </row>
    <row r="85" spans="1:7" x14ac:dyDescent="0.25">
      <c r="B85" s="18"/>
    </row>
    <row r="86" spans="1:7" x14ac:dyDescent="0.25">
      <c r="B86" s="18"/>
    </row>
    <row r="87" spans="1:7" x14ac:dyDescent="0.25">
      <c r="B87" s="18"/>
    </row>
    <row r="88" spans="1:7" x14ac:dyDescent="0.25">
      <c r="B88" s="18"/>
    </row>
    <row r="89" spans="1:7" x14ac:dyDescent="0.25">
      <c r="B89" s="18"/>
    </row>
    <row r="90" spans="1:7" x14ac:dyDescent="0.25">
      <c r="B90" s="18"/>
    </row>
    <row r="91" spans="1:7" x14ac:dyDescent="0.25">
      <c r="B91" s="18"/>
    </row>
    <row r="92" spans="1:7" x14ac:dyDescent="0.25">
      <c r="B92" s="18"/>
    </row>
    <row r="93" spans="1:7" x14ac:dyDescent="0.25">
      <c r="B93" s="18"/>
    </row>
    <row r="94" spans="1:7" x14ac:dyDescent="0.25">
      <c r="B94" s="18"/>
    </row>
    <row r="95" spans="1:7" x14ac:dyDescent="0.25">
      <c r="B95" s="18"/>
    </row>
    <row r="96" spans="1:7" x14ac:dyDescent="0.25">
      <c r="B96" s="18"/>
    </row>
    <row r="97" spans="2:2" x14ac:dyDescent="0.25">
      <c r="B97" s="18"/>
    </row>
    <row r="98" spans="2:2" x14ac:dyDescent="0.25">
      <c r="B98" s="18"/>
    </row>
    <row r="99" spans="2:2" x14ac:dyDescent="0.25">
      <c r="B99" s="18"/>
    </row>
    <row r="100" spans="2:2" x14ac:dyDescent="0.25">
      <c r="B100" s="18"/>
    </row>
    <row r="101" spans="2:2" x14ac:dyDescent="0.25">
      <c r="B101" s="18"/>
    </row>
    <row r="102" spans="2:2" x14ac:dyDescent="0.25">
      <c r="B102" s="18"/>
    </row>
    <row r="103" spans="2:2" x14ac:dyDescent="0.25">
      <c r="B103" s="18"/>
    </row>
    <row r="104" spans="2:2" x14ac:dyDescent="0.25">
      <c r="B104" s="18"/>
    </row>
    <row r="105" spans="2:2" x14ac:dyDescent="0.25">
      <c r="B105" s="18"/>
    </row>
    <row r="106" spans="2:2" x14ac:dyDescent="0.25">
      <c r="B106" s="18"/>
    </row>
    <row r="107" spans="2:2" x14ac:dyDescent="0.25">
      <c r="B107" s="18"/>
    </row>
    <row r="108" spans="2:2" x14ac:dyDescent="0.25">
      <c r="B108" s="18"/>
    </row>
    <row r="109" spans="2:2" x14ac:dyDescent="0.25">
      <c r="B109" s="18"/>
    </row>
    <row r="110" spans="2:2" x14ac:dyDescent="0.25">
      <c r="B110" s="18"/>
    </row>
    <row r="111" spans="2:2" x14ac:dyDescent="0.25">
      <c r="B111" s="18"/>
    </row>
    <row r="112" spans="2:2" x14ac:dyDescent="0.25">
      <c r="B112" s="18"/>
    </row>
    <row r="113" spans="2:2" x14ac:dyDescent="0.25">
      <c r="B113" s="18"/>
    </row>
    <row r="114" spans="2:2" x14ac:dyDescent="0.25">
      <c r="B114" s="18"/>
    </row>
    <row r="115" spans="2:2" x14ac:dyDescent="0.25">
      <c r="B115" s="18"/>
    </row>
    <row r="116" spans="2:2" x14ac:dyDescent="0.25">
      <c r="B116" s="18"/>
    </row>
    <row r="117" spans="2:2" x14ac:dyDescent="0.25">
      <c r="B117" s="18"/>
    </row>
    <row r="118" spans="2:2" x14ac:dyDescent="0.25">
      <c r="B118" s="18"/>
    </row>
    <row r="119" spans="2:2" x14ac:dyDescent="0.25">
      <c r="B119" s="18"/>
    </row>
    <row r="120" spans="2:2" x14ac:dyDescent="0.25">
      <c r="B120" s="18"/>
    </row>
    <row r="121" spans="2:2" x14ac:dyDescent="0.25">
      <c r="B121" s="18"/>
    </row>
    <row r="122" spans="2:2" x14ac:dyDescent="0.25">
      <c r="B122" s="18"/>
    </row>
    <row r="123" spans="2:2" x14ac:dyDescent="0.25">
      <c r="B123" s="18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8"/>
    </row>
    <row r="128" spans="2:2" x14ac:dyDescent="0.25">
      <c r="B128" s="18"/>
    </row>
    <row r="129" spans="2:2" x14ac:dyDescent="0.25">
      <c r="B129" s="18"/>
    </row>
    <row r="130" spans="2:2" x14ac:dyDescent="0.25">
      <c r="B130" s="18"/>
    </row>
    <row r="131" spans="2:2" x14ac:dyDescent="0.25">
      <c r="B131" s="18"/>
    </row>
    <row r="132" spans="2:2" x14ac:dyDescent="0.25">
      <c r="B132" s="18"/>
    </row>
    <row r="133" spans="2:2" x14ac:dyDescent="0.25">
      <c r="B133" s="18"/>
    </row>
    <row r="134" spans="2:2" x14ac:dyDescent="0.25">
      <c r="B134" s="18"/>
    </row>
    <row r="135" spans="2:2" x14ac:dyDescent="0.25">
      <c r="B135" s="18"/>
    </row>
    <row r="136" spans="2:2" x14ac:dyDescent="0.25">
      <c r="B136" s="18"/>
    </row>
    <row r="137" spans="2:2" x14ac:dyDescent="0.25">
      <c r="B137" s="18"/>
    </row>
    <row r="138" spans="2:2" x14ac:dyDescent="0.25">
      <c r="B138" s="18"/>
    </row>
    <row r="139" spans="2:2" x14ac:dyDescent="0.25">
      <c r="B139" s="18"/>
    </row>
    <row r="140" spans="2:2" x14ac:dyDescent="0.25">
      <c r="B140" s="18"/>
    </row>
    <row r="141" spans="2:2" x14ac:dyDescent="0.25">
      <c r="B141" s="18"/>
    </row>
    <row r="142" spans="2:2" x14ac:dyDescent="0.25">
      <c r="B142" s="18"/>
    </row>
    <row r="143" spans="2:2" x14ac:dyDescent="0.25">
      <c r="B143" s="18"/>
    </row>
    <row r="144" spans="2:2" x14ac:dyDescent="0.25">
      <c r="B144" s="18"/>
    </row>
    <row r="145" spans="2:2" x14ac:dyDescent="0.25">
      <c r="B145" s="18"/>
    </row>
    <row r="146" spans="2:2" x14ac:dyDescent="0.25">
      <c r="B146" s="18"/>
    </row>
    <row r="147" spans="2:2" x14ac:dyDescent="0.25">
      <c r="B147" s="18"/>
    </row>
    <row r="148" spans="2:2" x14ac:dyDescent="0.25">
      <c r="B148" s="18"/>
    </row>
    <row r="149" spans="2:2" x14ac:dyDescent="0.25">
      <c r="B149" s="18"/>
    </row>
    <row r="150" spans="2:2" x14ac:dyDescent="0.25">
      <c r="B150" s="18"/>
    </row>
    <row r="151" spans="2:2" x14ac:dyDescent="0.25">
      <c r="B151" s="18"/>
    </row>
    <row r="152" spans="2:2" x14ac:dyDescent="0.25">
      <c r="B152" s="18"/>
    </row>
    <row r="153" spans="2:2" x14ac:dyDescent="0.25">
      <c r="B153" s="18"/>
    </row>
    <row r="154" spans="2:2" x14ac:dyDescent="0.25">
      <c r="B154" s="18"/>
    </row>
    <row r="155" spans="2:2" x14ac:dyDescent="0.25">
      <c r="B155" s="18"/>
    </row>
    <row r="156" spans="2:2" x14ac:dyDescent="0.25">
      <c r="B156" s="18"/>
    </row>
    <row r="157" spans="2:2" x14ac:dyDescent="0.25">
      <c r="B157" s="18"/>
    </row>
    <row r="158" spans="2:2" x14ac:dyDescent="0.25">
      <c r="B158" s="18"/>
    </row>
    <row r="159" spans="2:2" x14ac:dyDescent="0.25">
      <c r="B159" s="18"/>
    </row>
    <row r="160" spans="2:2" x14ac:dyDescent="0.25">
      <c r="B160" s="18"/>
    </row>
    <row r="161" spans="2:2" x14ac:dyDescent="0.25">
      <c r="B161" s="18"/>
    </row>
    <row r="162" spans="2:2" x14ac:dyDescent="0.25">
      <c r="B162" s="18"/>
    </row>
    <row r="163" spans="2:2" x14ac:dyDescent="0.25">
      <c r="B163" s="18"/>
    </row>
    <row r="164" spans="2:2" x14ac:dyDescent="0.25">
      <c r="B164" s="18"/>
    </row>
    <row r="165" spans="2:2" x14ac:dyDescent="0.25">
      <c r="B165" s="18"/>
    </row>
    <row r="166" spans="2:2" x14ac:dyDescent="0.25">
      <c r="B166" s="18"/>
    </row>
    <row r="167" spans="2:2" x14ac:dyDescent="0.25">
      <c r="B167" s="18"/>
    </row>
    <row r="168" spans="2:2" x14ac:dyDescent="0.25">
      <c r="B168" s="18"/>
    </row>
    <row r="169" spans="2:2" x14ac:dyDescent="0.25">
      <c r="B169" s="18"/>
    </row>
    <row r="170" spans="2:2" x14ac:dyDescent="0.25">
      <c r="B170" s="18"/>
    </row>
    <row r="171" spans="2:2" x14ac:dyDescent="0.25">
      <c r="B171" s="18"/>
    </row>
    <row r="172" spans="2:2" x14ac:dyDescent="0.25">
      <c r="B172" s="18"/>
    </row>
    <row r="173" spans="2:2" x14ac:dyDescent="0.25">
      <c r="B173" s="18"/>
    </row>
    <row r="174" spans="2:2" x14ac:dyDescent="0.25">
      <c r="B174" s="18"/>
    </row>
    <row r="175" spans="2:2" x14ac:dyDescent="0.25">
      <c r="B175" s="18"/>
    </row>
    <row r="176" spans="2:2" x14ac:dyDescent="0.25">
      <c r="B176" s="18"/>
    </row>
    <row r="177" spans="2:2" x14ac:dyDescent="0.25">
      <c r="B177" s="18"/>
    </row>
    <row r="178" spans="2:2" x14ac:dyDescent="0.25">
      <c r="B178" s="18"/>
    </row>
    <row r="179" spans="2:2" x14ac:dyDescent="0.25">
      <c r="B179" s="18"/>
    </row>
    <row r="180" spans="2:2" x14ac:dyDescent="0.25">
      <c r="B180" s="18"/>
    </row>
    <row r="181" spans="2:2" x14ac:dyDescent="0.25">
      <c r="B181" s="18"/>
    </row>
    <row r="182" spans="2:2" x14ac:dyDescent="0.25">
      <c r="B182" s="18"/>
    </row>
    <row r="183" spans="2:2" x14ac:dyDescent="0.25">
      <c r="B183" s="18"/>
    </row>
    <row r="184" spans="2:2" x14ac:dyDescent="0.25">
      <c r="B184" s="18"/>
    </row>
    <row r="185" spans="2:2" x14ac:dyDescent="0.25">
      <c r="B185" s="18"/>
    </row>
    <row r="186" spans="2:2" x14ac:dyDescent="0.25">
      <c r="B186" s="18"/>
    </row>
    <row r="187" spans="2:2" x14ac:dyDescent="0.25">
      <c r="B187" s="18"/>
    </row>
    <row r="188" spans="2:2" x14ac:dyDescent="0.25">
      <c r="B188" s="18"/>
    </row>
    <row r="189" spans="2:2" x14ac:dyDescent="0.25">
      <c r="B189" s="18"/>
    </row>
    <row r="190" spans="2:2" x14ac:dyDescent="0.25">
      <c r="B190" s="18"/>
    </row>
    <row r="191" spans="2:2" x14ac:dyDescent="0.25">
      <c r="B191" s="18"/>
    </row>
    <row r="192" spans="2:2" x14ac:dyDescent="0.25">
      <c r="B192" s="18"/>
    </row>
    <row r="193" spans="2:2" x14ac:dyDescent="0.25">
      <c r="B193" s="18"/>
    </row>
    <row r="194" spans="2:2" x14ac:dyDescent="0.25">
      <c r="B194" s="18"/>
    </row>
    <row r="195" spans="2:2" x14ac:dyDescent="0.25">
      <c r="B195" s="18"/>
    </row>
    <row r="196" spans="2:2" x14ac:dyDescent="0.25">
      <c r="B196" s="18"/>
    </row>
    <row r="197" spans="2:2" x14ac:dyDescent="0.25">
      <c r="B197" s="18"/>
    </row>
    <row r="198" spans="2:2" x14ac:dyDescent="0.25">
      <c r="B198" s="18"/>
    </row>
    <row r="199" spans="2:2" x14ac:dyDescent="0.25">
      <c r="B199" s="18"/>
    </row>
    <row r="200" spans="2:2" x14ac:dyDescent="0.25">
      <c r="B200" s="18"/>
    </row>
    <row r="201" spans="2:2" x14ac:dyDescent="0.25">
      <c r="B201" s="18"/>
    </row>
    <row r="202" spans="2:2" x14ac:dyDescent="0.25">
      <c r="B202" s="18"/>
    </row>
    <row r="203" spans="2:2" x14ac:dyDescent="0.25">
      <c r="B203" s="18"/>
    </row>
    <row r="204" spans="2:2" x14ac:dyDescent="0.25">
      <c r="B204" s="18"/>
    </row>
    <row r="205" spans="2:2" x14ac:dyDescent="0.25">
      <c r="B205" s="18"/>
    </row>
    <row r="206" spans="2:2" x14ac:dyDescent="0.25">
      <c r="B206" s="18"/>
    </row>
    <row r="207" spans="2:2" x14ac:dyDescent="0.25">
      <c r="B207" s="18"/>
    </row>
    <row r="208" spans="2:2" x14ac:dyDescent="0.25">
      <c r="B208" s="18"/>
    </row>
    <row r="209" spans="2:2" x14ac:dyDescent="0.25">
      <c r="B209" s="18"/>
    </row>
    <row r="210" spans="2:2" x14ac:dyDescent="0.25">
      <c r="B210" s="18"/>
    </row>
    <row r="211" spans="2:2" x14ac:dyDescent="0.25">
      <c r="B211" s="18"/>
    </row>
    <row r="212" spans="2:2" x14ac:dyDescent="0.25">
      <c r="B212" s="18"/>
    </row>
    <row r="213" spans="2:2" x14ac:dyDescent="0.25">
      <c r="B213" s="18"/>
    </row>
    <row r="214" spans="2:2" x14ac:dyDescent="0.25">
      <c r="B214" s="18"/>
    </row>
    <row r="215" spans="2:2" x14ac:dyDescent="0.25">
      <c r="B215" s="18"/>
    </row>
    <row r="216" spans="2:2" x14ac:dyDescent="0.25">
      <c r="B216" s="18"/>
    </row>
    <row r="217" spans="2:2" x14ac:dyDescent="0.25">
      <c r="B217" s="18"/>
    </row>
    <row r="218" spans="2:2" x14ac:dyDescent="0.25">
      <c r="B218" s="18"/>
    </row>
    <row r="219" spans="2:2" x14ac:dyDescent="0.25">
      <c r="B219" s="18"/>
    </row>
    <row r="220" spans="2:2" x14ac:dyDescent="0.25">
      <c r="B220" s="18"/>
    </row>
    <row r="221" spans="2:2" x14ac:dyDescent="0.25">
      <c r="B221" s="18"/>
    </row>
    <row r="222" spans="2:2" x14ac:dyDescent="0.25">
      <c r="B222" s="18"/>
    </row>
    <row r="223" spans="2:2" x14ac:dyDescent="0.25">
      <c r="B223" s="18"/>
    </row>
    <row r="224" spans="2:2" x14ac:dyDescent="0.25">
      <c r="B224" s="18"/>
    </row>
    <row r="225" spans="2:2" x14ac:dyDescent="0.25">
      <c r="B225" s="18"/>
    </row>
    <row r="226" spans="2:2" x14ac:dyDescent="0.25">
      <c r="B226" s="18"/>
    </row>
    <row r="227" spans="2:2" x14ac:dyDescent="0.25">
      <c r="B227" s="18"/>
    </row>
    <row r="228" spans="2:2" x14ac:dyDescent="0.25">
      <c r="B228" s="18"/>
    </row>
    <row r="229" spans="2:2" x14ac:dyDescent="0.25">
      <c r="B229" s="18"/>
    </row>
    <row r="230" spans="2:2" x14ac:dyDescent="0.25">
      <c r="B230" s="18"/>
    </row>
    <row r="231" spans="2:2" x14ac:dyDescent="0.25">
      <c r="B231" s="18"/>
    </row>
    <row r="232" spans="2:2" x14ac:dyDescent="0.25">
      <c r="B232" s="18"/>
    </row>
    <row r="233" spans="2:2" x14ac:dyDescent="0.25">
      <c r="B233" s="18"/>
    </row>
    <row r="234" spans="2:2" x14ac:dyDescent="0.25">
      <c r="B234" s="18"/>
    </row>
    <row r="235" spans="2:2" x14ac:dyDescent="0.25">
      <c r="B235" s="18"/>
    </row>
    <row r="236" spans="2:2" x14ac:dyDescent="0.25">
      <c r="B236" s="18"/>
    </row>
    <row r="237" spans="2:2" x14ac:dyDescent="0.25">
      <c r="B237" s="18"/>
    </row>
    <row r="238" spans="2:2" x14ac:dyDescent="0.25">
      <c r="B238" s="18"/>
    </row>
    <row r="239" spans="2:2" x14ac:dyDescent="0.25">
      <c r="B239" s="18"/>
    </row>
    <row r="240" spans="2:2" x14ac:dyDescent="0.25">
      <c r="B240" s="18"/>
    </row>
    <row r="241" spans="2:2" x14ac:dyDescent="0.25">
      <c r="B241" s="18"/>
    </row>
    <row r="242" spans="2:2" x14ac:dyDescent="0.25">
      <c r="B242" s="18"/>
    </row>
    <row r="243" spans="2:2" x14ac:dyDescent="0.25">
      <c r="B243" s="18"/>
    </row>
    <row r="244" spans="2:2" x14ac:dyDescent="0.25">
      <c r="B244" s="18"/>
    </row>
    <row r="245" spans="2:2" x14ac:dyDescent="0.25">
      <c r="B245" s="18"/>
    </row>
    <row r="246" spans="2:2" x14ac:dyDescent="0.25">
      <c r="B246" s="18"/>
    </row>
    <row r="247" spans="2:2" x14ac:dyDescent="0.25">
      <c r="B247" s="18"/>
    </row>
    <row r="248" spans="2:2" x14ac:dyDescent="0.25">
      <c r="B248" s="18"/>
    </row>
  </sheetData>
  <mergeCells count="17">
    <mergeCell ref="D15:F15"/>
    <mergeCell ref="D16:F16"/>
    <mergeCell ref="A17:F17"/>
    <mergeCell ref="A19:F19"/>
    <mergeCell ref="A22:A23"/>
    <mergeCell ref="B22:C22"/>
    <mergeCell ref="D22:D23"/>
    <mergeCell ref="E22:F22"/>
    <mergeCell ref="D1:F1"/>
    <mergeCell ref="E14:F14"/>
    <mergeCell ref="D2:F2"/>
    <mergeCell ref="B3:E3"/>
    <mergeCell ref="A5:E5"/>
    <mergeCell ref="A8:A9"/>
    <mergeCell ref="B8:B9"/>
    <mergeCell ref="C8:C9"/>
    <mergeCell ref="D8:E8"/>
  </mergeCells>
  <pageMargins left="0.7" right="0.7" top="0.5" bottom="0.5" header="0.3" footer="0.3"/>
  <pageSetup paperSize="9" scale="92" orientation="portrait" r:id="rId1"/>
  <headerFooter>
    <oddFooter>&amp;C&amp;P&amp;R&amp;[Բյուջե 2024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Հատված 1</vt:lpstr>
      <vt:lpstr>Հատված 3</vt:lpstr>
      <vt:lpstr>Հատված 4-5</vt:lpstr>
      <vt:lpstr>'Հատված 1'!Print_Area</vt:lpstr>
      <vt:lpstr>'Հատված 1'!Print_Titles</vt:lpstr>
      <vt:lpstr>'Հատված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Tatevik</cp:lastModifiedBy>
  <cp:lastPrinted>2024-07-06T19:14:15Z</cp:lastPrinted>
  <dcterms:created xsi:type="dcterms:W3CDTF">1996-10-14T23:33:28Z</dcterms:created>
  <dcterms:modified xsi:type="dcterms:W3CDTF">2024-07-16T04:41:33Z</dcterms:modified>
</cp:coreProperties>
</file>