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evik\Desktop\943\"/>
    </mc:Choice>
  </mc:AlternateContent>
  <xr:revisionPtr revIDLastSave="0" documentId="13_ncr:1_{1AEBBAFC-418C-4B51-B412-FA63711D301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Հատված 1" sheetId="8" state="hidden" r:id="rId1"/>
    <sheet name="Հատված 2" sheetId="3" r:id="rId2"/>
    <sheet name="Հատված 4-5" sheetId="10" state="hidden" r:id="rId3"/>
  </sheets>
  <definedNames>
    <definedName name="_xlnm.Print_Area" localSheetId="0">'Հատված 1'!$A$1:$F$118</definedName>
    <definedName name="_xlnm.Print_Area" localSheetId="1">'Հատված 2'!$A$1:$H$226</definedName>
    <definedName name="_xlnm.Print_Titles" localSheetId="0">'Հատված 1'!$5:$8</definedName>
    <definedName name="_xlnm.Print_Titles" localSheetId="1">'Հատված 2'!$8:$10</definedName>
  </definedNames>
  <calcPr calcId="191029"/>
</workbook>
</file>

<file path=xl/calcChain.xml><?xml version="1.0" encoding="utf-8"?>
<calcChain xmlns="http://schemas.openxmlformats.org/spreadsheetml/2006/main">
  <c r="G182" i="3" l="1"/>
  <c r="E62" i="10"/>
  <c r="E59" i="10" s="1"/>
  <c r="D59" i="10" s="1"/>
  <c r="G128" i="3"/>
  <c r="D13" i="8"/>
  <c r="H76" i="3"/>
  <c r="G173" i="3"/>
  <c r="G87" i="3"/>
  <c r="E101" i="8"/>
  <c r="D65" i="10"/>
  <c r="D60" i="10"/>
  <c r="D81" i="10"/>
  <c r="D80" i="10"/>
  <c r="D79" i="10"/>
  <c r="D78" i="10"/>
  <c r="D77" i="10"/>
  <c r="D76" i="10"/>
  <c r="F75" i="10"/>
  <c r="D75" i="10" s="1"/>
  <c r="D74" i="10"/>
  <c r="D73" i="10"/>
  <c r="F72" i="10"/>
  <c r="D72" i="10" s="1"/>
  <c r="E70" i="10"/>
  <c r="D69" i="10"/>
  <c r="D68" i="10"/>
  <c r="D64" i="10"/>
  <c r="F63" i="10"/>
  <c r="D63" i="10" s="1"/>
  <c r="D61" i="10"/>
  <c r="D62" i="10" s="1"/>
  <c r="D58" i="10"/>
  <c r="D57" i="10"/>
  <c r="F56" i="10"/>
  <c r="F51" i="10" s="1"/>
  <c r="E56" i="10"/>
  <c r="D55" i="10"/>
  <c r="D54" i="10"/>
  <c r="D53" i="10"/>
  <c r="F52" i="10"/>
  <c r="D52" i="10" s="1"/>
  <c r="D50" i="10"/>
  <c r="D49" i="10"/>
  <c r="E48" i="10"/>
  <c r="D48" i="10" s="1"/>
  <c r="D47" i="10"/>
  <c r="D46" i="10"/>
  <c r="F45" i="10"/>
  <c r="F44" i="10"/>
  <c r="E45" i="10"/>
  <c r="E44" i="10" s="1"/>
  <c r="D43" i="10"/>
  <c r="D42" i="10"/>
  <c r="D41" i="10"/>
  <c r="D40" i="10"/>
  <c r="D39" i="10"/>
  <c r="D38" i="10"/>
  <c r="D37" i="10"/>
  <c r="D36" i="10"/>
  <c r="D35" i="10"/>
  <c r="D34" i="10"/>
  <c r="D33" i="10"/>
  <c r="F32" i="10"/>
  <c r="D32" i="10"/>
  <c r="D31" i="10"/>
  <c r="D30" i="10"/>
  <c r="D29" i="10"/>
  <c r="F28" i="10"/>
  <c r="G161" i="3"/>
  <c r="G185" i="3"/>
  <c r="G47" i="3"/>
  <c r="E15" i="8"/>
  <c r="E92" i="8"/>
  <c r="G13" i="3"/>
  <c r="H13" i="3"/>
  <c r="H12" i="3" s="1"/>
  <c r="F14" i="3"/>
  <c r="F15" i="3"/>
  <c r="F16" i="3"/>
  <c r="G17" i="3"/>
  <c r="H17" i="3"/>
  <c r="F18" i="3"/>
  <c r="F19" i="3"/>
  <c r="G20" i="3"/>
  <c r="H20" i="3"/>
  <c r="F21" i="3"/>
  <c r="F22" i="3"/>
  <c r="F23" i="3"/>
  <c r="G24" i="3"/>
  <c r="H24" i="3"/>
  <c r="F25" i="3"/>
  <c r="G26" i="3"/>
  <c r="H26" i="3"/>
  <c r="F26" i="3" s="1"/>
  <c r="F27" i="3"/>
  <c r="G28" i="3"/>
  <c r="H28" i="3"/>
  <c r="F28" i="3" s="1"/>
  <c r="F29" i="3"/>
  <c r="F31" i="3"/>
  <c r="G32" i="3"/>
  <c r="G30" i="3" s="1"/>
  <c r="F34" i="3"/>
  <c r="F35" i="3"/>
  <c r="F36" i="3"/>
  <c r="G39" i="3"/>
  <c r="H39" i="3"/>
  <c r="F40" i="3"/>
  <c r="G41" i="3"/>
  <c r="H41" i="3"/>
  <c r="F41" i="3" s="1"/>
  <c r="F42" i="3"/>
  <c r="G43" i="3"/>
  <c r="H43" i="3"/>
  <c r="F43" i="3" s="1"/>
  <c r="F44" i="3"/>
  <c r="G45" i="3"/>
  <c r="H45" i="3"/>
  <c r="F46" i="3"/>
  <c r="F48" i="3"/>
  <c r="G50" i="3"/>
  <c r="G54" i="3"/>
  <c r="H54" i="3"/>
  <c r="F54" i="3"/>
  <c r="F55" i="3"/>
  <c r="G56" i="3"/>
  <c r="H56" i="3"/>
  <c r="F56" i="3" s="1"/>
  <c r="F57" i="3"/>
  <c r="F58" i="3"/>
  <c r="G59" i="3"/>
  <c r="H59" i="3"/>
  <c r="F59" i="3"/>
  <c r="F60" i="3"/>
  <c r="G61" i="3"/>
  <c r="H61" i="3"/>
  <c r="F61" i="3"/>
  <c r="F62" i="3"/>
  <c r="G63" i="3"/>
  <c r="H63" i="3"/>
  <c r="F63" i="3" s="1"/>
  <c r="F64" i="3"/>
  <c r="G65" i="3"/>
  <c r="H65" i="3"/>
  <c r="F66" i="3"/>
  <c r="G68" i="3"/>
  <c r="H68" i="3"/>
  <c r="F69" i="3"/>
  <c r="F70" i="3"/>
  <c r="G71" i="3"/>
  <c r="F71" i="3" s="1"/>
  <c r="H71" i="3"/>
  <c r="H67" i="3" s="1"/>
  <c r="F72" i="3"/>
  <c r="F73" i="3"/>
  <c r="F74" i="3"/>
  <c r="F75" i="3"/>
  <c r="G76" i="3"/>
  <c r="F76" i="3" s="1"/>
  <c r="F77" i="3"/>
  <c r="F78" i="3"/>
  <c r="F79" i="3"/>
  <c r="F80" i="3"/>
  <c r="F81" i="3"/>
  <c r="F82" i="3"/>
  <c r="G83" i="3"/>
  <c r="H83" i="3"/>
  <c r="F84" i="3"/>
  <c r="F85" i="3"/>
  <c r="F86" i="3"/>
  <c r="H87" i="3"/>
  <c r="F88" i="3"/>
  <c r="F89" i="3"/>
  <c r="F90" i="3"/>
  <c r="F91" i="3"/>
  <c r="F92" i="3"/>
  <c r="G93" i="3"/>
  <c r="H93" i="3"/>
  <c r="F94" i="3"/>
  <c r="G95" i="3"/>
  <c r="H95" i="3"/>
  <c r="F96" i="3"/>
  <c r="F97" i="3"/>
  <c r="F98" i="3"/>
  <c r="F99" i="3"/>
  <c r="G100" i="3"/>
  <c r="H100" i="3"/>
  <c r="F100" i="3" s="1"/>
  <c r="F101" i="3"/>
  <c r="F102" i="3"/>
  <c r="F103" i="3"/>
  <c r="F104" i="3"/>
  <c r="F105" i="3"/>
  <c r="F106" i="3"/>
  <c r="F107" i="3"/>
  <c r="G108" i="3"/>
  <c r="F108" i="3" s="1"/>
  <c r="H108" i="3"/>
  <c r="F109" i="3"/>
  <c r="G111" i="3"/>
  <c r="H111" i="3"/>
  <c r="F112" i="3"/>
  <c r="G113" i="3"/>
  <c r="F113" i="3" s="1"/>
  <c r="H113" i="3"/>
  <c r="F114" i="3"/>
  <c r="G115" i="3"/>
  <c r="H115" i="3"/>
  <c r="F116" i="3"/>
  <c r="G117" i="3"/>
  <c r="F117" i="3" s="1"/>
  <c r="H117" i="3"/>
  <c r="F118" i="3"/>
  <c r="G119" i="3"/>
  <c r="H119" i="3"/>
  <c r="F119" i="3" s="1"/>
  <c r="F120" i="3"/>
  <c r="G121" i="3"/>
  <c r="H121" i="3"/>
  <c r="F121" i="3" s="1"/>
  <c r="F122" i="3"/>
  <c r="G124" i="3"/>
  <c r="H124" i="3"/>
  <c r="F125" i="3"/>
  <c r="G126" i="3"/>
  <c r="H126" i="3"/>
  <c r="F127" i="3"/>
  <c r="H128" i="3"/>
  <c r="F128" i="3" s="1"/>
  <c r="F129" i="3"/>
  <c r="G130" i="3"/>
  <c r="G123" i="3" s="1"/>
  <c r="H130" i="3"/>
  <c r="F131" i="3"/>
  <c r="G132" i="3"/>
  <c r="H132" i="3"/>
  <c r="F133" i="3"/>
  <c r="G134" i="3"/>
  <c r="F134" i="3" s="1"/>
  <c r="H134" i="3"/>
  <c r="F135" i="3"/>
  <c r="G137" i="3"/>
  <c r="H137" i="3"/>
  <c r="F138" i="3"/>
  <c r="F139" i="3"/>
  <c r="F140" i="3"/>
  <c r="G141" i="3"/>
  <c r="H141" i="3"/>
  <c r="F142" i="3"/>
  <c r="F143" i="3"/>
  <c r="F144" i="3"/>
  <c r="F145" i="3"/>
  <c r="G146" i="3"/>
  <c r="H146" i="3"/>
  <c r="F146" i="3" s="1"/>
  <c r="F147" i="3"/>
  <c r="F148" i="3"/>
  <c r="F149" i="3"/>
  <c r="F150" i="3"/>
  <c r="G151" i="3"/>
  <c r="F151" i="3" s="1"/>
  <c r="H151" i="3"/>
  <c r="F152" i="3"/>
  <c r="G153" i="3"/>
  <c r="F153" i="3" s="1"/>
  <c r="H153" i="3"/>
  <c r="F154" i="3"/>
  <c r="G155" i="3"/>
  <c r="H155" i="3"/>
  <c r="F155" i="3" s="1"/>
  <c r="F156" i="3"/>
  <c r="F157" i="3"/>
  <c r="G159" i="3"/>
  <c r="H159" i="3"/>
  <c r="F160" i="3"/>
  <c r="H161" i="3"/>
  <c r="F161" i="3" s="1"/>
  <c r="F162" i="3"/>
  <c r="F163" i="3"/>
  <c r="F164" i="3"/>
  <c r="F165" i="3"/>
  <c r="F166" i="3"/>
  <c r="F167" i="3"/>
  <c r="F168" i="3"/>
  <c r="G169" i="3"/>
  <c r="H169" i="3"/>
  <c r="F170" i="3"/>
  <c r="F171" i="3"/>
  <c r="F172" i="3"/>
  <c r="H173" i="3"/>
  <c r="F174" i="3"/>
  <c r="F175" i="3"/>
  <c r="F176" i="3"/>
  <c r="G177" i="3"/>
  <c r="F177" i="3" s="1"/>
  <c r="H177" i="3"/>
  <c r="F178" i="3"/>
  <c r="G179" i="3"/>
  <c r="H179" i="3"/>
  <c r="H158" i="3" s="1"/>
  <c r="F180" i="3"/>
  <c r="H182" i="3"/>
  <c r="F183" i="3"/>
  <c r="F184" i="3"/>
  <c r="H185" i="3"/>
  <c r="F185" i="3"/>
  <c r="F186" i="3"/>
  <c r="F187" i="3"/>
  <c r="G188" i="3"/>
  <c r="H188" i="3"/>
  <c r="F189" i="3"/>
  <c r="F190" i="3"/>
  <c r="G191" i="3"/>
  <c r="H191" i="3"/>
  <c r="F191" i="3" s="1"/>
  <c r="F192" i="3"/>
  <c r="F193" i="3"/>
  <c r="G194" i="3"/>
  <c r="H194" i="3"/>
  <c r="H181" i="3" s="1"/>
  <c r="F195" i="3"/>
  <c r="F196" i="3"/>
  <c r="G197" i="3"/>
  <c r="H197" i="3"/>
  <c r="F198" i="3"/>
  <c r="G199" i="3"/>
  <c r="H199" i="3"/>
  <c r="F200" i="3"/>
  <c r="G201" i="3"/>
  <c r="F201" i="3" s="1"/>
  <c r="H201" i="3"/>
  <c r="F202" i="3"/>
  <c r="G204" i="3"/>
  <c r="G203" i="3" s="1"/>
  <c r="H204" i="3"/>
  <c r="F205" i="3"/>
  <c r="F206" i="3"/>
  <c r="G207" i="3"/>
  <c r="H207" i="3"/>
  <c r="F208" i="3"/>
  <c r="G209" i="3"/>
  <c r="G211" i="3"/>
  <c r="H211" i="3"/>
  <c r="H210" i="3" s="1"/>
  <c r="H209" i="3" s="1"/>
  <c r="F212" i="3"/>
  <c r="G213" i="3"/>
  <c r="H213" i="3"/>
  <c r="F214" i="3"/>
  <c r="G215" i="3"/>
  <c r="H215" i="3"/>
  <c r="F216" i="3"/>
  <c r="G217" i="3"/>
  <c r="H217" i="3"/>
  <c r="F218" i="3"/>
  <c r="G219" i="3"/>
  <c r="H219" i="3"/>
  <c r="F219" i="3" s="1"/>
  <c r="F220" i="3"/>
  <c r="G221" i="3"/>
  <c r="H221" i="3"/>
  <c r="F221" i="3" s="1"/>
  <c r="F222" i="3"/>
  <c r="F223" i="3"/>
  <c r="G225" i="3"/>
  <c r="G224" i="3" s="1"/>
  <c r="H225" i="3"/>
  <c r="H224" i="3"/>
  <c r="F226" i="3"/>
  <c r="F225" i="3" s="1"/>
  <c r="F224" i="3" s="1"/>
  <c r="E11" i="8"/>
  <c r="D11" i="8"/>
  <c r="D12" i="8"/>
  <c r="D14" i="8"/>
  <c r="D15" i="8"/>
  <c r="D16" i="8"/>
  <c r="E19" i="8"/>
  <c r="D19" i="8"/>
  <c r="E18" i="8"/>
  <c r="D18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4" i="8"/>
  <c r="D35" i="8"/>
  <c r="D37" i="8"/>
  <c r="E39" i="8"/>
  <c r="E38" i="8"/>
  <c r="D40" i="8"/>
  <c r="D41" i="8"/>
  <c r="E43" i="8"/>
  <c r="D43" i="8"/>
  <c r="D44" i="8"/>
  <c r="D45" i="8"/>
  <c r="D46" i="8"/>
  <c r="D47" i="8"/>
  <c r="E49" i="8"/>
  <c r="D49" i="8"/>
  <c r="D50" i="8"/>
  <c r="F51" i="8"/>
  <c r="D51" i="8" s="1"/>
  <c r="D52" i="8"/>
  <c r="E53" i="8"/>
  <c r="D53" i="8" s="1"/>
  <c r="D54" i="8"/>
  <c r="F55" i="8"/>
  <c r="D55" i="8" s="1"/>
  <c r="D56" i="8"/>
  <c r="D58" i="8"/>
  <c r="E59" i="8"/>
  <c r="D60" i="8"/>
  <c r="D61" i="8"/>
  <c r="D62" i="8"/>
  <c r="D63" i="8"/>
  <c r="F64" i="8"/>
  <c r="D64" i="8" s="1"/>
  <c r="D65" i="8"/>
  <c r="D66" i="8"/>
  <c r="F68" i="8"/>
  <c r="D68" i="8"/>
  <c r="D69" i="8"/>
  <c r="E70" i="8"/>
  <c r="D70" i="8" s="1"/>
  <c r="D71" i="8"/>
  <c r="E72" i="8"/>
  <c r="D72" i="8"/>
  <c r="D73" i="8"/>
  <c r="D74" i="8"/>
  <c r="D75" i="8"/>
  <c r="D76" i="8"/>
  <c r="E77" i="8"/>
  <c r="D77" i="8" s="1"/>
  <c r="D78" i="8"/>
  <c r="D79" i="8"/>
  <c r="D80" i="8"/>
  <c r="E82" i="8"/>
  <c r="D83" i="8"/>
  <c r="D84" i="8"/>
  <c r="D85" i="8"/>
  <c r="D86" i="8"/>
  <c r="D87" i="8"/>
  <c r="D88" i="8"/>
  <c r="D89" i="8"/>
  <c r="D90" i="8"/>
  <c r="D91" i="8"/>
  <c r="D92" i="8"/>
  <c r="D93" i="8"/>
  <c r="D94" i="8"/>
  <c r="E95" i="8"/>
  <c r="D95" i="8"/>
  <c r="D96" i="8"/>
  <c r="D97" i="8"/>
  <c r="F98" i="8"/>
  <c r="D98" i="8"/>
  <c r="D99" i="8"/>
  <c r="D100" i="8"/>
  <c r="F101" i="8"/>
  <c r="D102" i="8"/>
  <c r="D103" i="8"/>
  <c r="D104" i="8"/>
  <c r="F211" i="3"/>
  <c r="D45" i="10"/>
  <c r="F17" i="3"/>
  <c r="F59" i="10"/>
  <c r="E17" i="8"/>
  <c r="D17" i="8" s="1"/>
  <c r="D39" i="8"/>
  <c r="F210" i="3"/>
  <c r="F217" i="3"/>
  <c r="F197" i="3"/>
  <c r="F93" i="3"/>
  <c r="F199" i="3"/>
  <c r="F83" i="3"/>
  <c r="F173" i="3"/>
  <c r="F188" i="3"/>
  <c r="F48" i="8"/>
  <c r="F67" i="8"/>
  <c r="E42" i="8"/>
  <c r="D42" i="8" s="1"/>
  <c r="F87" i="3"/>
  <c r="F203" i="3" l="1"/>
  <c r="F213" i="3"/>
  <c r="G110" i="3"/>
  <c r="F194" i="3"/>
  <c r="G49" i="3"/>
  <c r="H203" i="3"/>
  <c r="F204" i="3"/>
  <c r="F130" i="3"/>
  <c r="F141" i="3"/>
  <c r="F65" i="3"/>
  <c r="F9" i="8"/>
  <c r="D101" i="8"/>
  <c r="F207" i="3"/>
  <c r="F169" i="3"/>
  <c r="F115" i="3"/>
  <c r="F95" i="3"/>
  <c r="D44" i="10"/>
  <c r="F13" i="3"/>
  <c r="D56" i="10"/>
  <c r="F71" i="10"/>
  <c r="F70" i="10" s="1"/>
  <c r="D70" i="10" s="1"/>
  <c r="E48" i="8"/>
  <c r="D48" i="8" s="1"/>
  <c r="H123" i="3"/>
  <c r="F123" i="3" s="1"/>
  <c r="D71" i="10"/>
  <c r="G12" i="3"/>
  <c r="E51" i="10"/>
  <c r="F179" i="3"/>
  <c r="G158" i="3"/>
  <c r="F158" i="3" s="1"/>
  <c r="F159" i="3"/>
  <c r="H136" i="3"/>
  <c r="F24" i="3"/>
  <c r="D28" i="10"/>
  <c r="F27" i="10"/>
  <c r="G181" i="3"/>
  <c r="F181" i="3" s="1"/>
  <c r="F182" i="3"/>
  <c r="G136" i="3"/>
  <c r="E10" i="8"/>
  <c r="F209" i="3"/>
  <c r="G67" i="3"/>
  <c r="F67" i="3" s="1"/>
  <c r="F68" i="3"/>
  <c r="F39" i="3"/>
  <c r="D38" i="8"/>
  <c r="D59" i="8"/>
  <c r="E57" i="8"/>
  <c r="D57" i="8" s="1"/>
  <c r="F215" i="3"/>
  <c r="H110" i="3"/>
  <c r="F110" i="3" s="1"/>
  <c r="H53" i="3"/>
  <c r="G38" i="3"/>
  <c r="D82" i="8"/>
  <c r="E81" i="8"/>
  <c r="D81" i="8" s="1"/>
  <c r="D67" i="8" s="1"/>
  <c r="F132" i="3"/>
  <c r="F124" i="3"/>
  <c r="F111" i="3"/>
  <c r="F20" i="3"/>
  <c r="F137" i="3"/>
  <c r="F126" i="3"/>
  <c r="F45" i="3"/>
  <c r="H11" i="3" l="1"/>
  <c r="E11" i="10" s="1"/>
  <c r="F25" i="10" s="1"/>
  <c r="E67" i="8"/>
  <c r="H52" i="3"/>
  <c r="F53" i="3"/>
  <c r="E9" i="8"/>
  <c r="D10" i="8"/>
  <c r="D9" i="8" s="1"/>
  <c r="F136" i="3"/>
  <c r="D27" i="10"/>
  <c r="F26" i="10"/>
  <c r="D51" i="10"/>
  <c r="E26" i="10"/>
  <c r="D26" i="10" s="1"/>
  <c r="F12" i="3"/>
  <c r="G11" i="3"/>
  <c r="F11" i="3" s="1"/>
  <c r="H51" i="3" l="1"/>
  <c r="F52" i="3"/>
  <c r="C11" i="10"/>
  <c r="D11" i="10"/>
  <c r="E25" i="10" s="1"/>
  <c r="D25" i="10" s="1"/>
  <c r="F51" i="3" l="1"/>
  <c r="H50" i="3"/>
  <c r="F50" i="3" l="1"/>
  <c r="H49" i="3"/>
  <c r="H47" i="3" l="1"/>
  <c r="F49" i="3"/>
  <c r="H38" i="3" l="1"/>
  <c r="F47" i="3"/>
  <c r="H33" i="3" l="1"/>
  <c r="F38" i="3"/>
  <c r="H32" i="3" l="1"/>
  <c r="F33" i="3"/>
  <c r="H30" i="3" l="1"/>
  <c r="F30" i="3" s="1"/>
  <c r="F32" i="3"/>
  <c r="A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<sst xmlns="http://schemas.openxmlformats.org/spreadsheetml/2006/main" count="889" uniqueCount="524">
  <si>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</si>
  <si>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</si>
  <si>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</si>
  <si>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</si>
  <si>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</si>
  <si>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</si>
  <si>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</si>
  <si>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</si>
  <si>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</si>
  <si>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</si>
  <si>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</si>
  <si>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</si>
  <si>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</si>
  <si>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</si>
  <si>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</si>
  <si>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</si>
  <si>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</si>
  <si>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</si>
  <si>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</si>
  <si>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</si>
  <si>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</si>
  <si>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</si>
  <si>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</si>
  <si>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</si>
  <si>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</si>
  <si>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</si>
  <si>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</si>
  <si>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</si>
  <si>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</si>
  <si>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</si>
  <si>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</si>
  <si>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</si>
  <si>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</si>
  <si>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</si>
  <si>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</si>
  <si>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</si>
  <si>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</si>
  <si>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</si>
  <si>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</si>
  <si>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</si>
  <si>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</si>
  <si>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</si>
  <si>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</si>
  <si>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</si>
  <si>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</si>
  <si>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</si>
  <si>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</si>
  <si>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</si>
  <si>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</si>
  <si>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3</t>
  </si>
  <si>
    <t>8</t>
  </si>
  <si>
    <t>1145</t>
  </si>
  <si>
    <t>0</t>
  </si>
  <si>
    <t>1</t>
  </si>
  <si>
    <t>2</t>
  </si>
  <si>
    <t>1220</t>
  </si>
  <si>
    <t>1221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</si>
  <si>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</si>
  <si>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</si>
  <si>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</si>
  <si>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</si>
  <si>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</si>
  <si>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</si>
  <si>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</si>
  <si>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</si>
  <si>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</si>
  <si>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</si>
  <si>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</si>
  <si>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1342</t>
  </si>
  <si>
    <t>1390</t>
  </si>
  <si>
    <t>1391</t>
  </si>
  <si>
    <t>1392</t>
  </si>
  <si>
    <t>1393</t>
  </si>
  <si>
    <t>1000</t>
  </si>
  <si>
    <t>1100</t>
  </si>
  <si>
    <t xml:space="preserve"> X</t>
  </si>
  <si>
    <t>X</t>
  </si>
  <si>
    <t>1372</t>
  </si>
  <si>
    <t>1343</t>
  </si>
  <si>
    <t>1165</t>
  </si>
  <si>
    <t>1334</t>
  </si>
  <si>
    <t>1341</t>
  </si>
  <si>
    <t>10x100.0</t>
  </si>
  <si>
    <t>330.0x12</t>
  </si>
  <si>
    <t>1146</t>
  </si>
  <si>
    <t>1147</t>
  </si>
  <si>
    <t>5200x200</t>
  </si>
  <si>
    <t>(38+45)*40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</si>
  <si>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</si>
  <si>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</si>
  <si>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</si>
  <si>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</si>
  <si>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</si>
  <si>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</si>
  <si>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</si>
  <si>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</si>
  <si>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</si>
  <si>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</si>
  <si>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</si>
  <si>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</si>
  <si>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</si>
  <si>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</si>
  <si>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</si>
  <si>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</si>
  <si>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</si>
  <si>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</si>
  <si>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</si>
  <si>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</si>
  <si>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</si>
  <si>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</si>
  <si>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</si>
  <si>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</si>
  <si>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</si>
  <si>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</si>
  <si>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</si>
  <si>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</si>
  <si>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</si>
  <si>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</si>
  <si>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</si>
  <si>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</si>
  <si>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</si>
  <si>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</si>
  <si>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</si>
  <si>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</si>
  <si>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</si>
  <si>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</si>
  <si>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</si>
  <si>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</si>
  <si>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</si>
  <si>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</si>
  <si>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</si>
  <si>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</si>
  <si>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</si>
  <si>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</si>
  <si>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</si>
  <si>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</si>
  <si>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</si>
  <si>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</si>
  <si>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</si>
  <si>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</si>
  <si>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</si>
  <si>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</si>
  <si>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</si>
  <si>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</si>
  <si>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</si>
  <si>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</si>
  <si>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</si>
  <si>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</si>
  <si>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</si>
  <si>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</si>
  <si>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</si>
  <si>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</si>
  <si>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</si>
  <si>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</si>
  <si>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</si>
  <si>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</si>
  <si>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</si>
  <si>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</si>
  <si>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</si>
  <si>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</si>
  <si>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</si>
  <si>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</si>
  <si>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</si>
  <si>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</si>
  <si>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</si>
  <si>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</si>
  <si>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</si>
  <si>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</si>
  <si>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</si>
  <si>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</si>
  <si>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</si>
  <si>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</si>
  <si>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</si>
  <si>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</si>
  <si>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</si>
  <si>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</si>
  <si>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</si>
  <si>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</si>
  <si>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</si>
  <si>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</si>
  <si>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</si>
  <si>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</si>
  <si>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</si>
  <si>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</si>
  <si>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</si>
  <si>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</si>
  <si>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</si>
  <si>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</si>
  <si>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</si>
  <si>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</si>
  <si>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</si>
  <si>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</si>
  <si>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</si>
  <si>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</si>
  <si>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</si>
  <si>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</si>
  <si>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</si>
  <si>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</si>
  <si>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</si>
  <si>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</si>
  <si>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</si>
  <si>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</si>
  <si>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</si>
  <si>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</si>
  <si>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</si>
  <si>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</si>
  <si>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</si>
  <si>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</si>
  <si>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</si>
  <si>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</si>
  <si>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</si>
  <si>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</si>
  <si>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</si>
  <si>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</si>
  <si>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</si>
  <si>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</si>
  <si>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</si>
  <si>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</si>
  <si>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</si>
  <si>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</si>
  <si>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</si>
  <si>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</si>
  <si>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</si>
  <si>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</si>
  <si>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</si>
  <si>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</si>
  <si>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 xml:space="preserve">Արտաքին ռազմական օգնություն 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</si>
  <si>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</si>
  <si>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</si>
  <si>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</si>
  <si>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</si>
  <si>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</si>
  <si>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</si>
  <si>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</si>
  <si>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</si>
  <si>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</si>
  <si>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</si>
  <si>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</si>
  <si>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</si>
  <si>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</si>
  <si>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</si>
  <si>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</si>
  <si>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</si>
  <si>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</si>
  <si>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</si>
  <si>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</si>
  <si>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</si>
  <si>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</si>
  <si>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</si>
  <si>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</si>
  <si>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</si>
  <si>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</si>
  <si>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</si>
  <si>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</si>
  <si>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</si>
  <si>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</si>
  <si>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</si>
  <si>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</si>
  <si>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</si>
  <si>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</si>
  <si>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</si>
  <si>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</si>
  <si>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</si>
  <si>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</si>
  <si>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</si>
  <si>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</si>
  <si>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</si>
  <si>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</si>
  <si>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</si>
  <si>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</si>
  <si>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</si>
  <si>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</si>
  <si>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</si>
  <si>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</si>
  <si>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</si>
  <si>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</si>
  <si>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</si>
  <si>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</si>
  <si>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</si>
  <si>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</si>
  <si>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</si>
  <si>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</si>
  <si>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</si>
  <si>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</si>
  <si>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</si>
  <si>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</si>
  <si>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</si>
  <si>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</si>
  <si>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</si>
  <si>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</si>
  <si>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</si>
  <si>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</si>
  <si>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</si>
  <si>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</si>
  <si>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</si>
  <si>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</si>
  <si>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</si>
  <si>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</si>
  <si>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</si>
  <si>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</si>
  <si>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</si>
  <si>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</si>
  <si>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</si>
  <si>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</si>
  <si>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</si>
  <si>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</si>
  <si>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</si>
  <si>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</si>
  <si>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</si>
  <si>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</si>
  <si>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</si>
  <si>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</si>
  <si>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</si>
  <si>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</si>
  <si>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</si>
  <si>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</si>
  <si>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</si>
  <si>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</si>
  <si>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</si>
  <si>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</si>
  <si>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</si>
  <si>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</si>
  <si>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</si>
  <si>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</si>
  <si>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</si>
  <si>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</si>
  <si>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</si>
  <si>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</si>
  <si>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</si>
  <si>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</si>
  <si>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</si>
  <si>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</si>
  <si>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</si>
  <si>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</si>
  <si>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</si>
  <si>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</si>
  <si>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</si>
  <si>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</si>
  <si>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</si>
  <si>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</si>
  <si>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</si>
  <si>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</si>
  <si>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</si>
  <si>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</si>
  <si>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</si>
  <si>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</si>
  <si>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</si>
  <si>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</si>
  <si>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</si>
  <si>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</si>
  <si>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</si>
  <si>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</si>
  <si>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</si>
  <si>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</si>
  <si>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</si>
  <si>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</si>
  <si>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</si>
  <si>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</si>
  <si>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</si>
  <si>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</si>
  <si>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</si>
  <si>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</si>
  <si>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</si>
  <si>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</si>
  <si>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</si>
  <si>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</si>
  <si>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</si>
  <si>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</si>
  <si>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</si>
  <si>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</si>
  <si>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</si>
  <si>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</si>
  <si>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</si>
  <si>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</si>
  <si>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</si>
  <si>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</si>
  <si>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</si>
  <si>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</si>
  <si>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</si>
  <si>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</si>
  <si>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</si>
  <si>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</si>
  <si>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</si>
  <si>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</si>
  <si>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</si>
  <si>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</si>
  <si>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</si>
  <si>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</si>
  <si>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</si>
  <si>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</si>
  <si>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</si>
  <si>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</si>
  <si>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</si>
  <si>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</si>
  <si>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</si>
  <si>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</si>
  <si>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</si>
  <si>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</si>
  <si>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</si>
  <si>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</si>
  <si>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</si>
  <si>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</si>
  <si>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</si>
  <si>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</si>
  <si>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</si>
  <si>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</si>
  <si>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</si>
  <si>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</si>
  <si>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</si>
  <si>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</si>
  <si>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</si>
  <si>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</si>
  <si>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</si>
  <si>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</si>
  <si>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ա) Համայնքի տարածքում նոր շենքերի, շինությունների (ներառյալ ոչ հիմնական)  շինարարություն (տեղադրման) թույլտվության համար, _x000D_
(տող 1133 + տող 1334), որից` 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</si>
  <si>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</si>
  <si>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</si>
  <si>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</si>
  <si>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</si>
  <si>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</si>
  <si>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</si>
  <si>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</si>
  <si>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</si>
  <si>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</si>
  <si>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</si>
  <si>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</si>
  <si>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Ջրվեժի մակական երաժշտական դպրոց  ՀՈԱԿ-ի ծառայությունների  վճար</t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</si>
  <si>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</si>
  <si>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</si>
  <si>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 xml:space="preserve">Հետազոտական և նախագծային աշխատանքներ </t>
  </si>
  <si>
    <t>Արտաքին ռազմական օգնություն, որից``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</si>
  <si>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</si>
  <si>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ՊԱՇՏՊԱՆՈՒԹՅՈՒՆ, այդ թվում` (տող2210+2220+տող2230+տող2240+տող2250)</t>
  </si>
  <si>
    <t>1113</t>
  </si>
  <si>
    <t>Համայնքի բյուջե մուտքագրվող անշարժ գույքի հարկ</t>
  </si>
  <si>
    <t>Անշարժ գույքի հարկ</t>
  </si>
  <si>
    <t xml:space="preserve">                   ՀԱՏՎԱԾ 2</t>
  </si>
  <si>
    <t>Համայնքի արխիվից փաստաթղթերի պատճեններ տրամադրելու համար</t>
  </si>
  <si>
    <t>Հավելված 4
ՀՀ Կոտայքի մարզի Ջրվեժ համայնքի
ավագանու 2022 թվականի 
հուլիսի  11-ի N   -Ն որոշման</t>
  </si>
  <si>
    <t>»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</si>
  <si>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</si>
  <si>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</si>
  <si>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</si>
  <si>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</si>
  <si>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</si>
  <si>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</si>
  <si>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</si>
  <si>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</si>
  <si>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</si>
  <si>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</si>
  <si>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</si>
  <si>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</si>
  <si>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</si>
  <si>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</si>
  <si>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</si>
  <si>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</si>
  <si>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</si>
  <si>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</si>
  <si>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</si>
  <si>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</si>
  <si>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</si>
  <si>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</si>
  <si>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</si>
  <si>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</si>
  <si>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</si>
  <si>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</si>
  <si>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</si>
  <si>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</si>
  <si>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</si>
  <si>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</si>
  <si>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</si>
  <si>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</si>
  <si>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</si>
  <si>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</si>
  <si>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</si>
  <si>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</si>
  <si>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</si>
  <si>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</si>
  <si>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</si>
  <si>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</si>
  <si>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</si>
  <si>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</si>
  <si>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</si>
  <si>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</si>
  <si>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</si>
  <si>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</si>
  <si>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</si>
  <si>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</si>
  <si>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</si>
  <si>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</si>
  <si>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</si>
  <si>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</si>
  <si>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</si>
  <si>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</si>
  <si>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</si>
  <si>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</si>
  <si>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</si>
  <si>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</si>
  <si>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</si>
  <si>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</si>
  <si>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</si>
  <si>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</si>
  <si>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</si>
  <si>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</si>
  <si>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</si>
  <si>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</si>
  <si>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</si>
  <si>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</si>
  <si>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</si>
  <si>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</si>
  <si>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</si>
  <si>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</si>
  <si>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</si>
  <si>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</si>
  <si>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</si>
  <si>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</si>
  <si>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54,951.2.4</t>
  </si>
  <si>
    <t>Հավելված 1
ՀՀ Կոտայքի մարզի Ջրվեժ համայնքի
ավագանու 2024 թվականի 
ապրիլի 12-ի N 37-Ն որոշման</t>
  </si>
  <si>
    <t>«Հավելված 1
ՀՀ Կոտայքի մարզի Ջրվեժ համայնքի
ավագանու 2024 թվականի 
հունվարի 10-ի N 5-Ն որոշման</t>
  </si>
  <si>
    <t>Հավելված 4
ՀՀ Կոտայքի մարզի Ջրվեժ համայնքի
ավագանու 2024 թվականի 
ապրիլի 12-ի N 37-Ն որոշման</t>
  </si>
  <si>
    <t>«Հավելված 4
ՀՀ Կոտայքի մարզի Ջրվեժ համայնքի
ավագանու 2024 թվականի 
հունվարի 10-ի N 5-Ն որոշման</t>
  </si>
  <si>
    <t>Հավելված 5
ՀՀ Կոտայքի մարզի Ջրվեժ համայնքի
ավագանու 2024 թվականի 
ապրիլի 12-ի N 37-Ն որոշման</t>
  </si>
  <si>
    <t>«Հավելված 5
ՀՀ Կոտայքի մարզի Ջրվեժ համայնքի
ավագանու 2024 թվականի 
հունվարի 10-ի N 5-Ն որոշման</t>
  </si>
  <si>
    <t>Հավելված 2
ՀՀ Կոտայքի մարզի Ջրվեժ համայնքի
ավագանու 2024 թվականի 
հունվարի 10-ի N 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</si>
</sst>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000"/>
    <numFmt numFmtId="166" formatCode="0.0"/>
    <numFmt numFmtId="167" formatCode="#,##0.0"/>
    <numFmt numFmtId="168" formatCode="#,##0.000"/>
  </numFmts>
  <fonts count="25" x14ac:knownFonts="1"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4" fillId="0" borderId="0" xfId="0" applyFont="1"/>
    <xf numFmtId="0" fontId="5" fillId="0" borderId="0" xfId="0" applyFont="1"/>
    <xf numFmtId="0" fontId="13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right"/>
    </xf>
    <xf numFmtId="166" fontId="4" fillId="0" borderId="0" xfId="0" applyNumberFormat="1" applyFont="1"/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7" fontId="4" fillId="0" borderId="1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167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/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top" wrapText="1" readingOrder="1"/>
    </xf>
    <xf numFmtId="0" fontId="18" fillId="0" borderId="0" xfId="0" applyFont="1"/>
    <xf numFmtId="0" fontId="6" fillId="0" borderId="1" xfId="0" applyFont="1" applyBorder="1" applyAlignment="1">
      <alignment horizontal="left" vertical="top" wrapText="1" readingOrder="1"/>
    </xf>
    <xf numFmtId="0" fontId="5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/>
    <xf numFmtId="166" fontId="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6" fillId="0" borderId="0" xfId="0" applyFont="1"/>
    <xf numFmtId="49" fontId="5" fillId="0" borderId="0" xfId="0" applyNumberFormat="1" applyFont="1" applyAlignment="1">
      <alignment horizontal="center" vertical="top"/>
    </xf>
    <xf numFmtId="165" fontId="16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horizontal="center" vertical="center"/>
    </xf>
    <xf numFmtId="0" fontId="19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 readingOrder="1"/>
    </xf>
    <xf numFmtId="167" fontId="4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9" fontId="6" fillId="0" borderId="0" xfId="0" applyNumberFormat="1" applyFont="1"/>
    <xf numFmtId="49" fontId="5" fillId="0" borderId="1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49" fontId="12" fillId="0" borderId="1" xfId="0" quotePrefix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6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167" fontId="4" fillId="0" borderId="0" xfId="0" applyNumberFormat="1" applyFont="1"/>
    <xf numFmtId="0" fontId="5" fillId="0" borderId="1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4" fontId="4" fillId="0" borderId="0" xfId="0" applyNumberFormat="1" applyFont="1"/>
    <xf numFmtId="0" fontId="9" fillId="0" borderId="0" xfId="0" applyFont="1"/>
    <xf numFmtId="0" fontId="12" fillId="0" borderId="1" xfId="0" applyFont="1" applyBorder="1"/>
    <xf numFmtId="49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Border="1"/>
    <xf numFmtId="166" fontId="12" fillId="0" borderId="0" xfId="0" applyNumberFormat="1" applyFont="1" applyAlignment="1">
      <alignment wrapText="1"/>
    </xf>
    <xf numFmtId="4" fontId="12" fillId="0" borderId="0" xfId="0" applyNumberFormat="1" applyFont="1"/>
    <xf numFmtId="166" fontId="4" fillId="0" borderId="0" xfId="0" applyNumberFormat="1" applyFont="1" applyAlignment="1">
      <alignment wrapText="1"/>
    </xf>
    <xf numFmtId="0" fontId="17" fillId="0" borderId="1" xfId="0" applyFont="1" applyBorder="1" applyAlignment="1">
      <alignment vertical="top" wrapText="1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vertical="top"/>
    </xf>
    <xf numFmtId="49" fontId="22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/>
    <xf numFmtId="0" fontId="21" fillId="0" borderId="0" xfId="0" applyFont="1" applyAlignment="1">
      <alignment wrapText="1"/>
    </xf>
    <xf numFmtId="0" fontId="21" fillId="0" borderId="0" xfId="0" applyFont="1"/>
    <xf numFmtId="0" fontId="21" fillId="0" borderId="1" xfId="0" applyFont="1" applyBorder="1" applyAlignment="1">
      <alignment vertical="center" wrapText="1"/>
    </xf>
    <xf numFmtId="166" fontId="21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vertical="top" wrapText="1"/>
    </xf>
    <xf numFmtId="0" fontId="4" fillId="0" borderId="0" xfId="0" applyFont="1" applyAlignment="1">
      <alignment wrapText="1"/>
    </xf>
    <xf numFmtId="167" fontId="21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wrapText="1"/>
    </xf>
    <xf numFmtId="167" fontId="12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/>
    <xf numFmtId="0" fontId="5" fillId="0" borderId="1" xfId="0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G178"/>
  <sheetViews>
    <sheetView showGridLines="0" topLeftCell="A93" zoomScaleNormal="95" zoomScalePageLayoutView="95" workbookViewId="0">
      <selection activeCell="T3" sqref="T3"/>
    </sheetView>
  </sheetViews>
  <sheetFormatPr defaultRowHeight="13.5" outlineLevelCol="1" x14ac:dyDescent="0.2"/>
  <cols>
    <col min="1" max="1" width="6.140625" style="44" customWidth="1"/>
    <col min="2" max="2" width="48.140625" style="32" customWidth="1"/>
    <col min="3" max="3" width="9.85546875" style="44" customWidth="1" outlineLevel="1"/>
    <col min="4" max="4" width="10.7109375" style="28" customWidth="1"/>
    <col min="5" max="5" width="10.85546875" style="44" customWidth="1"/>
    <col min="6" max="6" width="9.42578125" style="44" customWidth="1"/>
    <col min="7" max="7" width="0" style="28" hidden="1" customWidth="1"/>
    <col min="8" max="8" width="9.7109375" style="28" hidden="1" customWidth="1"/>
    <col min="9" max="16" width="0" style="28" hidden="1" customWidth="1"/>
    <col min="17" max="17" width="9.140625" style="28"/>
    <col min="18" max="18" width="9.5703125" style="158" bestFit="1" customWidth="1"/>
    <col min="19" max="19" width="9.140625" style="28"/>
    <col min="20" max="20" width="11.7109375" style="28" customWidth="1"/>
    <col min="21" max="22" width="9.140625" style="28"/>
    <col min="23" max="23" width="10.28515625" style="28" bestFit="1" customWidth="1"/>
    <col min="24" max="24" width="9.140625" style="28"/>
    <col min="25" max="25" width="15.85546875" style="28" customWidth="1"/>
    <col min="26" max="16384" width="9.140625" style="28"/>
  </cols>
  <sheetData>
    <row r="1" spans="1:33" s="21" customFormat="1" ht="66.75" customHeight="1" x14ac:dyDescent="0.35">
      <c r="B1" s="113"/>
      <c r="C1" s="176" t="s">
        <v>517</v>
      </c>
      <c r="D1" s="176"/>
      <c r="E1" s="176"/>
      <c r="F1" s="176"/>
      <c r="G1" s="113"/>
      <c r="H1" s="113"/>
      <c r="I1" s="176" t="s">
        <v>438</v>
      </c>
      <c r="J1" s="177"/>
      <c r="K1" s="177"/>
      <c r="L1" s="1"/>
      <c r="M1" s="1"/>
      <c r="N1" s="1"/>
      <c r="O1" s="1"/>
      <c r="P1" s="20"/>
      <c r="R1" s="168"/>
      <c r="AG1" s="18"/>
    </row>
    <row r="2" spans="1:33" s="21" customFormat="1" ht="80.25" customHeight="1" x14ac:dyDescent="0.35">
      <c r="B2" s="113"/>
      <c r="C2" s="176" t="s">
        <v>518</v>
      </c>
      <c r="D2" s="176"/>
      <c r="E2" s="176"/>
      <c r="F2" s="176"/>
      <c r="G2" s="113"/>
      <c r="H2" s="113"/>
      <c r="I2" s="176" t="s">
        <v>438</v>
      </c>
      <c r="J2" s="177"/>
      <c r="K2" s="177"/>
      <c r="L2" s="1"/>
      <c r="M2" s="1"/>
      <c r="N2" s="1"/>
      <c r="O2" s="1"/>
      <c r="P2" s="20"/>
      <c r="R2" s="168"/>
      <c r="AG2" s="18"/>
    </row>
    <row r="3" spans="1:33" s="21" customFormat="1" ht="17.25" customHeight="1" x14ac:dyDescent="0.35">
      <c r="B3" s="113"/>
      <c r="C3" s="113"/>
      <c r="D3" s="41"/>
      <c r="E3" s="157"/>
      <c r="F3" s="157"/>
      <c r="G3" s="113"/>
      <c r="H3" s="113"/>
      <c r="I3" s="41"/>
      <c r="J3" s="157"/>
      <c r="K3" s="157"/>
      <c r="L3" s="1"/>
      <c r="M3" s="1"/>
      <c r="N3" s="1"/>
      <c r="O3" s="1"/>
      <c r="P3" s="20"/>
      <c r="R3" s="168"/>
      <c r="AG3" s="18"/>
    </row>
    <row r="4" spans="1:33" s="21" customFormat="1" ht="17.25" x14ac:dyDescent="0.3">
      <c r="A4" s="175" t="s">
        <v>89</v>
      </c>
      <c r="B4" s="175"/>
      <c r="C4" s="175"/>
      <c r="D4" s="175"/>
      <c r="E4" s="175"/>
      <c r="F4" s="175"/>
      <c r="R4" s="159"/>
    </row>
    <row r="5" spans="1:33" ht="11.25" customHeight="1" x14ac:dyDescent="0.2">
      <c r="B5" s="44"/>
      <c r="E5" s="28"/>
      <c r="F5" s="29" t="s">
        <v>90</v>
      </c>
    </row>
    <row r="6" spans="1:33" ht="12.75" customHeight="1" x14ac:dyDescent="0.2">
      <c r="A6" s="171" t="s">
        <v>91</v>
      </c>
      <c r="B6" s="171" t="s">
        <v>92</v>
      </c>
      <c r="C6" s="171" t="s">
        <v>93</v>
      </c>
      <c r="D6" s="171" t="s">
        <v>94</v>
      </c>
      <c r="E6" s="173" t="s">
        <v>95</v>
      </c>
      <c r="F6" s="174"/>
    </row>
    <row r="7" spans="1:33" ht="31.5" customHeight="1" x14ac:dyDescent="0.2">
      <c r="A7" s="172"/>
      <c r="B7" s="172"/>
      <c r="C7" s="172"/>
      <c r="D7" s="172"/>
      <c r="E7" s="69" t="s">
        <v>96</v>
      </c>
      <c r="F7" s="89" t="s">
        <v>97</v>
      </c>
    </row>
    <row r="8" spans="1:33" s="44" customFormat="1" ht="12" customHeight="1" x14ac:dyDescent="0.2">
      <c r="A8" s="73">
        <v>1</v>
      </c>
      <c r="B8" s="9">
        <v>2</v>
      </c>
      <c r="C8" s="79">
        <v>3</v>
      </c>
      <c r="D8" s="79">
        <v>4</v>
      </c>
      <c r="E8" s="79">
        <v>5</v>
      </c>
      <c r="F8" s="9">
        <v>6</v>
      </c>
      <c r="R8" s="160"/>
    </row>
    <row r="9" spans="1:33" ht="35.25" customHeight="1" x14ac:dyDescent="0.2">
      <c r="A9" s="90" t="s">
        <v>73</v>
      </c>
      <c r="B9" s="91" t="s">
        <v>410</v>
      </c>
      <c r="C9" s="9"/>
      <c r="D9" s="11">
        <f>SUM(D10,D48,D67)</f>
        <v>746614.8</v>
      </c>
      <c r="E9" s="11">
        <f>SUM(E10,E48,E67)</f>
        <v>746614.8</v>
      </c>
      <c r="F9" s="13">
        <f>SUM(F10,F48,F67)</f>
        <v>0</v>
      </c>
      <c r="R9" s="165"/>
      <c r="T9" s="165"/>
    </row>
    <row r="10" spans="1:33" s="94" customFormat="1" ht="45" customHeight="1" x14ac:dyDescent="0.2">
      <c r="A10" s="92" t="s">
        <v>74</v>
      </c>
      <c r="B10" s="68" t="s">
        <v>411</v>
      </c>
      <c r="C10" s="93">
        <v>7100</v>
      </c>
      <c r="D10" s="11">
        <f t="shared" ref="D10:D17" si="0">SUM(E10:F10)</f>
        <v>299361</v>
      </c>
      <c r="E10" s="11">
        <f>SUM(E11,E15,E17,E38,E42)</f>
        <v>299361</v>
      </c>
      <c r="F10" s="71" t="s">
        <v>76</v>
      </c>
      <c r="R10" s="161"/>
    </row>
    <row r="11" spans="1:33" s="94" customFormat="1" ht="31.5" customHeight="1" x14ac:dyDescent="0.2">
      <c r="A11" s="92">
        <v>1110</v>
      </c>
      <c r="B11" s="68" t="s">
        <v>413</v>
      </c>
      <c r="C11" s="93">
        <v>7131</v>
      </c>
      <c r="D11" s="11">
        <f t="shared" si="0"/>
        <v>171229.8</v>
      </c>
      <c r="E11" s="11">
        <f>SUM(E12:E14)</f>
        <v>171229.8</v>
      </c>
      <c r="F11" s="71" t="s">
        <v>76</v>
      </c>
      <c r="R11" s="161"/>
      <c r="T11" s="166"/>
    </row>
    <row r="12" spans="1:33" ht="25.5" customHeight="1" x14ac:dyDescent="0.2">
      <c r="A12" s="95" t="s">
        <v>0</v>
      </c>
      <c r="B12" s="96" t="s">
        <v>98</v>
      </c>
      <c r="C12" s="79"/>
      <c r="D12" s="11">
        <f t="shared" si="0"/>
        <v>12500</v>
      </c>
      <c r="E12" s="19">
        <v>12500</v>
      </c>
      <c r="F12" s="71" t="s">
        <v>76</v>
      </c>
      <c r="R12" s="162"/>
      <c r="S12" s="78"/>
      <c r="T12" s="78"/>
      <c r="U12" s="78"/>
    </row>
    <row r="13" spans="1:33" ht="29.25" customHeight="1" x14ac:dyDescent="0.2">
      <c r="A13" s="95" t="s">
        <v>1</v>
      </c>
      <c r="B13" s="96" t="s">
        <v>99</v>
      </c>
      <c r="C13" s="79"/>
      <c r="D13" s="11">
        <f>SUM(E13:F13)</f>
        <v>5387</v>
      </c>
      <c r="E13" s="19">
        <v>5387</v>
      </c>
      <c r="F13" s="71" t="s">
        <v>76</v>
      </c>
      <c r="R13" s="163"/>
      <c r="S13" s="78"/>
      <c r="T13" s="78"/>
      <c r="U13" s="78"/>
    </row>
    <row r="14" spans="1:33" ht="21" customHeight="1" x14ac:dyDescent="0.2">
      <c r="A14" s="95" t="s">
        <v>433</v>
      </c>
      <c r="B14" s="109" t="s">
        <v>434</v>
      </c>
      <c r="C14" s="79"/>
      <c r="D14" s="11">
        <f>E14</f>
        <v>153342.79999999999</v>
      </c>
      <c r="E14" s="19">
        <v>153342.79999999999</v>
      </c>
      <c r="F14" s="71" t="s">
        <v>76</v>
      </c>
      <c r="R14" s="163"/>
      <c r="S14" s="78"/>
      <c r="T14" s="78"/>
      <c r="U14" s="78"/>
    </row>
    <row r="15" spans="1:33" s="94" customFormat="1" ht="14.25" x14ac:dyDescent="0.25">
      <c r="A15" s="92">
        <v>1120</v>
      </c>
      <c r="B15" s="97" t="s">
        <v>100</v>
      </c>
      <c r="C15" s="93">
        <v>7136</v>
      </c>
      <c r="D15" s="11">
        <f t="shared" si="0"/>
        <v>101975</v>
      </c>
      <c r="E15" s="11">
        <f>SUM(E16)</f>
        <v>101975</v>
      </c>
      <c r="F15" s="71" t="s">
        <v>76</v>
      </c>
      <c r="R15" s="164"/>
      <c r="S15" s="98"/>
      <c r="T15" s="98"/>
      <c r="U15" s="98"/>
    </row>
    <row r="16" spans="1:33" x14ac:dyDescent="0.2">
      <c r="A16" s="95" t="s">
        <v>2</v>
      </c>
      <c r="B16" s="96" t="s">
        <v>101</v>
      </c>
      <c r="C16" s="79"/>
      <c r="D16" s="11">
        <f t="shared" si="0"/>
        <v>101975</v>
      </c>
      <c r="E16" s="19">
        <v>101975</v>
      </c>
      <c r="F16" s="71" t="s">
        <v>76</v>
      </c>
      <c r="R16" s="163"/>
      <c r="S16" s="78"/>
      <c r="T16" s="78"/>
      <c r="U16" s="78"/>
    </row>
    <row r="17" spans="1:22" s="94" customFormat="1" ht="45.75" customHeight="1" x14ac:dyDescent="0.2">
      <c r="A17" s="92">
        <v>1130</v>
      </c>
      <c r="B17" s="68" t="s">
        <v>102</v>
      </c>
      <c r="C17" s="93">
        <v>7145</v>
      </c>
      <c r="D17" s="11">
        <f t="shared" si="0"/>
        <v>26156.2</v>
      </c>
      <c r="E17" s="11">
        <f>SUM(E18)</f>
        <v>26156.2</v>
      </c>
      <c r="F17" s="71" t="s">
        <v>76</v>
      </c>
      <c r="R17" s="164"/>
      <c r="S17" s="78"/>
      <c r="T17" s="78"/>
      <c r="U17" s="98"/>
    </row>
    <row r="18" spans="1:22" ht="72.75" customHeight="1" x14ac:dyDescent="0.2">
      <c r="A18" s="95" t="s">
        <v>3</v>
      </c>
      <c r="B18" s="96" t="s">
        <v>412</v>
      </c>
      <c r="C18" s="79">
        <v>71452</v>
      </c>
      <c r="D18" s="19">
        <f>SUM(E18:F18)</f>
        <v>26156.2</v>
      </c>
      <c r="E18" s="19">
        <f>SUM(E19,E22,E23,E24,E25,E26,E27,E28,E29,E30,E31,E32+E33+E34+E35,E36,E37)</f>
        <v>26156.2</v>
      </c>
      <c r="F18" s="71" t="s">
        <v>76</v>
      </c>
      <c r="R18" s="163"/>
      <c r="S18" s="78"/>
      <c r="T18" s="78"/>
      <c r="U18" s="78"/>
    </row>
    <row r="19" spans="1:22" ht="52.5" customHeight="1" x14ac:dyDescent="0.2">
      <c r="A19" s="95" t="s">
        <v>4</v>
      </c>
      <c r="B19" s="96" t="s">
        <v>414</v>
      </c>
      <c r="C19" s="79"/>
      <c r="D19" s="19">
        <f>SUM(E19:F19)</f>
        <v>13300</v>
      </c>
      <c r="E19" s="19">
        <f>E20</f>
        <v>13300</v>
      </c>
      <c r="F19" s="71" t="s">
        <v>76</v>
      </c>
      <c r="R19" s="163"/>
      <c r="S19" s="78"/>
      <c r="T19" s="78"/>
      <c r="U19" s="78"/>
    </row>
    <row r="20" spans="1:22" x14ac:dyDescent="0.2">
      <c r="A20" s="95" t="s">
        <v>5</v>
      </c>
      <c r="B20" s="96" t="s">
        <v>103</v>
      </c>
      <c r="C20" s="79"/>
      <c r="D20" s="19">
        <f t="shared" ref="D20:D32" si="1">SUM(E20:F20)</f>
        <v>13300</v>
      </c>
      <c r="E20" s="19">
        <v>13300</v>
      </c>
      <c r="F20" s="71" t="s">
        <v>76</v>
      </c>
      <c r="R20" s="163"/>
      <c r="S20" s="78"/>
      <c r="T20" s="78"/>
      <c r="U20" s="78"/>
    </row>
    <row r="21" spans="1:22" ht="15" customHeight="1" x14ac:dyDescent="0.2">
      <c r="A21" s="95" t="s">
        <v>6</v>
      </c>
      <c r="B21" s="96" t="s">
        <v>104</v>
      </c>
      <c r="C21" s="79"/>
      <c r="D21" s="19">
        <f t="shared" si="1"/>
        <v>0</v>
      </c>
      <c r="E21" s="19">
        <v>0</v>
      </c>
      <c r="F21" s="71" t="s">
        <v>76</v>
      </c>
      <c r="R21" s="163"/>
      <c r="S21" s="78"/>
      <c r="T21" s="78"/>
      <c r="U21" s="78"/>
    </row>
    <row r="22" spans="1:22" ht="98.25" customHeight="1" x14ac:dyDescent="0.2">
      <c r="A22" s="95" t="s">
        <v>7</v>
      </c>
      <c r="B22" s="96" t="s">
        <v>105</v>
      </c>
      <c r="C22" s="79"/>
      <c r="D22" s="19">
        <f t="shared" si="1"/>
        <v>120</v>
      </c>
      <c r="E22" s="19">
        <v>120</v>
      </c>
      <c r="F22" s="71" t="s">
        <v>76</v>
      </c>
      <c r="R22" s="163"/>
      <c r="S22" s="78"/>
      <c r="T22" s="78"/>
      <c r="U22" s="78"/>
    </row>
    <row r="23" spans="1:22" ht="42" customHeight="1" x14ac:dyDescent="0.2">
      <c r="A23" s="73" t="s">
        <v>8</v>
      </c>
      <c r="B23" s="96" t="s">
        <v>106</v>
      </c>
      <c r="C23" s="79"/>
      <c r="D23" s="19">
        <f t="shared" si="1"/>
        <v>110</v>
      </c>
      <c r="E23" s="19">
        <v>110</v>
      </c>
      <c r="F23" s="71" t="s">
        <v>76</v>
      </c>
      <c r="R23" s="163"/>
      <c r="S23" s="78"/>
      <c r="T23" s="78"/>
      <c r="U23" s="78"/>
      <c r="V23" s="78"/>
    </row>
    <row r="24" spans="1:22" ht="68.25" customHeight="1" x14ac:dyDescent="0.2">
      <c r="A24" s="95" t="s">
        <v>9</v>
      </c>
      <c r="B24" s="96" t="s">
        <v>107</v>
      </c>
      <c r="C24" s="79"/>
      <c r="D24" s="19">
        <f t="shared" si="1"/>
        <v>7635</v>
      </c>
      <c r="E24" s="19">
        <v>7635</v>
      </c>
      <c r="F24" s="71" t="s">
        <v>76</v>
      </c>
      <c r="H24" s="28" t="s">
        <v>87</v>
      </c>
      <c r="I24" s="99"/>
      <c r="R24" s="163"/>
      <c r="S24" s="78"/>
      <c r="T24" s="78"/>
      <c r="U24" s="78"/>
    </row>
    <row r="25" spans="1:22" ht="29.25" hidden="1" customHeight="1" x14ac:dyDescent="0.2">
      <c r="A25" s="95" t="s">
        <v>10</v>
      </c>
      <c r="B25" s="96" t="s">
        <v>108</v>
      </c>
      <c r="C25" s="79"/>
      <c r="D25" s="19">
        <f t="shared" si="1"/>
        <v>0</v>
      </c>
      <c r="E25" s="19">
        <v>0</v>
      </c>
      <c r="F25" s="71" t="s">
        <v>76</v>
      </c>
      <c r="R25" s="163"/>
      <c r="S25" s="78"/>
      <c r="T25" s="78"/>
      <c r="U25" s="78"/>
    </row>
    <row r="26" spans="1:22" ht="88.5" customHeight="1" x14ac:dyDescent="0.2">
      <c r="A26" s="95" t="s">
        <v>11</v>
      </c>
      <c r="B26" s="96" t="s">
        <v>109</v>
      </c>
      <c r="C26" s="79"/>
      <c r="D26" s="19">
        <f t="shared" si="1"/>
        <v>400</v>
      </c>
      <c r="E26" s="19">
        <v>400</v>
      </c>
      <c r="F26" s="71" t="s">
        <v>76</v>
      </c>
      <c r="I26" s="100"/>
      <c r="R26" s="163"/>
      <c r="S26" s="78"/>
      <c r="T26" s="78"/>
      <c r="U26" s="78"/>
    </row>
    <row r="27" spans="1:22" ht="67.5" x14ac:dyDescent="0.2">
      <c r="A27" s="95" t="s">
        <v>12</v>
      </c>
      <c r="B27" s="96" t="s">
        <v>110</v>
      </c>
      <c r="C27" s="79"/>
      <c r="D27" s="19">
        <f t="shared" si="1"/>
        <v>185</v>
      </c>
      <c r="E27" s="19">
        <v>185</v>
      </c>
      <c r="F27" s="71" t="s">
        <v>76</v>
      </c>
      <c r="H27" s="28">
        <v>4000</v>
      </c>
      <c r="I27" s="28" t="s">
        <v>82</v>
      </c>
      <c r="J27" s="28">
        <v>-500</v>
      </c>
      <c r="R27" s="163"/>
      <c r="S27" s="78"/>
      <c r="T27" s="78"/>
      <c r="U27" s="78"/>
    </row>
    <row r="28" spans="1:22" ht="42.75" hidden="1" customHeight="1" x14ac:dyDescent="0.2">
      <c r="A28" s="95" t="s">
        <v>13</v>
      </c>
      <c r="B28" s="96" t="s">
        <v>111</v>
      </c>
      <c r="C28" s="79"/>
      <c r="D28" s="19">
        <f t="shared" si="1"/>
        <v>0</v>
      </c>
      <c r="E28" s="19">
        <v>0</v>
      </c>
      <c r="F28" s="71" t="s">
        <v>76</v>
      </c>
      <c r="R28" s="163"/>
      <c r="S28" s="78"/>
      <c r="T28" s="78"/>
      <c r="U28" s="78"/>
    </row>
    <row r="29" spans="1:22" ht="27" x14ac:dyDescent="0.2">
      <c r="A29" s="95" t="s">
        <v>14</v>
      </c>
      <c r="B29" s="96" t="s">
        <v>112</v>
      </c>
      <c r="C29" s="79"/>
      <c r="D29" s="19">
        <f t="shared" si="1"/>
        <v>204.2</v>
      </c>
      <c r="E29" s="19">
        <v>204.2</v>
      </c>
      <c r="F29" s="71" t="s">
        <v>76</v>
      </c>
      <c r="R29" s="163"/>
      <c r="S29" s="78"/>
      <c r="T29" s="78"/>
      <c r="U29" s="78"/>
    </row>
    <row r="30" spans="1:22" ht="27" x14ac:dyDescent="0.2">
      <c r="A30" s="95" t="s">
        <v>15</v>
      </c>
      <c r="B30" s="96" t="s">
        <v>113</v>
      </c>
      <c r="C30" s="79"/>
      <c r="D30" s="19">
        <f t="shared" si="1"/>
        <v>0</v>
      </c>
      <c r="E30" s="19">
        <v>0</v>
      </c>
      <c r="F30" s="71" t="s">
        <v>76</v>
      </c>
      <c r="I30" s="100"/>
      <c r="R30" s="163"/>
      <c r="S30" s="78"/>
      <c r="T30" s="78"/>
      <c r="U30" s="78"/>
    </row>
    <row r="31" spans="1:22" ht="55.5" customHeight="1" x14ac:dyDescent="0.2">
      <c r="A31" s="95" t="s">
        <v>16</v>
      </c>
      <c r="B31" s="96" t="s">
        <v>114</v>
      </c>
      <c r="C31" s="79"/>
      <c r="D31" s="19">
        <f t="shared" si="1"/>
        <v>0</v>
      </c>
      <c r="E31" s="19">
        <v>0</v>
      </c>
      <c r="F31" s="71" t="s">
        <v>76</v>
      </c>
      <c r="R31" s="163"/>
      <c r="S31" s="78"/>
      <c r="T31" s="78"/>
      <c r="U31" s="78"/>
    </row>
    <row r="32" spans="1:22" ht="27.75" customHeight="1" x14ac:dyDescent="0.2">
      <c r="A32" s="95" t="s">
        <v>51</v>
      </c>
      <c r="B32" s="96" t="s">
        <v>115</v>
      </c>
      <c r="C32" s="79"/>
      <c r="D32" s="19">
        <f t="shared" si="1"/>
        <v>0</v>
      </c>
      <c r="E32" s="19">
        <v>0</v>
      </c>
      <c r="F32" s="71" t="s">
        <v>76</v>
      </c>
      <c r="R32" s="163"/>
      <c r="S32" s="78"/>
      <c r="T32" s="78"/>
      <c r="U32" s="78"/>
    </row>
    <row r="33" spans="1:21" ht="16.5" customHeight="1" x14ac:dyDescent="0.2">
      <c r="A33" s="73" t="s">
        <v>84</v>
      </c>
      <c r="B33" s="96" t="s">
        <v>116</v>
      </c>
      <c r="C33" s="79"/>
      <c r="D33" s="19">
        <v>0</v>
      </c>
      <c r="E33" s="19">
        <v>0</v>
      </c>
      <c r="F33" s="71"/>
      <c r="R33" s="163"/>
      <c r="S33" s="78"/>
      <c r="T33" s="78"/>
      <c r="U33" s="78"/>
    </row>
    <row r="34" spans="1:21" ht="40.5" customHeight="1" x14ac:dyDescent="0.2">
      <c r="A34" s="73" t="s">
        <v>85</v>
      </c>
      <c r="B34" s="96" t="s">
        <v>117</v>
      </c>
      <c r="C34" s="79"/>
      <c r="D34" s="19">
        <f>E34</f>
        <v>60</v>
      </c>
      <c r="E34" s="19">
        <v>60</v>
      </c>
      <c r="F34" s="71"/>
      <c r="R34" s="163"/>
      <c r="S34" s="78"/>
      <c r="T34" s="78"/>
      <c r="U34" s="78"/>
    </row>
    <row r="35" spans="1:21" ht="29.25" customHeight="1" x14ac:dyDescent="0.2">
      <c r="A35" s="73" t="s">
        <v>88</v>
      </c>
      <c r="B35" s="96" t="s">
        <v>118</v>
      </c>
      <c r="C35" s="79"/>
      <c r="D35" s="19">
        <f>SUM(E35:F35)</f>
        <v>3642</v>
      </c>
      <c r="E35" s="11">
        <v>3642</v>
      </c>
      <c r="F35" s="71" t="s">
        <v>76</v>
      </c>
      <c r="R35" s="163"/>
      <c r="S35" s="78"/>
      <c r="T35" s="78"/>
      <c r="U35" s="78"/>
    </row>
    <row r="36" spans="1:21" ht="41.25" customHeight="1" x14ac:dyDescent="0.2">
      <c r="A36" s="73" t="s">
        <v>417</v>
      </c>
      <c r="B36" s="96" t="s">
        <v>418</v>
      </c>
      <c r="C36" s="79"/>
      <c r="D36" s="19">
        <v>0</v>
      </c>
      <c r="E36" s="11">
        <v>0</v>
      </c>
      <c r="F36" s="71"/>
      <c r="R36" s="163"/>
      <c r="S36" s="78"/>
      <c r="T36" s="78"/>
      <c r="U36" s="78"/>
    </row>
    <row r="37" spans="1:21" ht="15" customHeight="1" x14ac:dyDescent="0.2">
      <c r="A37" s="73" t="s">
        <v>420</v>
      </c>
      <c r="B37" s="96" t="s">
        <v>419</v>
      </c>
      <c r="C37" s="79"/>
      <c r="D37" s="19">
        <f>E37</f>
        <v>500</v>
      </c>
      <c r="E37" s="11">
        <v>500</v>
      </c>
      <c r="F37" s="71"/>
      <c r="R37" s="163"/>
      <c r="S37" s="78"/>
      <c r="T37" s="78"/>
      <c r="U37" s="78"/>
    </row>
    <row r="38" spans="1:21" s="94" customFormat="1" ht="42.75" hidden="1" customHeight="1" x14ac:dyDescent="0.2">
      <c r="A38" s="92">
        <v>1150</v>
      </c>
      <c r="B38" s="68" t="s">
        <v>119</v>
      </c>
      <c r="C38" s="93">
        <v>7146</v>
      </c>
      <c r="D38" s="19">
        <f>SUM(E38:F38)</f>
        <v>0</v>
      </c>
      <c r="E38" s="11">
        <f>SUM(E39)</f>
        <v>0</v>
      </c>
      <c r="F38" s="71" t="s">
        <v>76</v>
      </c>
      <c r="R38" s="164"/>
      <c r="S38" s="98"/>
      <c r="T38" s="98"/>
      <c r="U38" s="98"/>
    </row>
    <row r="39" spans="1:21" ht="28.5" hidden="1" customHeight="1" x14ac:dyDescent="0.2">
      <c r="A39" s="95" t="s">
        <v>17</v>
      </c>
      <c r="B39" s="96" t="s">
        <v>120</v>
      </c>
      <c r="C39" s="79"/>
      <c r="D39" s="19">
        <f>SUM(E39:F39)</f>
        <v>0</v>
      </c>
      <c r="E39" s="19">
        <f>SUM(E40:E41)</f>
        <v>0</v>
      </c>
      <c r="F39" s="71" t="s">
        <v>76</v>
      </c>
    </row>
    <row r="40" spans="1:21" ht="81" hidden="1" customHeight="1" x14ac:dyDescent="0.2">
      <c r="A40" s="95" t="s">
        <v>18</v>
      </c>
      <c r="B40" s="96" t="s">
        <v>121</v>
      </c>
      <c r="C40" s="79"/>
      <c r="D40" s="19">
        <f>SUM(E40:F40)</f>
        <v>0</v>
      </c>
      <c r="E40" s="19">
        <v>0</v>
      </c>
      <c r="F40" s="71" t="s">
        <v>76</v>
      </c>
    </row>
    <row r="41" spans="1:21" ht="81.75" hidden="1" customHeight="1" x14ac:dyDescent="0.2">
      <c r="A41" s="73" t="s">
        <v>19</v>
      </c>
      <c r="B41" s="96" t="s">
        <v>122</v>
      </c>
      <c r="C41" s="79"/>
      <c r="D41" s="19">
        <f>SUM(E41:F41)</f>
        <v>0</v>
      </c>
      <c r="E41" s="19">
        <v>0</v>
      </c>
      <c r="F41" s="71" t="s">
        <v>76</v>
      </c>
    </row>
    <row r="42" spans="1:21" s="94" customFormat="1" ht="27.75" hidden="1" customHeight="1" x14ac:dyDescent="0.2">
      <c r="A42" s="92">
        <v>1160</v>
      </c>
      <c r="B42" s="68" t="s">
        <v>123</v>
      </c>
      <c r="C42" s="93">
        <v>7161</v>
      </c>
      <c r="D42" s="11">
        <f t="shared" ref="D42:D99" si="2">SUM(E42:F42)</f>
        <v>0</v>
      </c>
      <c r="E42" s="11">
        <f>SUM(E43+E47)</f>
        <v>0</v>
      </c>
      <c r="F42" s="71" t="s">
        <v>76</v>
      </c>
      <c r="R42" s="161"/>
    </row>
    <row r="43" spans="1:21" ht="41.25" hidden="1" customHeight="1" x14ac:dyDescent="0.2">
      <c r="A43" s="95" t="s">
        <v>20</v>
      </c>
      <c r="B43" s="96" t="s">
        <v>415</v>
      </c>
      <c r="C43" s="79"/>
      <c r="D43" s="11">
        <f t="shared" si="2"/>
        <v>0</v>
      </c>
      <c r="E43" s="19">
        <f>SUM(E44:E46)</f>
        <v>0</v>
      </c>
      <c r="F43" s="71" t="s">
        <v>76</v>
      </c>
    </row>
    <row r="44" spans="1:21" hidden="1" x14ac:dyDescent="0.2">
      <c r="A44" s="73" t="s">
        <v>21</v>
      </c>
      <c r="B44" s="96" t="s">
        <v>124</v>
      </c>
      <c r="C44" s="79"/>
      <c r="D44" s="11">
        <f t="shared" si="2"/>
        <v>0</v>
      </c>
      <c r="E44" s="19">
        <v>0</v>
      </c>
      <c r="F44" s="71" t="s">
        <v>76</v>
      </c>
    </row>
    <row r="45" spans="1:21" hidden="1" x14ac:dyDescent="0.2">
      <c r="A45" s="73" t="s">
        <v>22</v>
      </c>
      <c r="B45" s="96" t="s">
        <v>125</v>
      </c>
      <c r="C45" s="79"/>
      <c r="D45" s="11">
        <f t="shared" si="2"/>
        <v>0</v>
      </c>
      <c r="E45" s="19">
        <v>0</v>
      </c>
      <c r="F45" s="71" t="s">
        <v>76</v>
      </c>
    </row>
    <row r="46" spans="1:21" ht="27" hidden="1" x14ac:dyDescent="0.2">
      <c r="A46" s="73" t="s">
        <v>23</v>
      </c>
      <c r="B46" s="96" t="s">
        <v>126</v>
      </c>
      <c r="C46" s="79"/>
      <c r="D46" s="11">
        <f t="shared" si="2"/>
        <v>0</v>
      </c>
      <c r="E46" s="19">
        <v>0</v>
      </c>
      <c r="F46" s="71" t="s">
        <v>76</v>
      </c>
    </row>
    <row r="47" spans="1:21" ht="82.5" hidden="1" customHeight="1" x14ac:dyDescent="0.2">
      <c r="A47" s="73" t="s">
        <v>79</v>
      </c>
      <c r="B47" s="96" t="s">
        <v>127</v>
      </c>
      <c r="C47" s="79"/>
      <c r="D47" s="19">
        <f t="shared" si="2"/>
        <v>0</v>
      </c>
      <c r="E47" s="19">
        <v>0</v>
      </c>
      <c r="F47" s="71" t="s">
        <v>76</v>
      </c>
    </row>
    <row r="48" spans="1:21" s="94" customFormat="1" ht="42" customHeight="1" x14ac:dyDescent="0.2">
      <c r="A48" s="92">
        <v>1200</v>
      </c>
      <c r="B48" s="68" t="s">
        <v>128</v>
      </c>
      <c r="C48" s="93">
        <v>7300</v>
      </c>
      <c r="D48" s="19">
        <f t="shared" si="2"/>
        <v>275951.8</v>
      </c>
      <c r="E48" s="11">
        <f>SUM(E49+E53+E57)</f>
        <v>275951.8</v>
      </c>
      <c r="F48" s="11">
        <f>SUM(F51+F55+F64)</f>
        <v>0</v>
      </c>
      <c r="I48" s="94">
        <v>-6.7</v>
      </c>
      <c r="K48" s="94">
        <v>63655.9</v>
      </c>
      <c r="R48" s="163"/>
      <c r="S48" s="78"/>
      <c r="T48" s="78"/>
      <c r="U48" s="78"/>
    </row>
    <row r="49" spans="1:18" s="94" customFormat="1" ht="42" hidden="1" customHeight="1" x14ac:dyDescent="0.2">
      <c r="A49" s="92">
        <v>1210</v>
      </c>
      <c r="B49" s="68" t="s">
        <v>129</v>
      </c>
      <c r="C49" s="93">
        <v>7311</v>
      </c>
      <c r="D49" s="19">
        <f t="shared" si="2"/>
        <v>0</v>
      </c>
      <c r="E49" s="11">
        <f>SUM(E50)</f>
        <v>0</v>
      </c>
      <c r="F49" s="71" t="s">
        <v>76</v>
      </c>
      <c r="R49" s="161"/>
    </row>
    <row r="50" spans="1:18" ht="66.75" hidden="1" customHeight="1" x14ac:dyDescent="0.2">
      <c r="A50" s="95" t="s">
        <v>24</v>
      </c>
      <c r="B50" s="96" t="s">
        <v>130</v>
      </c>
      <c r="C50" s="101"/>
      <c r="D50" s="19">
        <f t="shared" si="2"/>
        <v>0</v>
      </c>
      <c r="E50" s="19">
        <v>0</v>
      </c>
      <c r="F50" s="71" t="s">
        <v>76</v>
      </c>
    </row>
    <row r="51" spans="1:18" s="94" customFormat="1" ht="43.5" hidden="1" customHeight="1" x14ac:dyDescent="0.2">
      <c r="A51" s="102" t="s">
        <v>55</v>
      </c>
      <c r="B51" s="68" t="s">
        <v>131</v>
      </c>
      <c r="C51" s="103">
        <v>7312</v>
      </c>
      <c r="D51" s="19">
        <f t="shared" si="2"/>
        <v>0</v>
      </c>
      <c r="E51" s="71" t="s">
        <v>76</v>
      </c>
      <c r="F51" s="19">
        <f>SUM(F52)</f>
        <v>0</v>
      </c>
      <c r="R51" s="161"/>
    </row>
    <row r="52" spans="1:18" ht="68.25" hidden="1" customHeight="1" x14ac:dyDescent="0.2">
      <c r="A52" s="73" t="s">
        <v>56</v>
      </c>
      <c r="B52" s="96" t="s">
        <v>132</v>
      </c>
      <c r="C52" s="101"/>
      <c r="D52" s="19">
        <f t="shared" si="2"/>
        <v>0</v>
      </c>
      <c r="E52" s="71" t="s">
        <v>76</v>
      </c>
      <c r="F52" s="19">
        <v>0</v>
      </c>
    </row>
    <row r="53" spans="1:18" s="94" customFormat="1" ht="42.75" x14ac:dyDescent="0.2">
      <c r="A53" s="102" t="s">
        <v>25</v>
      </c>
      <c r="B53" s="68" t="s">
        <v>133</v>
      </c>
      <c r="C53" s="103">
        <v>7321</v>
      </c>
      <c r="D53" s="19">
        <f t="shared" si="2"/>
        <v>0</v>
      </c>
      <c r="E53" s="19">
        <f>SUM(E54)</f>
        <v>0</v>
      </c>
      <c r="F53" s="71" t="s">
        <v>76</v>
      </c>
      <c r="R53" s="161"/>
    </row>
    <row r="54" spans="1:18" ht="54" x14ac:dyDescent="0.2">
      <c r="A54" s="95" t="s">
        <v>26</v>
      </c>
      <c r="B54" s="96" t="s">
        <v>134</v>
      </c>
      <c r="C54" s="101"/>
      <c r="D54" s="19">
        <f t="shared" si="2"/>
        <v>0</v>
      </c>
      <c r="E54" s="19">
        <v>0</v>
      </c>
      <c r="F54" s="71" t="s">
        <v>76</v>
      </c>
    </row>
    <row r="55" spans="1:18" s="94" customFormat="1" ht="42.75" x14ac:dyDescent="0.2">
      <c r="A55" s="102" t="s">
        <v>27</v>
      </c>
      <c r="B55" s="68" t="s">
        <v>135</v>
      </c>
      <c r="C55" s="103">
        <v>7322</v>
      </c>
      <c r="D55" s="19">
        <f t="shared" si="2"/>
        <v>0</v>
      </c>
      <c r="E55" s="71" t="s">
        <v>76</v>
      </c>
      <c r="F55" s="19">
        <f>SUM(F56)</f>
        <v>0</v>
      </c>
      <c r="R55" s="161"/>
    </row>
    <row r="56" spans="1:18" ht="54" x14ac:dyDescent="0.2">
      <c r="A56" s="95" t="s">
        <v>28</v>
      </c>
      <c r="B56" s="96" t="s">
        <v>136</v>
      </c>
      <c r="C56" s="101"/>
      <c r="D56" s="19">
        <f t="shared" si="2"/>
        <v>0</v>
      </c>
      <c r="E56" s="71" t="s">
        <v>76</v>
      </c>
      <c r="F56" s="19">
        <v>0</v>
      </c>
    </row>
    <row r="57" spans="1:18" s="94" customFormat="1" ht="58.5" customHeight="1" x14ac:dyDescent="0.2">
      <c r="A57" s="92">
        <v>1250</v>
      </c>
      <c r="B57" s="68" t="s">
        <v>184</v>
      </c>
      <c r="C57" s="93">
        <v>7331</v>
      </c>
      <c r="D57" s="19">
        <f t="shared" si="2"/>
        <v>275951.8</v>
      </c>
      <c r="E57" s="11">
        <f>SUM(E58+E59+E62+E63)</f>
        <v>275951.8</v>
      </c>
      <c r="F57" s="71" t="s">
        <v>76</v>
      </c>
      <c r="R57" s="161"/>
    </row>
    <row r="58" spans="1:18" ht="41.25" customHeight="1" x14ac:dyDescent="0.2">
      <c r="A58" s="95" t="s">
        <v>29</v>
      </c>
      <c r="B58" s="96" t="s">
        <v>137</v>
      </c>
      <c r="C58" s="79"/>
      <c r="D58" s="19">
        <f t="shared" si="2"/>
        <v>274535.09999999998</v>
      </c>
      <c r="E58" s="19">
        <v>274535.09999999998</v>
      </c>
      <c r="F58" s="71" t="s">
        <v>76</v>
      </c>
      <c r="R58" s="165"/>
    </row>
    <row r="59" spans="1:18" ht="27.75" customHeight="1" x14ac:dyDescent="0.2">
      <c r="A59" s="95" t="s">
        <v>30</v>
      </c>
      <c r="B59" s="96" t="s">
        <v>138</v>
      </c>
      <c r="C59" s="101"/>
      <c r="D59" s="19">
        <f t="shared" si="2"/>
        <v>0</v>
      </c>
      <c r="E59" s="19">
        <f>SUM(E60+E61)</f>
        <v>0</v>
      </c>
      <c r="F59" s="71" t="s">
        <v>76</v>
      </c>
    </row>
    <row r="60" spans="1:18" ht="54" x14ac:dyDescent="0.2">
      <c r="A60" s="95" t="s">
        <v>31</v>
      </c>
      <c r="B60" s="96" t="s">
        <v>139</v>
      </c>
      <c r="C60" s="79"/>
      <c r="D60" s="19">
        <f t="shared" si="2"/>
        <v>0</v>
      </c>
      <c r="E60" s="19">
        <v>0</v>
      </c>
      <c r="F60" s="71" t="s">
        <v>76</v>
      </c>
    </row>
    <row r="61" spans="1:18" x14ac:dyDescent="0.2">
      <c r="A61" s="95" t="s">
        <v>32</v>
      </c>
      <c r="B61" s="96" t="s">
        <v>140</v>
      </c>
      <c r="C61" s="79"/>
      <c r="D61" s="19">
        <f t="shared" si="2"/>
        <v>0</v>
      </c>
      <c r="E61" s="19"/>
      <c r="F61" s="71" t="s">
        <v>76</v>
      </c>
    </row>
    <row r="62" spans="1:18" ht="27" x14ac:dyDescent="0.2">
      <c r="A62" s="95" t="s">
        <v>33</v>
      </c>
      <c r="B62" s="96" t="s">
        <v>141</v>
      </c>
      <c r="C62" s="101"/>
      <c r="D62" s="19">
        <f t="shared" si="2"/>
        <v>1416.7</v>
      </c>
      <c r="E62" s="19">
        <v>1416.7</v>
      </c>
      <c r="F62" s="71" t="s">
        <v>76</v>
      </c>
      <c r="R62" s="165"/>
    </row>
    <row r="63" spans="1:18" ht="40.5" customHeight="1" x14ac:dyDescent="0.2">
      <c r="A63" s="95" t="s">
        <v>34</v>
      </c>
      <c r="B63" s="96" t="s">
        <v>142</v>
      </c>
      <c r="C63" s="101"/>
      <c r="D63" s="19">
        <f t="shared" si="2"/>
        <v>0</v>
      </c>
      <c r="E63" s="19"/>
      <c r="F63" s="71" t="s">
        <v>76</v>
      </c>
    </row>
    <row r="64" spans="1:18" s="94" customFormat="1" ht="56.25" customHeight="1" x14ac:dyDescent="0.2">
      <c r="A64" s="92">
        <v>1260</v>
      </c>
      <c r="B64" s="68" t="s">
        <v>143</v>
      </c>
      <c r="C64" s="93">
        <v>7332</v>
      </c>
      <c r="D64" s="19">
        <f t="shared" si="2"/>
        <v>0</v>
      </c>
      <c r="E64" s="71" t="s">
        <v>76</v>
      </c>
      <c r="F64" s="19">
        <f>SUM(F65:F66)</f>
        <v>0</v>
      </c>
      <c r="R64" s="161"/>
    </row>
    <row r="65" spans="1:21" ht="40.5" x14ac:dyDescent="0.2">
      <c r="A65" s="95" t="s">
        <v>35</v>
      </c>
      <c r="B65" s="96" t="s">
        <v>144</v>
      </c>
      <c r="C65" s="101"/>
      <c r="D65" s="19">
        <f t="shared" si="2"/>
        <v>0</v>
      </c>
      <c r="E65" s="71" t="s">
        <v>76</v>
      </c>
      <c r="F65" s="19"/>
    </row>
    <row r="66" spans="1:21" ht="40.5" x14ac:dyDescent="0.2">
      <c r="A66" s="95" t="s">
        <v>36</v>
      </c>
      <c r="B66" s="96" t="s">
        <v>145</v>
      </c>
      <c r="C66" s="101"/>
      <c r="D66" s="19">
        <f t="shared" si="2"/>
        <v>0</v>
      </c>
      <c r="E66" s="71" t="s">
        <v>76</v>
      </c>
      <c r="F66" s="19">
        <v>0</v>
      </c>
    </row>
    <row r="67" spans="1:21" s="94" customFormat="1" ht="57" customHeight="1" x14ac:dyDescent="0.2">
      <c r="A67" s="92">
        <v>1300</v>
      </c>
      <c r="B67" s="68" t="s">
        <v>146</v>
      </c>
      <c r="C67" s="93">
        <v>7400</v>
      </c>
      <c r="D67" s="11">
        <f>SUM(D70+D72+D77+D81+D92+D95+D104)</f>
        <v>171302</v>
      </c>
      <c r="E67" s="11">
        <f>SUM(E70+E72+E77+E81+E92+E95+E101)</f>
        <v>171302</v>
      </c>
      <c r="F67" s="11">
        <f>SUM(F68+F98,F101)</f>
        <v>0</v>
      </c>
      <c r="R67" s="161"/>
    </row>
    <row r="68" spans="1:21" s="94" customFormat="1" ht="14.25" customHeight="1" x14ac:dyDescent="0.2">
      <c r="A68" s="92">
        <v>1310</v>
      </c>
      <c r="B68" s="68" t="s">
        <v>147</v>
      </c>
      <c r="C68" s="93">
        <v>7411</v>
      </c>
      <c r="D68" s="19">
        <f t="shared" si="2"/>
        <v>0</v>
      </c>
      <c r="E68" s="71" t="s">
        <v>76</v>
      </c>
      <c r="F68" s="19">
        <f>SUM(F69)</f>
        <v>0</v>
      </c>
      <c r="R68" s="161"/>
    </row>
    <row r="69" spans="1:21" ht="53.25" customHeight="1" x14ac:dyDescent="0.2">
      <c r="A69" s="95" t="s">
        <v>37</v>
      </c>
      <c r="B69" s="96" t="s">
        <v>148</v>
      </c>
      <c r="C69" s="101"/>
      <c r="D69" s="19">
        <f t="shared" si="2"/>
        <v>0</v>
      </c>
      <c r="E69" s="71" t="s">
        <v>76</v>
      </c>
      <c r="F69" s="19">
        <v>0</v>
      </c>
    </row>
    <row r="70" spans="1:21" s="94" customFormat="1" ht="14.25" customHeight="1" x14ac:dyDescent="0.2">
      <c r="A70" s="92">
        <v>1320</v>
      </c>
      <c r="B70" s="68" t="s">
        <v>149</v>
      </c>
      <c r="C70" s="93">
        <v>7412</v>
      </c>
      <c r="D70" s="19">
        <f t="shared" si="2"/>
        <v>0</v>
      </c>
      <c r="E70" s="11">
        <f>SUM(E71)</f>
        <v>0</v>
      </c>
      <c r="F70" s="71" t="s">
        <v>76</v>
      </c>
      <c r="R70" s="161"/>
    </row>
    <row r="71" spans="1:21" ht="40.5" x14ac:dyDescent="0.2">
      <c r="A71" s="95" t="s">
        <v>38</v>
      </c>
      <c r="B71" s="96" t="s">
        <v>150</v>
      </c>
      <c r="C71" s="101"/>
      <c r="D71" s="19">
        <f t="shared" si="2"/>
        <v>0</v>
      </c>
      <c r="E71" s="19"/>
      <c r="F71" s="71" t="s">
        <v>76</v>
      </c>
    </row>
    <row r="72" spans="1:21" s="94" customFormat="1" ht="28.5" customHeight="1" x14ac:dyDescent="0.2">
      <c r="A72" s="92">
        <v>1330</v>
      </c>
      <c r="B72" s="68" t="s">
        <v>151</v>
      </c>
      <c r="C72" s="93">
        <v>7415</v>
      </c>
      <c r="D72" s="19">
        <f t="shared" si="2"/>
        <v>6076</v>
      </c>
      <c r="E72" s="11">
        <f>SUM(E73:E76)</f>
        <v>6076</v>
      </c>
      <c r="F72" s="71" t="s">
        <v>76</v>
      </c>
      <c r="R72" s="161"/>
    </row>
    <row r="73" spans="1:21" ht="27" customHeight="1" x14ac:dyDescent="0.2">
      <c r="A73" s="95" t="s">
        <v>39</v>
      </c>
      <c r="B73" s="96" t="s">
        <v>152</v>
      </c>
      <c r="C73" s="101"/>
      <c r="D73" s="19">
        <f t="shared" si="2"/>
        <v>4130</v>
      </c>
      <c r="E73" s="19">
        <v>4130</v>
      </c>
      <c r="F73" s="71" t="s">
        <v>76</v>
      </c>
      <c r="R73" s="163"/>
      <c r="S73" s="78"/>
      <c r="T73" s="78"/>
      <c r="U73" s="78"/>
    </row>
    <row r="74" spans="1:21" ht="40.5" x14ac:dyDescent="0.2">
      <c r="A74" s="95" t="s">
        <v>40</v>
      </c>
      <c r="B74" s="96" t="s">
        <v>153</v>
      </c>
      <c r="C74" s="101"/>
      <c r="D74" s="19">
        <f t="shared" si="2"/>
        <v>0</v>
      </c>
      <c r="E74" s="19">
        <v>0</v>
      </c>
      <c r="F74" s="71" t="s">
        <v>76</v>
      </c>
    </row>
    <row r="75" spans="1:21" ht="54" hidden="1" x14ac:dyDescent="0.2">
      <c r="A75" s="95" t="s">
        <v>41</v>
      </c>
      <c r="B75" s="96" t="s">
        <v>154</v>
      </c>
      <c r="C75" s="101"/>
      <c r="D75" s="19">
        <f t="shared" si="2"/>
        <v>0</v>
      </c>
      <c r="E75" s="19">
        <v>0</v>
      </c>
      <c r="F75" s="71" t="s">
        <v>76</v>
      </c>
    </row>
    <row r="76" spans="1:21" x14ac:dyDescent="0.2">
      <c r="A76" s="73" t="s">
        <v>80</v>
      </c>
      <c r="B76" s="96" t="s">
        <v>155</v>
      </c>
      <c r="C76" s="101"/>
      <c r="D76" s="19">
        <f>SUM(E76:F76)</f>
        <v>1946</v>
      </c>
      <c r="E76" s="19">
        <v>1946</v>
      </c>
      <c r="F76" s="71" t="s">
        <v>76</v>
      </c>
      <c r="R76" s="163"/>
      <c r="S76" s="78"/>
      <c r="T76" s="78"/>
      <c r="U76" s="78"/>
    </row>
    <row r="77" spans="1:21" s="94" customFormat="1" ht="57.75" hidden="1" customHeight="1" x14ac:dyDescent="0.2">
      <c r="A77" s="92">
        <v>1340</v>
      </c>
      <c r="B77" s="68" t="s">
        <v>156</v>
      </c>
      <c r="C77" s="93">
        <v>7421</v>
      </c>
      <c r="D77" s="19">
        <f t="shared" si="2"/>
        <v>0</v>
      </c>
      <c r="E77" s="11">
        <f>E78+E79+E80</f>
        <v>0</v>
      </c>
      <c r="F77" s="71" t="s">
        <v>76</v>
      </c>
      <c r="R77" s="161"/>
    </row>
    <row r="78" spans="1:21" ht="95.25" hidden="1" customHeight="1" x14ac:dyDescent="0.2">
      <c r="A78" s="95" t="s">
        <v>81</v>
      </c>
      <c r="B78" s="96" t="s">
        <v>157</v>
      </c>
      <c r="C78" s="101"/>
      <c r="D78" s="19">
        <f t="shared" si="2"/>
        <v>0</v>
      </c>
      <c r="E78" s="19">
        <v>0</v>
      </c>
      <c r="F78" s="71" t="s">
        <v>76</v>
      </c>
    </row>
    <row r="79" spans="1:21" s="94" customFormat="1" ht="54.75" hidden="1" customHeight="1" x14ac:dyDescent="0.2">
      <c r="A79" s="95" t="s">
        <v>68</v>
      </c>
      <c r="B79" s="96" t="s">
        <v>158</v>
      </c>
      <c r="C79" s="79"/>
      <c r="D79" s="19">
        <f t="shared" si="2"/>
        <v>0</v>
      </c>
      <c r="E79" s="19">
        <v>0</v>
      </c>
      <c r="F79" s="71" t="s">
        <v>76</v>
      </c>
      <c r="R79" s="161"/>
    </row>
    <row r="80" spans="1:21" s="94" customFormat="1" ht="67.5" hidden="1" customHeight="1" x14ac:dyDescent="0.2">
      <c r="A80" s="73" t="s">
        <v>78</v>
      </c>
      <c r="B80" s="96" t="s">
        <v>159</v>
      </c>
      <c r="C80" s="79"/>
      <c r="D80" s="19">
        <f t="shared" si="2"/>
        <v>0</v>
      </c>
      <c r="E80" s="19">
        <v>0</v>
      </c>
      <c r="F80" s="71" t="s">
        <v>76</v>
      </c>
      <c r="R80" s="161"/>
    </row>
    <row r="81" spans="1:25" s="94" customFormat="1" ht="29.25" customHeight="1" x14ac:dyDescent="0.2">
      <c r="A81" s="92">
        <v>1350</v>
      </c>
      <c r="B81" s="68" t="s">
        <v>160</v>
      </c>
      <c r="C81" s="93">
        <v>7422</v>
      </c>
      <c r="D81" s="19">
        <f t="shared" si="2"/>
        <v>158126</v>
      </c>
      <c r="E81" s="11">
        <f>SUM(E82,E91)</f>
        <v>158126</v>
      </c>
      <c r="F81" s="71" t="s">
        <v>76</v>
      </c>
      <c r="R81" s="161"/>
    </row>
    <row r="82" spans="1:25" s="94" customFormat="1" ht="14.25" x14ac:dyDescent="0.2">
      <c r="A82" s="95" t="s">
        <v>42</v>
      </c>
      <c r="B82" s="96" t="s">
        <v>421</v>
      </c>
      <c r="C82" s="104"/>
      <c r="D82" s="19">
        <f t="shared" si="2"/>
        <v>88126</v>
      </c>
      <c r="E82" s="19">
        <f>SUM(E83:E90)</f>
        <v>88126</v>
      </c>
      <c r="F82" s="71" t="s">
        <v>76</v>
      </c>
      <c r="H82" s="31" t="s">
        <v>86</v>
      </c>
      <c r="I82" s="31" t="s">
        <v>83</v>
      </c>
      <c r="J82" s="105">
        <v>58</v>
      </c>
      <c r="R82" s="163"/>
      <c r="S82" s="78"/>
      <c r="T82" s="78"/>
      <c r="U82" s="78"/>
    </row>
    <row r="83" spans="1:25" s="94" customFormat="1" ht="27" x14ac:dyDescent="0.2">
      <c r="A83" s="95"/>
      <c r="B83" s="96" t="s">
        <v>426</v>
      </c>
      <c r="C83" s="104"/>
      <c r="D83" s="19">
        <f t="shared" ref="D83:D90" si="3">E83</f>
        <v>5508</v>
      </c>
      <c r="E83" s="19">
        <v>5508</v>
      </c>
      <c r="F83" s="71">
        <v>0</v>
      </c>
      <c r="H83" s="31"/>
      <c r="I83" s="31"/>
      <c r="J83" s="105"/>
      <c r="R83" s="163"/>
      <c r="S83" s="78"/>
      <c r="T83" s="78"/>
      <c r="U83" s="78"/>
    </row>
    <row r="84" spans="1:25" s="94" customFormat="1" ht="21" customHeight="1" x14ac:dyDescent="0.2">
      <c r="A84" s="95"/>
      <c r="B84" s="109" t="s">
        <v>440</v>
      </c>
      <c r="C84" s="104"/>
      <c r="D84" s="19">
        <f t="shared" si="3"/>
        <v>13398</v>
      </c>
      <c r="E84" s="19">
        <v>13398</v>
      </c>
      <c r="F84" s="71">
        <v>0</v>
      </c>
      <c r="H84" s="31"/>
      <c r="I84" s="31"/>
      <c r="J84" s="105"/>
      <c r="R84" s="163"/>
      <c r="S84" s="78"/>
      <c r="T84" s="78"/>
      <c r="U84" s="78"/>
    </row>
    <row r="85" spans="1:25" s="94" customFormat="1" ht="29.25" customHeight="1" x14ac:dyDescent="0.2">
      <c r="A85" s="95"/>
      <c r="B85" s="96" t="s">
        <v>437</v>
      </c>
      <c r="C85" s="104"/>
      <c r="D85" s="19">
        <f>E85</f>
        <v>10</v>
      </c>
      <c r="E85" s="19">
        <v>10</v>
      </c>
      <c r="F85" s="71"/>
      <c r="H85" s="31"/>
      <c r="I85" s="31"/>
      <c r="J85" s="105"/>
      <c r="R85" s="163"/>
      <c r="S85" s="78"/>
      <c r="T85" s="78"/>
      <c r="U85" s="78"/>
    </row>
    <row r="86" spans="1:25" s="94" customFormat="1" ht="14.25" x14ac:dyDescent="0.2">
      <c r="A86" s="95"/>
      <c r="B86" s="96" t="s">
        <v>422</v>
      </c>
      <c r="C86" s="104"/>
      <c r="D86" s="19">
        <f t="shared" si="3"/>
        <v>45150</v>
      </c>
      <c r="E86" s="19">
        <v>45150</v>
      </c>
      <c r="F86" s="71">
        <v>0</v>
      </c>
      <c r="H86" s="31"/>
      <c r="I86" s="31"/>
      <c r="J86" s="105"/>
      <c r="R86" s="163"/>
      <c r="S86" s="78"/>
      <c r="T86" s="78"/>
      <c r="U86" s="78"/>
    </row>
    <row r="87" spans="1:25" s="94" customFormat="1" ht="14.25" x14ac:dyDescent="0.2">
      <c r="A87" s="95"/>
      <c r="B87" s="96" t="s">
        <v>425</v>
      </c>
      <c r="C87" s="104"/>
      <c r="D87" s="19">
        <f t="shared" si="3"/>
        <v>22245</v>
      </c>
      <c r="E87" s="19">
        <v>22245</v>
      </c>
      <c r="F87" s="71">
        <v>0</v>
      </c>
      <c r="H87" s="31"/>
      <c r="I87" s="31"/>
      <c r="J87" s="105"/>
      <c r="R87" s="163"/>
      <c r="S87" s="78"/>
      <c r="T87" s="78"/>
      <c r="U87" s="78"/>
    </row>
    <row r="88" spans="1:25" s="94" customFormat="1" ht="14.25" x14ac:dyDescent="0.2">
      <c r="A88" s="95"/>
      <c r="B88" s="96" t="s">
        <v>423</v>
      </c>
      <c r="C88" s="104"/>
      <c r="D88" s="19">
        <f t="shared" si="3"/>
        <v>1200</v>
      </c>
      <c r="E88" s="19">
        <v>1200</v>
      </c>
      <c r="F88" s="71">
        <v>0</v>
      </c>
      <c r="H88" s="31"/>
      <c r="I88" s="31"/>
      <c r="J88" s="105"/>
      <c r="R88" s="163"/>
      <c r="S88" s="78"/>
      <c r="T88" s="78"/>
      <c r="U88" s="78"/>
    </row>
    <row r="89" spans="1:25" s="94" customFormat="1" ht="14.25" x14ac:dyDescent="0.2">
      <c r="A89" s="95"/>
      <c r="B89" s="96" t="s">
        <v>424</v>
      </c>
      <c r="C89" s="104"/>
      <c r="D89" s="19">
        <f t="shared" si="3"/>
        <v>190</v>
      </c>
      <c r="E89" s="19">
        <v>190</v>
      </c>
      <c r="F89" s="71">
        <v>0</v>
      </c>
      <c r="G89" s="71">
        <v>0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R89" s="163"/>
      <c r="S89" s="78"/>
      <c r="T89" s="78"/>
      <c r="U89" s="78"/>
    </row>
    <row r="90" spans="1:25" s="94" customFormat="1" ht="69" customHeight="1" x14ac:dyDescent="0.2">
      <c r="A90" s="95"/>
      <c r="B90" s="96" t="s">
        <v>431</v>
      </c>
      <c r="C90" s="104"/>
      <c r="D90" s="19">
        <f t="shared" si="3"/>
        <v>425</v>
      </c>
      <c r="E90" s="19">
        <v>425</v>
      </c>
      <c r="F90" s="71">
        <v>0</v>
      </c>
      <c r="H90" s="31"/>
      <c r="I90" s="31"/>
      <c r="J90" s="105"/>
      <c r="R90" s="163"/>
      <c r="S90" s="78"/>
      <c r="T90" s="78"/>
      <c r="U90" s="78"/>
    </row>
    <row r="91" spans="1:25" ht="39" customHeight="1" x14ac:dyDescent="0.2">
      <c r="A91" s="95" t="s">
        <v>43</v>
      </c>
      <c r="B91" s="96" t="s">
        <v>161</v>
      </c>
      <c r="C91" s="79"/>
      <c r="D91" s="19">
        <f t="shared" si="2"/>
        <v>70000</v>
      </c>
      <c r="E91" s="19">
        <v>70000</v>
      </c>
      <c r="F91" s="71" t="s">
        <v>76</v>
      </c>
      <c r="H91" s="31">
        <v>9540</v>
      </c>
      <c r="I91" s="31">
        <v>3960</v>
      </c>
      <c r="J91" s="28">
        <v>30</v>
      </c>
      <c r="R91" s="163"/>
      <c r="S91" s="78"/>
      <c r="T91" s="78"/>
      <c r="U91" s="78"/>
      <c r="W91" s="94"/>
      <c r="Y91" s="94"/>
    </row>
    <row r="92" spans="1:25" s="94" customFormat="1" ht="28.5" customHeight="1" x14ac:dyDescent="0.2">
      <c r="A92" s="92">
        <v>1360</v>
      </c>
      <c r="B92" s="68" t="s">
        <v>162</v>
      </c>
      <c r="C92" s="93">
        <v>7431</v>
      </c>
      <c r="D92" s="19">
        <f t="shared" si="2"/>
        <v>4000</v>
      </c>
      <c r="E92" s="11">
        <f>SUM(E93:E94)</f>
        <v>4000</v>
      </c>
      <c r="F92" s="71" t="s">
        <v>76</v>
      </c>
      <c r="G92" s="28"/>
      <c r="H92" s="28"/>
      <c r="R92" s="161"/>
    </row>
    <row r="93" spans="1:25" ht="54" customHeight="1" x14ac:dyDescent="0.2">
      <c r="A93" s="95" t="s">
        <v>44</v>
      </c>
      <c r="B93" s="96" t="s">
        <v>163</v>
      </c>
      <c r="C93" s="101"/>
      <c r="D93" s="19">
        <f>SUM(E93:F93)</f>
        <v>4000</v>
      </c>
      <c r="E93" s="19">
        <v>4000</v>
      </c>
      <c r="F93" s="71" t="s">
        <v>76</v>
      </c>
      <c r="R93" s="163"/>
      <c r="S93" s="78"/>
      <c r="T93" s="78"/>
      <c r="U93" s="78"/>
    </row>
    <row r="94" spans="1:25" s="94" customFormat="1" ht="40.5" hidden="1" x14ac:dyDescent="0.2">
      <c r="A94" s="95" t="s">
        <v>45</v>
      </c>
      <c r="B94" s="96" t="s">
        <v>164</v>
      </c>
      <c r="C94" s="101"/>
      <c r="D94" s="19">
        <f t="shared" si="2"/>
        <v>0</v>
      </c>
      <c r="E94" s="19">
        <v>0</v>
      </c>
      <c r="F94" s="71" t="s">
        <v>76</v>
      </c>
      <c r="R94" s="163"/>
      <c r="S94" s="78"/>
      <c r="T94" s="78"/>
      <c r="U94" s="78"/>
    </row>
    <row r="95" spans="1:25" s="94" customFormat="1" ht="28.5" hidden="1" customHeight="1" x14ac:dyDescent="0.2">
      <c r="A95" s="92">
        <v>1370</v>
      </c>
      <c r="B95" s="68" t="s">
        <v>165</v>
      </c>
      <c r="C95" s="93">
        <v>7441</v>
      </c>
      <c r="D95" s="19">
        <f t="shared" si="2"/>
        <v>0</v>
      </c>
      <c r="E95" s="19">
        <f>SUM(E96:E97)</f>
        <v>0</v>
      </c>
      <c r="F95" s="71" t="s">
        <v>76</v>
      </c>
      <c r="R95" s="161"/>
    </row>
    <row r="96" spans="1:25" s="94" customFormat="1" ht="108.75" hidden="1" customHeight="1" x14ac:dyDescent="0.2">
      <c r="A96" s="73" t="s">
        <v>46</v>
      </c>
      <c r="B96" s="96" t="s">
        <v>166</v>
      </c>
      <c r="C96" s="101"/>
      <c r="D96" s="19">
        <f t="shared" si="2"/>
        <v>0</v>
      </c>
      <c r="E96" s="19">
        <v>0</v>
      </c>
      <c r="F96" s="71" t="s">
        <v>76</v>
      </c>
      <c r="R96" s="161"/>
    </row>
    <row r="97" spans="1:18" s="94" customFormat="1" ht="109.5" hidden="1" customHeight="1" x14ac:dyDescent="0.2">
      <c r="A97" s="73" t="s">
        <v>77</v>
      </c>
      <c r="B97" s="96" t="s">
        <v>167</v>
      </c>
      <c r="C97" s="101"/>
      <c r="D97" s="19">
        <f t="shared" si="2"/>
        <v>0</v>
      </c>
      <c r="E97" s="19">
        <v>0</v>
      </c>
      <c r="F97" s="71" t="s">
        <v>76</v>
      </c>
      <c r="R97" s="161"/>
    </row>
    <row r="98" spans="1:18" s="94" customFormat="1" ht="27.75" hidden="1" customHeight="1" x14ac:dyDescent="0.2">
      <c r="A98" s="92">
        <v>1380</v>
      </c>
      <c r="B98" s="68" t="s">
        <v>168</v>
      </c>
      <c r="C98" s="93">
        <v>7442</v>
      </c>
      <c r="D98" s="19">
        <f t="shared" si="2"/>
        <v>0</v>
      </c>
      <c r="E98" s="71" t="s">
        <v>76</v>
      </c>
      <c r="F98" s="19">
        <f>SUM(F99:F100)</f>
        <v>0</v>
      </c>
      <c r="R98" s="161"/>
    </row>
    <row r="99" spans="1:18" ht="111" hidden="1" customHeight="1" x14ac:dyDescent="0.2">
      <c r="A99" s="95" t="s">
        <v>47</v>
      </c>
      <c r="B99" s="96" t="s">
        <v>169</v>
      </c>
      <c r="C99" s="101"/>
      <c r="D99" s="19">
        <f t="shared" si="2"/>
        <v>0</v>
      </c>
      <c r="E99" s="71" t="s">
        <v>76</v>
      </c>
      <c r="F99" s="19">
        <v>0</v>
      </c>
    </row>
    <row r="100" spans="1:18" s="94" customFormat="1" ht="123" hidden="1" customHeight="1" x14ac:dyDescent="0.2">
      <c r="A100" s="95" t="s">
        <v>48</v>
      </c>
      <c r="B100" s="96" t="s">
        <v>170</v>
      </c>
      <c r="C100" s="101"/>
      <c r="D100" s="19">
        <f>SUM(E100:F100)</f>
        <v>0</v>
      </c>
      <c r="E100" s="71" t="s">
        <v>76</v>
      </c>
      <c r="F100" s="19">
        <v>0</v>
      </c>
      <c r="R100" s="161"/>
    </row>
    <row r="101" spans="1:18" s="94" customFormat="1" ht="28.5" customHeight="1" x14ac:dyDescent="0.2">
      <c r="A101" s="95" t="s">
        <v>69</v>
      </c>
      <c r="B101" s="68" t="s">
        <v>171</v>
      </c>
      <c r="C101" s="93">
        <v>7451</v>
      </c>
      <c r="D101" s="19">
        <f>SUM(D102:D104)</f>
        <v>3100</v>
      </c>
      <c r="E101" s="11">
        <f>SUM(E104)</f>
        <v>3100</v>
      </c>
      <c r="F101" s="19">
        <f>SUM(F102:F104)</f>
        <v>0</v>
      </c>
      <c r="R101" s="161"/>
    </row>
    <row r="102" spans="1:18" ht="27" x14ac:dyDescent="0.2">
      <c r="A102" s="95" t="s">
        <v>70</v>
      </c>
      <c r="B102" s="96" t="s">
        <v>172</v>
      </c>
      <c r="C102" s="101"/>
      <c r="D102" s="19">
        <f>SUM(E102:F102)</f>
        <v>0</v>
      </c>
      <c r="E102" s="71" t="s">
        <v>76</v>
      </c>
      <c r="F102" s="19"/>
    </row>
    <row r="103" spans="1:18" ht="27" x14ac:dyDescent="0.2">
      <c r="A103" s="95" t="s">
        <v>71</v>
      </c>
      <c r="B103" s="96" t="s">
        <v>173</v>
      </c>
      <c r="C103" s="101"/>
      <c r="D103" s="19">
        <f>F103</f>
        <v>0</v>
      </c>
      <c r="E103" s="71" t="s">
        <v>76</v>
      </c>
      <c r="F103" s="19">
        <v>0</v>
      </c>
    </row>
    <row r="104" spans="1:18" ht="39.75" customHeight="1" x14ac:dyDescent="0.2">
      <c r="A104" s="95" t="s">
        <v>72</v>
      </c>
      <c r="B104" s="96" t="s">
        <v>174</v>
      </c>
      <c r="C104" s="101"/>
      <c r="D104" s="19">
        <f>SUM(E104:F104)</f>
        <v>3100</v>
      </c>
      <c r="E104" s="19">
        <v>3100</v>
      </c>
      <c r="F104" s="19">
        <v>0</v>
      </c>
      <c r="H104" s="31"/>
      <c r="I104" s="100"/>
    </row>
    <row r="105" spans="1:18" x14ac:dyDescent="0.2">
      <c r="C105" s="28"/>
      <c r="E105" s="28"/>
      <c r="F105" s="28"/>
    </row>
    <row r="106" spans="1:18" ht="17.25" x14ac:dyDescent="0.3">
      <c r="A106" s="175" t="s">
        <v>175</v>
      </c>
      <c r="B106" s="175"/>
      <c r="C106" s="175"/>
      <c r="D106" s="175"/>
      <c r="E106" s="175"/>
      <c r="F106" s="28"/>
    </row>
    <row r="107" spans="1:18" ht="39" customHeight="1" x14ac:dyDescent="0.25">
      <c r="A107" s="74"/>
      <c r="B107" s="178" t="s">
        <v>176</v>
      </c>
      <c r="C107" s="178"/>
      <c r="D107" s="178"/>
      <c r="E107" s="178"/>
      <c r="F107" s="28"/>
    </row>
    <row r="108" spans="1:18" ht="17.25" x14ac:dyDescent="0.3">
      <c r="A108" s="74"/>
      <c r="B108" s="60"/>
      <c r="C108" s="21"/>
      <c r="D108" s="170" t="s">
        <v>90</v>
      </c>
      <c r="E108" s="170"/>
      <c r="F108" s="28"/>
    </row>
    <row r="109" spans="1:18" ht="57" customHeight="1" x14ac:dyDescent="0.2">
      <c r="A109" s="106" t="s">
        <v>177</v>
      </c>
      <c r="B109" s="106" t="s">
        <v>92</v>
      </c>
      <c r="C109" s="17" t="s">
        <v>178</v>
      </c>
      <c r="D109" s="17" t="s">
        <v>179</v>
      </c>
      <c r="E109" s="17" t="s">
        <v>180</v>
      </c>
      <c r="F109" s="28"/>
    </row>
    <row r="110" spans="1:18" ht="21" customHeight="1" x14ac:dyDescent="0.2">
      <c r="A110" s="107"/>
      <c r="B110" s="108"/>
      <c r="C110" s="79">
        <v>1</v>
      </c>
      <c r="D110" s="79">
        <v>2</v>
      </c>
      <c r="E110" s="79">
        <v>3</v>
      </c>
      <c r="F110" s="28"/>
    </row>
    <row r="111" spans="1:18" ht="36.75" customHeight="1" x14ac:dyDescent="0.2">
      <c r="A111" s="79">
        <v>1</v>
      </c>
      <c r="B111" s="109" t="s">
        <v>98</v>
      </c>
      <c r="C111" s="71" t="s">
        <v>516</v>
      </c>
      <c r="D111" s="71">
        <v>42451.199999999997</v>
      </c>
      <c r="E111" s="71">
        <v>0</v>
      </c>
      <c r="F111" s="28"/>
    </row>
    <row r="112" spans="1:18" ht="30" customHeight="1" x14ac:dyDescent="0.2">
      <c r="A112" s="79">
        <v>2</v>
      </c>
      <c r="B112" s="109" t="s">
        <v>181</v>
      </c>
      <c r="C112" s="71">
        <v>19849.400000000001</v>
      </c>
      <c r="D112" s="71">
        <v>14462.4</v>
      </c>
      <c r="E112" s="71">
        <v>0</v>
      </c>
      <c r="F112" s="28"/>
    </row>
    <row r="113" spans="1:6" ht="30" customHeight="1" x14ac:dyDescent="0.2">
      <c r="A113" s="79">
        <v>3</v>
      </c>
      <c r="B113" s="109" t="s">
        <v>435</v>
      </c>
      <c r="C113" s="71">
        <v>57136.7</v>
      </c>
      <c r="D113" s="71">
        <v>41760</v>
      </c>
      <c r="E113" s="71">
        <v>137966.1</v>
      </c>
      <c r="F113" s="28"/>
    </row>
    <row r="114" spans="1:6" ht="20.25" customHeight="1" x14ac:dyDescent="0.2">
      <c r="A114" s="79">
        <v>4</v>
      </c>
      <c r="B114" s="109" t="s">
        <v>101</v>
      </c>
      <c r="C114" s="71">
        <v>75805.899999999994</v>
      </c>
      <c r="D114" s="71">
        <v>65538.3</v>
      </c>
      <c r="E114" s="71">
        <v>91707.4</v>
      </c>
      <c r="F114" s="28"/>
    </row>
    <row r="115" spans="1:6" ht="16.5" customHeight="1" x14ac:dyDescent="0.2">
      <c r="A115" s="79">
        <v>5</v>
      </c>
      <c r="B115" s="109" t="s">
        <v>182</v>
      </c>
      <c r="C115" s="53">
        <v>2097</v>
      </c>
      <c r="D115" s="53">
        <v>1372</v>
      </c>
      <c r="E115" s="79" t="s">
        <v>76</v>
      </c>
      <c r="F115" s="28"/>
    </row>
    <row r="116" spans="1:6" ht="18.75" customHeight="1" x14ac:dyDescent="0.2">
      <c r="A116" s="79">
        <v>6</v>
      </c>
      <c r="B116" s="109" t="s">
        <v>183</v>
      </c>
      <c r="C116" s="53">
        <v>2019</v>
      </c>
      <c r="D116" s="53">
        <v>1260</v>
      </c>
      <c r="E116" s="79" t="s">
        <v>76</v>
      </c>
      <c r="F116" s="28" t="s">
        <v>439</v>
      </c>
    </row>
    <row r="117" spans="1:6" x14ac:dyDescent="0.2">
      <c r="C117" s="28"/>
      <c r="E117" s="28"/>
      <c r="F117" s="28"/>
    </row>
    <row r="118" spans="1:6" x14ac:dyDescent="0.2">
      <c r="C118" s="28"/>
      <c r="E118" s="28"/>
      <c r="F118" s="28"/>
    </row>
    <row r="119" spans="1:6" x14ac:dyDescent="0.2">
      <c r="C119" s="28"/>
      <c r="E119" s="28"/>
      <c r="F119" s="28"/>
    </row>
    <row r="120" spans="1:6" x14ac:dyDescent="0.2">
      <c r="C120" s="28"/>
      <c r="E120" s="28"/>
      <c r="F120" s="28"/>
    </row>
    <row r="121" spans="1:6" x14ac:dyDescent="0.2">
      <c r="C121" s="28"/>
      <c r="E121" s="28"/>
      <c r="F121" s="28"/>
    </row>
    <row r="122" spans="1:6" x14ac:dyDescent="0.2">
      <c r="C122" s="28"/>
      <c r="E122" s="28"/>
      <c r="F122" s="28"/>
    </row>
    <row r="123" spans="1:6" x14ac:dyDescent="0.2">
      <c r="C123" s="28"/>
      <c r="E123" s="28"/>
      <c r="F123" s="28"/>
    </row>
    <row r="124" spans="1:6" x14ac:dyDescent="0.2">
      <c r="C124" s="28"/>
      <c r="E124" s="28"/>
      <c r="F124" s="28"/>
    </row>
    <row r="125" spans="1:6" x14ac:dyDescent="0.2">
      <c r="C125" s="28"/>
      <c r="E125" s="28"/>
      <c r="F125" s="28"/>
    </row>
    <row r="126" spans="1:6" x14ac:dyDescent="0.2">
      <c r="C126" s="28"/>
      <c r="E126" s="28"/>
      <c r="F126" s="28"/>
    </row>
    <row r="127" spans="1:6" x14ac:dyDescent="0.2">
      <c r="C127" s="28"/>
      <c r="E127" s="28"/>
      <c r="F127" s="28"/>
    </row>
    <row r="128" spans="1:6" x14ac:dyDescent="0.2">
      <c r="C128" s="28"/>
      <c r="E128" s="28"/>
      <c r="F128" s="28"/>
    </row>
    <row r="129" spans="3:6" x14ac:dyDescent="0.2">
      <c r="C129" s="28"/>
      <c r="E129" s="28"/>
      <c r="F129" s="28"/>
    </row>
    <row r="130" spans="3:6" x14ac:dyDescent="0.2">
      <c r="C130" s="28"/>
      <c r="E130" s="28"/>
      <c r="F130" s="28"/>
    </row>
    <row r="131" spans="3:6" x14ac:dyDescent="0.2">
      <c r="C131" s="28"/>
      <c r="E131" s="28"/>
      <c r="F131" s="28"/>
    </row>
    <row r="132" spans="3:6" x14ac:dyDescent="0.2">
      <c r="C132" s="28"/>
      <c r="E132" s="28"/>
      <c r="F132" s="28"/>
    </row>
    <row r="133" spans="3:6" x14ac:dyDescent="0.2">
      <c r="C133" s="28"/>
      <c r="E133" s="28"/>
      <c r="F133" s="28"/>
    </row>
    <row r="134" spans="3:6" x14ac:dyDescent="0.2">
      <c r="C134" s="28"/>
      <c r="E134" s="28"/>
      <c r="F134" s="28"/>
    </row>
    <row r="135" spans="3:6" x14ac:dyDescent="0.2">
      <c r="C135" s="28"/>
      <c r="E135" s="28"/>
      <c r="F135" s="28"/>
    </row>
    <row r="136" spans="3:6" x14ac:dyDescent="0.2">
      <c r="C136" s="28"/>
      <c r="E136" s="28"/>
      <c r="F136" s="28"/>
    </row>
    <row r="137" spans="3:6" x14ac:dyDescent="0.2">
      <c r="C137" s="28"/>
      <c r="E137" s="28"/>
      <c r="F137" s="28"/>
    </row>
    <row r="138" spans="3:6" x14ac:dyDescent="0.2">
      <c r="C138" s="28"/>
      <c r="E138" s="28"/>
      <c r="F138" s="28"/>
    </row>
    <row r="139" spans="3:6" x14ac:dyDescent="0.2">
      <c r="C139" s="28"/>
      <c r="E139" s="28"/>
      <c r="F139" s="28"/>
    </row>
    <row r="140" spans="3:6" x14ac:dyDescent="0.2">
      <c r="C140" s="28"/>
      <c r="E140" s="28"/>
      <c r="F140" s="28"/>
    </row>
    <row r="141" spans="3:6" x14ac:dyDescent="0.2">
      <c r="C141" s="28"/>
      <c r="E141" s="28"/>
      <c r="F141" s="28"/>
    </row>
    <row r="142" spans="3:6" x14ac:dyDescent="0.2">
      <c r="C142" s="28"/>
      <c r="E142" s="28"/>
      <c r="F142" s="28"/>
    </row>
    <row r="143" spans="3:6" x14ac:dyDescent="0.2">
      <c r="C143" s="28"/>
      <c r="E143" s="28"/>
      <c r="F143" s="28"/>
    </row>
    <row r="144" spans="3:6" x14ac:dyDescent="0.2">
      <c r="C144" s="28"/>
      <c r="E144" s="28"/>
      <c r="F144" s="28"/>
    </row>
    <row r="145" spans="3:6" x14ac:dyDescent="0.2">
      <c r="C145" s="28"/>
      <c r="E145" s="28"/>
      <c r="F145" s="28"/>
    </row>
    <row r="146" spans="3:6" x14ac:dyDescent="0.2">
      <c r="C146" s="28"/>
      <c r="E146" s="28"/>
      <c r="F146" s="28"/>
    </row>
    <row r="147" spans="3:6" x14ac:dyDescent="0.2">
      <c r="C147" s="28"/>
      <c r="E147" s="28"/>
      <c r="F147" s="28"/>
    </row>
    <row r="148" spans="3:6" x14ac:dyDescent="0.2">
      <c r="C148" s="28"/>
      <c r="E148" s="28"/>
      <c r="F148" s="28"/>
    </row>
    <row r="149" spans="3:6" x14ac:dyDescent="0.2">
      <c r="C149" s="28"/>
      <c r="E149" s="28"/>
      <c r="F149" s="28"/>
    </row>
    <row r="150" spans="3:6" x14ac:dyDescent="0.2">
      <c r="C150" s="28"/>
      <c r="E150" s="28"/>
      <c r="F150" s="28"/>
    </row>
    <row r="151" spans="3:6" x14ac:dyDescent="0.2">
      <c r="C151" s="28"/>
      <c r="E151" s="28"/>
      <c r="F151" s="28"/>
    </row>
    <row r="152" spans="3:6" x14ac:dyDescent="0.2">
      <c r="C152" s="28"/>
      <c r="E152" s="28"/>
      <c r="F152" s="28"/>
    </row>
    <row r="153" spans="3:6" x14ac:dyDescent="0.2">
      <c r="C153" s="28"/>
      <c r="E153" s="28"/>
      <c r="F153" s="28"/>
    </row>
    <row r="154" spans="3:6" x14ac:dyDescent="0.2">
      <c r="C154" s="28"/>
      <c r="E154" s="28"/>
      <c r="F154" s="28"/>
    </row>
    <row r="155" spans="3:6" x14ac:dyDescent="0.2">
      <c r="C155" s="28"/>
      <c r="E155" s="28"/>
      <c r="F155" s="28"/>
    </row>
    <row r="156" spans="3:6" x14ac:dyDescent="0.2">
      <c r="C156" s="28"/>
      <c r="E156" s="28"/>
      <c r="F156" s="28"/>
    </row>
    <row r="157" spans="3:6" x14ac:dyDescent="0.2">
      <c r="C157" s="28"/>
      <c r="E157" s="28"/>
      <c r="F157" s="28"/>
    </row>
    <row r="158" spans="3:6" x14ac:dyDescent="0.2">
      <c r="C158" s="28"/>
      <c r="E158" s="28"/>
      <c r="F158" s="28"/>
    </row>
    <row r="159" spans="3:6" x14ac:dyDescent="0.2">
      <c r="C159" s="28"/>
      <c r="E159" s="28"/>
      <c r="F159" s="28"/>
    </row>
    <row r="160" spans="3:6" x14ac:dyDescent="0.2">
      <c r="C160" s="28"/>
      <c r="E160" s="28"/>
      <c r="F160" s="28"/>
    </row>
    <row r="161" spans="3:6" x14ac:dyDescent="0.2">
      <c r="C161" s="28"/>
      <c r="E161" s="28"/>
      <c r="F161" s="28"/>
    </row>
    <row r="162" spans="3:6" x14ac:dyDescent="0.2">
      <c r="C162" s="28"/>
      <c r="E162" s="28"/>
      <c r="F162" s="28"/>
    </row>
    <row r="163" spans="3:6" x14ac:dyDescent="0.2">
      <c r="C163" s="28"/>
      <c r="E163" s="28"/>
      <c r="F163" s="28"/>
    </row>
    <row r="164" spans="3:6" x14ac:dyDescent="0.2">
      <c r="C164" s="28"/>
      <c r="E164" s="28"/>
      <c r="F164" s="28"/>
    </row>
    <row r="165" spans="3:6" x14ac:dyDescent="0.2">
      <c r="C165" s="28"/>
      <c r="E165" s="28"/>
      <c r="F165" s="28"/>
    </row>
    <row r="166" spans="3:6" x14ac:dyDescent="0.2">
      <c r="C166" s="28"/>
      <c r="E166" s="28"/>
      <c r="F166" s="28"/>
    </row>
    <row r="167" spans="3:6" x14ac:dyDescent="0.2">
      <c r="C167" s="28"/>
      <c r="E167" s="28"/>
      <c r="F167" s="28"/>
    </row>
    <row r="168" spans="3:6" x14ac:dyDescent="0.2">
      <c r="C168" s="28"/>
      <c r="E168" s="28"/>
      <c r="F168" s="28"/>
    </row>
    <row r="169" spans="3:6" x14ac:dyDescent="0.2">
      <c r="C169" s="28"/>
      <c r="E169" s="28"/>
      <c r="F169" s="28"/>
    </row>
    <row r="170" spans="3:6" x14ac:dyDescent="0.2">
      <c r="C170" s="28"/>
      <c r="E170" s="28"/>
      <c r="F170" s="28"/>
    </row>
    <row r="171" spans="3:6" x14ac:dyDescent="0.2">
      <c r="C171" s="28"/>
      <c r="E171" s="28"/>
      <c r="F171" s="28"/>
    </row>
    <row r="172" spans="3:6" x14ac:dyDescent="0.2">
      <c r="C172" s="28"/>
      <c r="E172" s="28"/>
      <c r="F172" s="28"/>
    </row>
    <row r="173" spans="3:6" x14ac:dyDescent="0.2">
      <c r="C173" s="28"/>
      <c r="E173" s="28"/>
      <c r="F173" s="28"/>
    </row>
    <row r="174" spans="3:6" x14ac:dyDescent="0.2">
      <c r="C174" s="28"/>
      <c r="E174" s="28"/>
      <c r="F174" s="28"/>
    </row>
    <row r="175" spans="3:6" x14ac:dyDescent="0.2">
      <c r="C175" s="28"/>
      <c r="E175" s="28"/>
      <c r="F175" s="28"/>
    </row>
    <row r="176" spans="3:6" x14ac:dyDescent="0.2">
      <c r="C176" s="28"/>
      <c r="E176" s="28"/>
      <c r="F176" s="28"/>
    </row>
    <row r="177" spans="3:6" x14ac:dyDescent="0.2">
      <c r="C177" s="28"/>
      <c r="E177" s="28"/>
      <c r="F177" s="28"/>
    </row>
    <row r="178" spans="3:6" x14ac:dyDescent="0.2">
      <c r="C178" s="28"/>
      <c r="E178" s="28"/>
      <c r="F178" s="28"/>
    </row>
  </sheetData>
  <mergeCells count="13">
    <mergeCell ref="I1:K1"/>
    <mergeCell ref="C1:F1"/>
    <mergeCell ref="A106:E106"/>
    <mergeCell ref="C2:F2"/>
    <mergeCell ref="I2:K2"/>
    <mergeCell ref="D108:E108"/>
    <mergeCell ref="C6:C7"/>
    <mergeCell ref="A6:A7"/>
    <mergeCell ref="E6:F6"/>
    <mergeCell ref="A4:F4"/>
    <mergeCell ref="D6:D7"/>
    <mergeCell ref="B6:B7"/>
    <mergeCell ref="B107:E107"/>
  </mergeCells>
  <phoneticPr fontId="1" type="noConversion"/>
  <pageMargins left="0.66929133858267698" right="0" top="0.143700787" bottom="0.222440945" header="0" footer="0"/>
  <pageSetup paperSize="9" orientation="portrait" useFirstPageNumber="1" r:id="rId1"/>
  <headerFooter alignWithMargins="0">
    <oddFooter>&amp;C&amp;P&amp;R&amp;[Բյուջե 2024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54"/>
  <sheetViews>
    <sheetView showGridLines="0" tabSelected="1" topLeftCell="A215" zoomScaleNormal="100" workbookViewId="0">
      <selection activeCell="I226" sqref="I226"/>
    </sheetView>
  </sheetViews>
  <sheetFormatPr defaultRowHeight="17.25" x14ac:dyDescent="0.3"/>
  <cols>
    <col min="1" max="1" width="5.140625" style="74" customWidth="1"/>
    <col min="2" max="2" width="5.85546875" style="64" customWidth="1"/>
    <col min="3" max="3" width="5.5703125" style="65" customWidth="1"/>
    <col min="4" max="4" width="5.5703125" style="66" customWidth="1"/>
    <col min="5" max="5" width="41.28515625" style="60" customWidth="1"/>
    <col min="6" max="6" width="11.7109375" style="21" customWidth="1"/>
    <col min="7" max="7" width="11.140625" style="21" customWidth="1"/>
    <col min="8" max="8" width="12.5703125" style="21" customWidth="1"/>
    <col min="9" max="9" width="9.140625" style="1"/>
    <col min="10" max="10" width="9.140625" style="2"/>
    <col min="11" max="11" width="10.5703125" style="21" bestFit="1" customWidth="1"/>
    <col min="12" max="12" width="10.7109375" style="21" bestFit="1" customWidth="1"/>
    <col min="13" max="16384" width="9.140625" style="21"/>
  </cols>
  <sheetData>
    <row r="1" spans="1:13" ht="16.5" customHeight="1" x14ac:dyDescent="0.35">
      <c r="A1" s="114"/>
      <c r="B1" s="114"/>
      <c r="C1" s="114"/>
      <c r="D1" s="114"/>
      <c r="E1" s="21"/>
      <c r="F1" s="114"/>
      <c r="G1" s="114"/>
      <c r="H1" s="114"/>
    </row>
    <row r="2" spans="1:13" ht="62.25" customHeight="1" x14ac:dyDescent="0.3">
      <c r="F2" s="176"/>
      <c r="G2" s="179"/>
      <c r="H2" s="179"/>
    </row>
    <row r="3" spans="1:13" ht="64.5" customHeight="1" x14ac:dyDescent="0.3">
      <c r="F3" s="180" t="s">
        <v>523</v>
      </c>
      <c r="G3" s="181"/>
      <c r="H3" s="181"/>
    </row>
    <row r="4" spans="1:13" ht="31.5" customHeight="1" x14ac:dyDescent="0.35">
      <c r="A4" s="114"/>
      <c r="B4" s="114"/>
      <c r="C4" s="114"/>
      <c r="D4" s="114"/>
      <c r="E4" s="115" t="s">
        <v>436</v>
      </c>
      <c r="F4" s="114"/>
      <c r="G4" s="114"/>
      <c r="H4" s="114"/>
    </row>
    <row r="5" spans="1:13" ht="31.5" customHeight="1" x14ac:dyDescent="0.3">
      <c r="A5" s="190" t="s">
        <v>186</v>
      </c>
      <c r="B5" s="190"/>
      <c r="C5" s="190"/>
      <c r="D5" s="190"/>
      <c r="E5" s="190"/>
      <c r="F5" s="190"/>
      <c r="G5" s="190"/>
      <c r="H5" s="190"/>
    </row>
    <row r="6" spans="1:13" x14ac:dyDescent="0.3">
      <c r="A6" s="75" t="s">
        <v>187</v>
      </c>
      <c r="B6" s="22"/>
      <c r="C6" s="23"/>
      <c r="D6" s="23"/>
      <c r="E6" s="24"/>
      <c r="F6" s="1"/>
    </row>
    <row r="7" spans="1:13" ht="18" customHeight="1" x14ac:dyDescent="0.3">
      <c r="B7" s="25"/>
      <c r="C7" s="26"/>
      <c r="D7" s="26"/>
      <c r="E7" s="27"/>
      <c r="G7" s="28" t="s">
        <v>185</v>
      </c>
      <c r="H7" s="28"/>
      <c r="I7" s="28"/>
    </row>
    <row r="8" spans="1:13" s="30" customFormat="1" ht="15.75" customHeight="1" x14ac:dyDescent="0.2">
      <c r="A8" s="184" t="s">
        <v>188</v>
      </c>
      <c r="B8" s="188" t="s">
        <v>189</v>
      </c>
      <c r="C8" s="182" t="s">
        <v>190</v>
      </c>
      <c r="D8" s="182" t="s">
        <v>191</v>
      </c>
      <c r="E8" s="185" t="s">
        <v>192</v>
      </c>
      <c r="F8" s="186" t="s">
        <v>196</v>
      </c>
      <c r="G8" s="76" t="s">
        <v>193</v>
      </c>
      <c r="H8" s="77"/>
      <c r="I8" s="28"/>
      <c r="J8" s="78"/>
    </row>
    <row r="9" spans="1:13" s="33" customFormat="1" ht="36" customHeight="1" x14ac:dyDescent="0.2">
      <c r="A9" s="184"/>
      <c r="B9" s="189"/>
      <c r="C9" s="183"/>
      <c r="D9" s="183"/>
      <c r="E9" s="185"/>
      <c r="F9" s="187"/>
      <c r="G9" s="9" t="s">
        <v>194</v>
      </c>
      <c r="H9" s="9" t="s">
        <v>195</v>
      </c>
      <c r="I9" s="32"/>
      <c r="J9" s="80"/>
      <c r="L9" s="34"/>
    </row>
    <row r="10" spans="1:13" s="36" customFormat="1" x14ac:dyDescent="0.2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H10" s="35">
        <v>8</v>
      </c>
      <c r="I10" s="110"/>
      <c r="J10" s="81"/>
      <c r="L10" s="34"/>
    </row>
    <row r="11" spans="1:13" s="42" customFormat="1" ht="72" customHeight="1" x14ac:dyDescent="0.2">
      <c r="A11" s="17">
        <v>2000</v>
      </c>
      <c r="B11" s="37" t="s">
        <v>75</v>
      </c>
      <c r="C11" s="38" t="s">
        <v>76</v>
      </c>
      <c r="D11" s="39" t="s">
        <v>76</v>
      </c>
      <c r="E11" s="40" t="s">
        <v>416</v>
      </c>
      <c r="F11" s="11">
        <f>G11+H11</f>
        <v>2205552.0270000002</v>
      </c>
      <c r="G11" s="11">
        <f>SUM(G12,G38,G49,G67,G110,G123,G136,G158,G181,G203,G224)</f>
        <v>750644.98700000008</v>
      </c>
      <c r="H11" s="11">
        <f>H12+H67+H110+H123+H136+H158+H181+H224</f>
        <v>1454907.04</v>
      </c>
      <c r="I11" s="41"/>
      <c r="J11" s="80"/>
      <c r="K11" s="43"/>
    </row>
    <row r="12" spans="1:13" s="45" customFormat="1" ht="71.25" customHeight="1" x14ac:dyDescent="0.2">
      <c r="A12" s="17">
        <v>2100</v>
      </c>
      <c r="B12" s="35" t="s">
        <v>57</v>
      </c>
      <c r="C12" s="35" t="s">
        <v>52</v>
      </c>
      <c r="D12" s="35" t="s">
        <v>52</v>
      </c>
      <c r="E12" s="67" t="s">
        <v>197</v>
      </c>
      <c r="F12" s="11">
        <f t="shared" ref="F12:F55" si="0">SUM(G12:H12)</f>
        <v>258866.48699999999</v>
      </c>
      <c r="G12" s="11">
        <f>SUM(G13+G17+G20+G24+G26+G28+G30+G32)</f>
        <v>193266.48699999999</v>
      </c>
      <c r="H12" s="11">
        <f>H13</f>
        <v>65600</v>
      </c>
      <c r="I12" s="44"/>
      <c r="J12" s="51"/>
    </row>
    <row r="13" spans="1:13" s="47" customFormat="1" ht="56.25" customHeight="1" x14ac:dyDescent="0.3">
      <c r="A13" s="17">
        <v>2110</v>
      </c>
      <c r="B13" s="35" t="s">
        <v>57</v>
      </c>
      <c r="C13" s="35" t="s">
        <v>53</v>
      </c>
      <c r="D13" s="35" t="s">
        <v>52</v>
      </c>
      <c r="E13" s="46" t="s">
        <v>198</v>
      </c>
      <c r="F13" s="11">
        <f t="shared" si="0"/>
        <v>244122.48699999999</v>
      </c>
      <c r="G13" s="11">
        <f>G14+G15</f>
        <v>178522.48699999999</v>
      </c>
      <c r="H13" s="11">
        <f>SUM(H14:H16)</f>
        <v>65600</v>
      </c>
      <c r="I13" s="72"/>
      <c r="J13" s="56"/>
    </row>
    <row r="14" spans="1:13" ht="25.5" customHeight="1" x14ac:dyDescent="0.3">
      <c r="A14" s="17">
        <v>2111</v>
      </c>
      <c r="B14" s="82" t="s">
        <v>57</v>
      </c>
      <c r="C14" s="82" t="s">
        <v>53</v>
      </c>
      <c r="D14" s="82" t="s">
        <v>53</v>
      </c>
      <c r="E14" s="48" t="s">
        <v>199</v>
      </c>
      <c r="F14" s="11">
        <f t="shared" si="0"/>
        <v>244122.48699999999</v>
      </c>
      <c r="G14" s="11">
        <v>178522.48699999999</v>
      </c>
      <c r="H14" s="11">
        <v>65600</v>
      </c>
      <c r="J14" s="52"/>
      <c r="K14" s="2"/>
      <c r="M14" s="2"/>
    </row>
    <row r="15" spans="1:13" ht="25.5" hidden="1" customHeight="1" x14ac:dyDescent="0.3">
      <c r="A15" s="17">
        <v>2112</v>
      </c>
      <c r="B15" s="82" t="s">
        <v>57</v>
      </c>
      <c r="C15" s="82" t="s">
        <v>53</v>
      </c>
      <c r="D15" s="82" t="s">
        <v>54</v>
      </c>
      <c r="E15" s="48" t="s">
        <v>200</v>
      </c>
      <c r="F15" s="11">
        <f t="shared" si="0"/>
        <v>0</v>
      </c>
      <c r="G15" s="11">
        <v>0</v>
      </c>
      <c r="H15" s="11">
        <v>0</v>
      </c>
      <c r="M15" s="2"/>
    </row>
    <row r="16" spans="1:13" ht="13.5" hidden="1" customHeight="1" x14ac:dyDescent="0.3">
      <c r="A16" s="17">
        <v>2113</v>
      </c>
      <c r="B16" s="82" t="s">
        <v>57</v>
      </c>
      <c r="C16" s="82" t="s">
        <v>53</v>
      </c>
      <c r="D16" s="82" t="s">
        <v>49</v>
      </c>
      <c r="E16" s="48" t="s">
        <v>201</v>
      </c>
      <c r="F16" s="11">
        <f t="shared" si="0"/>
        <v>0</v>
      </c>
      <c r="G16" s="11">
        <v>0</v>
      </c>
      <c r="H16" s="11">
        <v>0</v>
      </c>
    </row>
    <row r="17" spans="1:10" ht="15" hidden="1" customHeight="1" x14ac:dyDescent="0.3">
      <c r="A17" s="17">
        <v>2120</v>
      </c>
      <c r="B17" s="35" t="s">
        <v>57</v>
      </c>
      <c r="C17" s="35" t="s">
        <v>54</v>
      </c>
      <c r="D17" s="35" t="s">
        <v>52</v>
      </c>
      <c r="E17" s="46" t="s">
        <v>202</v>
      </c>
      <c r="F17" s="11">
        <f t="shared" si="0"/>
        <v>0</v>
      </c>
      <c r="G17" s="11">
        <f>SUM(G18:G19)</f>
        <v>0</v>
      </c>
      <c r="H17" s="11">
        <f>SUM(H18:H19)</f>
        <v>0</v>
      </c>
    </row>
    <row r="18" spans="1:10" ht="19.5" hidden="1" customHeight="1" x14ac:dyDescent="0.3">
      <c r="A18" s="17">
        <v>2121</v>
      </c>
      <c r="B18" s="82" t="s">
        <v>57</v>
      </c>
      <c r="C18" s="82" t="s">
        <v>54</v>
      </c>
      <c r="D18" s="82" t="s">
        <v>53</v>
      </c>
      <c r="E18" s="83" t="s">
        <v>203</v>
      </c>
      <c r="F18" s="11">
        <f t="shared" si="0"/>
        <v>0</v>
      </c>
      <c r="G18" s="11">
        <v>0</v>
      </c>
      <c r="H18" s="11">
        <v>0</v>
      </c>
    </row>
    <row r="19" spans="1:10" ht="27" hidden="1" customHeight="1" x14ac:dyDescent="0.3">
      <c r="A19" s="17">
        <v>2122</v>
      </c>
      <c r="B19" s="82" t="s">
        <v>57</v>
      </c>
      <c r="C19" s="82" t="s">
        <v>54</v>
      </c>
      <c r="D19" s="82" t="s">
        <v>54</v>
      </c>
      <c r="E19" s="48" t="s">
        <v>204</v>
      </c>
      <c r="F19" s="11">
        <f t="shared" si="0"/>
        <v>0</v>
      </c>
      <c r="G19" s="11">
        <v>0</v>
      </c>
      <c r="H19" s="11">
        <v>0</v>
      </c>
    </row>
    <row r="20" spans="1:10" ht="16.5" customHeight="1" x14ac:dyDescent="0.3">
      <c r="A20" s="17">
        <v>2130</v>
      </c>
      <c r="B20" s="35" t="s">
        <v>57</v>
      </c>
      <c r="C20" s="35" t="s">
        <v>49</v>
      </c>
      <c r="D20" s="35" t="s">
        <v>52</v>
      </c>
      <c r="E20" s="46" t="s">
        <v>205</v>
      </c>
      <c r="F20" s="11">
        <f t="shared" si="0"/>
        <v>6344</v>
      </c>
      <c r="G20" s="11">
        <f>SUM(G21:G23)</f>
        <v>6344</v>
      </c>
      <c r="H20" s="11">
        <f>SUM(H21:H23)</f>
        <v>0</v>
      </c>
    </row>
    <row r="21" spans="1:10" ht="26.25" customHeight="1" x14ac:dyDescent="0.3">
      <c r="A21" s="17">
        <v>2131</v>
      </c>
      <c r="B21" s="82" t="s">
        <v>57</v>
      </c>
      <c r="C21" s="82" t="s">
        <v>49</v>
      </c>
      <c r="D21" s="82" t="s">
        <v>53</v>
      </c>
      <c r="E21" s="48" t="s">
        <v>206</v>
      </c>
      <c r="F21" s="11">
        <f t="shared" si="0"/>
        <v>0</v>
      </c>
      <c r="G21" s="11">
        <v>0</v>
      </c>
      <c r="H21" s="11">
        <v>0</v>
      </c>
    </row>
    <row r="22" spans="1:10" ht="25.5" customHeight="1" x14ac:dyDescent="0.3">
      <c r="A22" s="17">
        <v>2132</v>
      </c>
      <c r="B22" s="82" t="s">
        <v>57</v>
      </c>
      <c r="C22" s="82">
        <v>3</v>
      </c>
      <c r="D22" s="82">
        <v>2</v>
      </c>
      <c r="E22" s="48" t="s">
        <v>207</v>
      </c>
      <c r="F22" s="11">
        <f t="shared" si="0"/>
        <v>0</v>
      </c>
      <c r="G22" s="11">
        <v>0</v>
      </c>
      <c r="H22" s="11">
        <v>0</v>
      </c>
    </row>
    <row r="23" spans="1:10" ht="14.25" customHeight="1" x14ac:dyDescent="0.3">
      <c r="A23" s="17">
        <v>2133</v>
      </c>
      <c r="B23" s="82" t="s">
        <v>57</v>
      </c>
      <c r="C23" s="82">
        <v>3</v>
      </c>
      <c r="D23" s="82">
        <v>3</v>
      </c>
      <c r="E23" s="48" t="s">
        <v>208</v>
      </c>
      <c r="F23" s="11">
        <f t="shared" si="0"/>
        <v>6344</v>
      </c>
      <c r="G23" s="11">
        <v>6344</v>
      </c>
      <c r="H23" s="11">
        <v>0</v>
      </c>
    </row>
    <row r="24" spans="1:10" ht="27" hidden="1" x14ac:dyDescent="0.3">
      <c r="A24" s="17">
        <v>2140</v>
      </c>
      <c r="B24" s="35" t="s">
        <v>57</v>
      </c>
      <c r="C24" s="35">
        <v>4</v>
      </c>
      <c r="D24" s="35">
        <v>0</v>
      </c>
      <c r="E24" s="46" t="s">
        <v>209</v>
      </c>
      <c r="F24" s="11">
        <f t="shared" si="0"/>
        <v>0</v>
      </c>
      <c r="G24" s="11">
        <f>SUM(G25)</f>
        <v>0</v>
      </c>
      <c r="H24" s="11">
        <f>SUM(H25)</f>
        <v>0</v>
      </c>
    </row>
    <row r="25" spans="1:10" ht="15" hidden="1" customHeight="1" x14ac:dyDescent="0.3">
      <c r="A25" s="17">
        <v>2141</v>
      </c>
      <c r="B25" s="82" t="s">
        <v>57</v>
      </c>
      <c r="C25" s="82">
        <v>4</v>
      </c>
      <c r="D25" s="82">
        <v>1</v>
      </c>
      <c r="E25" s="48" t="s">
        <v>210</v>
      </c>
      <c r="F25" s="11">
        <f t="shared" si="0"/>
        <v>0</v>
      </c>
      <c r="G25" s="11"/>
      <c r="H25" s="11"/>
    </row>
    <row r="26" spans="1:10" ht="40.5" hidden="1" customHeight="1" x14ac:dyDescent="0.3">
      <c r="A26" s="17">
        <v>2150</v>
      </c>
      <c r="B26" s="35" t="s">
        <v>57</v>
      </c>
      <c r="C26" s="35">
        <v>5</v>
      </c>
      <c r="D26" s="35">
        <v>0</v>
      </c>
      <c r="E26" s="46" t="s">
        <v>211</v>
      </c>
      <c r="F26" s="11">
        <f t="shared" si="0"/>
        <v>0</v>
      </c>
      <c r="G26" s="11">
        <f>SUM(G27)</f>
        <v>0</v>
      </c>
      <c r="H26" s="11">
        <f>SUM(H27)</f>
        <v>0</v>
      </c>
    </row>
    <row r="27" spans="1:10" ht="40.5" hidden="1" customHeight="1" x14ac:dyDescent="0.3">
      <c r="A27" s="17">
        <v>2151</v>
      </c>
      <c r="B27" s="82" t="s">
        <v>57</v>
      </c>
      <c r="C27" s="82">
        <v>5</v>
      </c>
      <c r="D27" s="82">
        <v>1</v>
      </c>
      <c r="E27" s="48" t="s">
        <v>212</v>
      </c>
      <c r="F27" s="11">
        <f t="shared" si="0"/>
        <v>0</v>
      </c>
      <c r="G27" s="11"/>
      <c r="H27" s="11">
        <v>0</v>
      </c>
      <c r="J27" s="52"/>
    </row>
    <row r="28" spans="1:10" ht="30" customHeight="1" x14ac:dyDescent="0.3">
      <c r="A28" s="17">
        <v>2160</v>
      </c>
      <c r="B28" s="35" t="s">
        <v>57</v>
      </c>
      <c r="C28" s="35">
        <v>6</v>
      </c>
      <c r="D28" s="35">
        <v>0</v>
      </c>
      <c r="E28" s="46" t="s">
        <v>213</v>
      </c>
      <c r="F28" s="84">
        <f t="shared" si="0"/>
        <v>8400</v>
      </c>
      <c r="G28" s="84">
        <f>SUM(G29)</f>
        <v>8400</v>
      </c>
      <c r="H28" s="11">
        <f>SUM(H29)</f>
        <v>0</v>
      </c>
    </row>
    <row r="29" spans="1:10" ht="27.75" customHeight="1" x14ac:dyDescent="0.3">
      <c r="A29" s="17">
        <v>2161</v>
      </c>
      <c r="B29" s="82" t="s">
        <v>57</v>
      </c>
      <c r="C29" s="82">
        <v>6</v>
      </c>
      <c r="D29" s="82">
        <v>1</v>
      </c>
      <c r="E29" s="48" t="s">
        <v>214</v>
      </c>
      <c r="F29" s="84">
        <f t="shared" si="0"/>
        <v>8400</v>
      </c>
      <c r="G29" s="84">
        <v>8400</v>
      </c>
      <c r="H29" s="11">
        <v>0</v>
      </c>
    </row>
    <row r="30" spans="1:10" ht="17.25" customHeight="1" x14ac:dyDescent="0.3">
      <c r="A30" s="17">
        <v>2170</v>
      </c>
      <c r="B30" s="35" t="s">
        <v>57</v>
      </c>
      <c r="C30" s="35">
        <v>7</v>
      </c>
      <c r="D30" s="35">
        <v>0</v>
      </c>
      <c r="E30" s="46" t="s">
        <v>215</v>
      </c>
      <c r="F30" s="11">
        <f t="shared" si="0"/>
        <v>0</v>
      </c>
      <c r="G30" s="11">
        <f>SUM(G32)</f>
        <v>0</v>
      </c>
      <c r="H30" s="11">
        <f>SUM(H32)</f>
        <v>0</v>
      </c>
    </row>
    <row r="31" spans="1:10" x14ac:dyDescent="0.3">
      <c r="A31" s="17">
        <v>2171</v>
      </c>
      <c r="B31" s="82" t="s">
        <v>57</v>
      </c>
      <c r="C31" s="82">
        <v>7</v>
      </c>
      <c r="D31" s="82">
        <v>1</v>
      </c>
      <c r="E31" s="48" t="s">
        <v>216</v>
      </c>
      <c r="F31" s="11">
        <f t="shared" si="0"/>
        <v>0</v>
      </c>
      <c r="G31" s="11">
        <v>0</v>
      </c>
      <c r="H31" s="11">
        <v>0</v>
      </c>
    </row>
    <row r="32" spans="1:10" ht="40.5" hidden="1" customHeight="1" x14ac:dyDescent="0.3">
      <c r="A32" s="17">
        <v>2180</v>
      </c>
      <c r="B32" s="35" t="s">
        <v>57</v>
      </c>
      <c r="C32" s="35">
        <v>8</v>
      </c>
      <c r="D32" s="35">
        <v>0</v>
      </c>
      <c r="E32" s="46" t="s">
        <v>217</v>
      </c>
      <c r="F32" s="11">
        <f t="shared" si="0"/>
        <v>0</v>
      </c>
      <c r="G32" s="11">
        <f>SUM(G33)</f>
        <v>0</v>
      </c>
      <c r="H32" s="11">
        <f>SUM(H33)</f>
        <v>0</v>
      </c>
    </row>
    <row r="33" spans="1:10" ht="40.5" hidden="1" customHeight="1" x14ac:dyDescent="0.3">
      <c r="A33" s="17">
        <v>2181</v>
      </c>
      <c r="B33" s="82" t="s">
        <v>57</v>
      </c>
      <c r="C33" s="82">
        <v>8</v>
      </c>
      <c r="D33" s="82">
        <v>1</v>
      </c>
      <c r="E33" s="48" t="s">
        <v>217</v>
      </c>
      <c r="F33" s="11">
        <f t="shared" si="0"/>
        <v>0</v>
      </c>
      <c r="G33" s="11"/>
      <c r="H33" s="11">
        <f>SUM(H35:H38)</f>
        <v>0</v>
      </c>
    </row>
    <row r="34" spans="1:10" hidden="1" x14ac:dyDescent="0.3">
      <c r="A34" s="17">
        <v>2182</v>
      </c>
      <c r="B34" s="82" t="s">
        <v>57</v>
      </c>
      <c r="C34" s="82">
        <v>8</v>
      </c>
      <c r="D34" s="82">
        <v>1</v>
      </c>
      <c r="E34" s="48" t="s">
        <v>218</v>
      </c>
      <c r="F34" s="11">
        <f t="shared" si="0"/>
        <v>0</v>
      </c>
      <c r="G34" s="11"/>
      <c r="H34" s="11"/>
    </row>
    <row r="35" spans="1:10" ht="15" hidden="1" customHeight="1" x14ac:dyDescent="0.3">
      <c r="A35" s="17">
        <v>2183</v>
      </c>
      <c r="B35" s="82" t="s">
        <v>57</v>
      </c>
      <c r="C35" s="82">
        <v>8</v>
      </c>
      <c r="D35" s="82">
        <v>1</v>
      </c>
      <c r="E35" s="48" t="s">
        <v>219</v>
      </c>
      <c r="F35" s="11">
        <f t="shared" si="0"/>
        <v>0</v>
      </c>
      <c r="G35" s="11"/>
      <c r="H35" s="11"/>
    </row>
    <row r="36" spans="1:10" ht="27.75" hidden="1" customHeight="1" x14ac:dyDescent="0.3">
      <c r="A36" s="17">
        <v>2184</v>
      </c>
      <c r="B36" s="82" t="s">
        <v>57</v>
      </c>
      <c r="C36" s="82">
        <v>8</v>
      </c>
      <c r="D36" s="82">
        <v>1</v>
      </c>
      <c r="E36" s="48" t="s">
        <v>220</v>
      </c>
      <c r="F36" s="11">
        <f t="shared" si="0"/>
        <v>0</v>
      </c>
      <c r="G36" s="11"/>
      <c r="H36" s="11"/>
    </row>
    <row r="37" spans="1:10" ht="15.75" hidden="1" customHeight="1" x14ac:dyDescent="0.3">
      <c r="A37" s="17">
        <v>2185</v>
      </c>
      <c r="B37" s="82" t="s">
        <v>57</v>
      </c>
      <c r="C37" s="82" t="s">
        <v>50</v>
      </c>
      <c r="D37" s="82" t="s">
        <v>53</v>
      </c>
      <c r="E37" s="48" t="s">
        <v>221</v>
      </c>
      <c r="F37" s="11"/>
      <c r="G37" s="11"/>
      <c r="H37" s="11"/>
    </row>
    <row r="38" spans="1:10" s="45" customFormat="1" ht="31.5" customHeight="1" x14ac:dyDescent="0.2">
      <c r="A38" s="17">
        <v>2200</v>
      </c>
      <c r="B38" s="35" t="s">
        <v>58</v>
      </c>
      <c r="C38" s="35">
        <v>0</v>
      </c>
      <c r="D38" s="35">
        <v>0</v>
      </c>
      <c r="E38" s="67" t="s">
        <v>432</v>
      </c>
      <c r="F38" s="11">
        <f t="shared" si="0"/>
        <v>2000</v>
      </c>
      <c r="G38" s="11">
        <f>SUM(G41+G43+G45+G47)</f>
        <v>2000</v>
      </c>
      <c r="H38" s="11">
        <f>SUM(H41+H43+H45+H47)</f>
        <v>0</v>
      </c>
      <c r="I38" s="44"/>
      <c r="J38" s="51"/>
    </row>
    <row r="39" spans="1:10" ht="15.75" customHeight="1" x14ac:dyDescent="0.3">
      <c r="A39" s="17">
        <v>2210</v>
      </c>
      <c r="B39" s="35" t="s">
        <v>58</v>
      </c>
      <c r="C39" s="82">
        <v>1</v>
      </c>
      <c r="D39" s="82">
        <v>0</v>
      </c>
      <c r="E39" s="46" t="s">
        <v>223</v>
      </c>
      <c r="F39" s="11">
        <f t="shared" si="0"/>
        <v>0</v>
      </c>
      <c r="G39" s="11">
        <f>SUM(G40)</f>
        <v>0</v>
      </c>
      <c r="H39" s="11">
        <f>SUM(H40)</f>
        <v>0</v>
      </c>
    </row>
    <row r="40" spans="1:10" ht="15.75" customHeight="1" x14ac:dyDescent="0.3">
      <c r="A40" s="17">
        <v>2211</v>
      </c>
      <c r="B40" s="82" t="s">
        <v>58</v>
      </c>
      <c r="C40" s="82">
        <v>1</v>
      </c>
      <c r="D40" s="82">
        <v>1</v>
      </c>
      <c r="E40" s="48" t="s">
        <v>222</v>
      </c>
      <c r="F40" s="11">
        <f t="shared" si="0"/>
        <v>0</v>
      </c>
      <c r="G40" s="11">
        <v>0</v>
      </c>
      <c r="H40" s="11">
        <v>0</v>
      </c>
    </row>
    <row r="41" spans="1:10" ht="15.75" customHeight="1" x14ac:dyDescent="0.3">
      <c r="A41" s="17">
        <v>2220</v>
      </c>
      <c r="B41" s="35" t="s">
        <v>58</v>
      </c>
      <c r="C41" s="35">
        <v>2</v>
      </c>
      <c r="D41" s="35">
        <v>0</v>
      </c>
      <c r="E41" s="46" t="s">
        <v>225</v>
      </c>
      <c r="F41" s="11">
        <f t="shared" si="0"/>
        <v>1200</v>
      </c>
      <c r="G41" s="11">
        <f>G42</f>
        <v>1200</v>
      </c>
      <c r="H41" s="11">
        <f>SUM(H42)</f>
        <v>0</v>
      </c>
    </row>
    <row r="42" spans="1:10" ht="15.75" customHeight="1" x14ac:dyDescent="0.3">
      <c r="A42" s="17">
        <v>2221</v>
      </c>
      <c r="B42" s="82" t="s">
        <v>58</v>
      </c>
      <c r="C42" s="82">
        <v>2</v>
      </c>
      <c r="D42" s="82">
        <v>1</v>
      </c>
      <c r="E42" s="48" t="s">
        <v>224</v>
      </c>
      <c r="F42" s="11">
        <f t="shared" si="0"/>
        <v>1200</v>
      </c>
      <c r="G42" s="11">
        <v>1200</v>
      </c>
      <c r="H42" s="11">
        <v>0</v>
      </c>
    </row>
    <row r="43" spans="1:10" ht="15.75" hidden="1" customHeight="1" x14ac:dyDescent="0.3">
      <c r="A43" s="17">
        <v>2230</v>
      </c>
      <c r="B43" s="35" t="s">
        <v>58</v>
      </c>
      <c r="C43" s="82">
        <v>3</v>
      </c>
      <c r="D43" s="82">
        <v>0</v>
      </c>
      <c r="E43" s="46" t="s">
        <v>226</v>
      </c>
      <c r="F43" s="11">
        <f t="shared" si="0"/>
        <v>0</v>
      </c>
      <c r="G43" s="11">
        <f>SUM(G44)</f>
        <v>0</v>
      </c>
      <c r="H43" s="11">
        <f>SUM(H44)</f>
        <v>0</v>
      </c>
    </row>
    <row r="44" spans="1:10" ht="13.5" hidden="1" customHeight="1" x14ac:dyDescent="0.3">
      <c r="A44" s="17">
        <v>2231</v>
      </c>
      <c r="B44" s="82" t="s">
        <v>58</v>
      </c>
      <c r="C44" s="82">
        <v>3</v>
      </c>
      <c r="D44" s="82">
        <v>1</v>
      </c>
      <c r="E44" s="48" t="s">
        <v>430</v>
      </c>
      <c r="F44" s="11">
        <f t="shared" si="0"/>
        <v>0</v>
      </c>
      <c r="G44" s="11">
        <v>0</v>
      </c>
      <c r="H44" s="11">
        <v>0</v>
      </c>
    </row>
    <row r="45" spans="1:10" ht="28.5" hidden="1" customHeight="1" x14ac:dyDescent="0.3">
      <c r="A45" s="17">
        <v>2240</v>
      </c>
      <c r="B45" s="35" t="s">
        <v>58</v>
      </c>
      <c r="C45" s="35">
        <v>4</v>
      </c>
      <c r="D45" s="35">
        <v>0</v>
      </c>
      <c r="E45" s="46" t="s">
        <v>227</v>
      </c>
      <c r="F45" s="11">
        <f t="shared" si="0"/>
        <v>0</v>
      </c>
      <c r="G45" s="11">
        <f>SUM(G46)</f>
        <v>0</v>
      </c>
      <c r="H45" s="11">
        <f>SUM(H46)</f>
        <v>0</v>
      </c>
    </row>
    <row r="46" spans="1:10" ht="21.75" hidden="1" customHeight="1" x14ac:dyDescent="0.3">
      <c r="A46" s="17">
        <v>2241</v>
      </c>
      <c r="B46" s="82" t="s">
        <v>58</v>
      </c>
      <c r="C46" s="82">
        <v>4</v>
      </c>
      <c r="D46" s="82">
        <v>1</v>
      </c>
      <c r="E46" s="48" t="s">
        <v>429</v>
      </c>
      <c r="F46" s="11">
        <f t="shared" si="0"/>
        <v>0</v>
      </c>
      <c r="G46" s="11"/>
      <c r="H46" s="11"/>
    </row>
    <row r="47" spans="1:10" ht="32.25" customHeight="1" x14ac:dyDescent="0.3">
      <c r="A47" s="17">
        <v>2250</v>
      </c>
      <c r="B47" s="35" t="s">
        <v>58</v>
      </c>
      <c r="C47" s="35">
        <v>5</v>
      </c>
      <c r="D47" s="35">
        <v>0</v>
      </c>
      <c r="E47" s="46" t="s">
        <v>228</v>
      </c>
      <c r="F47" s="11">
        <f>SUM(G47:H47)</f>
        <v>800</v>
      </c>
      <c r="G47" s="11">
        <f>G48</f>
        <v>800</v>
      </c>
      <c r="H47" s="11">
        <f>SUM(H49)</f>
        <v>0</v>
      </c>
    </row>
    <row r="48" spans="1:10" ht="20.25" customHeight="1" x14ac:dyDescent="0.3">
      <c r="A48" s="17">
        <v>2251</v>
      </c>
      <c r="B48" s="35" t="s">
        <v>58</v>
      </c>
      <c r="C48" s="35">
        <v>5</v>
      </c>
      <c r="D48" s="35" t="s">
        <v>53</v>
      </c>
      <c r="E48" s="46" t="s">
        <v>229</v>
      </c>
      <c r="F48" s="11">
        <f>G48</f>
        <v>800</v>
      </c>
      <c r="G48" s="11">
        <v>800</v>
      </c>
      <c r="H48" s="11">
        <v>0</v>
      </c>
    </row>
    <row r="49" spans="1:10" s="45" customFormat="1" ht="61.5" customHeight="1" x14ac:dyDescent="0.2">
      <c r="A49" s="17">
        <v>2300</v>
      </c>
      <c r="B49" s="35" t="s">
        <v>59</v>
      </c>
      <c r="C49" s="35">
        <v>0</v>
      </c>
      <c r="D49" s="35">
        <v>0</v>
      </c>
      <c r="E49" s="67" t="s">
        <v>427</v>
      </c>
      <c r="F49" s="11">
        <f t="shared" si="0"/>
        <v>860</v>
      </c>
      <c r="G49" s="11">
        <f>SUM(G50+G54+G56+G59+G61+G63+G65)</f>
        <v>860</v>
      </c>
      <c r="H49" s="11">
        <f>SUM(H50+H54+H56+H59+H61+H63+H65)</f>
        <v>0</v>
      </c>
      <c r="I49" s="44"/>
      <c r="J49" s="51"/>
    </row>
    <row r="50" spans="1:10" ht="18.75" customHeight="1" x14ac:dyDescent="0.3">
      <c r="A50" s="17">
        <v>2310</v>
      </c>
      <c r="B50" s="35" t="s">
        <v>59</v>
      </c>
      <c r="C50" s="35">
        <v>1</v>
      </c>
      <c r="D50" s="35">
        <v>0</v>
      </c>
      <c r="E50" s="46" t="s">
        <v>230</v>
      </c>
      <c r="F50" s="11">
        <f t="shared" si="0"/>
        <v>0</v>
      </c>
      <c r="G50" s="11">
        <f>SUM(G51:G53)</f>
        <v>0</v>
      </c>
      <c r="H50" s="11">
        <f>SUM(H51:H53)</f>
        <v>0</v>
      </c>
    </row>
    <row r="51" spans="1:10" ht="15" customHeight="1" x14ac:dyDescent="0.3">
      <c r="A51" s="17">
        <v>2311</v>
      </c>
      <c r="B51" s="82" t="s">
        <v>59</v>
      </c>
      <c r="C51" s="82">
        <v>1</v>
      </c>
      <c r="D51" s="82">
        <v>1</v>
      </c>
      <c r="E51" s="48" t="s">
        <v>231</v>
      </c>
      <c r="F51" s="11">
        <f t="shared" si="0"/>
        <v>0</v>
      </c>
      <c r="G51" s="11">
        <v>0</v>
      </c>
      <c r="H51" s="11">
        <f>SUM(H52:H54)</f>
        <v>0</v>
      </c>
    </row>
    <row r="52" spans="1:10" ht="15" customHeight="1" x14ac:dyDescent="0.3">
      <c r="A52" s="17">
        <v>2312</v>
      </c>
      <c r="B52" s="82" t="s">
        <v>59</v>
      </c>
      <c r="C52" s="82">
        <v>1</v>
      </c>
      <c r="D52" s="82">
        <v>2</v>
      </c>
      <c r="E52" s="48" t="s">
        <v>232</v>
      </c>
      <c r="F52" s="11">
        <f t="shared" si="0"/>
        <v>0</v>
      </c>
      <c r="G52" s="11">
        <v>0</v>
      </c>
      <c r="H52" s="11">
        <f>SUM(H53:H55)</f>
        <v>0</v>
      </c>
    </row>
    <row r="53" spans="1:10" ht="15" customHeight="1" x14ac:dyDescent="0.3">
      <c r="A53" s="17">
        <v>2313</v>
      </c>
      <c r="B53" s="82" t="s">
        <v>59</v>
      </c>
      <c r="C53" s="82">
        <v>1</v>
      </c>
      <c r="D53" s="82">
        <v>3</v>
      </c>
      <c r="E53" s="48" t="s">
        <v>232</v>
      </c>
      <c r="F53" s="11">
        <f t="shared" si="0"/>
        <v>0</v>
      </c>
      <c r="G53" s="11">
        <v>0</v>
      </c>
      <c r="H53" s="11">
        <f>SUM(H54:H56)</f>
        <v>0</v>
      </c>
    </row>
    <row r="54" spans="1:10" ht="15" customHeight="1" x14ac:dyDescent="0.3">
      <c r="A54" s="17">
        <v>2320</v>
      </c>
      <c r="B54" s="35" t="s">
        <v>59</v>
      </c>
      <c r="C54" s="35">
        <v>2</v>
      </c>
      <c r="D54" s="35">
        <v>0</v>
      </c>
      <c r="E54" s="46" t="s">
        <v>233</v>
      </c>
      <c r="F54" s="11">
        <f t="shared" si="0"/>
        <v>600</v>
      </c>
      <c r="G54" s="11">
        <f>SUM(G55)</f>
        <v>600</v>
      </c>
      <c r="H54" s="11">
        <f>SUM(H55)</f>
        <v>0</v>
      </c>
    </row>
    <row r="55" spans="1:10" ht="15" customHeight="1" x14ac:dyDescent="0.3">
      <c r="A55" s="17">
        <v>2321</v>
      </c>
      <c r="B55" s="82" t="s">
        <v>59</v>
      </c>
      <c r="C55" s="82">
        <v>2</v>
      </c>
      <c r="D55" s="82">
        <v>1</v>
      </c>
      <c r="E55" s="48" t="s">
        <v>234</v>
      </c>
      <c r="F55" s="11">
        <f t="shared" si="0"/>
        <v>600</v>
      </c>
      <c r="G55" s="11">
        <v>600</v>
      </c>
      <c r="H55" s="11">
        <v>0</v>
      </c>
    </row>
    <row r="56" spans="1:10" ht="27" x14ac:dyDescent="0.3">
      <c r="A56" s="17">
        <v>2330</v>
      </c>
      <c r="B56" s="35" t="s">
        <v>59</v>
      </c>
      <c r="C56" s="35">
        <v>3</v>
      </c>
      <c r="D56" s="35">
        <v>0</v>
      </c>
      <c r="E56" s="46" t="s">
        <v>235</v>
      </c>
      <c r="F56" s="11">
        <f t="shared" ref="F56:F105" si="1">SUM(G56:H56)</f>
        <v>260</v>
      </c>
      <c r="G56" s="11">
        <f>SUM(G57:G58)</f>
        <v>260</v>
      </c>
      <c r="H56" s="11">
        <f>SUM(H57:H58)</f>
        <v>0</v>
      </c>
    </row>
    <row r="57" spans="1:10" x14ac:dyDescent="0.3">
      <c r="A57" s="17">
        <v>2331</v>
      </c>
      <c r="B57" s="82" t="s">
        <v>59</v>
      </c>
      <c r="C57" s="82">
        <v>3</v>
      </c>
      <c r="D57" s="82">
        <v>1</v>
      </c>
      <c r="E57" s="48" t="s">
        <v>236</v>
      </c>
      <c r="F57" s="11">
        <f t="shared" si="1"/>
        <v>60</v>
      </c>
      <c r="G57" s="11">
        <v>60</v>
      </c>
      <c r="H57" s="11"/>
    </row>
    <row r="58" spans="1:10" x14ac:dyDescent="0.3">
      <c r="A58" s="17">
        <v>2332</v>
      </c>
      <c r="B58" s="82" t="s">
        <v>59</v>
      </c>
      <c r="C58" s="82">
        <v>3</v>
      </c>
      <c r="D58" s="82">
        <v>2</v>
      </c>
      <c r="E58" s="48" t="s">
        <v>237</v>
      </c>
      <c r="F58" s="11">
        <f t="shared" si="1"/>
        <v>200</v>
      </c>
      <c r="G58" s="11">
        <v>200</v>
      </c>
      <c r="H58" s="11"/>
    </row>
    <row r="59" spans="1:10" x14ac:dyDescent="0.3">
      <c r="A59" s="17">
        <v>2340</v>
      </c>
      <c r="B59" s="35" t="s">
        <v>59</v>
      </c>
      <c r="C59" s="35">
        <v>4</v>
      </c>
      <c r="D59" s="35">
        <v>0</v>
      </c>
      <c r="E59" s="46" t="s">
        <v>238</v>
      </c>
      <c r="F59" s="11">
        <f t="shared" si="1"/>
        <v>0</v>
      </c>
      <c r="G59" s="11">
        <f>SUM(G60)</f>
        <v>0</v>
      </c>
      <c r="H59" s="11">
        <f>SUM(H60)</f>
        <v>0</v>
      </c>
    </row>
    <row r="60" spans="1:10" x14ac:dyDescent="0.3">
      <c r="A60" s="17">
        <v>2341</v>
      </c>
      <c r="B60" s="82" t="s">
        <v>59</v>
      </c>
      <c r="C60" s="82">
        <v>4</v>
      </c>
      <c r="D60" s="82">
        <v>1</v>
      </c>
      <c r="E60" s="48" t="s">
        <v>239</v>
      </c>
      <c r="F60" s="11">
        <f t="shared" si="1"/>
        <v>0</v>
      </c>
      <c r="G60" s="11"/>
      <c r="H60" s="11"/>
    </row>
    <row r="61" spans="1:10" x14ac:dyDescent="0.3">
      <c r="A61" s="17">
        <v>2350</v>
      </c>
      <c r="B61" s="35" t="s">
        <v>59</v>
      </c>
      <c r="C61" s="35">
        <v>5</v>
      </c>
      <c r="D61" s="35">
        <v>0</v>
      </c>
      <c r="E61" s="46" t="s">
        <v>240</v>
      </c>
      <c r="F61" s="11">
        <f t="shared" si="1"/>
        <v>0</v>
      </c>
      <c r="G61" s="11">
        <f>SUM(G62)</f>
        <v>0</v>
      </c>
      <c r="H61" s="11">
        <f>SUM(H62)</f>
        <v>0</v>
      </c>
    </row>
    <row r="62" spans="1:10" x14ac:dyDescent="0.3">
      <c r="A62" s="17">
        <v>2351</v>
      </c>
      <c r="B62" s="82" t="s">
        <v>59</v>
      </c>
      <c r="C62" s="82">
        <v>5</v>
      </c>
      <c r="D62" s="82">
        <v>1</v>
      </c>
      <c r="E62" s="48" t="s">
        <v>241</v>
      </c>
      <c r="F62" s="11">
        <f t="shared" si="1"/>
        <v>0</v>
      </c>
      <c r="G62" s="11"/>
      <c r="H62" s="11"/>
    </row>
    <row r="63" spans="1:10" ht="42" customHeight="1" x14ac:dyDescent="0.3">
      <c r="A63" s="17">
        <v>2360</v>
      </c>
      <c r="B63" s="35" t="s">
        <v>59</v>
      </c>
      <c r="C63" s="35">
        <v>6</v>
      </c>
      <c r="D63" s="35">
        <v>0</v>
      </c>
      <c r="E63" s="46" t="s">
        <v>242</v>
      </c>
      <c r="F63" s="11">
        <f t="shared" si="1"/>
        <v>0</v>
      </c>
      <c r="G63" s="11">
        <f>SUM(G64)</f>
        <v>0</v>
      </c>
      <c r="H63" s="11">
        <f>SUM(H64)</f>
        <v>0</v>
      </c>
    </row>
    <row r="64" spans="1:10" ht="25.5" customHeight="1" x14ac:dyDescent="0.3">
      <c r="A64" s="17">
        <v>2361</v>
      </c>
      <c r="B64" s="82" t="s">
        <v>59</v>
      </c>
      <c r="C64" s="82">
        <v>6</v>
      </c>
      <c r="D64" s="82">
        <v>1</v>
      </c>
      <c r="E64" s="48" t="s">
        <v>243</v>
      </c>
      <c r="F64" s="11">
        <f t="shared" si="1"/>
        <v>0</v>
      </c>
      <c r="G64" s="11"/>
      <c r="H64" s="11"/>
    </row>
    <row r="65" spans="1:10" ht="27.75" customHeight="1" x14ac:dyDescent="0.3">
      <c r="A65" s="17">
        <v>2370</v>
      </c>
      <c r="B65" s="35" t="s">
        <v>59</v>
      </c>
      <c r="C65" s="35">
        <v>7</v>
      </c>
      <c r="D65" s="35">
        <v>0</v>
      </c>
      <c r="E65" s="46" t="s">
        <v>244</v>
      </c>
      <c r="F65" s="11">
        <f t="shared" si="1"/>
        <v>0</v>
      </c>
      <c r="G65" s="11">
        <f>SUM(G66)</f>
        <v>0</v>
      </c>
      <c r="H65" s="11">
        <f>SUM(H66)</f>
        <v>0</v>
      </c>
    </row>
    <row r="66" spans="1:10" ht="26.25" customHeight="1" x14ac:dyDescent="0.3">
      <c r="A66" s="17">
        <v>2371</v>
      </c>
      <c r="B66" s="82" t="s">
        <v>59</v>
      </c>
      <c r="C66" s="82">
        <v>7</v>
      </c>
      <c r="D66" s="82">
        <v>1</v>
      </c>
      <c r="E66" s="48" t="s">
        <v>245</v>
      </c>
      <c r="F66" s="11">
        <f t="shared" si="1"/>
        <v>0</v>
      </c>
      <c r="G66" s="11"/>
      <c r="H66" s="11"/>
    </row>
    <row r="67" spans="1:10" s="45" customFormat="1" ht="55.5" customHeight="1" x14ac:dyDescent="0.2">
      <c r="A67" s="17">
        <v>2400</v>
      </c>
      <c r="B67" s="35" t="s">
        <v>60</v>
      </c>
      <c r="C67" s="35">
        <v>0</v>
      </c>
      <c r="D67" s="35">
        <v>0</v>
      </c>
      <c r="E67" s="67" t="s">
        <v>405</v>
      </c>
      <c r="F67" s="11">
        <f t="shared" si="1"/>
        <v>151801.64000000001</v>
      </c>
      <c r="G67" s="11">
        <f>SUM(G68+G71+G76+G83+G87+G93+G95+G100+G108)</f>
        <v>35560</v>
      </c>
      <c r="H67" s="11">
        <f>SUM(H68+H71+H76+H83+H87+H93+H95+H100+H108)</f>
        <v>116241.64000000001</v>
      </c>
      <c r="I67" s="44"/>
      <c r="J67" s="51"/>
    </row>
    <row r="68" spans="1:10" ht="28.5" customHeight="1" x14ac:dyDescent="0.3">
      <c r="A68" s="17">
        <v>2410</v>
      </c>
      <c r="B68" s="35" t="s">
        <v>60</v>
      </c>
      <c r="C68" s="35">
        <v>1</v>
      </c>
      <c r="D68" s="35">
        <v>0</v>
      </c>
      <c r="E68" s="46" t="s">
        <v>246</v>
      </c>
      <c r="F68" s="11">
        <f t="shared" si="1"/>
        <v>0</v>
      </c>
      <c r="G68" s="11">
        <f>SUM(G69:G70)</f>
        <v>0</v>
      </c>
      <c r="H68" s="11">
        <f>SUM(H69:H70)</f>
        <v>0</v>
      </c>
    </row>
    <row r="69" spans="1:10" ht="25.5" customHeight="1" x14ac:dyDescent="0.3">
      <c r="A69" s="17">
        <v>2411</v>
      </c>
      <c r="B69" s="82" t="s">
        <v>60</v>
      </c>
      <c r="C69" s="82" t="s">
        <v>53</v>
      </c>
      <c r="D69" s="82">
        <v>1</v>
      </c>
      <c r="E69" s="48" t="s">
        <v>247</v>
      </c>
      <c r="F69" s="11">
        <f t="shared" si="1"/>
        <v>0</v>
      </c>
      <c r="G69" s="11"/>
      <c r="H69" s="11"/>
    </row>
    <row r="70" spans="1:10" ht="28.5" customHeight="1" x14ac:dyDescent="0.3">
      <c r="A70" s="17">
        <v>2412</v>
      </c>
      <c r="B70" s="82" t="s">
        <v>60</v>
      </c>
      <c r="C70" s="82">
        <v>1</v>
      </c>
      <c r="D70" s="82">
        <v>2</v>
      </c>
      <c r="E70" s="48" t="s">
        <v>248</v>
      </c>
      <c r="F70" s="11">
        <f t="shared" si="1"/>
        <v>0</v>
      </c>
      <c r="G70" s="11"/>
      <c r="H70" s="11"/>
    </row>
    <row r="71" spans="1:10" ht="28.5" customHeight="1" x14ac:dyDescent="0.3">
      <c r="A71" s="17">
        <v>2420</v>
      </c>
      <c r="B71" s="35" t="s">
        <v>60</v>
      </c>
      <c r="C71" s="35">
        <v>2</v>
      </c>
      <c r="D71" s="35">
        <v>0</v>
      </c>
      <c r="E71" s="46" t="s">
        <v>249</v>
      </c>
      <c r="F71" s="11">
        <f t="shared" si="1"/>
        <v>36560</v>
      </c>
      <c r="G71" s="11">
        <f>SUM(G72:G75)</f>
        <v>3560</v>
      </c>
      <c r="H71" s="11">
        <f>SUM(H72:H75)</f>
        <v>33000</v>
      </c>
    </row>
    <row r="72" spans="1:10" ht="15.75" customHeight="1" x14ac:dyDescent="0.3">
      <c r="A72" s="17">
        <v>2421</v>
      </c>
      <c r="B72" s="82" t="s">
        <v>60</v>
      </c>
      <c r="C72" s="82">
        <v>2</v>
      </c>
      <c r="D72" s="82">
        <v>1</v>
      </c>
      <c r="E72" s="48" t="s">
        <v>250</v>
      </c>
      <c r="F72" s="11">
        <f t="shared" si="1"/>
        <v>3560</v>
      </c>
      <c r="G72" s="11">
        <v>3560</v>
      </c>
      <c r="H72" s="11"/>
    </row>
    <row r="73" spans="1:10" ht="15.75" customHeight="1" x14ac:dyDescent="0.3">
      <c r="A73" s="17">
        <v>2422</v>
      </c>
      <c r="B73" s="82" t="s">
        <v>60</v>
      </c>
      <c r="C73" s="82">
        <v>2</v>
      </c>
      <c r="D73" s="82">
        <v>2</v>
      </c>
      <c r="E73" s="48" t="s">
        <v>251</v>
      </c>
      <c r="F73" s="11">
        <f t="shared" si="1"/>
        <v>0</v>
      </c>
      <c r="G73" s="11"/>
      <c r="H73" s="11"/>
    </row>
    <row r="74" spans="1:10" ht="15.75" customHeight="1" x14ac:dyDescent="0.3">
      <c r="A74" s="17">
        <v>2423</v>
      </c>
      <c r="B74" s="82" t="s">
        <v>60</v>
      </c>
      <c r="C74" s="82">
        <v>2</v>
      </c>
      <c r="D74" s="82">
        <v>3</v>
      </c>
      <c r="E74" s="48" t="s">
        <v>252</v>
      </c>
      <c r="F74" s="11">
        <f t="shared" si="1"/>
        <v>0</v>
      </c>
      <c r="G74" s="11"/>
      <c r="H74" s="11"/>
    </row>
    <row r="75" spans="1:10" ht="15.75" customHeight="1" x14ac:dyDescent="0.3">
      <c r="A75" s="17">
        <v>2424</v>
      </c>
      <c r="B75" s="82" t="s">
        <v>60</v>
      </c>
      <c r="C75" s="82">
        <v>2</v>
      </c>
      <c r="D75" s="82">
        <v>4</v>
      </c>
      <c r="E75" s="48" t="s">
        <v>253</v>
      </c>
      <c r="F75" s="11">
        <f t="shared" si="1"/>
        <v>33000</v>
      </c>
      <c r="G75" s="11">
        <v>0</v>
      </c>
      <c r="H75" s="11">
        <v>33000</v>
      </c>
    </row>
    <row r="76" spans="1:10" ht="15.75" customHeight="1" x14ac:dyDescent="0.3">
      <c r="A76" s="17">
        <v>2430</v>
      </c>
      <c r="B76" s="35" t="s">
        <v>60</v>
      </c>
      <c r="C76" s="35">
        <v>3</v>
      </c>
      <c r="D76" s="35">
        <v>0</v>
      </c>
      <c r="E76" s="46" t="s">
        <v>254</v>
      </c>
      <c r="F76" s="11">
        <f t="shared" si="1"/>
        <v>33500</v>
      </c>
      <c r="G76" s="11">
        <f>SUM(G77:G82)</f>
        <v>0</v>
      </c>
      <c r="H76" s="11">
        <f>SUM(H77:H82)</f>
        <v>33500</v>
      </c>
    </row>
    <row r="77" spans="1:10" ht="15.75" customHeight="1" x14ac:dyDescent="0.3">
      <c r="A77" s="17">
        <v>2431</v>
      </c>
      <c r="B77" s="82" t="s">
        <v>60</v>
      </c>
      <c r="C77" s="82">
        <v>3</v>
      </c>
      <c r="D77" s="82">
        <v>1</v>
      </c>
      <c r="E77" s="48" t="s">
        <v>255</v>
      </c>
      <c r="F77" s="11">
        <f t="shared" si="1"/>
        <v>0</v>
      </c>
      <c r="G77" s="11"/>
      <c r="H77" s="11"/>
    </row>
    <row r="78" spans="1:10" ht="15.75" customHeight="1" x14ac:dyDescent="0.3">
      <c r="A78" s="17">
        <v>2432</v>
      </c>
      <c r="B78" s="82" t="s">
        <v>60</v>
      </c>
      <c r="C78" s="82">
        <v>3</v>
      </c>
      <c r="D78" s="82">
        <v>2</v>
      </c>
      <c r="E78" s="48" t="s">
        <v>256</v>
      </c>
      <c r="F78" s="11">
        <f t="shared" si="1"/>
        <v>33500</v>
      </c>
      <c r="G78" s="11"/>
      <c r="H78" s="11">
        <v>33500</v>
      </c>
    </row>
    <row r="79" spans="1:10" ht="15.75" hidden="1" customHeight="1" x14ac:dyDescent="0.3">
      <c r="A79" s="17">
        <v>2433</v>
      </c>
      <c r="B79" s="82" t="s">
        <v>60</v>
      </c>
      <c r="C79" s="82">
        <v>3</v>
      </c>
      <c r="D79" s="82">
        <v>3</v>
      </c>
      <c r="E79" s="48" t="s">
        <v>257</v>
      </c>
      <c r="F79" s="11">
        <f t="shared" si="1"/>
        <v>0</v>
      </c>
      <c r="G79" s="11"/>
      <c r="H79" s="11"/>
    </row>
    <row r="80" spans="1:10" ht="15.75" hidden="1" customHeight="1" x14ac:dyDescent="0.3">
      <c r="A80" s="17">
        <v>2434</v>
      </c>
      <c r="B80" s="82" t="s">
        <v>60</v>
      </c>
      <c r="C80" s="82">
        <v>3</v>
      </c>
      <c r="D80" s="82">
        <v>4</v>
      </c>
      <c r="E80" s="48" t="s">
        <v>258</v>
      </c>
      <c r="F80" s="11">
        <f t="shared" si="1"/>
        <v>0</v>
      </c>
      <c r="G80" s="11"/>
      <c r="H80" s="11"/>
    </row>
    <row r="81" spans="1:11" ht="15.75" hidden="1" customHeight="1" x14ac:dyDescent="0.3">
      <c r="A81" s="17">
        <v>2435</v>
      </c>
      <c r="B81" s="82" t="s">
        <v>60</v>
      </c>
      <c r="C81" s="82">
        <v>3</v>
      </c>
      <c r="D81" s="82">
        <v>5</v>
      </c>
      <c r="E81" s="48" t="s">
        <v>259</v>
      </c>
      <c r="F81" s="11">
        <f t="shared" si="1"/>
        <v>0</v>
      </c>
      <c r="G81" s="11"/>
      <c r="H81" s="11"/>
    </row>
    <row r="82" spans="1:11" ht="15.75" hidden="1" customHeight="1" x14ac:dyDescent="0.3">
      <c r="A82" s="17">
        <v>2436</v>
      </c>
      <c r="B82" s="82" t="s">
        <v>60</v>
      </c>
      <c r="C82" s="82">
        <v>3</v>
      </c>
      <c r="D82" s="82">
        <v>6</v>
      </c>
      <c r="E82" s="48" t="s">
        <v>260</v>
      </c>
      <c r="F82" s="11">
        <f t="shared" si="1"/>
        <v>0</v>
      </c>
      <c r="G82" s="11"/>
      <c r="H82" s="11"/>
    </row>
    <row r="83" spans="1:11" ht="26.25" hidden="1" customHeight="1" x14ac:dyDescent="0.3">
      <c r="A83" s="17">
        <v>2440</v>
      </c>
      <c r="B83" s="35" t="s">
        <v>60</v>
      </c>
      <c r="C83" s="35">
        <v>4</v>
      </c>
      <c r="D83" s="35">
        <v>0</v>
      </c>
      <c r="E83" s="46" t="s">
        <v>261</v>
      </c>
      <c r="F83" s="11">
        <f t="shared" si="1"/>
        <v>0</v>
      </c>
      <c r="G83" s="11">
        <f>SUM(G84:G86)</f>
        <v>0</v>
      </c>
      <c r="H83" s="11">
        <f>SUM(H84:H86)</f>
        <v>0</v>
      </c>
    </row>
    <row r="84" spans="1:11" ht="26.25" hidden="1" customHeight="1" x14ac:dyDescent="0.3">
      <c r="A84" s="17">
        <v>2441</v>
      </c>
      <c r="B84" s="82" t="s">
        <v>60</v>
      </c>
      <c r="C84" s="82">
        <v>4</v>
      </c>
      <c r="D84" s="82">
        <v>1</v>
      </c>
      <c r="E84" s="48" t="s">
        <v>262</v>
      </c>
      <c r="F84" s="11">
        <f t="shared" si="1"/>
        <v>0</v>
      </c>
      <c r="G84" s="11"/>
      <c r="H84" s="11"/>
    </row>
    <row r="85" spans="1:11" ht="15" hidden="1" customHeight="1" x14ac:dyDescent="0.3">
      <c r="A85" s="17">
        <v>2442</v>
      </c>
      <c r="B85" s="82" t="s">
        <v>60</v>
      </c>
      <c r="C85" s="82">
        <v>4</v>
      </c>
      <c r="D85" s="82">
        <v>2</v>
      </c>
      <c r="E85" s="48" t="s">
        <v>263</v>
      </c>
      <c r="F85" s="11">
        <f t="shared" si="1"/>
        <v>0</v>
      </c>
      <c r="G85" s="11"/>
      <c r="H85" s="11"/>
    </row>
    <row r="86" spans="1:11" ht="15" hidden="1" customHeight="1" x14ac:dyDescent="0.3">
      <c r="A86" s="17">
        <v>2443</v>
      </c>
      <c r="B86" s="82" t="s">
        <v>60</v>
      </c>
      <c r="C86" s="82">
        <v>4</v>
      </c>
      <c r="D86" s="82">
        <v>3</v>
      </c>
      <c r="E86" s="48" t="s">
        <v>264</v>
      </c>
      <c r="F86" s="11">
        <f t="shared" si="1"/>
        <v>0</v>
      </c>
      <c r="G86" s="11"/>
      <c r="H86" s="11"/>
    </row>
    <row r="87" spans="1:11" ht="15" customHeight="1" x14ac:dyDescent="0.3">
      <c r="A87" s="17">
        <v>2450</v>
      </c>
      <c r="B87" s="35" t="s">
        <v>60</v>
      </c>
      <c r="C87" s="35">
        <v>5</v>
      </c>
      <c r="D87" s="35">
        <v>0</v>
      </c>
      <c r="E87" s="46" t="s">
        <v>265</v>
      </c>
      <c r="F87" s="11">
        <f t="shared" si="1"/>
        <v>442000</v>
      </c>
      <c r="G87" s="11">
        <f>SUM(G88:G92)</f>
        <v>32000</v>
      </c>
      <c r="H87" s="11">
        <f>SUM(H88:H92)</f>
        <v>410000</v>
      </c>
    </row>
    <row r="88" spans="1:11" ht="15" customHeight="1" x14ac:dyDescent="0.3">
      <c r="A88" s="17">
        <v>2451</v>
      </c>
      <c r="B88" s="82" t="s">
        <v>60</v>
      </c>
      <c r="C88" s="82">
        <v>5</v>
      </c>
      <c r="D88" s="82">
        <v>1</v>
      </c>
      <c r="E88" s="48" t="s">
        <v>266</v>
      </c>
      <c r="F88" s="11">
        <f t="shared" si="1"/>
        <v>442000</v>
      </c>
      <c r="G88" s="11">
        <v>32000</v>
      </c>
      <c r="H88" s="11">
        <v>410000</v>
      </c>
      <c r="K88" s="18"/>
    </row>
    <row r="89" spans="1:11" ht="15" hidden="1" customHeight="1" x14ac:dyDescent="0.3">
      <c r="A89" s="17">
        <v>2452</v>
      </c>
      <c r="B89" s="82" t="s">
        <v>60</v>
      </c>
      <c r="C89" s="82">
        <v>5</v>
      </c>
      <c r="D89" s="82">
        <v>2</v>
      </c>
      <c r="E89" s="48" t="s">
        <v>267</v>
      </c>
      <c r="F89" s="11">
        <f t="shared" si="1"/>
        <v>0</v>
      </c>
      <c r="G89" s="11"/>
      <c r="H89" s="11"/>
    </row>
    <row r="90" spans="1:11" ht="15" hidden="1" customHeight="1" x14ac:dyDescent="0.3">
      <c r="A90" s="17">
        <v>2453</v>
      </c>
      <c r="B90" s="82" t="s">
        <v>60</v>
      </c>
      <c r="C90" s="82">
        <v>5</v>
      </c>
      <c r="D90" s="82">
        <v>3</v>
      </c>
      <c r="E90" s="48" t="s">
        <v>268</v>
      </c>
      <c r="F90" s="11">
        <f t="shared" si="1"/>
        <v>0</v>
      </c>
      <c r="G90" s="11"/>
      <c r="H90" s="11"/>
    </row>
    <row r="91" spans="1:11" ht="15" hidden="1" customHeight="1" x14ac:dyDescent="0.3">
      <c r="A91" s="17">
        <v>2454</v>
      </c>
      <c r="B91" s="82" t="s">
        <v>60</v>
      </c>
      <c r="C91" s="82">
        <v>5</v>
      </c>
      <c r="D91" s="82">
        <v>4</v>
      </c>
      <c r="E91" s="48" t="s">
        <v>269</v>
      </c>
      <c r="F91" s="11">
        <f t="shared" si="1"/>
        <v>0</v>
      </c>
      <c r="G91" s="11"/>
      <c r="H91" s="11"/>
    </row>
    <row r="92" spans="1:11" ht="15" hidden="1" customHeight="1" x14ac:dyDescent="0.3">
      <c r="A92" s="17">
        <v>2455</v>
      </c>
      <c r="B92" s="82" t="s">
        <v>60</v>
      </c>
      <c r="C92" s="82">
        <v>5</v>
      </c>
      <c r="D92" s="82">
        <v>5</v>
      </c>
      <c r="E92" s="48" t="s">
        <v>270</v>
      </c>
      <c r="F92" s="11">
        <f t="shared" si="1"/>
        <v>0</v>
      </c>
      <c r="G92" s="11"/>
      <c r="H92" s="11"/>
    </row>
    <row r="93" spans="1:11" ht="15" hidden="1" customHeight="1" x14ac:dyDescent="0.3">
      <c r="A93" s="17">
        <v>2460</v>
      </c>
      <c r="B93" s="35" t="s">
        <v>60</v>
      </c>
      <c r="C93" s="35">
        <v>6</v>
      </c>
      <c r="D93" s="35">
        <v>0</v>
      </c>
      <c r="E93" s="46" t="s">
        <v>271</v>
      </c>
      <c r="F93" s="11">
        <f t="shared" si="1"/>
        <v>0</v>
      </c>
      <c r="G93" s="11">
        <f>SUM(G94)</f>
        <v>0</v>
      </c>
      <c r="H93" s="11">
        <f>SUM(H94)</f>
        <v>0</v>
      </c>
    </row>
    <row r="94" spans="1:11" ht="15" hidden="1" customHeight="1" x14ac:dyDescent="0.3">
      <c r="A94" s="17">
        <v>2461</v>
      </c>
      <c r="B94" s="82" t="s">
        <v>60</v>
      </c>
      <c r="C94" s="82">
        <v>6</v>
      </c>
      <c r="D94" s="82">
        <v>1</v>
      </c>
      <c r="E94" s="48" t="s">
        <v>272</v>
      </c>
      <c r="F94" s="11">
        <f t="shared" si="1"/>
        <v>0</v>
      </c>
      <c r="G94" s="11"/>
      <c r="H94" s="11"/>
    </row>
    <row r="95" spans="1:11" ht="15" hidden="1" customHeight="1" x14ac:dyDescent="0.3">
      <c r="A95" s="17">
        <v>2470</v>
      </c>
      <c r="B95" s="35" t="s">
        <v>60</v>
      </c>
      <c r="C95" s="35">
        <v>7</v>
      </c>
      <c r="D95" s="35">
        <v>0</v>
      </c>
      <c r="E95" s="46" t="s">
        <v>273</v>
      </c>
      <c r="F95" s="11">
        <f t="shared" si="1"/>
        <v>0</v>
      </c>
      <c r="G95" s="11">
        <f>SUM(G96:G99)</f>
        <v>0</v>
      </c>
      <c r="H95" s="11">
        <f>SUM(H96:H99)</f>
        <v>0</v>
      </c>
    </row>
    <row r="96" spans="1:11" ht="26.25" hidden="1" customHeight="1" x14ac:dyDescent="0.3">
      <c r="A96" s="17">
        <v>2471</v>
      </c>
      <c r="B96" s="82" t="s">
        <v>60</v>
      </c>
      <c r="C96" s="82">
        <v>7</v>
      </c>
      <c r="D96" s="82">
        <v>1</v>
      </c>
      <c r="E96" s="48" t="s">
        <v>274</v>
      </c>
      <c r="F96" s="11">
        <f t="shared" si="1"/>
        <v>0</v>
      </c>
      <c r="G96" s="11"/>
      <c r="H96" s="11"/>
    </row>
    <row r="97" spans="1:14" ht="16.5" hidden="1" customHeight="1" x14ac:dyDescent="0.3">
      <c r="A97" s="17">
        <v>2472</v>
      </c>
      <c r="B97" s="82" t="s">
        <v>60</v>
      </c>
      <c r="C97" s="82">
        <v>7</v>
      </c>
      <c r="D97" s="82">
        <v>2</v>
      </c>
      <c r="E97" s="48" t="s">
        <v>275</v>
      </c>
      <c r="F97" s="11">
        <f t="shared" si="1"/>
        <v>0</v>
      </c>
      <c r="G97" s="11"/>
      <c r="H97" s="11"/>
    </row>
    <row r="98" spans="1:14" ht="16.5" hidden="1" customHeight="1" x14ac:dyDescent="0.3">
      <c r="A98" s="17">
        <v>2473</v>
      </c>
      <c r="B98" s="82" t="s">
        <v>60</v>
      </c>
      <c r="C98" s="82">
        <v>7</v>
      </c>
      <c r="D98" s="82">
        <v>3</v>
      </c>
      <c r="E98" s="48" t="s">
        <v>276</v>
      </c>
      <c r="F98" s="11">
        <f t="shared" si="1"/>
        <v>0</v>
      </c>
      <c r="G98" s="11"/>
      <c r="H98" s="11"/>
    </row>
    <row r="99" spans="1:14" ht="16.5" hidden="1" customHeight="1" x14ac:dyDescent="0.3">
      <c r="A99" s="17">
        <v>2474</v>
      </c>
      <c r="B99" s="82" t="s">
        <v>60</v>
      </c>
      <c r="C99" s="82">
        <v>7</v>
      </c>
      <c r="D99" s="82">
        <v>4</v>
      </c>
      <c r="E99" s="48" t="s">
        <v>277</v>
      </c>
      <c r="F99" s="11">
        <f t="shared" si="1"/>
        <v>0</v>
      </c>
      <c r="G99" s="11"/>
      <c r="H99" s="11"/>
      <c r="K99" s="18"/>
    </row>
    <row r="100" spans="1:14" ht="43.5" customHeight="1" x14ac:dyDescent="0.3">
      <c r="A100" s="17">
        <v>2480</v>
      </c>
      <c r="B100" s="35" t="s">
        <v>60</v>
      </c>
      <c r="C100" s="35">
        <v>8</v>
      </c>
      <c r="D100" s="35">
        <v>0</v>
      </c>
      <c r="E100" s="46" t="s">
        <v>278</v>
      </c>
      <c r="F100" s="11">
        <f t="shared" si="1"/>
        <v>8000</v>
      </c>
      <c r="G100" s="11">
        <f>SUM(G101:G107)</f>
        <v>0</v>
      </c>
      <c r="H100" s="11">
        <f>SUM(H101:H107)</f>
        <v>8000</v>
      </c>
      <c r="K100" s="18"/>
    </row>
    <row r="101" spans="1:14" ht="39.75" hidden="1" customHeight="1" x14ac:dyDescent="0.3">
      <c r="A101" s="17">
        <v>2481</v>
      </c>
      <c r="B101" s="82" t="s">
        <v>60</v>
      </c>
      <c r="C101" s="82">
        <v>8</v>
      </c>
      <c r="D101" s="82">
        <v>1</v>
      </c>
      <c r="E101" s="48" t="s">
        <v>279</v>
      </c>
      <c r="F101" s="11">
        <f t="shared" si="1"/>
        <v>0</v>
      </c>
      <c r="G101" s="11">
        <v>0</v>
      </c>
      <c r="H101" s="11">
        <v>0</v>
      </c>
    </row>
    <row r="102" spans="1:14" ht="39.75" hidden="1" customHeight="1" x14ac:dyDescent="0.3">
      <c r="A102" s="17">
        <v>2482</v>
      </c>
      <c r="B102" s="82" t="s">
        <v>60</v>
      </c>
      <c r="C102" s="82">
        <v>8</v>
      </c>
      <c r="D102" s="82">
        <v>2</v>
      </c>
      <c r="E102" s="48" t="s">
        <v>280</v>
      </c>
      <c r="F102" s="11">
        <f t="shared" si="1"/>
        <v>0</v>
      </c>
      <c r="G102" s="11">
        <v>0</v>
      </c>
      <c r="H102" s="11">
        <v>0</v>
      </c>
    </row>
    <row r="103" spans="1:14" ht="28.5" hidden="1" customHeight="1" x14ac:dyDescent="0.3">
      <c r="A103" s="17">
        <v>2483</v>
      </c>
      <c r="B103" s="82" t="s">
        <v>60</v>
      </c>
      <c r="C103" s="82">
        <v>8</v>
      </c>
      <c r="D103" s="82">
        <v>3</v>
      </c>
      <c r="E103" s="48" t="s">
        <v>281</v>
      </c>
      <c r="F103" s="11">
        <f t="shared" si="1"/>
        <v>0</v>
      </c>
      <c r="G103" s="11">
        <v>0</v>
      </c>
      <c r="H103" s="11">
        <v>0</v>
      </c>
    </row>
    <row r="104" spans="1:14" ht="40.5" hidden="1" customHeight="1" x14ac:dyDescent="0.3">
      <c r="A104" s="17">
        <v>2484</v>
      </c>
      <c r="B104" s="82" t="s">
        <v>60</v>
      </c>
      <c r="C104" s="82">
        <v>8</v>
      </c>
      <c r="D104" s="82">
        <v>4</v>
      </c>
      <c r="E104" s="48" t="s">
        <v>282</v>
      </c>
      <c r="F104" s="11">
        <f t="shared" si="1"/>
        <v>0</v>
      </c>
      <c r="G104" s="11">
        <v>0</v>
      </c>
      <c r="H104" s="11">
        <v>0</v>
      </c>
    </row>
    <row r="105" spans="1:14" ht="27.75" customHeight="1" x14ac:dyDescent="0.3">
      <c r="A105" s="17">
        <v>2485</v>
      </c>
      <c r="B105" s="82" t="s">
        <v>60</v>
      </c>
      <c r="C105" s="82">
        <v>8</v>
      </c>
      <c r="D105" s="82">
        <v>5</v>
      </c>
      <c r="E105" s="48" t="s">
        <v>283</v>
      </c>
      <c r="F105" s="11">
        <f t="shared" si="1"/>
        <v>8000</v>
      </c>
      <c r="G105" s="11">
        <v>0</v>
      </c>
      <c r="H105" s="11">
        <v>8000</v>
      </c>
      <c r="N105" s="18"/>
    </row>
    <row r="106" spans="1:14" ht="27" hidden="1" customHeight="1" x14ac:dyDescent="0.3">
      <c r="A106" s="17">
        <v>2486</v>
      </c>
      <c r="B106" s="82" t="s">
        <v>60</v>
      </c>
      <c r="C106" s="82">
        <v>8</v>
      </c>
      <c r="D106" s="82">
        <v>6</v>
      </c>
      <c r="E106" s="48" t="s">
        <v>284</v>
      </c>
      <c r="F106" s="11">
        <f t="shared" ref="F106:F150" si="2">SUM(G106:H106)</f>
        <v>0</v>
      </c>
      <c r="G106" s="11"/>
      <c r="H106" s="11"/>
    </row>
    <row r="107" spans="1:14" ht="27" hidden="1" customHeight="1" x14ac:dyDescent="0.3">
      <c r="A107" s="17">
        <v>2487</v>
      </c>
      <c r="B107" s="82" t="s">
        <v>60</v>
      </c>
      <c r="C107" s="82">
        <v>8</v>
      </c>
      <c r="D107" s="82">
        <v>7</v>
      </c>
      <c r="E107" s="48" t="s">
        <v>285</v>
      </c>
      <c r="F107" s="11">
        <f t="shared" si="2"/>
        <v>0</v>
      </c>
      <c r="G107" s="11">
        <v>0</v>
      </c>
      <c r="H107" s="11">
        <v>0</v>
      </c>
    </row>
    <row r="108" spans="1:14" ht="27" customHeight="1" x14ac:dyDescent="0.3">
      <c r="A108" s="17">
        <v>2490</v>
      </c>
      <c r="B108" s="35" t="s">
        <v>60</v>
      </c>
      <c r="C108" s="35">
        <v>9</v>
      </c>
      <c r="D108" s="35">
        <v>0</v>
      </c>
      <c r="E108" s="46" t="s">
        <v>286</v>
      </c>
      <c r="F108" s="11">
        <f t="shared" si="2"/>
        <v>-368258.36</v>
      </c>
      <c r="G108" s="11">
        <f>SUM(G109)</f>
        <v>0</v>
      </c>
      <c r="H108" s="11">
        <f>SUM(H109)</f>
        <v>-368258.36</v>
      </c>
    </row>
    <row r="109" spans="1:14" ht="27" customHeight="1" x14ac:dyDescent="0.3">
      <c r="A109" s="17">
        <v>2491</v>
      </c>
      <c r="B109" s="82" t="s">
        <v>60</v>
      </c>
      <c r="C109" s="82">
        <v>9</v>
      </c>
      <c r="D109" s="82">
        <v>1</v>
      </c>
      <c r="E109" s="48" t="s">
        <v>287</v>
      </c>
      <c r="F109" s="11">
        <f t="shared" si="2"/>
        <v>-368258.36</v>
      </c>
      <c r="G109" s="11">
        <v>0</v>
      </c>
      <c r="H109" s="11">
        <v>-368258.36</v>
      </c>
      <c r="I109" s="148"/>
      <c r="K109" s="18"/>
    </row>
    <row r="110" spans="1:14" s="45" customFormat="1" ht="60.75" customHeight="1" x14ac:dyDescent="0.2">
      <c r="A110" s="17">
        <v>2500</v>
      </c>
      <c r="B110" s="35" t="s">
        <v>61</v>
      </c>
      <c r="C110" s="35">
        <v>0</v>
      </c>
      <c r="D110" s="35">
        <v>0</v>
      </c>
      <c r="E110" s="67" t="s">
        <v>288</v>
      </c>
      <c r="F110" s="11">
        <f t="shared" si="2"/>
        <v>318279</v>
      </c>
      <c r="G110" s="11">
        <f>SUM(G111+G113+G115+G117+G119+G121)</f>
        <v>136279</v>
      </c>
      <c r="H110" s="11">
        <f>SUM(H111+H113+H115+H117+H119+H121)</f>
        <v>182000</v>
      </c>
      <c r="I110" s="44"/>
      <c r="J110" s="51"/>
      <c r="K110" s="51"/>
    </row>
    <row r="111" spans="1:14" ht="16.5" customHeight="1" x14ac:dyDescent="0.3">
      <c r="A111" s="17">
        <v>2510</v>
      </c>
      <c r="B111" s="35" t="s">
        <v>61</v>
      </c>
      <c r="C111" s="35">
        <v>1</v>
      </c>
      <c r="D111" s="35">
        <v>0</v>
      </c>
      <c r="E111" s="46" t="s">
        <v>289</v>
      </c>
      <c r="F111" s="11">
        <f t="shared" si="2"/>
        <v>203454</v>
      </c>
      <c r="G111" s="11">
        <f>SUM(G112)</f>
        <v>131454</v>
      </c>
      <c r="H111" s="11">
        <f>SUM(H112)</f>
        <v>72000</v>
      </c>
      <c r="K111" s="2"/>
    </row>
    <row r="112" spans="1:14" ht="16.5" customHeight="1" x14ac:dyDescent="0.3">
      <c r="A112" s="17">
        <v>2511</v>
      </c>
      <c r="B112" s="82" t="s">
        <v>61</v>
      </c>
      <c r="C112" s="82">
        <v>1</v>
      </c>
      <c r="D112" s="82">
        <v>1</v>
      </c>
      <c r="E112" s="48" t="s">
        <v>290</v>
      </c>
      <c r="F112" s="11">
        <f t="shared" si="2"/>
        <v>203454</v>
      </c>
      <c r="G112" s="11">
        <v>131454</v>
      </c>
      <c r="H112" s="11">
        <v>72000</v>
      </c>
      <c r="J112" s="85"/>
      <c r="K112" s="86"/>
      <c r="L112" s="2"/>
      <c r="M112" s="2"/>
      <c r="N112" s="2"/>
    </row>
    <row r="113" spans="1:14" ht="16.5" customHeight="1" x14ac:dyDescent="0.3">
      <c r="A113" s="17">
        <v>2520</v>
      </c>
      <c r="B113" s="35" t="s">
        <v>61</v>
      </c>
      <c r="C113" s="35">
        <v>2</v>
      </c>
      <c r="D113" s="35">
        <v>0</v>
      </c>
      <c r="E113" s="46" t="s">
        <v>291</v>
      </c>
      <c r="F113" s="11">
        <f t="shared" si="2"/>
        <v>110000</v>
      </c>
      <c r="G113" s="11">
        <f>G114</f>
        <v>0</v>
      </c>
      <c r="H113" s="11">
        <f>SUM(H114)</f>
        <v>110000</v>
      </c>
      <c r="K113" s="2"/>
    </row>
    <row r="114" spans="1:14" ht="16.5" customHeight="1" x14ac:dyDescent="0.3">
      <c r="A114" s="17">
        <v>2521</v>
      </c>
      <c r="B114" s="82" t="s">
        <v>61</v>
      </c>
      <c r="C114" s="82">
        <v>2</v>
      </c>
      <c r="D114" s="82">
        <v>1</v>
      </c>
      <c r="E114" s="48" t="s">
        <v>292</v>
      </c>
      <c r="F114" s="11">
        <f t="shared" si="2"/>
        <v>110000</v>
      </c>
      <c r="G114" s="11">
        <v>0</v>
      </c>
      <c r="H114" s="11">
        <v>110000</v>
      </c>
      <c r="L114" s="18"/>
    </row>
    <row r="115" spans="1:14" ht="16.5" customHeight="1" x14ac:dyDescent="0.3">
      <c r="A115" s="17">
        <v>2530</v>
      </c>
      <c r="B115" s="35" t="s">
        <v>61</v>
      </c>
      <c r="C115" s="35">
        <v>3</v>
      </c>
      <c r="D115" s="35">
        <v>0</v>
      </c>
      <c r="E115" s="46" t="s">
        <v>293</v>
      </c>
      <c r="F115" s="11">
        <f t="shared" si="2"/>
        <v>0</v>
      </c>
      <c r="G115" s="11">
        <f>SUM(G116)</f>
        <v>0</v>
      </c>
      <c r="H115" s="11">
        <f>SUM(H116)</f>
        <v>0</v>
      </c>
      <c r="L115" s="18"/>
    </row>
    <row r="116" spans="1:14" ht="16.5" hidden="1" customHeight="1" x14ac:dyDescent="0.3">
      <c r="A116" s="17">
        <v>2531</v>
      </c>
      <c r="B116" s="82" t="s">
        <v>61</v>
      </c>
      <c r="C116" s="82">
        <v>3</v>
      </c>
      <c r="D116" s="82">
        <v>1</v>
      </c>
      <c r="E116" s="48" t="s">
        <v>294</v>
      </c>
      <c r="F116" s="11">
        <f t="shared" si="2"/>
        <v>0</v>
      </c>
      <c r="G116" s="11">
        <v>0</v>
      </c>
      <c r="H116" s="11">
        <v>0</v>
      </c>
      <c r="L116" s="18"/>
    </row>
    <row r="117" spans="1:14" ht="27.75" hidden="1" customHeight="1" x14ac:dyDescent="0.3">
      <c r="A117" s="17">
        <v>2540</v>
      </c>
      <c r="B117" s="35" t="s">
        <v>61</v>
      </c>
      <c r="C117" s="35">
        <v>4</v>
      </c>
      <c r="D117" s="35">
        <v>0</v>
      </c>
      <c r="E117" s="46" t="s">
        <v>295</v>
      </c>
      <c r="F117" s="11">
        <f t="shared" si="2"/>
        <v>0</v>
      </c>
      <c r="G117" s="11">
        <f>SUM(G118)</f>
        <v>0</v>
      </c>
      <c r="H117" s="11">
        <f>SUM(H118)</f>
        <v>0</v>
      </c>
      <c r="L117" s="18"/>
    </row>
    <row r="118" spans="1:14" ht="27" hidden="1" customHeight="1" x14ac:dyDescent="0.3">
      <c r="A118" s="17">
        <v>2541</v>
      </c>
      <c r="B118" s="82" t="s">
        <v>61</v>
      </c>
      <c r="C118" s="82">
        <v>4</v>
      </c>
      <c r="D118" s="82">
        <v>1</v>
      </c>
      <c r="E118" s="48" t="s">
        <v>296</v>
      </c>
      <c r="F118" s="11">
        <f t="shared" si="2"/>
        <v>0</v>
      </c>
      <c r="G118" s="11">
        <v>0</v>
      </c>
      <c r="H118" s="11">
        <v>0</v>
      </c>
      <c r="L118" s="2"/>
    </row>
    <row r="119" spans="1:14" ht="39.75" hidden="1" customHeight="1" x14ac:dyDescent="0.3">
      <c r="A119" s="17">
        <v>2550</v>
      </c>
      <c r="B119" s="35" t="s">
        <v>61</v>
      </c>
      <c r="C119" s="35">
        <v>5</v>
      </c>
      <c r="D119" s="35">
        <v>0</v>
      </c>
      <c r="E119" s="46" t="s">
        <v>297</v>
      </c>
      <c r="F119" s="11">
        <f t="shared" si="2"/>
        <v>0</v>
      </c>
      <c r="G119" s="11">
        <f>SUM(G120)</f>
        <v>0</v>
      </c>
      <c r="H119" s="11">
        <f>SUM(H120)</f>
        <v>0</v>
      </c>
    </row>
    <row r="120" spans="1:14" ht="27" hidden="1" customHeight="1" x14ac:dyDescent="0.3">
      <c r="A120" s="17">
        <v>2551</v>
      </c>
      <c r="B120" s="82" t="s">
        <v>61</v>
      </c>
      <c r="C120" s="82">
        <v>5</v>
      </c>
      <c r="D120" s="82">
        <v>1</v>
      </c>
      <c r="E120" s="48" t="s">
        <v>298</v>
      </c>
      <c r="F120" s="11">
        <f t="shared" si="2"/>
        <v>0</v>
      </c>
      <c r="G120" s="11"/>
      <c r="H120" s="11">
        <v>0</v>
      </c>
      <c r="N120" s="18"/>
    </row>
    <row r="121" spans="1:14" ht="27" customHeight="1" x14ac:dyDescent="0.3">
      <c r="A121" s="17">
        <v>2560</v>
      </c>
      <c r="B121" s="35" t="s">
        <v>61</v>
      </c>
      <c r="C121" s="35">
        <v>6</v>
      </c>
      <c r="D121" s="35">
        <v>0</v>
      </c>
      <c r="E121" s="46" t="s">
        <v>299</v>
      </c>
      <c r="F121" s="11">
        <f t="shared" si="2"/>
        <v>4825</v>
      </c>
      <c r="G121" s="11">
        <f>SUM(G122)</f>
        <v>4825</v>
      </c>
      <c r="H121" s="11">
        <f>SUM(H122)</f>
        <v>0</v>
      </c>
    </row>
    <row r="122" spans="1:14" ht="27" customHeight="1" x14ac:dyDescent="0.3">
      <c r="A122" s="17">
        <v>2561</v>
      </c>
      <c r="B122" s="82" t="s">
        <v>61</v>
      </c>
      <c r="C122" s="82">
        <v>6</v>
      </c>
      <c r="D122" s="82">
        <v>1</v>
      </c>
      <c r="E122" s="48" t="s">
        <v>300</v>
      </c>
      <c r="F122" s="11">
        <f t="shared" si="2"/>
        <v>4825</v>
      </c>
      <c r="G122" s="11">
        <v>4825</v>
      </c>
      <c r="H122" s="11">
        <v>0</v>
      </c>
    </row>
    <row r="123" spans="1:14" s="45" customFormat="1" ht="57.75" customHeight="1" x14ac:dyDescent="0.2">
      <c r="A123" s="17">
        <v>2600</v>
      </c>
      <c r="B123" s="35" t="s">
        <v>62</v>
      </c>
      <c r="C123" s="35">
        <v>0</v>
      </c>
      <c r="D123" s="35">
        <v>0</v>
      </c>
      <c r="E123" s="67" t="s">
        <v>301</v>
      </c>
      <c r="F123" s="11">
        <f t="shared" si="2"/>
        <v>651935.69999999995</v>
      </c>
      <c r="G123" s="11">
        <f>G128+G130</f>
        <v>74211.199999999997</v>
      </c>
      <c r="H123" s="11">
        <f>SUM(H124+H126+H128+H130+H132+H134)</f>
        <v>577724.5</v>
      </c>
      <c r="I123" s="44"/>
      <c r="J123" s="51"/>
    </row>
    <row r="124" spans="1:14" ht="14.25" hidden="1" customHeight="1" x14ac:dyDescent="0.3">
      <c r="A124" s="17">
        <v>2610</v>
      </c>
      <c r="B124" s="35" t="s">
        <v>62</v>
      </c>
      <c r="C124" s="35">
        <v>1</v>
      </c>
      <c r="D124" s="35">
        <v>0</v>
      </c>
      <c r="E124" s="46" t="s">
        <v>302</v>
      </c>
      <c r="F124" s="11">
        <f t="shared" si="2"/>
        <v>0</v>
      </c>
      <c r="G124" s="11">
        <f>SUM(G125)</f>
        <v>0</v>
      </c>
      <c r="H124" s="11">
        <f>SUM(H125)</f>
        <v>0</v>
      </c>
    </row>
    <row r="125" spans="1:14" ht="14.25" hidden="1" customHeight="1" x14ac:dyDescent="0.3">
      <c r="A125" s="17">
        <v>2611</v>
      </c>
      <c r="B125" s="82" t="s">
        <v>62</v>
      </c>
      <c r="C125" s="82">
        <v>1</v>
      </c>
      <c r="D125" s="82">
        <v>1</v>
      </c>
      <c r="E125" s="48" t="s">
        <v>303</v>
      </c>
      <c r="F125" s="11">
        <f t="shared" si="2"/>
        <v>0</v>
      </c>
      <c r="G125" s="11">
        <v>0</v>
      </c>
      <c r="H125" s="11">
        <v>0</v>
      </c>
    </row>
    <row r="126" spans="1:14" ht="14.25" hidden="1" customHeight="1" x14ac:dyDescent="0.3">
      <c r="A126" s="17">
        <v>2620</v>
      </c>
      <c r="B126" s="35" t="s">
        <v>62</v>
      </c>
      <c r="C126" s="35">
        <v>2</v>
      </c>
      <c r="D126" s="35">
        <v>0</v>
      </c>
      <c r="E126" s="46" t="s">
        <v>304</v>
      </c>
      <c r="F126" s="11">
        <f t="shared" si="2"/>
        <v>0</v>
      </c>
      <c r="G126" s="11">
        <f>SUM(G127)</f>
        <v>0</v>
      </c>
      <c r="H126" s="11">
        <f>SUM(H127)</f>
        <v>0</v>
      </c>
    </row>
    <row r="127" spans="1:14" ht="14.25" hidden="1" customHeight="1" x14ac:dyDescent="0.3">
      <c r="A127" s="17">
        <v>2621</v>
      </c>
      <c r="B127" s="82" t="s">
        <v>62</v>
      </c>
      <c r="C127" s="82">
        <v>2</v>
      </c>
      <c r="D127" s="82">
        <v>1</v>
      </c>
      <c r="E127" s="48" t="s">
        <v>305</v>
      </c>
      <c r="F127" s="11">
        <f t="shared" si="2"/>
        <v>0</v>
      </c>
      <c r="G127" s="11">
        <v>0</v>
      </c>
      <c r="H127" s="11">
        <v>0</v>
      </c>
    </row>
    <row r="128" spans="1:14" ht="14.25" customHeight="1" x14ac:dyDescent="0.3">
      <c r="A128" s="17">
        <v>2630</v>
      </c>
      <c r="B128" s="35" t="s">
        <v>62</v>
      </c>
      <c r="C128" s="35">
        <v>3</v>
      </c>
      <c r="D128" s="35">
        <v>0</v>
      </c>
      <c r="E128" s="46" t="s">
        <v>306</v>
      </c>
      <c r="F128" s="11">
        <f t="shared" si="2"/>
        <v>423663</v>
      </c>
      <c r="G128" s="11">
        <f>SUM(G129)</f>
        <v>53351</v>
      </c>
      <c r="H128" s="11">
        <f>H129</f>
        <v>370312</v>
      </c>
    </row>
    <row r="129" spans="1:12" ht="14.25" customHeight="1" x14ac:dyDescent="0.3">
      <c r="A129" s="17">
        <v>2631</v>
      </c>
      <c r="B129" s="82" t="s">
        <v>62</v>
      </c>
      <c r="C129" s="82">
        <v>3</v>
      </c>
      <c r="D129" s="82">
        <v>1</v>
      </c>
      <c r="E129" s="48" t="s">
        <v>307</v>
      </c>
      <c r="F129" s="11">
        <f t="shared" si="2"/>
        <v>423663</v>
      </c>
      <c r="G129" s="11">
        <v>53351</v>
      </c>
      <c r="H129" s="11">
        <v>370312</v>
      </c>
    </row>
    <row r="130" spans="1:12" ht="14.25" customHeight="1" x14ac:dyDescent="0.3">
      <c r="A130" s="17">
        <v>2640</v>
      </c>
      <c r="B130" s="35" t="s">
        <v>62</v>
      </c>
      <c r="C130" s="35">
        <v>4</v>
      </c>
      <c r="D130" s="35">
        <v>0</v>
      </c>
      <c r="E130" s="46" t="s">
        <v>308</v>
      </c>
      <c r="F130" s="11">
        <f t="shared" si="2"/>
        <v>215772.7</v>
      </c>
      <c r="G130" s="11">
        <f>SUM(G131)</f>
        <v>20860.2</v>
      </c>
      <c r="H130" s="11">
        <f>H131</f>
        <v>194912.5</v>
      </c>
    </row>
    <row r="131" spans="1:12" ht="14.25" customHeight="1" x14ac:dyDescent="0.3">
      <c r="A131" s="17">
        <v>2641</v>
      </c>
      <c r="B131" s="82" t="s">
        <v>62</v>
      </c>
      <c r="C131" s="82">
        <v>4</v>
      </c>
      <c r="D131" s="82">
        <v>1</v>
      </c>
      <c r="E131" s="48" t="s">
        <v>309</v>
      </c>
      <c r="F131" s="11">
        <f t="shared" si="2"/>
        <v>215772.7</v>
      </c>
      <c r="G131" s="11">
        <v>20860.2</v>
      </c>
      <c r="H131" s="11">
        <v>194912.5</v>
      </c>
      <c r="K131" s="87"/>
      <c r="L131" s="18"/>
    </row>
    <row r="132" spans="1:12" ht="39.75" customHeight="1" x14ac:dyDescent="0.3">
      <c r="A132" s="17">
        <v>2650</v>
      </c>
      <c r="B132" s="35" t="s">
        <v>62</v>
      </c>
      <c r="C132" s="35">
        <v>5</v>
      </c>
      <c r="D132" s="35">
        <v>0</v>
      </c>
      <c r="E132" s="46" t="s">
        <v>310</v>
      </c>
      <c r="F132" s="11">
        <f t="shared" si="2"/>
        <v>12500</v>
      </c>
      <c r="G132" s="11">
        <f>SUM(G133)</f>
        <v>0</v>
      </c>
      <c r="H132" s="11">
        <f>SUM(H133)</f>
        <v>12500</v>
      </c>
    </row>
    <row r="133" spans="1:12" ht="39" customHeight="1" x14ac:dyDescent="0.3">
      <c r="A133" s="17">
        <v>2651</v>
      </c>
      <c r="B133" s="82" t="s">
        <v>62</v>
      </c>
      <c r="C133" s="82">
        <v>5</v>
      </c>
      <c r="D133" s="82">
        <v>1</v>
      </c>
      <c r="E133" s="48" t="s">
        <v>311</v>
      </c>
      <c r="F133" s="11">
        <f t="shared" si="2"/>
        <v>12500</v>
      </c>
      <c r="G133" s="11">
        <v>0</v>
      </c>
      <c r="H133" s="11">
        <v>12500</v>
      </c>
      <c r="L133" s="18"/>
    </row>
    <row r="134" spans="1:12" ht="29.25" hidden="1" customHeight="1" x14ac:dyDescent="0.3">
      <c r="A134" s="17">
        <v>2660</v>
      </c>
      <c r="B134" s="35" t="s">
        <v>62</v>
      </c>
      <c r="C134" s="35">
        <v>6</v>
      </c>
      <c r="D134" s="35">
        <v>0</v>
      </c>
      <c r="E134" s="46" t="s">
        <v>312</v>
      </c>
      <c r="F134" s="11">
        <f t="shared" si="2"/>
        <v>0</v>
      </c>
      <c r="G134" s="11">
        <f>SUM(G135)</f>
        <v>0</v>
      </c>
      <c r="H134" s="11">
        <f>SUM(H135)</f>
        <v>0</v>
      </c>
    </row>
    <row r="135" spans="1:12" ht="26.25" hidden="1" customHeight="1" x14ac:dyDescent="0.3">
      <c r="A135" s="17">
        <v>2661</v>
      </c>
      <c r="B135" s="82" t="s">
        <v>62</v>
      </c>
      <c r="C135" s="82">
        <v>6</v>
      </c>
      <c r="D135" s="82">
        <v>1</v>
      </c>
      <c r="E135" s="48" t="s">
        <v>313</v>
      </c>
      <c r="F135" s="11">
        <f t="shared" si="2"/>
        <v>0</v>
      </c>
      <c r="G135" s="11">
        <v>0</v>
      </c>
      <c r="H135" s="11">
        <v>0</v>
      </c>
    </row>
    <row r="136" spans="1:12" s="45" customFormat="1" ht="42.75" customHeight="1" x14ac:dyDescent="0.2">
      <c r="A136" s="17">
        <v>2700</v>
      </c>
      <c r="B136" s="35" t="s">
        <v>63</v>
      </c>
      <c r="C136" s="35">
        <v>0</v>
      </c>
      <c r="D136" s="35">
        <v>0</v>
      </c>
      <c r="E136" s="67" t="s">
        <v>314</v>
      </c>
      <c r="F136" s="11">
        <f t="shared" si="2"/>
        <v>550</v>
      </c>
      <c r="G136" s="11">
        <f>SUM(G137+G141+G146+G151+G153+G155)</f>
        <v>550</v>
      </c>
      <c r="H136" s="11">
        <f>SUM(H137+H141+H146+H151+H153+H155)</f>
        <v>0</v>
      </c>
      <c r="I136" s="44"/>
      <c r="J136" s="51"/>
    </row>
    <row r="137" spans="1:12" ht="27" customHeight="1" x14ac:dyDescent="0.3">
      <c r="A137" s="17">
        <v>2710</v>
      </c>
      <c r="B137" s="35" t="s">
        <v>63</v>
      </c>
      <c r="C137" s="35">
        <v>1</v>
      </c>
      <c r="D137" s="35">
        <v>0</v>
      </c>
      <c r="E137" s="46" t="s">
        <v>315</v>
      </c>
      <c r="F137" s="11">
        <f t="shared" si="2"/>
        <v>0</v>
      </c>
      <c r="G137" s="11">
        <f>SUM(G138:G140)</f>
        <v>0</v>
      </c>
      <c r="H137" s="11">
        <f>SUM(H138:H140)</f>
        <v>0</v>
      </c>
    </row>
    <row r="138" spans="1:12" ht="15" customHeight="1" x14ac:dyDescent="0.3">
      <c r="A138" s="17">
        <v>2711</v>
      </c>
      <c r="B138" s="82" t="s">
        <v>63</v>
      </c>
      <c r="C138" s="82">
        <v>1</v>
      </c>
      <c r="D138" s="82">
        <v>1</v>
      </c>
      <c r="E138" s="48" t="s">
        <v>316</v>
      </c>
      <c r="F138" s="11">
        <f t="shared" si="2"/>
        <v>0</v>
      </c>
      <c r="G138" s="11"/>
      <c r="H138" s="11"/>
    </row>
    <row r="139" spans="1:12" ht="15" customHeight="1" x14ac:dyDescent="0.3">
      <c r="A139" s="17">
        <v>2712</v>
      </c>
      <c r="B139" s="82" t="s">
        <v>63</v>
      </c>
      <c r="C139" s="82">
        <v>1</v>
      </c>
      <c r="D139" s="82">
        <v>2</v>
      </c>
      <c r="E139" s="48" t="s">
        <v>317</v>
      </c>
      <c r="F139" s="11">
        <f t="shared" si="2"/>
        <v>0</v>
      </c>
      <c r="G139" s="11"/>
      <c r="H139" s="11"/>
    </row>
    <row r="140" spans="1:12" ht="15" customHeight="1" x14ac:dyDescent="0.3">
      <c r="A140" s="17">
        <v>2713</v>
      </c>
      <c r="B140" s="82" t="s">
        <v>63</v>
      </c>
      <c r="C140" s="82">
        <v>1</v>
      </c>
      <c r="D140" s="82">
        <v>3</v>
      </c>
      <c r="E140" s="48" t="s">
        <v>318</v>
      </c>
      <c r="F140" s="11">
        <f t="shared" si="2"/>
        <v>0</v>
      </c>
      <c r="G140" s="11"/>
      <c r="H140" s="11"/>
    </row>
    <row r="141" spans="1:12" ht="18" customHeight="1" x14ac:dyDescent="0.3">
      <c r="A141" s="17">
        <v>2720</v>
      </c>
      <c r="B141" s="35" t="s">
        <v>63</v>
      </c>
      <c r="C141" s="35">
        <v>2</v>
      </c>
      <c r="D141" s="35">
        <v>0</v>
      </c>
      <c r="E141" s="46" t="s">
        <v>319</v>
      </c>
      <c r="F141" s="11">
        <f t="shared" si="2"/>
        <v>550</v>
      </c>
      <c r="G141" s="11">
        <f>G142</f>
        <v>550</v>
      </c>
      <c r="H141" s="11">
        <f>SUM(H142:H145)</f>
        <v>0</v>
      </c>
    </row>
    <row r="142" spans="1:12" ht="15" customHeight="1" x14ac:dyDescent="0.3">
      <c r="A142" s="17">
        <v>2721</v>
      </c>
      <c r="B142" s="82" t="s">
        <v>63</v>
      </c>
      <c r="C142" s="82">
        <v>2</v>
      </c>
      <c r="D142" s="82">
        <v>1</v>
      </c>
      <c r="E142" s="48" t="s">
        <v>320</v>
      </c>
      <c r="F142" s="11">
        <f t="shared" si="2"/>
        <v>550</v>
      </c>
      <c r="G142" s="11">
        <v>550</v>
      </c>
      <c r="H142" s="11"/>
    </row>
    <row r="143" spans="1:12" ht="15" hidden="1" customHeight="1" x14ac:dyDescent="0.3">
      <c r="A143" s="17">
        <v>2722</v>
      </c>
      <c r="B143" s="82" t="s">
        <v>63</v>
      </c>
      <c r="C143" s="82">
        <v>2</v>
      </c>
      <c r="D143" s="82">
        <v>2</v>
      </c>
      <c r="E143" s="48" t="s">
        <v>321</v>
      </c>
      <c r="F143" s="11">
        <f t="shared" si="2"/>
        <v>0</v>
      </c>
      <c r="G143" s="11"/>
      <c r="H143" s="11"/>
    </row>
    <row r="144" spans="1:12" ht="15" hidden="1" customHeight="1" x14ac:dyDescent="0.3">
      <c r="A144" s="17">
        <v>2723</v>
      </c>
      <c r="B144" s="82" t="s">
        <v>63</v>
      </c>
      <c r="C144" s="82">
        <v>2</v>
      </c>
      <c r="D144" s="82">
        <v>3</v>
      </c>
      <c r="E144" s="48" t="s">
        <v>322</v>
      </c>
      <c r="F144" s="11">
        <f t="shared" si="2"/>
        <v>0</v>
      </c>
      <c r="G144" s="11"/>
      <c r="H144" s="11"/>
    </row>
    <row r="145" spans="1:10" ht="15" hidden="1" customHeight="1" x14ac:dyDescent="0.3">
      <c r="A145" s="17">
        <v>2724</v>
      </c>
      <c r="B145" s="82" t="s">
        <v>63</v>
      </c>
      <c r="C145" s="82">
        <v>2</v>
      </c>
      <c r="D145" s="82">
        <v>4</v>
      </c>
      <c r="E145" s="48" t="s">
        <v>323</v>
      </c>
      <c r="F145" s="11">
        <f t="shared" si="2"/>
        <v>0</v>
      </c>
      <c r="G145" s="11"/>
      <c r="H145" s="11"/>
    </row>
    <row r="146" spans="1:10" ht="15" hidden="1" customHeight="1" x14ac:dyDescent="0.3">
      <c r="A146" s="17">
        <v>2730</v>
      </c>
      <c r="B146" s="35" t="s">
        <v>63</v>
      </c>
      <c r="C146" s="35">
        <v>3</v>
      </c>
      <c r="D146" s="35">
        <v>0</v>
      </c>
      <c r="E146" s="46" t="s">
        <v>324</v>
      </c>
      <c r="F146" s="11">
        <f t="shared" si="2"/>
        <v>0</v>
      </c>
      <c r="G146" s="11">
        <f>SUM(G147:G150)</f>
        <v>0</v>
      </c>
      <c r="H146" s="11">
        <f>SUM(H147:H150)</f>
        <v>0</v>
      </c>
    </row>
    <row r="147" spans="1:10" ht="24.75" hidden="1" customHeight="1" x14ac:dyDescent="0.3">
      <c r="A147" s="17">
        <v>2731</v>
      </c>
      <c r="B147" s="82" t="s">
        <v>63</v>
      </c>
      <c r="C147" s="82">
        <v>3</v>
      </c>
      <c r="D147" s="82">
        <v>1</v>
      </c>
      <c r="E147" s="48" t="s">
        <v>325</v>
      </c>
      <c r="F147" s="11">
        <f t="shared" si="2"/>
        <v>0</v>
      </c>
      <c r="G147" s="11"/>
      <c r="H147" s="11"/>
    </row>
    <row r="148" spans="1:10" ht="27.75" hidden="1" customHeight="1" x14ac:dyDescent="0.3">
      <c r="A148" s="17">
        <v>2732</v>
      </c>
      <c r="B148" s="82" t="s">
        <v>63</v>
      </c>
      <c r="C148" s="82">
        <v>3</v>
      </c>
      <c r="D148" s="82">
        <v>2</v>
      </c>
      <c r="E148" s="48" t="s">
        <v>326</v>
      </c>
      <c r="F148" s="11">
        <f t="shared" si="2"/>
        <v>0</v>
      </c>
      <c r="G148" s="11"/>
      <c r="H148" s="11"/>
    </row>
    <row r="149" spans="1:10" ht="24.75" hidden="1" customHeight="1" x14ac:dyDescent="0.3">
      <c r="A149" s="17">
        <v>2733</v>
      </c>
      <c r="B149" s="82" t="s">
        <v>63</v>
      </c>
      <c r="C149" s="82">
        <v>3</v>
      </c>
      <c r="D149" s="82">
        <v>3</v>
      </c>
      <c r="E149" s="48" t="s">
        <v>327</v>
      </c>
      <c r="F149" s="11">
        <f t="shared" si="2"/>
        <v>0</v>
      </c>
      <c r="G149" s="11"/>
      <c r="H149" s="11"/>
    </row>
    <row r="150" spans="1:10" ht="24.75" hidden="1" customHeight="1" x14ac:dyDescent="0.3">
      <c r="A150" s="17">
        <v>2734</v>
      </c>
      <c r="B150" s="82" t="s">
        <v>63</v>
      </c>
      <c r="C150" s="82">
        <v>3</v>
      </c>
      <c r="D150" s="82">
        <v>4</v>
      </c>
      <c r="E150" s="48" t="s">
        <v>328</v>
      </c>
      <c r="F150" s="11">
        <f t="shared" si="2"/>
        <v>0</v>
      </c>
      <c r="G150" s="11"/>
      <c r="H150" s="11"/>
    </row>
    <row r="151" spans="1:10" ht="27" hidden="1" customHeight="1" x14ac:dyDescent="0.3">
      <c r="A151" s="17">
        <v>2740</v>
      </c>
      <c r="B151" s="35" t="s">
        <v>63</v>
      </c>
      <c r="C151" s="35">
        <v>4</v>
      </c>
      <c r="D151" s="35">
        <v>0</v>
      </c>
      <c r="E151" s="46" t="s">
        <v>329</v>
      </c>
      <c r="F151" s="11">
        <f t="shared" ref="F151:F197" si="3">SUM(G151:H151)</f>
        <v>0</v>
      </c>
      <c r="G151" s="11">
        <f>SUM(G152)</f>
        <v>0</v>
      </c>
      <c r="H151" s="11">
        <f>SUM(H152)</f>
        <v>0</v>
      </c>
    </row>
    <row r="152" spans="1:10" ht="16.5" hidden="1" customHeight="1" x14ac:dyDescent="0.3">
      <c r="A152" s="17">
        <v>2741</v>
      </c>
      <c r="B152" s="82" t="s">
        <v>63</v>
      </c>
      <c r="C152" s="82">
        <v>4</v>
      </c>
      <c r="D152" s="82">
        <v>1</v>
      </c>
      <c r="E152" s="48" t="s">
        <v>330</v>
      </c>
      <c r="F152" s="11">
        <f t="shared" si="3"/>
        <v>0</v>
      </c>
      <c r="G152" s="11"/>
      <c r="H152" s="11"/>
    </row>
    <row r="153" spans="1:10" ht="25.5" hidden="1" customHeight="1" x14ac:dyDescent="0.3">
      <c r="A153" s="17">
        <v>2750</v>
      </c>
      <c r="B153" s="35" t="s">
        <v>63</v>
      </c>
      <c r="C153" s="35">
        <v>5</v>
      </c>
      <c r="D153" s="35">
        <v>0</v>
      </c>
      <c r="E153" s="46" t="s">
        <v>331</v>
      </c>
      <c r="F153" s="11">
        <f t="shared" si="3"/>
        <v>0</v>
      </c>
      <c r="G153" s="11">
        <f>SUM(G154)</f>
        <v>0</v>
      </c>
      <c r="H153" s="11">
        <f>SUM(H154)</f>
        <v>0</v>
      </c>
    </row>
    <row r="154" spans="1:10" ht="27" hidden="1" x14ac:dyDescent="0.3">
      <c r="A154" s="17">
        <v>2751</v>
      </c>
      <c r="B154" s="82" t="s">
        <v>63</v>
      </c>
      <c r="C154" s="82">
        <v>5</v>
      </c>
      <c r="D154" s="82">
        <v>1</v>
      </c>
      <c r="E154" s="48" t="s">
        <v>332</v>
      </c>
      <c r="F154" s="11">
        <f t="shared" si="3"/>
        <v>0</v>
      </c>
      <c r="G154" s="11"/>
      <c r="H154" s="11"/>
    </row>
    <row r="155" spans="1:10" ht="27.75" hidden="1" customHeight="1" x14ac:dyDescent="0.3">
      <c r="A155" s="17">
        <v>2760</v>
      </c>
      <c r="B155" s="35" t="s">
        <v>63</v>
      </c>
      <c r="C155" s="35">
        <v>6</v>
      </c>
      <c r="D155" s="35">
        <v>0</v>
      </c>
      <c r="E155" s="46" t="s">
        <v>333</v>
      </c>
      <c r="F155" s="11">
        <f t="shared" si="3"/>
        <v>0</v>
      </c>
      <c r="G155" s="11">
        <f>SUM(G156:G157)</f>
        <v>0</v>
      </c>
      <c r="H155" s="11">
        <f>SUM(H156:H157)</f>
        <v>0</v>
      </c>
    </row>
    <row r="156" spans="1:10" ht="27" hidden="1" x14ac:dyDescent="0.3">
      <c r="A156" s="17">
        <v>2761</v>
      </c>
      <c r="B156" s="82" t="s">
        <v>63</v>
      </c>
      <c r="C156" s="82">
        <v>6</v>
      </c>
      <c r="D156" s="82">
        <v>1</v>
      </c>
      <c r="E156" s="48" t="s">
        <v>334</v>
      </c>
      <c r="F156" s="11">
        <f t="shared" si="3"/>
        <v>0</v>
      </c>
      <c r="G156" s="11">
        <v>0</v>
      </c>
      <c r="H156" s="11">
        <v>0</v>
      </c>
    </row>
    <row r="157" spans="1:10" ht="17.25" hidden="1" customHeight="1" x14ac:dyDescent="0.3">
      <c r="A157" s="17">
        <v>2762</v>
      </c>
      <c r="B157" s="82" t="s">
        <v>63</v>
      </c>
      <c r="C157" s="82">
        <v>6</v>
      </c>
      <c r="D157" s="82">
        <v>2</v>
      </c>
      <c r="E157" s="48" t="s">
        <v>335</v>
      </c>
      <c r="F157" s="11">
        <f t="shared" si="3"/>
        <v>0</v>
      </c>
      <c r="G157" s="11"/>
      <c r="H157" s="11">
        <v>0</v>
      </c>
    </row>
    <row r="158" spans="1:10" s="45" customFormat="1" ht="39.75" customHeight="1" x14ac:dyDescent="0.2">
      <c r="A158" s="17">
        <v>2800</v>
      </c>
      <c r="B158" s="35" t="s">
        <v>64</v>
      </c>
      <c r="C158" s="35">
        <v>0</v>
      </c>
      <c r="D158" s="35">
        <v>0</v>
      </c>
      <c r="E158" s="50" t="s">
        <v>336</v>
      </c>
      <c r="F158" s="11">
        <f t="shared" si="3"/>
        <v>478933.4</v>
      </c>
      <c r="G158" s="11">
        <f>SUM(G159+G161+G169+G173+G177+G179)</f>
        <v>10490.4</v>
      </c>
      <c r="H158" s="11">
        <f>SUM(H159+H161+H169+H173+H177+H179)</f>
        <v>468443</v>
      </c>
      <c r="I158" s="44"/>
      <c r="J158" s="51"/>
    </row>
    <row r="159" spans="1:10" ht="15" customHeight="1" x14ac:dyDescent="0.3">
      <c r="A159" s="17">
        <v>2810</v>
      </c>
      <c r="B159" s="82" t="s">
        <v>64</v>
      </c>
      <c r="C159" s="82">
        <v>1</v>
      </c>
      <c r="D159" s="82">
        <v>0</v>
      </c>
      <c r="E159" s="46" t="s">
        <v>337</v>
      </c>
      <c r="F159" s="11">
        <f t="shared" si="3"/>
        <v>250</v>
      </c>
      <c r="G159" s="11">
        <f>SUM(G160)</f>
        <v>250</v>
      </c>
      <c r="H159" s="11">
        <f>SUM(H160)</f>
        <v>0</v>
      </c>
    </row>
    <row r="160" spans="1:10" ht="14.25" customHeight="1" x14ac:dyDescent="0.3">
      <c r="A160" s="17">
        <v>2811</v>
      </c>
      <c r="B160" s="82" t="s">
        <v>64</v>
      </c>
      <c r="C160" s="82">
        <v>1</v>
      </c>
      <c r="D160" s="82">
        <v>1</v>
      </c>
      <c r="E160" s="48" t="s">
        <v>338</v>
      </c>
      <c r="F160" s="11">
        <f t="shared" si="3"/>
        <v>250</v>
      </c>
      <c r="G160" s="11">
        <v>250</v>
      </c>
      <c r="H160" s="11"/>
    </row>
    <row r="161" spans="1:8" ht="14.25" customHeight="1" x14ac:dyDescent="0.3">
      <c r="A161" s="17">
        <v>2820</v>
      </c>
      <c r="B161" s="35" t="s">
        <v>64</v>
      </c>
      <c r="C161" s="35">
        <v>2</v>
      </c>
      <c r="D161" s="35">
        <v>0</v>
      </c>
      <c r="E161" s="46" t="s">
        <v>339</v>
      </c>
      <c r="F161" s="11">
        <f t="shared" si="3"/>
        <v>472118</v>
      </c>
      <c r="G161" s="11">
        <f>G165+G168</f>
        <v>7175</v>
      </c>
      <c r="H161" s="11">
        <f>SUM(H162:H168)</f>
        <v>464943</v>
      </c>
    </row>
    <row r="162" spans="1:8" ht="14.25" customHeight="1" x14ac:dyDescent="0.3">
      <c r="A162" s="17">
        <v>2821</v>
      </c>
      <c r="B162" s="82" t="s">
        <v>64</v>
      </c>
      <c r="C162" s="82">
        <v>2</v>
      </c>
      <c r="D162" s="82">
        <v>1</v>
      </c>
      <c r="E162" s="48" t="s">
        <v>340</v>
      </c>
      <c r="F162" s="11">
        <f t="shared" si="3"/>
        <v>0</v>
      </c>
      <c r="G162" s="11">
        <v>0</v>
      </c>
      <c r="H162" s="11">
        <v>0</v>
      </c>
    </row>
    <row r="163" spans="1:8" ht="14.25" customHeight="1" x14ac:dyDescent="0.3">
      <c r="A163" s="17">
        <v>2822</v>
      </c>
      <c r="B163" s="82" t="s">
        <v>64</v>
      </c>
      <c r="C163" s="82">
        <v>2</v>
      </c>
      <c r="D163" s="82">
        <v>2</v>
      </c>
      <c r="E163" s="48" t="s">
        <v>341</v>
      </c>
      <c r="F163" s="11">
        <f t="shared" si="3"/>
        <v>0</v>
      </c>
      <c r="G163" s="11">
        <v>0</v>
      </c>
      <c r="H163" s="11">
        <v>0</v>
      </c>
    </row>
    <row r="164" spans="1:8" ht="14.25" customHeight="1" x14ac:dyDescent="0.3">
      <c r="A164" s="17">
        <v>2823</v>
      </c>
      <c r="B164" s="82" t="s">
        <v>64</v>
      </c>
      <c r="C164" s="82">
        <v>2</v>
      </c>
      <c r="D164" s="82">
        <v>3</v>
      </c>
      <c r="E164" s="48" t="s">
        <v>342</v>
      </c>
      <c r="F164" s="11">
        <f t="shared" si="3"/>
        <v>429443</v>
      </c>
      <c r="G164" s="11">
        <v>0</v>
      </c>
      <c r="H164" s="11">
        <v>429443</v>
      </c>
    </row>
    <row r="165" spans="1:8" ht="14.25" customHeight="1" x14ac:dyDescent="0.3">
      <c r="A165" s="17">
        <v>2824</v>
      </c>
      <c r="B165" s="82" t="s">
        <v>64</v>
      </c>
      <c r="C165" s="82">
        <v>2</v>
      </c>
      <c r="D165" s="82">
        <v>4</v>
      </c>
      <c r="E165" s="48" t="s">
        <v>343</v>
      </c>
      <c r="F165" s="11">
        <f t="shared" si="3"/>
        <v>6575</v>
      </c>
      <c r="G165" s="11">
        <v>6575</v>
      </c>
      <c r="H165" s="11">
        <v>0</v>
      </c>
    </row>
    <row r="166" spans="1:8" ht="14.25" hidden="1" customHeight="1" x14ac:dyDescent="0.3">
      <c r="A166" s="17">
        <v>2825</v>
      </c>
      <c r="B166" s="82" t="s">
        <v>64</v>
      </c>
      <c r="C166" s="82">
        <v>2</v>
      </c>
      <c r="D166" s="82">
        <v>5</v>
      </c>
      <c r="E166" s="48" t="s">
        <v>344</v>
      </c>
      <c r="F166" s="11">
        <f t="shared" si="3"/>
        <v>0</v>
      </c>
      <c r="G166" s="11"/>
      <c r="H166" s="11"/>
    </row>
    <row r="167" spans="1:8" ht="14.25" hidden="1" customHeight="1" x14ac:dyDescent="0.3">
      <c r="A167" s="17">
        <v>2826</v>
      </c>
      <c r="B167" s="82" t="s">
        <v>64</v>
      </c>
      <c r="C167" s="82">
        <v>2</v>
      </c>
      <c r="D167" s="82">
        <v>6</v>
      </c>
      <c r="E167" s="48" t="s">
        <v>345</v>
      </c>
      <c r="F167" s="11">
        <f t="shared" si="3"/>
        <v>0</v>
      </c>
      <c r="G167" s="11"/>
      <c r="H167" s="11"/>
    </row>
    <row r="168" spans="1:8" ht="27" x14ac:dyDescent="0.3">
      <c r="A168" s="17">
        <v>2827</v>
      </c>
      <c r="B168" s="82" t="s">
        <v>64</v>
      </c>
      <c r="C168" s="82">
        <v>2</v>
      </c>
      <c r="D168" s="82">
        <v>7</v>
      </c>
      <c r="E168" s="48" t="s">
        <v>346</v>
      </c>
      <c r="F168" s="11">
        <f t="shared" si="3"/>
        <v>36100</v>
      </c>
      <c r="G168" s="11">
        <v>600</v>
      </c>
      <c r="H168" s="11">
        <v>35500</v>
      </c>
    </row>
    <row r="169" spans="1:8" ht="29.25" customHeight="1" x14ac:dyDescent="0.3">
      <c r="A169" s="17">
        <v>2830</v>
      </c>
      <c r="B169" s="35" t="s">
        <v>64</v>
      </c>
      <c r="C169" s="35">
        <v>3</v>
      </c>
      <c r="D169" s="35">
        <v>0</v>
      </c>
      <c r="E169" s="46" t="s">
        <v>347</v>
      </c>
      <c r="F169" s="11">
        <f t="shared" si="3"/>
        <v>408.4</v>
      </c>
      <c r="G169" s="11">
        <f>SUM(G170:G172)</f>
        <v>408.4</v>
      </c>
      <c r="H169" s="11">
        <f>SUM(H170:H172)</f>
        <v>0</v>
      </c>
    </row>
    <row r="170" spans="1:8" hidden="1" x14ac:dyDescent="0.3">
      <c r="A170" s="17">
        <v>2831</v>
      </c>
      <c r="B170" s="82" t="s">
        <v>64</v>
      </c>
      <c r="C170" s="82">
        <v>3</v>
      </c>
      <c r="D170" s="82">
        <v>1</v>
      </c>
      <c r="E170" s="48" t="s">
        <v>348</v>
      </c>
      <c r="F170" s="11">
        <f t="shared" si="3"/>
        <v>0</v>
      </c>
      <c r="G170" s="11"/>
      <c r="H170" s="11"/>
    </row>
    <row r="171" spans="1:8" hidden="1" x14ac:dyDescent="0.3">
      <c r="A171" s="17">
        <v>2832</v>
      </c>
      <c r="B171" s="82" t="s">
        <v>64</v>
      </c>
      <c r="C171" s="82">
        <v>3</v>
      </c>
      <c r="D171" s="82">
        <v>2</v>
      </c>
      <c r="E171" s="48" t="s">
        <v>349</v>
      </c>
      <c r="F171" s="11">
        <f t="shared" si="3"/>
        <v>0</v>
      </c>
      <c r="G171" s="11"/>
      <c r="H171" s="11"/>
    </row>
    <row r="172" spans="1:8" ht="14.25" customHeight="1" x14ac:dyDescent="0.3">
      <c r="A172" s="17">
        <v>2833</v>
      </c>
      <c r="B172" s="82" t="s">
        <v>64</v>
      </c>
      <c r="C172" s="82">
        <v>3</v>
      </c>
      <c r="D172" s="82">
        <v>3</v>
      </c>
      <c r="E172" s="48" t="s">
        <v>350</v>
      </c>
      <c r="F172" s="11">
        <f t="shared" si="3"/>
        <v>408.4</v>
      </c>
      <c r="G172" s="11">
        <v>408.4</v>
      </c>
      <c r="H172" s="11">
        <v>0</v>
      </c>
    </row>
    <row r="173" spans="1:8" ht="26.25" customHeight="1" x14ac:dyDescent="0.3">
      <c r="A173" s="17">
        <v>2840</v>
      </c>
      <c r="B173" s="35" t="s">
        <v>64</v>
      </c>
      <c r="C173" s="35">
        <v>4</v>
      </c>
      <c r="D173" s="35">
        <v>0</v>
      </c>
      <c r="E173" s="46" t="s">
        <v>351</v>
      </c>
      <c r="F173" s="11">
        <f t="shared" si="3"/>
        <v>2657</v>
      </c>
      <c r="G173" s="11">
        <f>SUM(G174:G176)</f>
        <v>2657</v>
      </c>
      <c r="H173" s="11">
        <f>SUM(H174:H176)</f>
        <v>0</v>
      </c>
    </row>
    <row r="174" spans="1:8" x14ac:dyDescent="0.3">
      <c r="A174" s="17">
        <v>2841</v>
      </c>
      <c r="B174" s="82" t="s">
        <v>64</v>
      </c>
      <c r="C174" s="82">
        <v>4</v>
      </c>
      <c r="D174" s="82">
        <v>1</v>
      </c>
      <c r="E174" s="48" t="s">
        <v>352</v>
      </c>
      <c r="F174" s="11">
        <f t="shared" si="3"/>
        <v>0</v>
      </c>
      <c r="G174" s="11">
        <v>0</v>
      </c>
      <c r="H174" s="11">
        <v>0</v>
      </c>
    </row>
    <row r="175" spans="1:8" ht="26.25" customHeight="1" x14ac:dyDescent="0.3">
      <c r="A175" s="17">
        <v>2842</v>
      </c>
      <c r="B175" s="82" t="s">
        <v>64</v>
      </c>
      <c r="C175" s="82">
        <v>4</v>
      </c>
      <c r="D175" s="82">
        <v>2</v>
      </c>
      <c r="E175" s="48" t="s">
        <v>353</v>
      </c>
      <c r="F175" s="11">
        <f t="shared" si="3"/>
        <v>110</v>
      </c>
      <c r="G175" s="11">
        <v>110</v>
      </c>
      <c r="H175" s="11">
        <v>0</v>
      </c>
    </row>
    <row r="176" spans="1:8" ht="16.5" customHeight="1" x14ac:dyDescent="0.3">
      <c r="A176" s="17">
        <v>2843</v>
      </c>
      <c r="B176" s="82" t="s">
        <v>64</v>
      </c>
      <c r="C176" s="82">
        <v>4</v>
      </c>
      <c r="D176" s="82">
        <v>3</v>
      </c>
      <c r="E176" s="48" t="s">
        <v>354</v>
      </c>
      <c r="F176" s="11">
        <f t="shared" si="3"/>
        <v>2547</v>
      </c>
      <c r="G176" s="11">
        <v>2547</v>
      </c>
      <c r="H176" s="11">
        <v>0</v>
      </c>
    </row>
    <row r="177" spans="1:12" ht="28.5" customHeight="1" x14ac:dyDescent="0.3">
      <c r="A177" s="17">
        <v>2850</v>
      </c>
      <c r="B177" s="35" t="s">
        <v>64</v>
      </c>
      <c r="C177" s="35">
        <v>5</v>
      </c>
      <c r="D177" s="35">
        <v>0</v>
      </c>
      <c r="E177" s="54" t="s">
        <v>355</v>
      </c>
      <c r="F177" s="11">
        <f t="shared" si="3"/>
        <v>3500</v>
      </c>
      <c r="G177" s="11">
        <f>SUM(G178)</f>
        <v>0</v>
      </c>
      <c r="H177" s="11">
        <f>SUM(H178)</f>
        <v>3500</v>
      </c>
    </row>
    <row r="178" spans="1:12" ht="26.25" customHeight="1" x14ac:dyDescent="0.3">
      <c r="A178" s="17">
        <v>2851</v>
      </c>
      <c r="B178" s="35" t="s">
        <v>64</v>
      </c>
      <c r="C178" s="35">
        <v>5</v>
      </c>
      <c r="D178" s="35">
        <v>1</v>
      </c>
      <c r="E178" s="55" t="s">
        <v>356</v>
      </c>
      <c r="F178" s="11">
        <f t="shared" si="3"/>
        <v>3500</v>
      </c>
      <c r="G178" s="11">
        <v>0</v>
      </c>
      <c r="H178" s="11">
        <v>3500</v>
      </c>
    </row>
    <row r="179" spans="1:12" ht="26.25" hidden="1" customHeight="1" x14ac:dyDescent="0.3">
      <c r="A179" s="17">
        <v>2860</v>
      </c>
      <c r="B179" s="35" t="s">
        <v>64</v>
      </c>
      <c r="C179" s="35">
        <v>6</v>
      </c>
      <c r="D179" s="35">
        <v>0</v>
      </c>
      <c r="E179" s="54" t="s">
        <v>357</v>
      </c>
      <c r="F179" s="11">
        <f t="shared" si="3"/>
        <v>0</v>
      </c>
      <c r="G179" s="11">
        <f>SUM(G180)</f>
        <v>0</v>
      </c>
      <c r="H179" s="11">
        <f>SUM(H180)</f>
        <v>0</v>
      </c>
    </row>
    <row r="180" spans="1:12" ht="26.25" hidden="1" customHeight="1" x14ac:dyDescent="0.3">
      <c r="A180" s="17">
        <v>2861</v>
      </c>
      <c r="B180" s="82" t="s">
        <v>64</v>
      </c>
      <c r="C180" s="82">
        <v>6</v>
      </c>
      <c r="D180" s="82">
        <v>1</v>
      </c>
      <c r="E180" s="55" t="s">
        <v>358</v>
      </c>
      <c r="F180" s="11">
        <f t="shared" si="3"/>
        <v>0</v>
      </c>
      <c r="G180" s="11"/>
      <c r="H180" s="11"/>
    </row>
    <row r="181" spans="1:12" s="45" customFormat="1" ht="42.75" customHeight="1" x14ac:dyDescent="0.2">
      <c r="A181" s="17">
        <v>2900</v>
      </c>
      <c r="B181" s="35" t="s">
        <v>65</v>
      </c>
      <c r="C181" s="35">
        <v>0</v>
      </c>
      <c r="D181" s="35">
        <v>0</v>
      </c>
      <c r="E181" s="50" t="s">
        <v>359</v>
      </c>
      <c r="F181" s="11">
        <f t="shared" si="3"/>
        <v>276030</v>
      </c>
      <c r="G181" s="11">
        <f>SUM(G182+G185+G188+G191+G194+G197+G199+G201)</f>
        <v>231132.1</v>
      </c>
      <c r="H181" s="11">
        <f>SUM(H182+H185+H188+H191+H194+H197+H199+H201)</f>
        <v>44897.9</v>
      </c>
      <c r="I181" s="44"/>
      <c r="J181" s="51"/>
    </row>
    <row r="182" spans="1:12" ht="26.25" customHeight="1" x14ac:dyDescent="0.3">
      <c r="A182" s="17">
        <v>2910</v>
      </c>
      <c r="B182" s="35" t="s">
        <v>65</v>
      </c>
      <c r="C182" s="35">
        <v>1</v>
      </c>
      <c r="D182" s="35">
        <v>0</v>
      </c>
      <c r="E182" s="46" t="s">
        <v>360</v>
      </c>
      <c r="F182" s="11">
        <f t="shared" si="3"/>
        <v>224638.4</v>
      </c>
      <c r="G182" s="11">
        <f>SUM(G183:G184)</f>
        <v>179740.5</v>
      </c>
      <c r="H182" s="11">
        <f>SUM(H183:H184)</f>
        <v>44897.9</v>
      </c>
    </row>
    <row r="183" spans="1:12" ht="18.75" customHeight="1" x14ac:dyDescent="0.3">
      <c r="A183" s="17">
        <v>2911</v>
      </c>
      <c r="B183" s="82" t="s">
        <v>65</v>
      </c>
      <c r="C183" s="82">
        <v>1</v>
      </c>
      <c r="D183" s="82">
        <v>1</v>
      </c>
      <c r="E183" s="48" t="s">
        <v>361</v>
      </c>
      <c r="F183" s="11">
        <f t="shared" si="3"/>
        <v>224638.4</v>
      </c>
      <c r="G183" s="11">
        <v>179740.5</v>
      </c>
      <c r="H183" s="11">
        <v>44897.9</v>
      </c>
      <c r="K183" s="18"/>
      <c r="L183" s="18"/>
    </row>
    <row r="184" spans="1:12" ht="18.75" customHeight="1" x14ac:dyDescent="0.3">
      <c r="A184" s="17">
        <v>2912</v>
      </c>
      <c r="B184" s="82" t="s">
        <v>65</v>
      </c>
      <c r="C184" s="82">
        <v>1</v>
      </c>
      <c r="D184" s="82">
        <v>2</v>
      </c>
      <c r="E184" s="48" t="s">
        <v>362</v>
      </c>
      <c r="F184" s="11">
        <f t="shared" si="3"/>
        <v>0</v>
      </c>
      <c r="G184" s="11">
        <v>0</v>
      </c>
      <c r="H184" s="11">
        <v>0</v>
      </c>
    </row>
    <row r="185" spans="1:12" ht="15" customHeight="1" x14ac:dyDescent="0.3">
      <c r="A185" s="17">
        <v>2920</v>
      </c>
      <c r="B185" s="35" t="s">
        <v>65</v>
      </c>
      <c r="C185" s="35">
        <v>2</v>
      </c>
      <c r="D185" s="35">
        <v>0</v>
      </c>
      <c r="E185" s="46" t="s">
        <v>363</v>
      </c>
      <c r="F185" s="11">
        <f t="shared" si="3"/>
        <v>10500</v>
      </c>
      <c r="G185" s="11">
        <f>SUM(G186:G187)</f>
        <v>10500</v>
      </c>
      <c r="H185" s="11">
        <f>SUM(H186:H187)</f>
        <v>0</v>
      </c>
    </row>
    <row r="186" spans="1:12" ht="18.75" customHeight="1" x14ac:dyDescent="0.3">
      <c r="A186" s="17">
        <v>2921</v>
      </c>
      <c r="B186" s="82" t="s">
        <v>65</v>
      </c>
      <c r="C186" s="82">
        <v>2</v>
      </c>
      <c r="D186" s="82">
        <v>1</v>
      </c>
      <c r="E186" s="48" t="s">
        <v>364</v>
      </c>
      <c r="F186" s="11">
        <f t="shared" si="3"/>
        <v>0</v>
      </c>
      <c r="G186" s="11"/>
      <c r="H186" s="11"/>
    </row>
    <row r="187" spans="1:12" ht="18.75" customHeight="1" x14ac:dyDescent="0.3">
      <c r="A187" s="17">
        <v>2922</v>
      </c>
      <c r="B187" s="82" t="s">
        <v>65</v>
      </c>
      <c r="C187" s="82">
        <v>2</v>
      </c>
      <c r="D187" s="82">
        <v>2</v>
      </c>
      <c r="E187" s="48" t="s">
        <v>365</v>
      </c>
      <c r="F187" s="11">
        <f t="shared" si="3"/>
        <v>10500</v>
      </c>
      <c r="G187" s="11">
        <v>10500</v>
      </c>
      <c r="H187" s="11"/>
    </row>
    <row r="188" spans="1:12" ht="39" customHeight="1" x14ac:dyDescent="0.3">
      <c r="A188" s="17">
        <v>2930</v>
      </c>
      <c r="B188" s="35" t="s">
        <v>65</v>
      </c>
      <c r="C188" s="35">
        <v>3</v>
      </c>
      <c r="D188" s="35">
        <v>0</v>
      </c>
      <c r="E188" s="46" t="s">
        <v>366</v>
      </c>
      <c r="F188" s="11">
        <f t="shared" si="3"/>
        <v>0</v>
      </c>
      <c r="G188" s="11">
        <f>SUM(G189:G190)</f>
        <v>0</v>
      </c>
      <c r="H188" s="11">
        <f>SUM(H189:H190)</f>
        <v>0</v>
      </c>
    </row>
    <row r="189" spans="1:12" ht="27" customHeight="1" x14ac:dyDescent="0.3">
      <c r="A189" s="17">
        <v>2931</v>
      </c>
      <c r="B189" s="82" t="s">
        <v>65</v>
      </c>
      <c r="C189" s="82">
        <v>3</v>
      </c>
      <c r="D189" s="82">
        <v>1</v>
      </c>
      <c r="E189" s="48" t="s">
        <v>367</v>
      </c>
      <c r="F189" s="11">
        <f t="shared" si="3"/>
        <v>0</v>
      </c>
      <c r="G189" s="11"/>
      <c r="H189" s="11"/>
    </row>
    <row r="190" spans="1:12" x14ac:dyDescent="0.3">
      <c r="A190" s="17">
        <v>2932</v>
      </c>
      <c r="B190" s="82" t="s">
        <v>65</v>
      </c>
      <c r="C190" s="82">
        <v>3</v>
      </c>
      <c r="D190" s="82">
        <v>2</v>
      </c>
      <c r="E190" s="48" t="s">
        <v>368</v>
      </c>
      <c r="F190" s="11">
        <f t="shared" si="3"/>
        <v>0</v>
      </c>
      <c r="G190" s="11"/>
      <c r="H190" s="11"/>
    </row>
    <row r="191" spans="1:12" ht="16.5" customHeight="1" x14ac:dyDescent="0.3">
      <c r="A191" s="17">
        <v>2940</v>
      </c>
      <c r="B191" s="35" t="s">
        <v>65</v>
      </c>
      <c r="C191" s="35">
        <v>4</v>
      </c>
      <c r="D191" s="35">
        <v>0</v>
      </c>
      <c r="E191" s="46" t="s">
        <v>369</v>
      </c>
      <c r="F191" s="11">
        <f t="shared" si="3"/>
        <v>0</v>
      </c>
      <c r="G191" s="11">
        <f>SUM(G192:G193)</f>
        <v>0</v>
      </c>
      <c r="H191" s="11">
        <f>SUM(H192:H193)</f>
        <v>0</v>
      </c>
    </row>
    <row r="192" spans="1:12" ht="16.5" customHeight="1" x14ac:dyDescent="0.3">
      <c r="A192" s="17">
        <v>2941</v>
      </c>
      <c r="B192" s="82" t="s">
        <v>65</v>
      </c>
      <c r="C192" s="82">
        <v>4</v>
      </c>
      <c r="D192" s="82">
        <v>1</v>
      </c>
      <c r="E192" s="48" t="s">
        <v>370</v>
      </c>
      <c r="F192" s="11">
        <f t="shared" si="3"/>
        <v>0</v>
      </c>
      <c r="G192" s="11">
        <v>0</v>
      </c>
      <c r="H192" s="11"/>
    </row>
    <row r="193" spans="1:10" ht="16.5" customHeight="1" x14ac:dyDescent="0.3">
      <c r="A193" s="17">
        <v>2942</v>
      </c>
      <c r="B193" s="82" t="s">
        <v>65</v>
      </c>
      <c r="C193" s="82">
        <v>4</v>
      </c>
      <c r="D193" s="82">
        <v>2</v>
      </c>
      <c r="E193" s="48" t="s">
        <v>371</v>
      </c>
      <c r="F193" s="11">
        <f t="shared" si="3"/>
        <v>0</v>
      </c>
      <c r="G193" s="11"/>
      <c r="H193" s="11"/>
    </row>
    <row r="194" spans="1:10" ht="27.75" customHeight="1" x14ac:dyDescent="0.3">
      <c r="A194" s="17">
        <v>2950</v>
      </c>
      <c r="B194" s="35" t="s">
        <v>65</v>
      </c>
      <c r="C194" s="35">
        <v>5</v>
      </c>
      <c r="D194" s="35">
        <v>0</v>
      </c>
      <c r="E194" s="46" t="s">
        <v>372</v>
      </c>
      <c r="F194" s="11">
        <f t="shared" si="3"/>
        <v>38856.6</v>
      </c>
      <c r="G194" s="11">
        <f>SUM(G195:G196)</f>
        <v>38856.6</v>
      </c>
      <c r="H194" s="11">
        <f>SUM(H195:H196)</f>
        <v>0</v>
      </c>
    </row>
    <row r="195" spans="1:10" x14ac:dyDescent="0.3">
      <c r="A195" s="17">
        <v>2951</v>
      </c>
      <c r="B195" s="82" t="s">
        <v>65</v>
      </c>
      <c r="C195" s="82">
        <v>5</v>
      </c>
      <c r="D195" s="82">
        <v>1</v>
      </c>
      <c r="E195" s="48" t="s">
        <v>373</v>
      </c>
      <c r="F195" s="11">
        <f t="shared" si="3"/>
        <v>37416.6</v>
      </c>
      <c r="G195" s="11">
        <v>37416.6</v>
      </c>
      <c r="H195" s="11">
        <v>0</v>
      </c>
    </row>
    <row r="196" spans="1:10" ht="18" customHeight="1" x14ac:dyDescent="0.3">
      <c r="A196" s="17">
        <v>2952</v>
      </c>
      <c r="B196" s="82" t="s">
        <v>65</v>
      </c>
      <c r="C196" s="82">
        <v>5</v>
      </c>
      <c r="D196" s="82">
        <v>2</v>
      </c>
      <c r="E196" s="48" t="s">
        <v>374</v>
      </c>
      <c r="F196" s="11">
        <f t="shared" si="3"/>
        <v>1440</v>
      </c>
      <c r="G196" s="11">
        <v>1440</v>
      </c>
      <c r="H196" s="11"/>
    </row>
    <row r="197" spans="1:10" ht="26.25" customHeight="1" x14ac:dyDescent="0.3">
      <c r="A197" s="17">
        <v>2960</v>
      </c>
      <c r="B197" s="35" t="s">
        <v>65</v>
      </c>
      <c r="C197" s="35">
        <v>6</v>
      </c>
      <c r="D197" s="35">
        <v>0</v>
      </c>
      <c r="E197" s="46" t="s">
        <v>375</v>
      </c>
      <c r="F197" s="11">
        <f t="shared" si="3"/>
        <v>2035</v>
      </c>
      <c r="G197" s="11">
        <f>SUM(G198)</f>
        <v>2035</v>
      </c>
      <c r="H197" s="11">
        <f>SUM(H198)</f>
        <v>0</v>
      </c>
    </row>
    <row r="198" spans="1:10" ht="29.25" customHeight="1" x14ac:dyDescent="0.3">
      <c r="A198" s="17">
        <v>2961</v>
      </c>
      <c r="B198" s="82" t="s">
        <v>65</v>
      </c>
      <c r="C198" s="82">
        <v>6</v>
      </c>
      <c r="D198" s="82">
        <v>1</v>
      </c>
      <c r="E198" s="48" t="s">
        <v>376</v>
      </c>
      <c r="F198" s="11">
        <f t="shared" ref="F198:F223" si="4">SUM(G198:H198)</f>
        <v>2035</v>
      </c>
      <c r="G198" s="11">
        <v>2035</v>
      </c>
      <c r="H198" s="11"/>
    </row>
    <row r="199" spans="1:10" ht="26.25" customHeight="1" x14ac:dyDescent="0.3">
      <c r="A199" s="17">
        <v>2970</v>
      </c>
      <c r="B199" s="35" t="s">
        <v>65</v>
      </c>
      <c r="C199" s="35">
        <v>7</v>
      </c>
      <c r="D199" s="35">
        <v>0</v>
      </c>
      <c r="E199" s="46" t="s">
        <v>377</v>
      </c>
      <c r="F199" s="11">
        <f t="shared" si="4"/>
        <v>0</v>
      </c>
      <c r="G199" s="11">
        <f>SUM(G200)</f>
        <v>0</v>
      </c>
      <c r="H199" s="11">
        <f>SUM(H200)</f>
        <v>0</v>
      </c>
    </row>
    <row r="200" spans="1:10" ht="26.25" customHeight="1" x14ac:dyDescent="0.3">
      <c r="A200" s="17">
        <v>2971</v>
      </c>
      <c r="B200" s="82" t="s">
        <v>65</v>
      </c>
      <c r="C200" s="82">
        <v>7</v>
      </c>
      <c r="D200" s="82">
        <v>1</v>
      </c>
      <c r="E200" s="48" t="s">
        <v>378</v>
      </c>
      <c r="F200" s="11">
        <f t="shared" si="4"/>
        <v>0</v>
      </c>
      <c r="G200" s="11">
        <v>0</v>
      </c>
      <c r="H200" s="11">
        <v>0</v>
      </c>
    </row>
    <row r="201" spans="1:10" ht="17.25" hidden="1" customHeight="1" x14ac:dyDescent="0.3">
      <c r="A201" s="17">
        <v>2980</v>
      </c>
      <c r="B201" s="35" t="s">
        <v>65</v>
      </c>
      <c r="C201" s="35">
        <v>8</v>
      </c>
      <c r="D201" s="35">
        <v>0</v>
      </c>
      <c r="E201" s="46" t="s">
        <v>379</v>
      </c>
      <c r="F201" s="11">
        <f t="shared" si="4"/>
        <v>0</v>
      </c>
      <c r="G201" s="11">
        <f>SUM(G202)</f>
        <v>0</v>
      </c>
      <c r="H201" s="11">
        <f>SUM(H202)</f>
        <v>0</v>
      </c>
    </row>
    <row r="202" spans="1:10" ht="20.25" hidden="1" customHeight="1" x14ac:dyDescent="0.3">
      <c r="A202" s="17">
        <v>2981</v>
      </c>
      <c r="B202" s="82" t="s">
        <v>65</v>
      </c>
      <c r="C202" s="82">
        <v>8</v>
      </c>
      <c r="D202" s="82">
        <v>1</v>
      </c>
      <c r="E202" s="48" t="s">
        <v>380</v>
      </c>
      <c r="F202" s="11">
        <f t="shared" si="4"/>
        <v>0</v>
      </c>
      <c r="G202" s="11">
        <v>0</v>
      </c>
      <c r="H202" s="11">
        <v>0</v>
      </c>
    </row>
    <row r="203" spans="1:10" s="45" customFormat="1" ht="56.25" customHeight="1" x14ac:dyDescent="0.2">
      <c r="A203" s="17">
        <v>3000</v>
      </c>
      <c r="B203" s="35" t="s">
        <v>66</v>
      </c>
      <c r="C203" s="35">
        <v>0</v>
      </c>
      <c r="D203" s="35">
        <v>0</v>
      </c>
      <c r="E203" s="50" t="s">
        <v>381</v>
      </c>
      <c r="F203" s="11">
        <f t="shared" si="4"/>
        <v>11720</v>
      </c>
      <c r="G203" s="11">
        <f>SUM(G204+G207+G209+G211+G213+G215+G217+G219+G221)</f>
        <v>11720</v>
      </c>
      <c r="H203" s="11">
        <f>SUM(H204+H207+H209+H211+H213+H215+H217+H219+H221)</f>
        <v>0</v>
      </c>
      <c r="I203" s="44"/>
      <c r="J203" s="51"/>
    </row>
    <row r="204" spans="1:10" ht="18.75" hidden="1" customHeight="1" x14ac:dyDescent="0.3">
      <c r="A204" s="17">
        <v>3010</v>
      </c>
      <c r="B204" s="35" t="s">
        <v>66</v>
      </c>
      <c r="C204" s="35">
        <v>1</v>
      </c>
      <c r="D204" s="35">
        <v>0</v>
      </c>
      <c r="E204" s="46" t="s">
        <v>382</v>
      </c>
      <c r="F204" s="11">
        <f t="shared" si="4"/>
        <v>0</v>
      </c>
      <c r="G204" s="11">
        <f>SUM(G205:G206)</f>
        <v>0</v>
      </c>
      <c r="H204" s="11">
        <f>SUM(H205:H206)</f>
        <v>0</v>
      </c>
    </row>
    <row r="205" spans="1:10" ht="15.75" hidden="1" customHeight="1" x14ac:dyDescent="0.3">
      <c r="A205" s="17">
        <v>3011</v>
      </c>
      <c r="B205" s="82" t="s">
        <v>66</v>
      </c>
      <c r="C205" s="82">
        <v>1</v>
      </c>
      <c r="D205" s="82">
        <v>1</v>
      </c>
      <c r="E205" s="48" t="s">
        <v>383</v>
      </c>
      <c r="F205" s="11">
        <f t="shared" si="4"/>
        <v>0</v>
      </c>
      <c r="G205" s="11"/>
      <c r="H205" s="11"/>
    </row>
    <row r="206" spans="1:10" ht="15.75" hidden="1" customHeight="1" x14ac:dyDescent="0.3">
      <c r="A206" s="17">
        <v>3012</v>
      </c>
      <c r="B206" s="82" t="s">
        <v>66</v>
      </c>
      <c r="C206" s="82">
        <v>1</v>
      </c>
      <c r="D206" s="82">
        <v>2</v>
      </c>
      <c r="E206" s="48" t="s">
        <v>384</v>
      </c>
      <c r="F206" s="11">
        <f t="shared" si="4"/>
        <v>0</v>
      </c>
      <c r="G206" s="11"/>
      <c r="H206" s="11"/>
    </row>
    <row r="207" spans="1:10" ht="15.75" hidden="1" customHeight="1" x14ac:dyDescent="0.3">
      <c r="A207" s="17">
        <v>3020</v>
      </c>
      <c r="B207" s="35" t="s">
        <v>66</v>
      </c>
      <c r="C207" s="35">
        <v>2</v>
      </c>
      <c r="D207" s="35">
        <v>0</v>
      </c>
      <c r="E207" s="46" t="s">
        <v>385</v>
      </c>
      <c r="F207" s="11">
        <f t="shared" si="4"/>
        <v>0</v>
      </c>
      <c r="G207" s="11">
        <f>SUM(G208)</f>
        <v>0</v>
      </c>
      <c r="H207" s="11">
        <f>SUM(H208)</f>
        <v>0</v>
      </c>
    </row>
    <row r="208" spans="1:10" ht="15.75" hidden="1" customHeight="1" x14ac:dyDescent="0.3">
      <c r="A208" s="17">
        <v>3021</v>
      </c>
      <c r="B208" s="82" t="s">
        <v>66</v>
      </c>
      <c r="C208" s="82">
        <v>2</v>
      </c>
      <c r="D208" s="82">
        <v>1</v>
      </c>
      <c r="E208" s="48" t="s">
        <v>386</v>
      </c>
      <c r="F208" s="11">
        <f t="shared" si="4"/>
        <v>0</v>
      </c>
      <c r="G208" s="11"/>
      <c r="H208" s="11"/>
    </row>
    <row r="209" spans="1:10" ht="15.75" customHeight="1" x14ac:dyDescent="0.3">
      <c r="A209" s="17">
        <v>3030</v>
      </c>
      <c r="B209" s="35" t="s">
        <v>66</v>
      </c>
      <c r="C209" s="35">
        <v>3</v>
      </c>
      <c r="D209" s="35">
        <v>0</v>
      </c>
      <c r="E209" s="46" t="s">
        <v>387</v>
      </c>
      <c r="F209" s="11">
        <f t="shared" si="4"/>
        <v>450</v>
      </c>
      <c r="G209" s="11">
        <f>SUM(G210)</f>
        <v>450</v>
      </c>
      <c r="H209" s="11">
        <f>SUM(H210)</f>
        <v>0</v>
      </c>
    </row>
    <row r="210" spans="1:10" s="47" customFormat="1" ht="15.75" customHeight="1" x14ac:dyDescent="0.3">
      <c r="A210" s="17">
        <v>3031</v>
      </c>
      <c r="B210" s="82" t="s">
        <v>66</v>
      </c>
      <c r="C210" s="82">
        <v>3</v>
      </c>
      <c r="D210" s="82" t="s">
        <v>53</v>
      </c>
      <c r="E210" s="48" t="s">
        <v>388</v>
      </c>
      <c r="F210" s="11">
        <f t="shared" si="4"/>
        <v>450</v>
      </c>
      <c r="G210" s="11">
        <v>450</v>
      </c>
      <c r="H210" s="11">
        <f>SUM(H211)</f>
        <v>0</v>
      </c>
      <c r="I210" s="72"/>
      <c r="J210" s="56"/>
    </row>
    <row r="211" spans="1:10" ht="15.75" customHeight="1" x14ac:dyDescent="0.3">
      <c r="A211" s="17">
        <v>3040</v>
      </c>
      <c r="B211" s="35" t="s">
        <v>66</v>
      </c>
      <c r="C211" s="35">
        <v>4</v>
      </c>
      <c r="D211" s="35">
        <v>0</v>
      </c>
      <c r="E211" s="46" t="s">
        <v>389</v>
      </c>
      <c r="F211" s="11">
        <f t="shared" si="4"/>
        <v>1470</v>
      </c>
      <c r="G211" s="11">
        <f>SUM(G212)</f>
        <v>1470</v>
      </c>
      <c r="H211" s="11">
        <f>SUM(H212)</f>
        <v>0</v>
      </c>
    </row>
    <row r="212" spans="1:10" ht="15.75" customHeight="1" x14ac:dyDescent="0.3">
      <c r="A212" s="17">
        <v>3041</v>
      </c>
      <c r="B212" s="82" t="s">
        <v>66</v>
      </c>
      <c r="C212" s="82">
        <v>4</v>
      </c>
      <c r="D212" s="82">
        <v>1</v>
      </c>
      <c r="E212" s="48" t="s">
        <v>390</v>
      </c>
      <c r="F212" s="11">
        <f t="shared" si="4"/>
        <v>1470</v>
      </c>
      <c r="G212" s="11">
        <v>1470</v>
      </c>
      <c r="H212" s="11">
        <v>0</v>
      </c>
    </row>
    <row r="213" spans="1:10" ht="15.75" customHeight="1" x14ac:dyDescent="0.3">
      <c r="A213" s="17">
        <v>3050</v>
      </c>
      <c r="B213" s="35" t="s">
        <v>66</v>
      </c>
      <c r="C213" s="35">
        <v>5</v>
      </c>
      <c r="D213" s="35">
        <v>0</v>
      </c>
      <c r="E213" s="46" t="s">
        <v>391</v>
      </c>
      <c r="F213" s="11">
        <f t="shared" si="4"/>
        <v>0</v>
      </c>
      <c r="G213" s="11">
        <f>SUM(G214)</f>
        <v>0</v>
      </c>
      <c r="H213" s="11">
        <f>SUM(H214)</f>
        <v>0</v>
      </c>
    </row>
    <row r="214" spans="1:10" ht="15.75" customHeight="1" x14ac:dyDescent="0.3">
      <c r="A214" s="17">
        <v>3051</v>
      </c>
      <c r="B214" s="82" t="s">
        <v>66</v>
      </c>
      <c r="C214" s="82">
        <v>5</v>
      </c>
      <c r="D214" s="82">
        <v>1</v>
      </c>
      <c r="E214" s="48" t="s">
        <v>392</v>
      </c>
      <c r="F214" s="11">
        <f t="shared" si="4"/>
        <v>0</v>
      </c>
      <c r="G214" s="11">
        <v>0</v>
      </c>
      <c r="H214" s="11">
        <v>0</v>
      </c>
    </row>
    <row r="215" spans="1:10" ht="15.75" customHeight="1" x14ac:dyDescent="0.3">
      <c r="A215" s="17">
        <v>3060</v>
      </c>
      <c r="B215" s="35" t="s">
        <v>66</v>
      </c>
      <c r="C215" s="35">
        <v>6</v>
      </c>
      <c r="D215" s="35">
        <v>0</v>
      </c>
      <c r="E215" s="46" t="s">
        <v>393</v>
      </c>
      <c r="F215" s="11">
        <f t="shared" si="4"/>
        <v>0</v>
      </c>
      <c r="G215" s="11">
        <f>SUM(G216)</f>
        <v>0</v>
      </c>
      <c r="H215" s="11">
        <f>SUM(H216)</f>
        <v>0</v>
      </c>
    </row>
    <row r="216" spans="1:10" ht="15.75" customHeight="1" x14ac:dyDescent="0.3">
      <c r="A216" s="17">
        <v>3061</v>
      </c>
      <c r="B216" s="82" t="s">
        <v>66</v>
      </c>
      <c r="C216" s="82">
        <v>6</v>
      </c>
      <c r="D216" s="82">
        <v>1</v>
      </c>
      <c r="E216" s="48" t="s">
        <v>394</v>
      </c>
      <c r="F216" s="11">
        <f t="shared" si="4"/>
        <v>0</v>
      </c>
      <c r="G216" s="11">
        <v>0</v>
      </c>
      <c r="H216" s="11">
        <v>0</v>
      </c>
    </row>
    <row r="217" spans="1:10" ht="26.25" customHeight="1" x14ac:dyDescent="0.3">
      <c r="A217" s="17">
        <v>3070</v>
      </c>
      <c r="B217" s="35" t="s">
        <v>66</v>
      </c>
      <c r="C217" s="35">
        <v>7</v>
      </c>
      <c r="D217" s="35">
        <v>0</v>
      </c>
      <c r="E217" s="46" t="s">
        <v>395</v>
      </c>
      <c r="F217" s="11">
        <f t="shared" si="4"/>
        <v>9800</v>
      </c>
      <c r="G217" s="11">
        <f>SUM(G218)</f>
        <v>9800</v>
      </c>
      <c r="H217" s="11">
        <f>SUM(H218)</f>
        <v>0</v>
      </c>
    </row>
    <row r="218" spans="1:10" ht="27.75" customHeight="1" x14ac:dyDescent="0.3">
      <c r="A218" s="17">
        <v>3071</v>
      </c>
      <c r="B218" s="82" t="s">
        <v>66</v>
      </c>
      <c r="C218" s="82">
        <v>7</v>
      </c>
      <c r="D218" s="82">
        <v>1</v>
      </c>
      <c r="E218" s="48" t="s">
        <v>396</v>
      </c>
      <c r="F218" s="11">
        <f t="shared" si="4"/>
        <v>9800</v>
      </c>
      <c r="G218" s="11">
        <v>9800</v>
      </c>
      <c r="H218" s="11">
        <v>0</v>
      </c>
    </row>
    <row r="219" spans="1:10" ht="39.75" hidden="1" customHeight="1" x14ac:dyDescent="0.3">
      <c r="A219" s="17">
        <v>3080</v>
      </c>
      <c r="B219" s="35" t="s">
        <v>66</v>
      </c>
      <c r="C219" s="35">
        <v>8</v>
      </c>
      <c r="D219" s="35">
        <v>0</v>
      </c>
      <c r="E219" s="46" t="s">
        <v>397</v>
      </c>
      <c r="F219" s="11">
        <f t="shared" si="4"/>
        <v>0</v>
      </c>
      <c r="G219" s="11">
        <f>SUM(G220)</f>
        <v>0</v>
      </c>
      <c r="H219" s="11">
        <f>SUM(H220)</f>
        <v>0</v>
      </c>
    </row>
    <row r="220" spans="1:10" ht="26.25" hidden="1" customHeight="1" x14ac:dyDescent="0.3">
      <c r="A220" s="17">
        <v>3081</v>
      </c>
      <c r="B220" s="82" t="s">
        <v>66</v>
      </c>
      <c r="C220" s="82">
        <v>8</v>
      </c>
      <c r="D220" s="82">
        <v>1</v>
      </c>
      <c r="E220" s="48" t="s">
        <v>398</v>
      </c>
      <c r="F220" s="11">
        <f t="shared" si="4"/>
        <v>0</v>
      </c>
      <c r="G220" s="11"/>
      <c r="H220" s="11"/>
    </row>
    <row r="221" spans="1:10" ht="27.75" hidden="1" customHeight="1" x14ac:dyDescent="0.3">
      <c r="A221" s="17">
        <v>3090</v>
      </c>
      <c r="B221" s="35" t="s">
        <v>66</v>
      </c>
      <c r="C221" s="35">
        <v>9</v>
      </c>
      <c r="D221" s="35">
        <v>0</v>
      </c>
      <c r="E221" s="46" t="s">
        <v>399</v>
      </c>
      <c r="F221" s="11">
        <f t="shared" si="4"/>
        <v>0</v>
      </c>
      <c r="G221" s="11">
        <f>SUM(G222:G223)</f>
        <v>0</v>
      </c>
      <c r="H221" s="11">
        <f>SUM(H222:H223)</f>
        <v>0</v>
      </c>
    </row>
    <row r="222" spans="1:10" ht="26.25" hidden="1" customHeight="1" x14ac:dyDescent="0.3">
      <c r="A222" s="17">
        <v>3091</v>
      </c>
      <c r="B222" s="82" t="s">
        <v>66</v>
      </c>
      <c r="C222" s="82">
        <v>9</v>
      </c>
      <c r="D222" s="82">
        <v>1</v>
      </c>
      <c r="E222" s="48" t="s">
        <v>400</v>
      </c>
      <c r="F222" s="11">
        <f t="shared" si="4"/>
        <v>0</v>
      </c>
      <c r="G222" s="11"/>
      <c r="H222" s="11"/>
    </row>
    <row r="223" spans="1:10" ht="29.25" hidden="1" customHeight="1" x14ac:dyDescent="0.3">
      <c r="A223" s="17">
        <v>3092</v>
      </c>
      <c r="B223" s="82" t="s">
        <v>66</v>
      </c>
      <c r="C223" s="82">
        <v>9</v>
      </c>
      <c r="D223" s="82">
        <v>2</v>
      </c>
      <c r="E223" s="48" t="s">
        <v>401</v>
      </c>
      <c r="F223" s="11">
        <f t="shared" si="4"/>
        <v>0</v>
      </c>
      <c r="G223" s="11"/>
      <c r="H223" s="11"/>
    </row>
    <row r="224" spans="1:10" s="45" customFormat="1" ht="42.75" customHeight="1" x14ac:dyDescent="0.2">
      <c r="A224" s="17">
        <v>3100</v>
      </c>
      <c r="B224" s="35" t="s">
        <v>67</v>
      </c>
      <c r="C224" s="35">
        <v>0</v>
      </c>
      <c r="D224" s="35">
        <v>0</v>
      </c>
      <c r="E224" s="6" t="s">
        <v>402</v>
      </c>
      <c r="F224" s="11">
        <f>SUM(F225)</f>
        <v>54575.8</v>
      </c>
      <c r="G224" s="11">
        <f>SUM(G225)</f>
        <v>54575.8</v>
      </c>
      <c r="H224" s="11">
        <f>SUM(H225)</f>
        <v>0</v>
      </c>
      <c r="I224" s="44"/>
      <c r="J224" s="49"/>
    </row>
    <row r="225" spans="1:12" ht="27" x14ac:dyDescent="0.3">
      <c r="A225" s="17">
        <v>3110</v>
      </c>
      <c r="B225" s="88" t="s">
        <v>67</v>
      </c>
      <c r="C225" s="88">
        <v>1</v>
      </c>
      <c r="D225" s="88">
        <v>0</v>
      </c>
      <c r="E225" s="54" t="s">
        <v>403</v>
      </c>
      <c r="F225" s="11">
        <f>SUM(F226)</f>
        <v>54575.8</v>
      </c>
      <c r="G225" s="11">
        <f>G226</f>
        <v>54575.8</v>
      </c>
      <c r="H225" s="11">
        <f>H226</f>
        <v>0</v>
      </c>
    </row>
    <row r="226" spans="1:12" x14ac:dyDescent="0.3">
      <c r="A226" s="17">
        <v>3112</v>
      </c>
      <c r="B226" s="88" t="s">
        <v>67</v>
      </c>
      <c r="C226" s="88">
        <v>1</v>
      </c>
      <c r="D226" s="88">
        <v>2</v>
      </c>
      <c r="E226" s="55" t="s">
        <v>404</v>
      </c>
      <c r="F226" s="11">
        <f>G226-'Հատված 1'!F103+H226</f>
        <v>54575.8</v>
      </c>
      <c r="G226" s="11">
        <v>54575.8</v>
      </c>
      <c r="H226" s="11"/>
      <c r="J226" s="52"/>
      <c r="K226" s="18"/>
      <c r="L226" s="18"/>
    </row>
    <row r="227" spans="1:12" x14ac:dyDescent="0.3">
      <c r="B227" s="57"/>
      <c r="C227" s="58"/>
      <c r="D227" s="59"/>
    </row>
    <row r="228" spans="1:12" x14ac:dyDescent="0.3">
      <c r="B228" s="61"/>
      <c r="C228" s="58"/>
      <c r="D228" s="59"/>
    </row>
    <row r="229" spans="1:12" x14ac:dyDescent="0.3">
      <c r="B229" s="61"/>
      <c r="C229" s="58"/>
      <c r="D229" s="59"/>
      <c r="E229" s="21"/>
    </row>
    <row r="230" spans="1:12" x14ac:dyDescent="0.3">
      <c r="B230" s="61"/>
      <c r="C230" s="62"/>
      <c r="D230" s="63"/>
    </row>
    <row r="254" spans="8:8" x14ac:dyDescent="0.3">
      <c r="H254" s="21" t="s">
        <v>428</v>
      </c>
    </row>
  </sheetData>
  <mergeCells count="9">
    <mergeCell ref="F2:H2"/>
    <mergeCell ref="F3:H3"/>
    <mergeCell ref="D8:D9"/>
    <mergeCell ref="A8:A9"/>
    <mergeCell ref="E8:E9"/>
    <mergeCell ref="F8:F9"/>
    <mergeCell ref="B8:B9"/>
    <mergeCell ref="C8:C9"/>
    <mergeCell ref="A5:H5"/>
  </mergeCells>
  <phoneticPr fontId="1" type="noConversion"/>
  <pageMargins left="0.41929133899999999" right="0.143700787" top="0.39370078740157499" bottom="0.59055118110236204" header="0.15748031496063" footer="0.23622047244094499"/>
  <pageSetup paperSize="9" scale="93" orientation="portrait" useFirstPageNumber="1" r:id="rId1"/>
  <headerFooter alignWithMargins="0">
    <oddFooter>&amp;C&amp;P&amp;RԲյուջե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8"/>
  <sheetViews>
    <sheetView topLeftCell="A13" zoomScaleNormal="100" workbookViewId="0">
      <selection activeCell="J85" sqref="J85"/>
    </sheetView>
  </sheetViews>
  <sheetFormatPr defaultRowHeight="13.5" x14ac:dyDescent="0.25"/>
  <cols>
    <col min="1" max="1" width="6.28515625" style="1" customWidth="1"/>
    <col min="2" max="2" width="36.140625" style="1" customWidth="1"/>
    <col min="3" max="3" width="13.5703125" style="1" customWidth="1"/>
    <col min="4" max="4" width="13.7109375" style="1" customWidth="1"/>
    <col min="5" max="5" width="13.42578125" style="1" customWidth="1"/>
    <col min="6" max="6" width="13.5703125" style="1" customWidth="1"/>
    <col min="7" max="7" width="15.28515625" style="1" hidden="1" customWidth="1"/>
    <col min="8" max="8" width="9.28515625" style="1" bestFit="1" customWidth="1"/>
    <col min="9" max="9" width="20.28515625" style="1" customWidth="1"/>
    <col min="10" max="16384" width="9.140625" style="1"/>
  </cols>
  <sheetData>
    <row r="1" spans="1:11" ht="63" customHeight="1" x14ac:dyDescent="0.35">
      <c r="A1" s="117"/>
      <c r="B1" s="117"/>
      <c r="C1" s="117"/>
      <c r="D1" s="176" t="s">
        <v>519</v>
      </c>
      <c r="E1" s="176"/>
      <c r="F1" s="176"/>
    </row>
    <row r="2" spans="1:11" ht="63" customHeight="1" x14ac:dyDescent="0.35">
      <c r="A2" s="117"/>
      <c r="B2" s="117"/>
      <c r="C2" s="117"/>
      <c r="D2" s="176" t="s">
        <v>520</v>
      </c>
      <c r="E2" s="176"/>
      <c r="F2" s="176"/>
    </row>
    <row r="3" spans="1:11" ht="25.5" customHeight="1" x14ac:dyDescent="0.35">
      <c r="B3" s="193" t="s">
        <v>441</v>
      </c>
      <c r="C3" s="193"/>
      <c r="D3" s="193"/>
      <c r="E3" s="193"/>
    </row>
    <row r="4" spans="1:11" ht="24" customHeight="1" x14ac:dyDescent="0.25"/>
    <row r="5" spans="1:11" ht="33.75" customHeight="1" x14ac:dyDescent="0.3">
      <c r="A5" s="191" t="s">
        <v>442</v>
      </c>
      <c r="B5" s="191"/>
      <c r="C5" s="191"/>
      <c r="D5" s="191"/>
      <c r="E5" s="191"/>
    </row>
    <row r="6" spans="1:11" ht="8.25" customHeight="1" x14ac:dyDescent="0.25">
      <c r="A6" s="118" t="s">
        <v>443</v>
      </c>
      <c r="B6" s="118"/>
      <c r="C6" s="118"/>
      <c r="D6" s="118"/>
    </row>
    <row r="7" spans="1:11" x14ac:dyDescent="0.25">
      <c r="E7" s="2" t="s">
        <v>90</v>
      </c>
    </row>
    <row r="8" spans="1:11" ht="30" customHeight="1" x14ac:dyDescent="0.25">
      <c r="A8" s="194" t="s">
        <v>444</v>
      </c>
      <c r="B8" s="194"/>
      <c r="C8" s="194" t="s">
        <v>445</v>
      </c>
      <c r="D8" s="196" t="s">
        <v>95</v>
      </c>
      <c r="E8" s="197"/>
    </row>
    <row r="9" spans="1:11" ht="28.5" x14ac:dyDescent="0.25">
      <c r="A9" s="195"/>
      <c r="B9" s="195"/>
      <c r="C9" s="195"/>
      <c r="D9" s="116" t="s">
        <v>406</v>
      </c>
      <c r="E9" s="116" t="s">
        <v>407</v>
      </c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11" ht="30" customHeight="1" x14ac:dyDescent="0.25">
      <c r="A11" s="112">
        <v>8000</v>
      </c>
      <c r="B11" s="119" t="s">
        <v>446</v>
      </c>
      <c r="C11" s="4">
        <f>'Հատված 1'!D9-'Հատված 2'!F11</f>
        <v>-1458937.2270000002</v>
      </c>
      <c r="D11" s="4">
        <f>'Հատված 1'!E9-'Հատված 2'!G11</f>
        <v>-4030.1870000000345</v>
      </c>
      <c r="E11" s="4">
        <f>'Հատված 1'!F9-'Հատված 2'!H11</f>
        <v>-1454907.04</v>
      </c>
      <c r="I11" s="120"/>
      <c r="K11" s="120"/>
    </row>
    <row r="13" spans="1:11" ht="8.25" customHeight="1" x14ac:dyDescent="0.25"/>
    <row r="14" spans="1:11" ht="24.75" customHeight="1" x14ac:dyDescent="0.25">
      <c r="E14" s="192"/>
      <c r="F14" s="192"/>
    </row>
    <row r="15" spans="1:11" ht="62.1" customHeight="1" x14ac:dyDescent="0.25">
      <c r="D15" s="176" t="s">
        <v>521</v>
      </c>
      <c r="E15" s="179"/>
      <c r="F15" s="179"/>
    </row>
    <row r="16" spans="1:11" ht="68.25" customHeight="1" x14ac:dyDescent="0.25">
      <c r="D16" s="176" t="s">
        <v>522</v>
      </c>
      <c r="E16" s="179"/>
      <c r="F16" s="179"/>
    </row>
    <row r="17" spans="1:12" ht="20.25" x14ac:dyDescent="0.35">
      <c r="A17" s="198" t="s">
        <v>447</v>
      </c>
      <c r="B17" s="198"/>
      <c r="C17" s="198"/>
      <c r="D17" s="198"/>
      <c r="E17" s="198"/>
      <c r="F17" s="198"/>
    </row>
    <row r="18" spans="1:12" ht="17.25" x14ac:dyDescent="0.3">
      <c r="B18" s="121"/>
    </row>
    <row r="19" spans="1:12" ht="32.25" customHeight="1" x14ac:dyDescent="0.3">
      <c r="A19" s="191" t="s">
        <v>448</v>
      </c>
      <c r="B19" s="191"/>
      <c r="C19" s="191"/>
      <c r="D19" s="191"/>
      <c r="E19" s="191"/>
      <c r="F19" s="191"/>
    </row>
    <row r="20" spans="1:12" ht="14.25" customHeight="1" x14ac:dyDescent="0.25">
      <c r="A20" s="118" t="s">
        <v>449</v>
      </c>
    </row>
    <row r="21" spans="1:12" ht="14.25" customHeight="1" x14ac:dyDescent="0.25">
      <c r="E21" s="2" t="s">
        <v>185</v>
      </c>
    </row>
    <row r="22" spans="1:12" ht="38.25" customHeight="1" x14ac:dyDescent="0.25">
      <c r="A22" s="194">
        <f ca="1">A22:F67</f>
        <v>0</v>
      </c>
      <c r="B22" s="199" t="s">
        <v>408</v>
      </c>
      <c r="C22" s="200"/>
      <c r="D22" s="194" t="s">
        <v>94</v>
      </c>
      <c r="E22" s="196" t="s">
        <v>95</v>
      </c>
      <c r="F22" s="197"/>
      <c r="G22" s="122" t="s">
        <v>450</v>
      </c>
    </row>
    <row r="23" spans="1:12" ht="26.25" customHeight="1" x14ac:dyDescent="0.25">
      <c r="A23" s="195"/>
      <c r="B23" s="116" t="s">
        <v>409</v>
      </c>
      <c r="C23" s="123" t="s">
        <v>451</v>
      </c>
      <c r="D23" s="195"/>
      <c r="E23" s="116" t="s">
        <v>406</v>
      </c>
      <c r="F23" s="116" t="s">
        <v>407</v>
      </c>
      <c r="G23" s="124"/>
      <c r="I23" s="5"/>
    </row>
    <row r="24" spans="1:12" x14ac:dyDescent="0.25">
      <c r="A24" s="3">
        <v>1</v>
      </c>
      <c r="B24" s="3">
        <v>2</v>
      </c>
      <c r="C24" s="3" t="s">
        <v>49</v>
      </c>
      <c r="D24" s="3">
        <v>4</v>
      </c>
      <c r="E24" s="3">
        <v>5</v>
      </c>
      <c r="F24" s="3">
        <v>6</v>
      </c>
      <c r="G24" s="124"/>
    </row>
    <row r="25" spans="1:12" s="118" customFormat="1" ht="40.5" customHeight="1" x14ac:dyDescent="0.25">
      <c r="A25" s="112">
        <v>8010</v>
      </c>
      <c r="B25" s="6" t="s">
        <v>452</v>
      </c>
      <c r="C25" s="122"/>
      <c r="D25" s="4">
        <f>SUM(E25:F25)</f>
        <v>1458937.227</v>
      </c>
      <c r="E25" s="14">
        <f>-D11</f>
        <v>4030.1870000000345</v>
      </c>
      <c r="F25" s="4">
        <f>-E11</f>
        <v>1454907.04</v>
      </c>
      <c r="G25" s="125"/>
      <c r="H25" s="126"/>
      <c r="I25" s="5"/>
      <c r="J25" s="127"/>
      <c r="L25" s="127"/>
    </row>
    <row r="26" spans="1:12" ht="40.5" customHeight="1" x14ac:dyDescent="0.25">
      <c r="A26" s="112">
        <v>8100</v>
      </c>
      <c r="B26" s="6" t="s">
        <v>453</v>
      </c>
      <c r="C26" s="124"/>
      <c r="D26" s="4">
        <f>SUM(E26:F26)</f>
        <v>1458937.219</v>
      </c>
      <c r="E26" s="156">
        <f>E27+E51</f>
        <v>4030.1869999999981</v>
      </c>
      <c r="F26" s="4">
        <f>SUM(F27+F51)</f>
        <v>1454907.0320000001</v>
      </c>
      <c r="G26" s="125"/>
      <c r="H26" s="128"/>
      <c r="J26" s="120"/>
      <c r="L26" s="120"/>
    </row>
    <row r="27" spans="1:12" ht="27" customHeight="1" x14ac:dyDescent="0.25">
      <c r="A27" s="7">
        <v>8110</v>
      </c>
      <c r="B27" s="129" t="s">
        <v>454</v>
      </c>
      <c r="C27" s="124"/>
      <c r="D27" s="130">
        <f t="shared" ref="D27:D43" si="0">SUM(E27:F27)</f>
        <v>0</v>
      </c>
      <c r="E27" s="131">
        <v>0</v>
      </c>
      <c r="F27" s="132">
        <f>SUM(F28+F32)</f>
        <v>0</v>
      </c>
      <c r="G27" s="125"/>
      <c r="H27" s="128"/>
    </row>
    <row r="28" spans="1:12" ht="42" customHeight="1" x14ac:dyDescent="0.25">
      <c r="A28" s="7">
        <v>8111</v>
      </c>
      <c r="B28" s="8" t="s">
        <v>455</v>
      </c>
      <c r="C28" s="124"/>
      <c r="D28" s="130">
        <f t="shared" si="0"/>
        <v>0</v>
      </c>
      <c r="E28" s="9" t="s">
        <v>456</v>
      </c>
      <c r="F28" s="130">
        <f>SUM(F30:F31)</f>
        <v>0</v>
      </c>
      <c r="G28" s="125"/>
    </row>
    <row r="29" spans="1:12" x14ac:dyDescent="0.25">
      <c r="A29" s="7"/>
      <c r="B29" s="10" t="s">
        <v>457</v>
      </c>
      <c r="C29" s="124"/>
      <c r="D29" s="130">
        <f t="shared" si="0"/>
        <v>0</v>
      </c>
      <c r="E29" s="9"/>
      <c r="F29" s="130"/>
      <c r="G29" s="125"/>
    </row>
    <row r="30" spans="1:12" x14ac:dyDescent="0.25">
      <c r="A30" s="7">
        <v>8112</v>
      </c>
      <c r="B30" s="133" t="s">
        <v>458</v>
      </c>
      <c r="C30" s="134" t="s">
        <v>459</v>
      </c>
      <c r="D30" s="130">
        <f t="shared" si="0"/>
        <v>0</v>
      </c>
      <c r="E30" s="9" t="s">
        <v>456</v>
      </c>
      <c r="F30" s="130">
        <v>0</v>
      </c>
      <c r="G30" s="125"/>
      <c r="H30" s="5"/>
    </row>
    <row r="31" spans="1:12" x14ac:dyDescent="0.25">
      <c r="A31" s="7">
        <v>8113</v>
      </c>
      <c r="B31" s="133" t="s">
        <v>460</v>
      </c>
      <c r="C31" s="134" t="s">
        <v>461</v>
      </c>
      <c r="D31" s="130">
        <f t="shared" si="0"/>
        <v>0</v>
      </c>
      <c r="E31" s="9" t="s">
        <v>456</v>
      </c>
      <c r="F31" s="130">
        <v>0</v>
      </c>
      <c r="G31" s="125"/>
    </row>
    <row r="32" spans="1:12" s="138" customFormat="1" ht="29.25" customHeight="1" x14ac:dyDescent="0.25">
      <c r="A32" s="7">
        <v>8120</v>
      </c>
      <c r="B32" s="8" t="s">
        <v>462</v>
      </c>
      <c r="C32" s="134"/>
      <c r="D32" s="130">
        <f t="shared" si="0"/>
        <v>0</v>
      </c>
      <c r="E32" s="135"/>
      <c r="F32" s="130">
        <f>SUM(F34)</f>
        <v>0</v>
      </c>
      <c r="G32" s="136"/>
      <c r="H32" s="137"/>
    </row>
    <row r="33" spans="1:8" s="138" customFormat="1" x14ac:dyDescent="0.25">
      <c r="A33" s="7"/>
      <c r="B33" s="10" t="s">
        <v>95</v>
      </c>
      <c r="C33" s="134"/>
      <c r="D33" s="130">
        <f t="shared" si="0"/>
        <v>0</v>
      </c>
      <c r="E33" s="139"/>
      <c r="F33" s="140"/>
      <c r="G33" s="136"/>
    </row>
    <row r="34" spans="1:8" s="138" customFormat="1" ht="15.75" customHeight="1" x14ac:dyDescent="0.25">
      <c r="A34" s="7">
        <v>8121</v>
      </c>
      <c r="B34" s="8" t="s">
        <v>463</v>
      </c>
      <c r="C34" s="134"/>
      <c r="D34" s="130">
        <f t="shared" si="0"/>
        <v>0</v>
      </c>
      <c r="E34" s="9" t="s">
        <v>456</v>
      </c>
      <c r="F34" s="130">
        <v>0</v>
      </c>
      <c r="G34" s="136"/>
    </row>
    <row r="35" spans="1:8" s="138" customFormat="1" x14ac:dyDescent="0.25">
      <c r="A35" s="7"/>
      <c r="B35" s="10" t="s">
        <v>457</v>
      </c>
      <c r="C35" s="134"/>
      <c r="D35" s="130">
        <f t="shared" si="0"/>
        <v>0</v>
      </c>
      <c r="E35" s="139"/>
      <c r="F35" s="130">
        <v>0</v>
      </c>
      <c r="G35" s="136"/>
    </row>
    <row r="36" spans="1:8" s="138" customFormat="1" ht="27.75" customHeight="1" x14ac:dyDescent="0.25">
      <c r="A36" s="112">
        <v>8122</v>
      </c>
      <c r="B36" s="129" t="s">
        <v>464</v>
      </c>
      <c r="C36" s="134" t="s">
        <v>465</v>
      </c>
      <c r="D36" s="130">
        <f t="shared" si="0"/>
        <v>0</v>
      </c>
      <c r="E36" s="9" t="s">
        <v>456</v>
      </c>
      <c r="F36" s="130">
        <v>0</v>
      </c>
      <c r="G36" s="136"/>
      <c r="H36" s="137"/>
    </row>
    <row r="37" spans="1:8" s="138" customFormat="1" x14ac:dyDescent="0.25">
      <c r="A37" s="112"/>
      <c r="B37" s="141" t="s">
        <v>457</v>
      </c>
      <c r="C37" s="134"/>
      <c r="D37" s="130">
        <f t="shared" si="0"/>
        <v>0</v>
      </c>
      <c r="E37" s="139"/>
      <c r="F37" s="140"/>
      <c r="G37" s="136"/>
    </row>
    <row r="38" spans="1:8" s="138" customFormat="1" x14ac:dyDescent="0.25">
      <c r="A38" s="112">
        <v>8123</v>
      </c>
      <c r="B38" s="141" t="s">
        <v>466</v>
      </c>
      <c r="C38" s="134"/>
      <c r="D38" s="130">
        <f t="shared" si="0"/>
        <v>0</v>
      </c>
      <c r="E38" s="9" t="s">
        <v>456</v>
      </c>
      <c r="F38" s="130">
        <v>0</v>
      </c>
      <c r="G38" s="136"/>
    </row>
    <row r="39" spans="1:8" s="138" customFormat="1" x14ac:dyDescent="0.25">
      <c r="A39" s="112">
        <v>8124</v>
      </c>
      <c r="B39" s="141" t="s">
        <v>467</v>
      </c>
      <c r="C39" s="134"/>
      <c r="D39" s="130">
        <f t="shared" si="0"/>
        <v>0</v>
      </c>
      <c r="E39" s="9" t="s">
        <v>456</v>
      </c>
      <c r="F39" s="130">
        <v>0</v>
      </c>
      <c r="G39" s="136"/>
    </row>
    <row r="40" spans="1:8" s="138" customFormat="1" ht="27.75" customHeight="1" x14ac:dyDescent="0.25">
      <c r="A40" s="112">
        <v>8130</v>
      </c>
      <c r="B40" s="129" t="s">
        <v>468</v>
      </c>
      <c r="C40" s="134" t="s">
        <v>469</v>
      </c>
      <c r="D40" s="130">
        <f t="shared" si="0"/>
        <v>0</v>
      </c>
      <c r="E40" s="9" t="s">
        <v>456</v>
      </c>
      <c r="F40" s="130">
        <v>0</v>
      </c>
      <c r="G40" s="136"/>
      <c r="H40" s="137"/>
    </row>
    <row r="41" spans="1:8" s="138" customFormat="1" x14ac:dyDescent="0.25">
      <c r="A41" s="112"/>
      <c r="B41" s="141" t="s">
        <v>457</v>
      </c>
      <c r="C41" s="134"/>
      <c r="D41" s="130">
        <f t="shared" si="0"/>
        <v>0</v>
      </c>
      <c r="E41" s="135"/>
      <c r="F41" s="130"/>
      <c r="G41" s="136"/>
    </row>
    <row r="42" spans="1:8" s="138" customFormat="1" x14ac:dyDescent="0.25">
      <c r="A42" s="112">
        <v>8131</v>
      </c>
      <c r="B42" s="141" t="s">
        <v>470</v>
      </c>
      <c r="C42" s="134"/>
      <c r="D42" s="130">
        <f t="shared" si="0"/>
        <v>0</v>
      </c>
      <c r="E42" s="9" t="s">
        <v>456</v>
      </c>
      <c r="F42" s="130">
        <v>0</v>
      </c>
      <c r="G42" s="136"/>
    </row>
    <row r="43" spans="1:8" s="138" customFormat="1" x14ac:dyDescent="0.25">
      <c r="A43" s="112">
        <v>8132</v>
      </c>
      <c r="B43" s="141" t="s">
        <v>471</v>
      </c>
      <c r="C43" s="134"/>
      <c r="D43" s="130">
        <f t="shared" si="0"/>
        <v>0</v>
      </c>
      <c r="E43" s="9" t="s">
        <v>456</v>
      </c>
      <c r="F43" s="130">
        <v>0</v>
      </c>
      <c r="G43" s="136"/>
    </row>
    <row r="44" spans="1:8" ht="27" customHeight="1" x14ac:dyDescent="0.25">
      <c r="A44" s="112">
        <v>8140</v>
      </c>
      <c r="B44" s="129" t="s">
        <v>472</v>
      </c>
      <c r="C44" s="134"/>
      <c r="D44" s="4">
        <f>SUM(E44:F44)</f>
        <v>0</v>
      </c>
      <c r="E44" s="13">
        <f>SUM(E45)</f>
        <v>0</v>
      </c>
      <c r="F44" s="11">
        <f>SUM(F45)</f>
        <v>0</v>
      </c>
      <c r="G44" s="125"/>
      <c r="H44" s="142"/>
    </row>
    <row r="45" spans="1:8" ht="40.5" customHeight="1" x14ac:dyDescent="0.25">
      <c r="A45" s="112">
        <v>8141</v>
      </c>
      <c r="B45" s="129" t="s">
        <v>473</v>
      </c>
      <c r="C45" s="134" t="s">
        <v>465</v>
      </c>
      <c r="D45" s="4">
        <f t="shared" ref="D45:D81" si="1">SUM(E45:F45)</f>
        <v>0</v>
      </c>
      <c r="E45" s="13">
        <f>SUM(E46:E47)</f>
        <v>0</v>
      </c>
      <c r="F45" s="11">
        <f>SUM(F46:F47)</f>
        <v>0</v>
      </c>
      <c r="G45" s="125"/>
      <c r="H45" s="142"/>
    </row>
    <row r="46" spans="1:8" x14ac:dyDescent="0.25">
      <c r="A46" s="112">
        <v>8142</v>
      </c>
      <c r="B46" s="141" t="s">
        <v>474</v>
      </c>
      <c r="C46" s="12"/>
      <c r="D46" s="4">
        <f t="shared" si="1"/>
        <v>0</v>
      </c>
      <c r="E46" s="143"/>
      <c r="F46" s="13" t="s">
        <v>456</v>
      </c>
      <c r="G46" s="125"/>
    </row>
    <row r="47" spans="1:8" x14ac:dyDescent="0.25">
      <c r="A47" s="112">
        <v>8143</v>
      </c>
      <c r="B47" s="141" t="s">
        <v>475</v>
      </c>
      <c r="C47" s="12"/>
      <c r="D47" s="4">
        <f t="shared" si="1"/>
        <v>0</v>
      </c>
      <c r="E47" s="143"/>
      <c r="F47" s="4">
        <v>0</v>
      </c>
      <c r="G47" s="125"/>
    </row>
    <row r="48" spans="1:8" ht="39.75" customHeight="1" x14ac:dyDescent="0.25">
      <c r="A48" s="112">
        <v>8150</v>
      </c>
      <c r="B48" s="129" t="s">
        <v>476</v>
      </c>
      <c r="C48" s="144" t="s">
        <v>469</v>
      </c>
      <c r="D48" s="4">
        <f t="shared" si="1"/>
        <v>0</v>
      </c>
      <c r="E48" s="13">
        <f>SUM(E49:E50)</f>
        <v>0</v>
      </c>
      <c r="F48" s="4">
        <v>0</v>
      </c>
      <c r="G48" s="125"/>
      <c r="H48" s="142"/>
    </row>
    <row r="49" spans="1:12" x14ac:dyDescent="0.25">
      <c r="A49" s="112">
        <v>8151</v>
      </c>
      <c r="B49" s="141" t="s">
        <v>470</v>
      </c>
      <c r="C49" s="144"/>
      <c r="D49" s="4">
        <f t="shared" si="1"/>
        <v>0</v>
      </c>
      <c r="E49" s="143"/>
      <c r="F49" s="14" t="s">
        <v>76</v>
      </c>
      <c r="G49" s="125"/>
    </row>
    <row r="50" spans="1:12" x14ac:dyDescent="0.25">
      <c r="A50" s="112">
        <v>8152</v>
      </c>
      <c r="B50" s="141" t="s">
        <v>477</v>
      </c>
      <c r="C50" s="144"/>
      <c r="D50" s="4">
        <f t="shared" si="1"/>
        <v>0</v>
      </c>
      <c r="E50" s="13">
        <v>0</v>
      </c>
      <c r="F50" s="4">
        <v>0</v>
      </c>
      <c r="G50" s="125"/>
    </row>
    <row r="51" spans="1:12" ht="40.5" customHeight="1" x14ac:dyDescent="0.25">
      <c r="A51" s="112">
        <v>8160</v>
      </c>
      <c r="B51" s="129" t="s">
        <v>478</v>
      </c>
      <c r="C51" s="144"/>
      <c r="D51" s="4">
        <f t="shared" si="1"/>
        <v>1458937.219</v>
      </c>
      <c r="E51" s="14">
        <f>SUM(E56+E59+E67+E68)</f>
        <v>4030.1869999999981</v>
      </c>
      <c r="F51" s="4">
        <f>SUM(F52+F56+F59+F67+F68)</f>
        <v>1454907.0320000001</v>
      </c>
      <c r="G51" s="125"/>
      <c r="H51" s="142"/>
      <c r="J51" s="120"/>
      <c r="L51" s="120"/>
    </row>
    <row r="52" spans="1:12" ht="40.5" customHeight="1" x14ac:dyDescent="0.25">
      <c r="A52" s="112">
        <v>8161</v>
      </c>
      <c r="B52" s="8" t="s">
        <v>479</v>
      </c>
      <c r="C52" s="144"/>
      <c r="D52" s="4">
        <f t="shared" si="1"/>
        <v>0</v>
      </c>
      <c r="E52" s="145" t="s">
        <v>456</v>
      </c>
      <c r="F52" s="4">
        <f>SUM(F53:F55)</f>
        <v>0</v>
      </c>
      <c r="G52" s="125"/>
    </row>
    <row r="53" spans="1:12" ht="41.25" customHeight="1" x14ac:dyDescent="0.25">
      <c r="A53" s="112">
        <v>8162</v>
      </c>
      <c r="B53" s="141" t="s">
        <v>480</v>
      </c>
      <c r="C53" s="144" t="s">
        <v>481</v>
      </c>
      <c r="D53" s="4">
        <f t="shared" si="1"/>
        <v>0</v>
      </c>
      <c r="E53" s="13" t="s">
        <v>456</v>
      </c>
      <c r="F53" s="4">
        <v>0</v>
      </c>
      <c r="G53" s="125"/>
    </row>
    <row r="54" spans="1:12" ht="123" customHeight="1" x14ac:dyDescent="0.25">
      <c r="A54" s="15">
        <v>8163</v>
      </c>
      <c r="B54" s="141" t="s">
        <v>482</v>
      </c>
      <c r="C54" s="144" t="s">
        <v>481</v>
      </c>
      <c r="D54" s="4">
        <f t="shared" si="1"/>
        <v>0</v>
      </c>
      <c r="E54" s="146" t="s">
        <v>456</v>
      </c>
      <c r="F54" s="4">
        <v>0</v>
      </c>
      <c r="G54" s="125"/>
    </row>
    <row r="55" spans="1:12" ht="27" x14ac:dyDescent="0.25">
      <c r="A55" s="112">
        <v>8164</v>
      </c>
      <c r="B55" s="141" t="s">
        <v>483</v>
      </c>
      <c r="C55" s="144" t="s">
        <v>484</v>
      </c>
      <c r="D55" s="4">
        <f t="shared" si="1"/>
        <v>0</v>
      </c>
      <c r="E55" s="13" t="s">
        <v>456</v>
      </c>
      <c r="F55" s="4"/>
      <c r="G55" s="125"/>
    </row>
    <row r="56" spans="1:12" ht="32.25" customHeight="1" x14ac:dyDescent="0.25">
      <c r="A56" s="112">
        <v>8170</v>
      </c>
      <c r="B56" s="8" t="s">
        <v>485</v>
      </c>
      <c r="C56" s="144"/>
      <c r="D56" s="4">
        <f t="shared" si="1"/>
        <v>0</v>
      </c>
      <c r="E56" s="145">
        <f>SUM(E57:E58)</f>
        <v>0</v>
      </c>
      <c r="F56" s="147">
        <f>SUM(F57:F58)</f>
        <v>0</v>
      </c>
      <c r="G56" s="125"/>
      <c r="H56" s="142"/>
    </row>
    <row r="57" spans="1:12" ht="40.5" x14ac:dyDescent="0.25">
      <c r="A57" s="112">
        <v>8171</v>
      </c>
      <c r="B57" s="141" t="s">
        <v>486</v>
      </c>
      <c r="C57" s="144" t="s">
        <v>487</v>
      </c>
      <c r="D57" s="4">
        <f t="shared" si="1"/>
        <v>0</v>
      </c>
      <c r="E57" s="13"/>
      <c r="F57" s="4">
        <v>0</v>
      </c>
      <c r="G57" s="125"/>
    </row>
    <row r="58" spans="1:12" x14ac:dyDescent="0.25">
      <c r="A58" s="112">
        <v>8172</v>
      </c>
      <c r="B58" s="133" t="s">
        <v>488</v>
      </c>
      <c r="C58" s="144" t="s">
        <v>489</v>
      </c>
      <c r="D58" s="4">
        <f t="shared" si="1"/>
        <v>0</v>
      </c>
      <c r="E58" s="13"/>
      <c r="F58" s="4">
        <v>0</v>
      </c>
      <c r="G58" s="125"/>
    </row>
    <row r="59" spans="1:12" ht="43.5" customHeight="1" x14ac:dyDescent="0.25">
      <c r="A59" s="3">
        <v>8190</v>
      </c>
      <c r="B59" s="8" t="s">
        <v>490</v>
      </c>
      <c r="C59" s="112"/>
      <c r="D59" s="4">
        <f t="shared" si="1"/>
        <v>1458937.219</v>
      </c>
      <c r="E59" s="167">
        <f>SUM(E60,-E62)</f>
        <v>4030.1869999999981</v>
      </c>
      <c r="F59" s="4">
        <f>SUM(F60:F63)</f>
        <v>1454907.0320000001</v>
      </c>
      <c r="G59" s="125"/>
      <c r="H59" s="142"/>
      <c r="J59" s="120"/>
      <c r="L59" s="120"/>
    </row>
    <row r="60" spans="1:12" ht="40.5" x14ac:dyDescent="0.25">
      <c r="A60" s="15">
        <v>8191</v>
      </c>
      <c r="B60" s="10" t="s">
        <v>491</v>
      </c>
      <c r="C60" s="16">
        <v>9320</v>
      </c>
      <c r="D60" s="4">
        <f>SUM(E60:F60)</f>
        <v>32227.947</v>
      </c>
      <c r="E60" s="14">
        <v>32227.947</v>
      </c>
      <c r="F60" s="154" t="s">
        <v>76</v>
      </c>
      <c r="G60" s="125"/>
      <c r="I60" s="70"/>
      <c r="J60" s="120"/>
    </row>
    <row r="61" spans="1:12" ht="67.5" x14ac:dyDescent="0.25">
      <c r="A61" s="15">
        <v>8192</v>
      </c>
      <c r="B61" s="141" t="s">
        <v>492</v>
      </c>
      <c r="C61" s="112"/>
      <c r="D61" s="153">
        <f t="shared" si="1"/>
        <v>4030.1869999999999</v>
      </c>
      <c r="E61" s="14">
        <v>4030.1869999999999</v>
      </c>
      <c r="F61" s="155" t="s">
        <v>456</v>
      </c>
      <c r="G61" s="125"/>
    </row>
    <row r="62" spans="1:12" ht="27" x14ac:dyDescent="0.25">
      <c r="A62" s="15">
        <v>8193</v>
      </c>
      <c r="B62" s="141" t="s">
        <v>493</v>
      </c>
      <c r="C62" s="112"/>
      <c r="D62" s="4">
        <f>D60-D61</f>
        <v>28197.760000000002</v>
      </c>
      <c r="E62" s="152">
        <f>E60-E61</f>
        <v>28197.760000000002</v>
      </c>
      <c r="F62" s="155" t="s">
        <v>76</v>
      </c>
      <c r="G62" s="125"/>
      <c r="I62" s="111"/>
      <c r="J62" s="120"/>
    </row>
    <row r="63" spans="1:12" ht="54" x14ac:dyDescent="0.25">
      <c r="A63" s="15">
        <v>8194</v>
      </c>
      <c r="B63" s="141" t="s">
        <v>494</v>
      </c>
      <c r="C63" s="17">
        <v>9330</v>
      </c>
      <c r="D63" s="153">
        <f t="shared" si="1"/>
        <v>1454907.0320000001</v>
      </c>
      <c r="E63" s="13" t="s">
        <v>456</v>
      </c>
      <c r="F63" s="19">
        <f>SUM(F64:F65)</f>
        <v>1454907.0320000001</v>
      </c>
      <c r="G63" s="125"/>
      <c r="H63" s="142"/>
      <c r="J63" s="120"/>
      <c r="L63" s="120"/>
    </row>
    <row r="64" spans="1:12" ht="42.75" customHeight="1" x14ac:dyDescent="0.25">
      <c r="A64" s="15">
        <v>8195</v>
      </c>
      <c r="B64" s="141" t="s">
        <v>495</v>
      </c>
      <c r="C64" s="17"/>
      <c r="D64" s="4">
        <f t="shared" si="1"/>
        <v>1426709.2720000001</v>
      </c>
      <c r="E64" s="13" t="s">
        <v>456</v>
      </c>
      <c r="F64" s="4">
        <v>1426709.2720000001</v>
      </c>
      <c r="G64" s="125">
        <v>1155613170.0999999</v>
      </c>
      <c r="H64" s="148"/>
      <c r="I64" s="169"/>
      <c r="J64" s="120"/>
      <c r="L64" s="120"/>
    </row>
    <row r="65" spans="1:12" ht="55.5" customHeight="1" x14ac:dyDescent="0.25">
      <c r="A65" s="15">
        <v>8196</v>
      </c>
      <c r="B65" s="141" t="s">
        <v>496</v>
      </c>
      <c r="C65" s="17"/>
      <c r="D65" s="4">
        <f>SUM(E65:F65)</f>
        <v>28197.759999999998</v>
      </c>
      <c r="E65" s="13" t="s">
        <v>456</v>
      </c>
      <c r="F65" s="4">
        <v>28197.759999999998</v>
      </c>
      <c r="G65" s="125"/>
      <c r="H65" s="142"/>
      <c r="I65" s="111"/>
      <c r="J65" s="120"/>
      <c r="L65" s="120"/>
    </row>
    <row r="66" spans="1:12" ht="40.5" x14ac:dyDescent="0.25">
      <c r="A66" s="15">
        <v>8197</v>
      </c>
      <c r="B66" s="8" t="s">
        <v>497</v>
      </c>
      <c r="C66" s="149"/>
      <c r="D66" s="13" t="s">
        <v>456</v>
      </c>
      <c r="E66" s="13" t="s">
        <v>456</v>
      </c>
      <c r="F66" s="13" t="s">
        <v>456</v>
      </c>
      <c r="G66" s="125"/>
    </row>
    <row r="67" spans="1:12" ht="54" x14ac:dyDescent="0.25">
      <c r="A67" s="15">
        <v>8198</v>
      </c>
      <c r="B67" s="8" t="s">
        <v>498</v>
      </c>
      <c r="C67" s="149"/>
      <c r="D67" s="13" t="s">
        <v>456</v>
      </c>
      <c r="E67" s="11">
        <v>0</v>
      </c>
      <c r="F67" s="11">
        <v>0</v>
      </c>
      <c r="G67" s="125"/>
    </row>
    <row r="68" spans="1:12" ht="81" customHeight="1" x14ac:dyDescent="0.25">
      <c r="A68" s="15">
        <v>8199</v>
      </c>
      <c r="B68" s="8" t="s">
        <v>499</v>
      </c>
      <c r="C68" s="149"/>
      <c r="D68" s="4">
        <f t="shared" si="1"/>
        <v>0</v>
      </c>
      <c r="E68" s="150">
        <v>0</v>
      </c>
      <c r="F68" s="150">
        <v>0</v>
      </c>
      <c r="G68" s="125"/>
      <c r="H68" s="142"/>
    </row>
    <row r="69" spans="1:12" ht="40.5" x14ac:dyDescent="0.25">
      <c r="A69" s="15" t="s">
        <v>500</v>
      </c>
      <c r="B69" s="141" t="s">
        <v>501</v>
      </c>
      <c r="C69" s="149"/>
      <c r="D69" s="4">
        <f t="shared" si="1"/>
        <v>0</v>
      </c>
      <c r="E69" s="150" t="s">
        <v>456</v>
      </c>
      <c r="F69" s="4">
        <v>0</v>
      </c>
      <c r="G69" s="125"/>
    </row>
    <row r="70" spans="1:12" ht="27" x14ac:dyDescent="0.25">
      <c r="A70" s="7">
        <v>8200</v>
      </c>
      <c r="B70" s="6" t="s">
        <v>502</v>
      </c>
      <c r="C70" s="112"/>
      <c r="D70" s="4">
        <f t="shared" si="1"/>
        <v>0</v>
      </c>
      <c r="E70" s="14">
        <f>SUM(E71)</f>
        <v>0</v>
      </c>
      <c r="F70" s="4">
        <f>SUM(F71)</f>
        <v>0</v>
      </c>
      <c r="G70" s="125"/>
      <c r="H70" s="142"/>
    </row>
    <row r="71" spans="1:12" ht="27" x14ac:dyDescent="0.25">
      <c r="A71" s="7">
        <v>8210</v>
      </c>
      <c r="B71" s="151" t="s">
        <v>503</v>
      </c>
      <c r="C71" s="112"/>
      <c r="D71" s="4">
        <f t="shared" si="1"/>
        <v>0</v>
      </c>
      <c r="E71" s="11"/>
      <c r="F71" s="4">
        <f>SUM(F72+F75)</f>
        <v>0</v>
      </c>
      <c r="G71" s="125"/>
      <c r="H71" s="142"/>
    </row>
    <row r="72" spans="1:12" ht="54.75" customHeight="1" x14ac:dyDescent="0.25">
      <c r="A72" s="7">
        <v>8211</v>
      </c>
      <c r="B72" s="8" t="s">
        <v>504</v>
      </c>
      <c r="C72" s="112"/>
      <c r="D72" s="4">
        <f t="shared" si="1"/>
        <v>0</v>
      </c>
      <c r="E72" s="13" t="s">
        <v>456</v>
      </c>
      <c r="F72" s="4">
        <f>SUM(F73:F74)</f>
        <v>0</v>
      </c>
      <c r="G72" s="125"/>
    </row>
    <row r="73" spans="1:12" x14ac:dyDescent="0.25">
      <c r="A73" s="7">
        <v>8212</v>
      </c>
      <c r="B73" s="133" t="s">
        <v>458</v>
      </c>
      <c r="C73" s="144" t="s">
        <v>505</v>
      </c>
      <c r="D73" s="4">
        <f t="shared" si="1"/>
        <v>0</v>
      </c>
      <c r="E73" s="13" t="s">
        <v>456</v>
      </c>
      <c r="F73" s="4">
        <v>0</v>
      </c>
      <c r="G73" s="125"/>
    </row>
    <row r="74" spans="1:12" x14ac:dyDescent="0.25">
      <c r="A74" s="7">
        <v>8213</v>
      </c>
      <c r="B74" s="133" t="s">
        <v>460</v>
      </c>
      <c r="C74" s="144" t="s">
        <v>506</v>
      </c>
      <c r="D74" s="4">
        <f t="shared" si="1"/>
        <v>0</v>
      </c>
      <c r="E74" s="13" t="s">
        <v>456</v>
      </c>
      <c r="F74" s="4">
        <v>0</v>
      </c>
      <c r="G74" s="125"/>
    </row>
    <row r="75" spans="1:12" ht="40.5" x14ac:dyDescent="0.25">
      <c r="A75" s="7">
        <v>8220</v>
      </c>
      <c r="B75" s="8" t="s">
        <v>507</v>
      </c>
      <c r="C75" s="112"/>
      <c r="D75" s="4">
        <f t="shared" si="1"/>
        <v>0</v>
      </c>
      <c r="E75" s="14">
        <v>0</v>
      </c>
      <c r="F75" s="4">
        <f>SUM(F76+F79)</f>
        <v>0</v>
      </c>
      <c r="G75" s="125"/>
      <c r="H75" s="142"/>
    </row>
    <row r="76" spans="1:12" ht="26.25" customHeight="1" x14ac:dyDescent="0.25">
      <c r="A76" s="7">
        <v>8221</v>
      </c>
      <c r="B76" s="8" t="s">
        <v>508</v>
      </c>
      <c r="C76" s="112"/>
      <c r="D76" s="4">
        <f t="shared" si="1"/>
        <v>0</v>
      </c>
      <c r="E76" s="13" t="s">
        <v>456</v>
      </c>
      <c r="F76" s="4"/>
      <c r="G76" s="125"/>
    </row>
    <row r="77" spans="1:12" x14ac:dyDescent="0.25">
      <c r="A77" s="112">
        <v>8222</v>
      </c>
      <c r="B77" s="141" t="s">
        <v>509</v>
      </c>
      <c r="C77" s="144" t="s">
        <v>510</v>
      </c>
      <c r="D77" s="4">
        <f t="shared" si="1"/>
        <v>0</v>
      </c>
      <c r="E77" s="13" t="s">
        <v>456</v>
      </c>
      <c r="F77" s="4">
        <v>0</v>
      </c>
      <c r="G77" s="125"/>
    </row>
    <row r="78" spans="1:12" ht="27" x14ac:dyDescent="0.25">
      <c r="A78" s="112">
        <v>8230</v>
      </c>
      <c r="B78" s="141" t="s">
        <v>511</v>
      </c>
      <c r="C78" s="144" t="s">
        <v>512</v>
      </c>
      <c r="D78" s="4">
        <f t="shared" si="1"/>
        <v>0</v>
      </c>
      <c r="E78" s="13" t="s">
        <v>456</v>
      </c>
      <c r="F78" s="4">
        <v>0</v>
      </c>
      <c r="G78" s="125"/>
    </row>
    <row r="79" spans="1:12" ht="26.25" customHeight="1" x14ac:dyDescent="0.25">
      <c r="A79" s="112">
        <v>8240</v>
      </c>
      <c r="B79" s="8" t="s">
        <v>513</v>
      </c>
      <c r="C79" s="112"/>
      <c r="D79" s="4">
        <f t="shared" si="1"/>
        <v>0</v>
      </c>
      <c r="E79" s="4">
        <v>0</v>
      </c>
      <c r="F79" s="4">
        <v>0</v>
      </c>
      <c r="G79" s="125"/>
    </row>
    <row r="80" spans="1:12" x14ac:dyDescent="0.25">
      <c r="A80" s="112">
        <v>8241</v>
      </c>
      <c r="B80" s="141" t="s">
        <v>514</v>
      </c>
      <c r="C80" s="144" t="s">
        <v>510</v>
      </c>
      <c r="D80" s="4">
        <f t="shared" si="1"/>
        <v>0</v>
      </c>
      <c r="E80" s="4">
        <v>0</v>
      </c>
      <c r="F80" s="4">
        <v>0</v>
      </c>
      <c r="G80" s="125"/>
    </row>
    <row r="81" spans="1:7" ht="27" x14ac:dyDescent="0.25">
      <c r="A81" s="112">
        <v>8250</v>
      </c>
      <c r="B81" s="141" t="s">
        <v>515</v>
      </c>
      <c r="C81" s="144" t="s">
        <v>512</v>
      </c>
      <c r="D81" s="4">
        <f t="shared" si="1"/>
        <v>0</v>
      </c>
      <c r="E81" s="150">
        <v>0</v>
      </c>
      <c r="F81" s="4">
        <v>0</v>
      </c>
      <c r="G81" s="125"/>
    </row>
    <row r="82" spans="1:7" x14ac:dyDescent="0.25">
      <c r="B82" s="18"/>
    </row>
    <row r="83" spans="1:7" x14ac:dyDescent="0.25">
      <c r="B83" s="18"/>
    </row>
    <row r="84" spans="1:7" x14ac:dyDescent="0.25">
      <c r="B84" s="18"/>
    </row>
    <row r="85" spans="1:7" x14ac:dyDescent="0.25">
      <c r="B85" s="18"/>
    </row>
    <row r="86" spans="1:7" x14ac:dyDescent="0.25">
      <c r="B86" s="18"/>
    </row>
    <row r="87" spans="1:7" x14ac:dyDescent="0.25">
      <c r="B87" s="18"/>
    </row>
    <row r="88" spans="1:7" x14ac:dyDescent="0.25">
      <c r="B88" s="18"/>
    </row>
    <row r="89" spans="1:7" x14ac:dyDescent="0.25">
      <c r="B89" s="18"/>
    </row>
    <row r="90" spans="1:7" x14ac:dyDescent="0.25">
      <c r="B90" s="18"/>
    </row>
    <row r="91" spans="1:7" x14ac:dyDescent="0.25">
      <c r="B91" s="18"/>
    </row>
    <row r="92" spans="1:7" x14ac:dyDescent="0.25">
      <c r="B92" s="18"/>
    </row>
    <row r="93" spans="1:7" x14ac:dyDescent="0.25">
      <c r="B93" s="18"/>
    </row>
    <row r="94" spans="1:7" x14ac:dyDescent="0.25">
      <c r="B94" s="18"/>
    </row>
    <row r="95" spans="1:7" x14ac:dyDescent="0.25">
      <c r="B95" s="18"/>
    </row>
    <row r="96" spans="1:7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  <row r="248" spans="2:2" x14ac:dyDescent="0.25">
      <c r="B248" s="18"/>
    </row>
  </sheetData>
  <mergeCells count="17">
    <mergeCell ref="D15:F15"/>
    <mergeCell ref="D16:F16"/>
    <mergeCell ref="A17:F17"/>
    <mergeCell ref="A19:F19"/>
    <mergeCell ref="A22:A23"/>
    <mergeCell ref="B22:C22"/>
    <mergeCell ref="D22:D23"/>
    <mergeCell ref="E22:F22"/>
    <mergeCell ref="D1:F1"/>
    <mergeCell ref="E14:F14"/>
    <mergeCell ref="D2:F2"/>
    <mergeCell ref="B3:E3"/>
    <mergeCell ref="A5:E5"/>
    <mergeCell ref="A8:A9"/>
    <mergeCell ref="B8:B9"/>
    <mergeCell ref="C8:C9"/>
    <mergeCell ref="D8:E8"/>
  </mergeCells>
  <pageMargins left="0.7" right="0.7" top="0.5" bottom="0.5" header="0.3" footer="0.3"/>
  <pageSetup paperSize="9" scale="92" orientation="portrait" r:id="rId1"/>
  <headerFooter>
    <oddFooter>&amp;C&amp;P&amp;R&amp;[Բյուջե 2024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Հատված 1</vt:lpstr>
      <vt:lpstr>Հատված 2</vt:lpstr>
      <vt:lpstr>Հատված 4-5</vt:lpstr>
      <vt:lpstr>'Հատված 1'!Print_Area</vt:lpstr>
      <vt:lpstr>'Հատված 2'!Print_Area</vt:lpstr>
      <vt:lpstr>'Հատված 1'!Print_Titles</vt:lpstr>
      <vt:lpstr>'Հատված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Tatevik</cp:lastModifiedBy>
  <cp:lastPrinted>2024-07-06T19:14:15Z</cp:lastPrinted>
  <dcterms:created xsi:type="dcterms:W3CDTF">1996-10-14T23:33:28Z</dcterms:created>
  <dcterms:modified xsi:type="dcterms:W3CDTF">2024-07-16T04:40:53Z</dcterms:modified>
</cp:coreProperties>
</file>