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evik\Desktop\943\"/>
    </mc:Choice>
  </mc:AlternateContent>
  <xr:revisionPtr revIDLastSave="0" documentId="13_ncr:1_{3F0AA47C-0DD9-472F-8C78-74A13C8010D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Հատված 1" sheetId="8" state="hidden" r:id="rId1"/>
    <sheet name="Лист1" sheetId="11" r:id="rId2"/>
    <sheet name="Հատված 4-5" sheetId="10" state="hidden" r:id="rId3"/>
  </sheets>
  <definedNames>
    <definedName name="_xlnm.Print_Area" localSheetId="0">'Հատված 1'!$A$1:$F$118</definedName>
    <definedName name="_xlnm.Print_Titles" localSheetId="0">'Հատված 1'!$5:$8</definedName>
  </definedNames>
  <calcPr calcId="191029"/>
</workbook>
</file>

<file path=xl/calcChain.xml><?xml version="1.0" encoding="utf-8"?>
<calcChain xmlns="http://schemas.openxmlformats.org/spreadsheetml/2006/main">
  <c r="D105" i="11" l="1"/>
  <c r="D104" i="11"/>
  <c r="D102" i="11" s="1"/>
  <c r="D103" i="11"/>
  <c r="F102" i="11"/>
  <c r="F68" i="11" s="1"/>
  <c r="F10" i="11" s="1"/>
  <c r="E102" i="11"/>
  <c r="D101" i="11"/>
  <c r="D100" i="11"/>
  <c r="F99" i="11"/>
  <c r="D99" i="11" s="1"/>
  <c r="D98" i="11"/>
  <c r="D97" i="11"/>
  <c r="E96" i="11"/>
  <c r="D96" i="11" s="1"/>
  <c r="D95" i="11"/>
  <c r="D94" i="11"/>
  <c r="E93" i="11"/>
  <c r="D93" i="11" s="1"/>
  <c r="D92" i="11"/>
  <c r="D91" i="11"/>
  <c r="D90" i="11"/>
  <c r="D89" i="11"/>
  <c r="D88" i="11"/>
  <c r="D87" i="11"/>
  <c r="D86" i="11"/>
  <c r="D85" i="11"/>
  <c r="D84" i="11"/>
  <c r="E83" i="11"/>
  <c r="D83" i="11"/>
  <c r="D81" i="11"/>
  <c r="D80" i="11"/>
  <c r="D79" i="11"/>
  <c r="E78" i="11"/>
  <c r="D78" i="11"/>
  <c r="D77" i="11"/>
  <c r="D76" i="11"/>
  <c r="D75" i="11"/>
  <c r="D74" i="11"/>
  <c r="E73" i="11"/>
  <c r="D73" i="11" s="1"/>
  <c r="D72" i="11"/>
  <c r="E71" i="11"/>
  <c r="D71" i="11" s="1"/>
  <c r="D70" i="11"/>
  <c r="F69" i="11"/>
  <c r="D69" i="11" s="1"/>
  <c r="D67" i="11"/>
  <c r="D66" i="11"/>
  <c r="F65" i="11"/>
  <c r="F49" i="11" s="1"/>
  <c r="D64" i="11"/>
  <c r="D63" i="11"/>
  <c r="D62" i="11"/>
  <c r="D61" i="11"/>
  <c r="E60" i="11"/>
  <c r="D60" i="11" s="1"/>
  <c r="D59" i="11"/>
  <c r="D57" i="11"/>
  <c r="F56" i="11"/>
  <c r="D56" i="11"/>
  <c r="D55" i="11"/>
  <c r="E54" i="11"/>
  <c r="D54" i="11" s="1"/>
  <c r="D53" i="11"/>
  <c r="F52" i="11"/>
  <c r="D52" i="11"/>
  <c r="D51" i="11"/>
  <c r="E50" i="11"/>
  <c r="D50" i="11" s="1"/>
  <c r="D48" i="11"/>
  <c r="D47" i="11"/>
  <c r="D46" i="11"/>
  <c r="D45" i="11"/>
  <c r="E44" i="11"/>
  <c r="D44" i="11" s="1"/>
  <c r="D42" i="11"/>
  <c r="D41" i="11"/>
  <c r="E40" i="11"/>
  <c r="D40" i="11" s="1"/>
  <c r="D38" i="11"/>
  <c r="D36" i="11"/>
  <c r="D35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E20" i="11"/>
  <c r="D17" i="11"/>
  <c r="E16" i="11"/>
  <c r="D16" i="11" s="1"/>
  <c r="D15" i="11"/>
  <c r="D14" i="11"/>
  <c r="D13" i="11"/>
  <c r="E12" i="11"/>
  <c r="D12" i="11"/>
  <c r="E62" i="10"/>
  <c r="E59" i="10" s="1"/>
  <c r="D13" i="8"/>
  <c r="E101" i="8"/>
  <c r="D65" i="10"/>
  <c r="D60" i="10"/>
  <c r="D62" i="10" s="1"/>
  <c r="D81" i="10"/>
  <c r="D80" i="10"/>
  <c r="D79" i="10"/>
  <c r="D78" i="10"/>
  <c r="D77" i="10"/>
  <c r="D76" i="10"/>
  <c r="F75" i="10"/>
  <c r="D75" i="10" s="1"/>
  <c r="D74" i="10"/>
  <c r="D73" i="10"/>
  <c r="F72" i="10"/>
  <c r="D72" i="10" s="1"/>
  <c r="F71" i="10"/>
  <c r="E70" i="10"/>
  <c r="D69" i="10"/>
  <c r="D68" i="10"/>
  <c r="D64" i="10"/>
  <c r="F63" i="10"/>
  <c r="D63" i="10"/>
  <c r="D61" i="10"/>
  <c r="D58" i="10"/>
  <c r="D57" i="10"/>
  <c r="F56" i="10"/>
  <c r="E56" i="10"/>
  <c r="D56" i="10" s="1"/>
  <c r="D55" i="10"/>
  <c r="D54" i="10"/>
  <c r="D53" i="10"/>
  <c r="F52" i="10"/>
  <c r="D52" i="10" s="1"/>
  <c r="D50" i="10"/>
  <c r="D49" i="10"/>
  <c r="E48" i="10"/>
  <c r="D48" i="10"/>
  <c r="D47" i="10"/>
  <c r="D46" i="10"/>
  <c r="F45" i="10"/>
  <c r="F44" i="10" s="1"/>
  <c r="E45" i="10"/>
  <c r="E44" i="10" s="1"/>
  <c r="D43" i="10"/>
  <c r="D42" i="10"/>
  <c r="D41" i="10"/>
  <c r="D40" i="10"/>
  <c r="D39" i="10"/>
  <c r="D38" i="10"/>
  <c r="D37" i="10"/>
  <c r="D36" i="10"/>
  <c r="D35" i="10"/>
  <c r="D34" i="10"/>
  <c r="D33" i="10"/>
  <c r="F32" i="10"/>
  <c r="D32" i="10" s="1"/>
  <c r="D31" i="10"/>
  <c r="D30" i="10"/>
  <c r="D29" i="10"/>
  <c r="F28" i="10"/>
  <c r="E15" i="8"/>
  <c r="E92" i="8"/>
  <c r="E11" i="8"/>
  <c r="D11" i="8" s="1"/>
  <c r="D12" i="8"/>
  <c r="D14" i="8"/>
  <c r="D15" i="8"/>
  <c r="D16" i="8"/>
  <c r="E19" i="8"/>
  <c r="D19" i="8" s="1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4" i="8"/>
  <c r="D35" i="8"/>
  <c r="D37" i="8"/>
  <c r="E39" i="8"/>
  <c r="E38" i="8"/>
  <c r="D40" i="8"/>
  <c r="D41" i="8"/>
  <c r="E43" i="8"/>
  <c r="D43" i="8" s="1"/>
  <c r="D44" i="8"/>
  <c r="D45" i="8"/>
  <c r="D46" i="8"/>
  <c r="D47" i="8"/>
  <c r="E49" i="8"/>
  <c r="D49" i="8" s="1"/>
  <c r="D50" i="8"/>
  <c r="F51" i="8"/>
  <c r="D51" i="8" s="1"/>
  <c r="D52" i="8"/>
  <c r="E53" i="8"/>
  <c r="D54" i="8"/>
  <c r="F55" i="8"/>
  <c r="D55" i="8" s="1"/>
  <c r="D56" i="8"/>
  <c r="D58" i="8"/>
  <c r="E59" i="8"/>
  <c r="D60" i="8"/>
  <c r="D61" i="8"/>
  <c r="D62" i="8"/>
  <c r="D63" i="8"/>
  <c r="F64" i="8"/>
  <c r="D64" i="8" s="1"/>
  <c r="D65" i="8"/>
  <c r="D66" i="8"/>
  <c r="F68" i="8"/>
  <c r="D68" i="8" s="1"/>
  <c r="D69" i="8"/>
  <c r="E70" i="8"/>
  <c r="D70" i="8" s="1"/>
  <c r="D71" i="8"/>
  <c r="E72" i="8"/>
  <c r="D72" i="8"/>
  <c r="D73" i="8"/>
  <c r="D74" i="8"/>
  <c r="D75" i="8"/>
  <c r="D76" i="8"/>
  <c r="E77" i="8"/>
  <c r="D77" i="8"/>
  <c r="D78" i="8"/>
  <c r="D79" i="8"/>
  <c r="D80" i="8"/>
  <c r="E82" i="8"/>
  <c r="D83" i="8"/>
  <c r="D84" i="8"/>
  <c r="D85" i="8"/>
  <c r="D86" i="8"/>
  <c r="D87" i="8"/>
  <c r="D88" i="8"/>
  <c r="D89" i="8"/>
  <c r="D90" i="8"/>
  <c r="D91" i="8"/>
  <c r="D92" i="8"/>
  <c r="D93" i="8"/>
  <c r="D94" i="8"/>
  <c r="E95" i="8"/>
  <c r="D95" i="8"/>
  <c r="D96" i="8"/>
  <c r="D97" i="8"/>
  <c r="F98" i="8"/>
  <c r="D98" i="8" s="1"/>
  <c r="D99" i="8"/>
  <c r="D100" i="8"/>
  <c r="F101" i="8"/>
  <c r="D102" i="8"/>
  <c r="D101" i="8" s="1"/>
  <c r="D103" i="8"/>
  <c r="D104" i="8"/>
  <c r="D53" i="8"/>
  <c r="F59" i="10"/>
  <c r="D39" i="8"/>
  <c r="E42" i="8"/>
  <c r="D42" i="8" s="1"/>
  <c r="E58" i="11"/>
  <c r="D58" i="11"/>
  <c r="E82" i="11"/>
  <c r="D82" i="11"/>
  <c r="E68" i="11"/>
  <c r="F51" i="10" l="1"/>
  <c r="D59" i="10"/>
  <c r="F67" i="8"/>
  <c r="F48" i="8"/>
  <c r="F9" i="8" s="1"/>
  <c r="D45" i="10"/>
  <c r="D68" i="11"/>
  <c r="E39" i="11"/>
  <c r="D39" i="11" s="1"/>
  <c r="E18" i="8"/>
  <c r="D44" i="10"/>
  <c r="D65" i="11"/>
  <c r="D71" i="10"/>
  <c r="F70" i="10"/>
  <c r="D70" i="10" s="1"/>
  <c r="E51" i="10"/>
  <c r="D28" i="10"/>
  <c r="F27" i="10"/>
  <c r="E67" i="8"/>
  <c r="D20" i="11"/>
  <c r="E19" i="11"/>
  <c r="E49" i="11"/>
  <c r="D49" i="11" s="1"/>
  <c r="D38" i="8"/>
  <c r="D59" i="8"/>
  <c r="E57" i="8"/>
  <c r="D57" i="8" s="1"/>
  <c r="D82" i="8"/>
  <c r="E81" i="8"/>
  <c r="D81" i="8" s="1"/>
  <c r="D67" i="8" s="1"/>
  <c r="E43" i="11"/>
  <c r="D43" i="11" s="1"/>
  <c r="E11" i="10" l="1"/>
  <c r="F25" i="10" s="1"/>
  <c r="D18" i="8"/>
  <c r="E17" i="8"/>
  <c r="E48" i="8"/>
  <c r="D48" i="8" s="1"/>
  <c r="D19" i="11"/>
  <c r="E18" i="11"/>
  <c r="D27" i="10"/>
  <c r="F26" i="10"/>
  <c r="D51" i="10"/>
  <c r="E26" i="10"/>
  <c r="D26" i="10" s="1"/>
  <c r="D17" i="8" l="1"/>
  <c r="E10" i="8"/>
  <c r="E11" i="11"/>
  <c r="D18" i="11"/>
  <c r="E9" i="8" l="1"/>
  <c r="D11" i="10" s="1"/>
  <c r="E25" i="10" s="1"/>
  <c r="D25" i="10" s="1"/>
  <c r="D10" i="8"/>
  <c r="D9" i="8" s="1"/>
  <c r="C11" i="10" s="1"/>
  <c r="D11" i="11"/>
  <c r="D10" i="11" s="1"/>
  <c r="E10" i="11"/>
  <c r="A2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3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<sst xmlns="http://schemas.openxmlformats.org/spreadsheetml/2006/main" count="693" uniqueCount="281">
  <si>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</si>
  <si>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</si>
  <si>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</si>
  <si>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</si>
  <si>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</si>
  <si>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</si>
  <si>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</si>
  <si>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</si>
  <si>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</si>
  <si>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</si>
  <si>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</si>
  <si>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</si>
  <si>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</si>
  <si>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</si>
  <si>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</si>
  <si>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</si>
  <si>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</si>
  <si>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</si>
  <si>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</si>
  <si>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</si>
  <si>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</si>
  <si>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</si>
  <si>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</si>
  <si>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</si>
  <si>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</si>
  <si>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</si>
  <si>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</si>
  <si>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</si>
  <si>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</si>
  <si>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</si>
  <si>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</si>
  <si>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</si>
  <si>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</si>
  <si>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</si>
  <si>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</si>
  <si>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</si>
  <si>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</si>
  <si>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</si>
  <si>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</si>
  <si>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</si>
  <si>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</si>
  <si>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</si>
  <si>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</si>
  <si>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</si>
  <si>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</si>
  <si>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</si>
  <si>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</si>
  <si>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</si>
  <si>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</si>
  <si>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3</t>
  </si>
  <si>
    <t>1145</t>
  </si>
  <si>
    <t>1220</t>
  </si>
  <si>
    <t>1221</t>
  </si>
  <si>
    <t>1342</t>
  </si>
  <si>
    <t>1390</t>
  </si>
  <si>
    <t>1391</t>
  </si>
  <si>
    <t>1392</t>
  </si>
  <si>
    <t>1393</t>
  </si>
  <si>
    <t>1000</t>
  </si>
  <si>
    <t>1100</t>
  </si>
  <si>
    <t>X</t>
  </si>
  <si>
    <t>1372</t>
  </si>
  <si>
    <t>1343</t>
  </si>
  <si>
    <t>1165</t>
  </si>
  <si>
    <t>1334</t>
  </si>
  <si>
    <t>1341</t>
  </si>
  <si>
    <t>10x100.0</t>
  </si>
  <si>
    <t>330.0x12</t>
  </si>
  <si>
    <t>1146</t>
  </si>
  <si>
    <t>1147</t>
  </si>
  <si>
    <t>5200x200</t>
  </si>
  <si>
    <t>(38+45)*40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</si>
  <si>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</si>
  <si>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</si>
  <si>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</si>
  <si>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</si>
  <si>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</si>
  <si>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</si>
  <si>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</si>
  <si>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</si>
  <si>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</si>
  <si>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</si>
  <si>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</si>
  <si>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</si>
  <si>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</si>
  <si>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</si>
  <si>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</si>
  <si>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</si>
  <si>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</si>
  <si>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</si>
  <si>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</si>
  <si>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</si>
  <si>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</si>
  <si>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</si>
  <si>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</si>
  <si>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</si>
  <si>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</si>
  <si>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</si>
  <si>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</si>
  <si>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</si>
  <si>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</si>
  <si>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</si>
  <si>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</si>
  <si>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</si>
  <si>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</si>
  <si>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</si>
  <si>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</si>
  <si>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</si>
  <si>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</si>
  <si>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</si>
  <si>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</si>
  <si>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</si>
  <si>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</si>
  <si>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</si>
  <si>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</si>
  <si>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</si>
  <si>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</si>
  <si>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</si>
  <si>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</si>
  <si>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</si>
  <si>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</si>
  <si>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</si>
  <si>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</si>
  <si>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</si>
  <si>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</si>
  <si>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</si>
  <si>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</si>
  <si>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</si>
  <si>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</si>
  <si>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</si>
  <si>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</si>
  <si>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</si>
  <si>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</si>
  <si>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</si>
  <si>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</si>
  <si>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</si>
  <si>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</si>
  <si>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</si>
  <si>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</si>
  <si>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</si>
  <si>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</si>
  <si>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</si>
  <si>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</si>
  <si>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</si>
  <si>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</si>
  <si>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</si>
  <si>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</si>
  <si>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</si>
  <si>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</si>
  <si>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</si>
  <si>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</si>
  <si>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</si>
  <si>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</si>
  <si>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</si>
  <si>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</si>
  <si>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</si>
  <si>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</si>
  <si>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</si>
  <si>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</si>
  <si>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</si>
  <si>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</si>
  <si>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</si>
  <si>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</si>
  <si>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</si>
  <si>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</si>
  <si>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</si>
  <si>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</si>
  <si>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</si>
  <si>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</si>
  <si>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</si>
  <si>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</si>
  <si>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</si>
  <si>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</si>
  <si>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</si>
  <si>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</si>
  <si>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</si>
  <si>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</si>
  <si>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</si>
  <si>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ա) Համայնքի տարածքում նոր շենքերի, շինությունների (ներառյալ ոչ հիմնական)  շինարարություն (տեղադրման) թույլտվության համար, _x000D_
(տող 1133 + տող 1334), որից` 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</si>
  <si>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</si>
  <si>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</si>
  <si>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</si>
  <si>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</si>
  <si>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</si>
  <si>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</si>
  <si>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</si>
  <si>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</si>
  <si>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</si>
  <si>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</si>
  <si>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>Ջրվեժի մակական երաժշտական դպրոց  ՀՈԱԿ-ի ծառայությունների  վճար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</si>
  <si>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</si>
  <si>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1113</t>
  </si>
  <si>
    <t>Համայնքի բյուջե մուտքագրվող անշարժ գույքի հարկ</t>
  </si>
  <si>
    <t>Անշարժ գույքի հարկ</t>
  </si>
  <si>
    <t>Համայնքի արխիվից փաստաթղթերի պատճեններ տրամադրելու համար</t>
  </si>
  <si>
    <t>Հավելված 4
ՀՀ Կոտայքի մարզի Ջրվեժ համայնքի
ավագանու 2022 թվականի 
հուլիսի  11-ի N   -Ն որոշման</t>
  </si>
  <si>
    <t>»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</si>
  <si>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</si>
  <si>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</si>
  <si>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</si>
  <si>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</si>
  <si>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</si>
  <si>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</si>
  <si>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</si>
  <si>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</si>
  <si>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</si>
  <si>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</si>
  <si>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>Ֆոնդային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</si>
  <si>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</si>
  <si>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</si>
  <si>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</si>
  <si>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</si>
  <si>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</si>
  <si>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</si>
  <si>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</si>
  <si>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</si>
  <si>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</si>
  <si>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</si>
  <si>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</si>
  <si>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</si>
  <si>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</si>
  <si>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</si>
  <si>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</si>
  <si>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</si>
  <si>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</si>
  <si>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</si>
  <si>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</si>
  <si>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</si>
  <si>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</si>
  <si>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</si>
  <si>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</si>
  <si>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</si>
  <si>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</si>
  <si>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</si>
  <si>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</si>
  <si>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</si>
  <si>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</si>
  <si>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</si>
  <si>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</si>
  <si>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</si>
  <si>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</si>
  <si>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</si>
  <si>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</si>
  <si>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</si>
  <si>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</si>
  <si>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</si>
  <si>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</si>
  <si>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</si>
  <si>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</si>
  <si>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</si>
  <si>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</si>
  <si>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</si>
  <si>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</si>
  <si>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</si>
  <si>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</si>
  <si>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</si>
  <si>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</si>
  <si>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</si>
  <si>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</si>
  <si>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</si>
  <si>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</si>
  <si>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</si>
  <si>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</si>
  <si>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</si>
  <si>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</si>
  <si>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</si>
  <si>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</si>
  <si>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</si>
  <si>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</si>
  <si>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</si>
  <si>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</si>
  <si>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</si>
  <si>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</si>
  <si>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54,951.2.4</t>
  </si>
  <si>
    <t>Հավելված 1
ՀՀ Կոտայքի մարզի Ջրվեժ համայնքի
ավագանու 2024 թվականի 
ապրիլի 12-ի N 37-Ն որոշման</t>
  </si>
  <si>
    <t>«Հավելված 1
ՀՀ Կոտայքի մարզի Ջրվեժ համայնքի
ավագանու 2024 թվականի 
հունվարի 10-ի N 5-Ն որոշման</t>
  </si>
  <si>
    <t>Հավելված 4
ՀՀ Կոտայքի մարզի Ջրվեժ համայնքի
ավագանու 2024 թվականի 
ապրիլի 12-ի N 37-Ն որոշման</t>
  </si>
  <si>
    <t>«Հավելված 4
ՀՀ Կոտայքի մարզի Ջրվեժ համայնքի
ավագանու 2024 թվականի 
հունվարի 10-ի N 5-Ն որոշման</t>
  </si>
  <si>
    <t>Հավելված 5
ՀՀ Կոտայքի մարզի Ջրվեժ համայնքի
ավագանու 2024 թվականի 
ապրիլի 12-ի N 37-Ն որոշման</t>
  </si>
  <si>
    <t>«Հավելված 5
ՀՀ Կոտայքի մարզի Ջրվեժ համայնքի
ավագանու 2024 թվականի 
հունվարի 10-ի N 5-Ն որոշման</t>
  </si>
  <si>
    <t>Հավելված 1
ՀՀ Կոտայքի մարզի Ջրվեժ համայնքի
ավագանու 2024 թվականի 
հունվարի 10-ի N 5 -Ն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</si>
</sst>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.0"/>
    <numFmt numFmtId="167" formatCode="#,##0.0"/>
    <numFmt numFmtId="168" formatCode="#,##0.000"/>
  </numFmts>
  <fonts count="23" x14ac:knownFonts="1"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0" xfId="0" applyFont="1"/>
    <xf numFmtId="0" fontId="5" fillId="0" borderId="0" xfId="0" applyFont="1"/>
    <xf numFmtId="0" fontId="13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right"/>
    </xf>
    <xf numFmtId="166" fontId="4" fillId="0" borderId="0" xfId="0" applyNumberFormat="1" applyFont="1"/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7" fontId="4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167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/>
    </xf>
    <xf numFmtId="16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vertical="center"/>
    </xf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49" fontId="12" fillId="0" borderId="1" xfId="0" quotePrefix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6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7" fontId="4" fillId="0" borderId="0" xfId="0" applyNumberFormat="1" applyFont="1"/>
    <xf numFmtId="0" fontId="5" fillId="0" borderId="1" xfId="0" applyFont="1" applyBorder="1"/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4" fontId="4" fillId="0" borderId="0" xfId="0" applyNumberFormat="1" applyFont="1"/>
    <xf numFmtId="0" fontId="9" fillId="0" borderId="0" xfId="0" applyFont="1"/>
    <xf numFmtId="0" fontId="12" fillId="0" borderId="1" xfId="0" applyFont="1" applyBorder="1"/>
    <xf numFmtId="49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Border="1"/>
    <xf numFmtId="166" fontId="12" fillId="0" borderId="0" xfId="0" applyNumberFormat="1" applyFont="1" applyAlignment="1">
      <alignment wrapText="1"/>
    </xf>
    <xf numFmtId="4" fontId="12" fillId="0" borderId="0" xfId="0" applyNumberFormat="1" applyFont="1"/>
    <xf numFmtId="166" fontId="4" fillId="0" borderId="0" xfId="0" applyNumberFormat="1" applyFont="1" applyAlignment="1">
      <alignment wrapText="1"/>
    </xf>
    <xf numFmtId="0" fontId="16" fillId="0" borderId="1" xfId="0" applyFont="1" applyBorder="1" applyAlignment="1">
      <alignment vertical="top" wrapText="1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top"/>
    </xf>
    <xf numFmtId="49" fontId="20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/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1" xfId="0" applyFont="1" applyBorder="1" applyAlignment="1">
      <alignment vertical="center" wrapText="1"/>
    </xf>
    <xf numFmtId="166" fontId="19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vertical="top" wrapText="1"/>
    </xf>
    <xf numFmtId="0" fontId="4" fillId="0" borderId="0" xfId="0" applyFont="1" applyAlignment="1">
      <alignment wrapText="1"/>
    </xf>
    <xf numFmtId="167" fontId="19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wrapText="1"/>
    </xf>
    <xf numFmtId="167" fontId="12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/>
    <xf numFmtId="0" fontId="5" fillId="0" borderId="1" xfId="0" applyFont="1" applyBorder="1" applyAlignment="1">
      <alignment vertical="center" wrapText="1"/>
    </xf>
    <xf numFmtId="167" fontId="4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167" fontId="12" fillId="0" borderId="1" xfId="0" applyNumberFormat="1" applyFont="1" applyBorder="1" applyAlignment="1">
      <alignment horizontal="center"/>
    </xf>
    <xf numFmtId="3" fontId="6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G178"/>
  <sheetViews>
    <sheetView showGridLines="0" topLeftCell="A93" zoomScaleNormal="95" zoomScalePageLayoutView="95" workbookViewId="0">
      <selection activeCell="T3" sqref="T3"/>
    </sheetView>
  </sheetViews>
  <sheetFormatPr defaultRowHeight="13.5" outlineLevelCol="1" x14ac:dyDescent="0.2"/>
  <cols>
    <col min="1" max="1" width="6.140625" style="27" customWidth="1"/>
    <col min="2" max="2" width="48.140625" style="25" customWidth="1"/>
    <col min="3" max="3" width="9.85546875" style="27" customWidth="1" outlineLevel="1"/>
    <col min="4" max="4" width="10.7109375" style="22" customWidth="1"/>
    <col min="5" max="5" width="10.85546875" style="27" customWidth="1"/>
    <col min="6" max="6" width="9.42578125" style="27" customWidth="1"/>
    <col min="7" max="7" width="0" style="22" hidden="1" customWidth="1"/>
    <col min="8" max="8" width="9.7109375" style="22" hidden="1" customWidth="1"/>
    <col min="9" max="16" width="0" style="22" hidden="1" customWidth="1"/>
    <col min="17" max="17" width="9.140625" style="22"/>
    <col min="18" max="18" width="9.5703125" style="104" bestFit="1" customWidth="1"/>
    <col min="19" max="19" width="9.140625" style="22"/>
    <col min="20" max="20" width="11.7109375" style="22" customWidth="1"/>
    <col min="21" max="22" width="9.140625" style="22"/>
    <col min="23" max="23" width="10.28515625" style="22" bestFit="1" customWidth="1"/>
    <col min="24" max="24" width="9.140625" style="22"/>
    <col min="25" max="25" width="15.85546875" style="22" customWidth="1"/>
    <col min="26" max="16384" width="9.140625" style="22"/>
  </cols>
  <sheetData>
    <row r="1" spans="1:33" s="21" customFormat="1" ht="66.75" customHeight="1" x14ac:dyDescent="0.35">
      <c r="B1" s="61"/>
      <c r="C1" s="122" t="s">
        <v>274</v>
      </c>
      <c r="D1" s="122"/>
      <c r="E1" s="122"/>
      <c r="F1" s="122"/>
      <c r="G1" s="61"/>
      <c r="H1" s="61"/>
      <c r="I1" s="122" t="s">
        <v>195</v>
      </c>
      <c r="J1" s="123"/>
      <c r="K1" s="123"/>
      <c r="L1" s="1"/>
      <c r="M1" s="1"/>
      <c r="N1" s="1"/>
      <c r="O1" s="1"/>
      <c r="P1" s="20"/>
      <c r="R1" s="114"/>
      <c r="AG1" s="18"/>
    </row>
    <row r="2" spans="1:33" s="21" customFormat="1" ht="80.25" customHeight="1" x14ac:dyDescent="0.35">
      <c r="B2" s="61"/>
      <c r="C2" s="122" t="s">
        <v>275</v>
      </c>
      <c r="D2" s="122"/>
      <c r="E2" s="122"/>
      <c r="F2" s="122"/>
      <c r="G2" s="61"/>
      <c r="H2" s="61"/>
      <c r="I2" s="122" t="s">
        <v>195</v>
      </c>
      <c r="J2" s="123"/>
      <c r="K2" s="123"/>
      <c r="L2" s="1"/>
      <c r="M2" s="1"/>
      <c r="N2" s="1"/>
      <c r="O2" s="1"/>
      <c r="P2" s="20"/>
      <c r="R2" s="114"/>
      <c r="AG2" s="18"/>
    </row>
    <row r="3" spans="1:33" s="21" customFormat="1" ht="17.25" customHeight="1" x14ac:dyDescent="0.35">
      <c r="B3" s="61"/>
      <c r="C3" s="61"/>
      <c r="D3" s="26"/>
      <c r="E3" s="103"/>
      <c r="F3" s="103"/>
      <c r="G3" s="61"/>
      <c r="H3" s="61"/>
      <c r="I3" s="26"/>
      <c r="J3" s="103"/>
      <c r="K3" s="103"/>
      <c r="L3" s="1"/>
      <c r="M3" s="1"/>
      <c r="N3" s="1"/>
      <c r="O3" s="1"/>
      <c r="P3" s="20"/>
      <c r="R3" s="114"/>
      <c r="AG3" s="18"/>
    </row>
    <row r="4" spans="1:33" s="21" customFormat="1" ht="17.25" x14ac:dyDescent="0.3">
      <c r="A4" s="121" t="s">
        <v>73</v>
      </c>
      <c r="B4" s="121"/>
      <c r="C4" s="121"/>
      <c r="D4" s="121"/>
      <c r="E4" s="121"/>
      <c r="F4" s="121"/>
      <c r="R4" s="105"/>
    </row>
    <row r="5" spans="1:33" ht="11.25" customHeight="1" x14ac:dyDescent="0.2">
      <c r="B5" s="27"/>
      <c r="E5" s="22"/>
      <c r="F5" s="23" t="s">
        <v>74</v>
      </c>
    </row>
    <row r="6" spans="1:33" ht="12.75" customHeight="1" x14ac:dyDescent="0.2">
      <c r="A6" s="117" t="s">
        <v>75</v>
      </c>
      <c r="B6" s="117" t="s">
        <v>76</v>
      </c>
      <c r="C6" s="117" t="s">
        <v>77</v>
      </c>
      <c r="D6" s="117" t="s">
        <v>78</v>
      </c>
      <c r="E6" s="119" t="s">
        <v>79</v>
      </c>
      <c r="F6" s="120"/>
    </row>
    <row r="7" spans="1:33" ht="31.5" customHeight="1" x14ac:dyDescent="0.2">
      <c r="A7" s="118"/>
      <c r="B7" s="118"/>
      <c r="C7" s="118"/>
      <c r="D7" s="118"/>
      <c r="E7" s="31" t="s">
        <v>80</v>
      </c>
      <c r="F7" s="38" t="s">
        <v>81</v>
      </c>
    </row>
    <row r="8" spans="1:33" s="27" customFormat="1" ht="12" customHeight="1" x14ac:dyDescent="0.2">
      <c r="A8" s="34">
        <v>1</v>
      </c>
      <c r="B8" s="9">
        <v>2</v>
      </c>
      <c r="C8" s="37">
        <v>3</v>
      </c>
      <c r="D8" s="37">
        <v>4</v>
      </c>
      <c r="E8" s="37">
        <v>5</v>
      </c>
      <c r="F8" s="9">
        <v>6</v>
      </c>
      <c r="R8" s="106"/>
    </row>
    <row r="9" spans="1:33" ht="35.25" customHeight="1" x14ac:dyDescent="0.2">
      <c r="A9" s="39" t="s">
        <v>58</v>
      </c>
      <c r="B9" s="40" t="s">
        <v>174</v>
      </c>
      <c r="C9" s="9"/>
      <c r="D9" s="11">
        <f>SUM(D10,D48,D67)</f>
        <v>746614.8</v>
      </c>
      <c r="E9" s="11">
        <f>SUM(E10,E48,E67)</f>
        <v>746614.8</v>
      </c>
      <c r="F9" s="13">
        <f>SUM(F10,F48,F67)</f>
        <v>0</v>
      </c>
      <c r="R9" s="111"/>
      <c r="T9" s="111"/>
    </row>
    <row r="10" spans="1:33" s="43" customFormat="1" ht="45" customHeight="1" x14ac:dyDescent="0.2">
      <c r="A10" s="41" t="s">
        <v>59</v>
      </c>
      <c r="B10" s="30" t="s">
        <v>175</v>
      </c>
      <c r="C10" s="42">
        <v>7100</v>
      </c>
      <c r="D10" s="11">
        <f t="shared" ref="D10:D17" si="0">SUM(E10:F10)</f>
        <v>299361</v>
      </c>
      <c r="E10" s="11">
        <f>SUM(E11,E15,E17,E38,E42)</f>
        <v>299361</v>
      </c>
      <c r="F10" s="33" t="s">
        <v>60</v>
      </c>
      <c r="R10" s="107"/>
    </row>
    <row r="11" spans="1:33" s="43" customFormat="1" ht="31.5" customHeight="1" x14ac:dyDescent="0.2">
      <c r="A11" s="41">
        <v>1110</v>
      </c>
      <c r="B11" s="30" t="s">
        <v>177</v>
      </c>
      <c r="C11" s="42">
        <v>7131</v>
      </c>
      <c r="D11" s="11">
        <f t="shared" si="0"/>
        <v>171229.8</v>
      </c>
      <c r="E11" s="11">
        <f>SUM(E12:E14)</f>
        <v>171229.8</v>
      </c>
      <c r="F11" s="33" t="s">
        <v>60</v>
      </c>
      <c r="R11" s="107"/>
      <c r="T11" s="112"/>
    </row>
    <row r="12" spans="1:33" ht="25.5" customHeight="1" x14ac:dyDescent="0.2">
      <c r="A12" s="44" t="s">
        <v>0</v>
      </c>
      <c r="B12" s="45" t="s">
        <v>82</v>
      </c>
      <c r="C12" s="37"/>
      <c r="D12" s="11">
        <f t="shared" si="0"/>
        <v>12500</v>
      </c>
      <c r="E12" s="19">
        <v>12500</v>
      </c>
      <c r="F12" s="33" t="s">
        <v>60</v>
      </c>
      <c r="R12" s="108"/>
      <c r="S12" s="36"/>
      <c r="T12" s="36"/>
      <c r="U12" s="36"/>
    </row>
    <row r="13" spans="1:33" ht="29.25" customHeight="1" x14ac:dyDescent="0.2">
      <c r="A13" s="44" t="s">
        <v>1</v>
      </c>
      <c r="B13" s="45" t="s">
        <v>83</v>
      </c>
      <c r="C13" s="37"/>
      <c r="D13" s="11">
        <f>SUM(E13:F13)</f>
        <v>5387</v>
      </c>
      <c r="E13" s="19">
        <v>5387</v>
      </c>
      <c r="F13" s="33" t="s">
        <v>60</v>
      </c>
      <c r="R13" s="109"/>
      <c r="S13" s="36"/>
      <c r="T13" s="36"/>
      <c r="U13" s="36"/>
    </row>
    <row r="14" spans="1:33" ht="21" customHeight="1" x14ac:dyDescent="0.2">
      <c r="A14" s="44" t="s">
        <v>191</v>
      </c>
      <c r="B14" s="58" t="s">
        <v>192</v>
      </c>
      <c r="C14" s="37"/>
      <c r="D14" s="11">
        <f>E14</f>
        <v>153342.79999999999</v>
      </c>
      <c r="E14" s="19">
        <v>153342.79999999999</v>
      </c>
      <c r="F14" s="33" t="s">
        <v>60</v>
      </c>
      <c r="R14" s="109"/>
      <c r="S14" s="36"/>
      <c r="T14" s="36"/>
      <c r="U14" s="36"/>
    </row>
    <row r="15" spans="1:33" s="43" customFormat="1" ht="14.25" x14ac:dyDescent="0.25">
      <c r="A15" s="41">
        <v>1120</v>
      </c>
      <c r="B15" s="46" t="s">
        <v>84</v>
      </c>
      <c r="C15" s="42">
        <v>7136</v>
      </c>
      <c r="D15" s="11">
        <f t="shared" si="0"/>
        <v>101975</v>
      </c>
      <c r="E15" s="11">
        <f>SUM(E16)</f>
        <v>101975</v>
      </c>
      <c r="F15" s="33" t="s">
        <v>60</v>
      </c>
      <c r="R15" s="110"/>
      <c r="S15" s="47"/>
      <c r="T15" s="47"/>
      <c r="U15" s="47"/>
    </row>
    <row r="16" spans="1:33" x14ac:dyDescent="0.2">
      <c r="A16" s="44" t="s">
        <v>2</v>
      </c>
      <c r="B16" s="45" t="s">
        <v>85</v>
      </c>
      <c r="C16" s="37"/>
      <c r="D16" s="11">
        <f t="shared" si="0"/>
        <v>101975</v>
      </c>
      <c r="E16" s="19">
        <v>101975</v>
      </c>
      <c r="F16" s="33" t="s">
        <v>60</v>
      </c>
      <c r="R16" s="109"/>
      <c r="S16" s="36"/>
      <c r="T16" s="36"/>
      <c r="U16" s="36"/>
    </row>
    <row r="17" spans="1:22" s="43" customFormat="1" ht="45.75" customHeight="1" x14ac:dyDescent="0.2">
      <c r="A17" s="41">
        <v>1130</v>
      </c>
      <c r="B17" s="30" t="s">
        <v>86</v>
      </c>
      <c r="C17" s="42">
        <v>7145</v>
      </c>
      <c r="D17" s="11">
        <f t="shared" si="0"/>
        <v>26156.2</v>
      </c>
      <c r="E17" s="11">
        <f>SUM(E18)</f>
        <v>26156.2</v>
      </c>
      <c r="F17" s="33" t="s">
        <v>60</v>
      </c>
      <c r="R17" s="110"/>
      <c r="S17" s="36"/>
      <c r="T17" s="36"/>
      <c r="U17" s="47"/>
    </row>
    <row r="18" spans="1:22" ht="72.75" customHeight="1" x14ac:dyDescent="0.2">
      <c r="A18" s="44" t="s">
        <v>3</v>
      </c>
      <c r="B18" s="45" t="s">
        <v>176</v>
      </c>
      <c r="C18" s="37">
        <v>71452</v>
      </c>
      <c r="D18" s="19">
        <f>SUM(E18:F18)</f>
        <v>26156.2</v>
      </c>
      <c r="E18" s="19">
        <f>SUM(E19,E22,E23,E24,E25,E26,E27,E28,E29,E30,E31,E32+E33+E34+E35,E36,E37)</f>
        <v>26156.2</v>
      </c>
      <c r="F18" s="33" t="s">
        <v>60</v>
      </c>
      <c r="R18" s="109"/>
      <c r="S18" s="36"/>
      <c r="T18" s="36"/>
      <c r="U18" s="36"/>
    </row>
    <row r="19" spans="1:22" ht="52.5" customHeight="1" x14ac:dyDescent="0.2">
      <c r="A19" s="44" t="s">
        <v>4</v>
      </c>
      <c r="B19" s="45" t="s">
        <v>178</v>
      </c>
      <c r="C19" s="37"/>
      <c r="D19" s="19">
        <f>SUM(E19:F19)</f>
        <v>13300</v>
      </c>
      <c r="E19" s="19">
        <f>E20</f>
        <v>13300</v>
      </c>
      <c r="F19" s="33" t="s">
        <v>60</v>
      </c>
      <c r="R19" s="109"/>
      <c r="S19" s="36"/>
      <c r="T19" s="36"/>
      <c r="U19" s="36"/>
    </row>
    <row r="20" spans="1:22" x14ac:dyDescent="0.2">
      <c r="A20" s="44" t="s">
        <v>5</v>
      </c>
      <c r="B20" s="45" t="s">
        <v>87</v>
      </c>
      <c r="C20" s="37"/>
      <c r="D20" s="19">
        <f t="shared" ref="D20:D32" si="1">SUM(E20:F20)</f>
        <v>13300</v>
      </c>
      <c r="E20" s="19">
        <v>13300</v>
      </c>
      <c r="F20" s="33" t="s">
        <v>60</v>
      </c>
      <c r="R20" s="109"/>
      <c r="S20" s="36"/>
      <c r="T20" s="36"/>
      <c r="U20" s="36"/>
    </row>
    <row r="21" spans="1:22" ht="15" customHeight="1" x14ac:dyDescent="0.2">
      <c r="A21" s="44" t="s">
        <v>6</v>
      </c>
      <c r="B21" s="45" t="s">
        <v>88</v>
      </c>
      <c r="C21" s="37"/>
      <c r="D21" s="19">
        <f t="shared" si="1"/>
        <v>0</v>
      </c>
      <c r="E21" s="19">
        <v>0</v>
      </c>
      <c r="F21" s="33" t="s">
        <v>60</v>
      </c>
      <c r="R21" s="109"/>
      <c r="S21" s="36"/>
      <c r="T21" s="36"/>
      <c r="U21" s="36"/>
    </row>
    <row r="22" spans="1:22" ht="98.25" customHeight="1" x14ac:dyDescent="0.2">
      <c r="A22" s="44" t="s">
        <v>7</v>
      </c>
      <c r="B22" s="45" t="s">
        <v>89</v>
      </c>
      <c r="C22" s="37"/>
      <c r="D22" s="19">
        <f t="shared" si="1"/>
        <v>120</v>
      </c>
      <c r="E22" s="19">
        <v>120</v>
      </c>
      <c r="F22" s="33" t="s">
        <v>60</v>
      </c>
      <c r="R22" s="109"/>
      <c r="S22" s="36"/>
      <c r="T22" s="36"/>
      <c r="U22" s="36"/>
    </row>
    <row r="23" spans="1:22" ht="42" customHeight="1" x14ac:dyDescent="0.2">
      <c r="A23" s="34" t="s">
        <v>8</v>
      </c>
      <c r="B23" s="45" t="s">
        <v>90</v>
      </c>
      <c r="C23" s="37"/>
      <c r="D23" s="19">
        <f t="shared" si="1"/>
        <v>110</v>
      </c>
      <c r="E23" s="19">
        <v>110</v>
      </c>
      <c r="F23" s="33" t="s">
        <v>60</v>
      </c>
      <c r="R23" s="109"/>
      <c r="S23" s="36"/>
      <c r="T23" s="36"/>
      <c r="U23" s="36"/>
      <c r="V23" s="36"/>
    </row>
    <row r="24" spans="1:22" ht="68.25" customHeight="1" x14ac:dyDescent="0.2">
      <c r="A24" s="44" t="s">
        <v>9</v>
      </c>
      <c r="B24" s="45" t="s">
        <v>91</v>
      </c>
      <c r="C24" s="37"/>
      <c r="D24" s="19">
        <f t="shared" si="1"/>
        <v>7635</v>
      </c>
      <c r="E24" s="19">
        <v>7635</v>
      </c>
      <c r="F24" s="33" t="s">
        <v>60</v>
      </c>
      <c r="H24" s="22" t="s">
        <v>71</v>
      </c>
      <c r="I24" s="48"/>
      <c r="R24" s="109"/>
      <c r="S24" s="36"/>
      <c r="T24" s="36"/>
      <c r="U24" s="36"/>
    </row>
    <row r="25" spans="1:22" ht="29.25" hidden="1" customHeight="1" x14ac:dyDescent="0.2">
      <c r="A25" s="44" t="s">
        <v>10</v>
      </c>
      <c r="B25" s="45" t="s">
        <v>92</v>
      </c>
      <c r="C25" s="37"/>
      <c r="D25" s="19">
        <f t="shared" si="1"/>
        <v>0</v>
      </c>
      <c r="E25" s="19">
        <v>0</v>
      </c>
      <c r="F25" s="33" t="s">
        <v>60</v>
      </c>
      <c r="R25" s="109"/>
      <c r="S25" s="36"/>
      <c r="T25" s="36"/>
      <c r="U25" s="36"/>
    </row>
    <row r="26" spans="1:22" ht="88.5" customHeight="1" x14ac:dyDescent="0.2">
      <c r="A26" s="44" t="s">
        <v>11</v>
      </c>
      <c r="B26" s="45" t="s">
        <v>93</v>
      </c>
      <c r="C26" s="37"/>
      <c r="D26" s="19">
        <f t="shared" si="1"/>
        <v>400</v>
      </c>
      <c r="E26" s="19">
        <v>400</v>
      </c>
      <c r="F26" s="33" t="s">
        <v>60</v>
      </c>
      <c r="I26" s="49"/>
      <c r="R26" s="109"/>
      <c r="S26" s="36"/>
      <c r="T26" s="36"/>
      <c r="U26" s="36"/>
    </row>
    <row r="27" spans="1:22" ht="67.5" x14ac:dyDescent="0.2">
      <c r="A27" s="44" t="s">
        <v>12</v>
      </c>
      <c r="B27" s="45" t="s">
        <v>94</v>
      </c>
      <c r="C27" s="37"/>
      <c r="D27" s="19">
        <f t="shared" si="1"/>
        <v>185</v>
      </c>
      <c r="E27" s="19">
        <v>185</v>
      </c>
      <c r="F27" s="33" t="s">
        <v>60</v>
      </c>
      <c r="H27" s="22">
        <v>4000</v>
      </c>
      <c r="I27" s="22" t="s">
        <v>66</v>
      </c>
      <c r="J27" s="22">
        <v>-500</v>
      </c>
      <c r="R27" s="109"/>
      <c r="S27" s="36"/>
      <c r="T27" s="36"/>
      <c r="U27" s="36"/>
    </row>
    <row r="28" spans="1:22" ht="42.75" hidden="1" customHeight="1" x14ac:dyDescent="0.2">
      <c r="A28" s="44" t="s">
        <v>13</v>
      </c>
      <c r="B28" s="45" t="s">
        <v>95</v>
      </c>
      <c r="C28" s="37"/>
      <c r="D28" s="19">
        <f t="shared" si="1"/>
        <v>0</v>
      </c>
      <c r="E28" s="19">
        <v>0</v>
      </c>
      <c r="F28" s="33" t="s">
        <v>60</v>
      </c>
      <c r="R28" s="109"/>
      <c r="S28" s="36"/>
      <c r="T28" s="36"/>
      <c r="U28" s="36"/>
    </row>
    <row r="29" spans="1:22" ht="27" x14ac:dyDescent="0.2">
      <c r="A29" s="44" t="s">
        <v>14</v>
      </c>
      <c r="B29" s="45" t="s">
        <v>96</v>
      </c>
      <c r="C29" s="37"/>
      <c r="D29" s="19">
        <f t="shared" si="1"/>
        <v>204.2</v>
      </c>
      <c r="E29" s="19">
        <v>204.2</v>
      </c>
      <c r="F29" s="33" t="s">
        <v>60</v>
      </c>
      <c r="R29" s="109"/>
      <c r="S29" s="36"/>
      <c r="T29" s="36"/>
      <c r="U29" s="36"/>
    </row>
    <row r="30" spans="1:22" ht="27" x14ac:dyDescent="0.2">
      <c r="A30" s="44" t="s">
        <v>15</v>
      </c>
      <c r="B30" s="45" t="s">
        <v>97</v>
      </c>
      <c r="C30" s="37"/>
      <c r="D30" s="19">
        <f t="shared" si="1"/>
        <v>0</v>
      </c>
      <c r="E30" s="19">
        <v>0</v>
      </c>
      <c r="F30" s="33" t="s">
        <v>60</v>
      </c>
      <c r="I30" s="49"/>
      <c r="R30" s="109"/>
      <c r="S30" s="36"/>
      <c r="T30" s="36"/>
      <c r="U30" s="36"/>
    </row>
    <row r="31" spans="1:22" ht="55.5" customHeight="1" x14ac:dyDescent="0.2">
      <c r="A31" s="44" t="s">
        <v>16</v>
      </c>
      <c r="B31" s="45" t="s">
        <v>98</v>
      </c>
      <c r="C31" s="37"/>
      <c r="D31" s="19">
        <f t="shared" si="1"/>
        <v>0</v>
      </c>
      <c r="E31" s="19">
        <v>0</v>
      </c>
      <c r="F31" s="33" t="s">
        <v>60</v>
      </c>
      <c r="R31" s="109"/>
      <c r="S31" s="36"/>
      <c r="T31" s="36"/>
      <c r="U31" s="36"/>
    </row>
    <row r="32" spans="1:22" ht="27.75" customHeight="1" x14ac:dyDescent="0.2">
      <c r="A32" s="44" t="s">
        <v>50</v>
      </c>
      <c r="B32" s="45" t="s">
        <v>99</v>
      </c>
      <c r="C32" s="37"/>
      <c r="D32" s="19">
        <f t="shared" si="1"/>
        <v>0</v>
      </c>
      <c r="E32" s="19">
        <v>0</v>
      </c>
      <c r="F32" s="33" t="s">
        <v>60</v>
      </c>
      <c r="R32" s="109"/>
      <c r="S32" s="36"/>
      <c r="T32" s="36"/>
      <c r="U32" s="36"/>
    </row>
    <row r="33" spans="1:21" ht="16.5" customHeight="1" x14ac:dyDescent="0.2">
      <c r="A33" s="34" t="s">
        <v>68</v>
      </c>
      <c r="B33" s="45" t="s">
        <v>100</v>
      </c>
      <c r="C33" s="37"/>
      <c r="D33" s="19">
        <v>0</v>
      </c>
      <c r="E33" s="19">
        <v>0</v>
      </c>
      <c r="F33" s="33"/>
      <c r="R33" s="109"/>
      <c r="S33" s="36"/>
      <c r="T33" s="36"/>
      <c r="U33" s="36"/>
    </row>
    <row r="34" spans="1:21" ht="40.5" customHeight="1" x14ac:dyDescent="0.2">
      <c r="A34" s="34" t="s">
        <v>69</v>
      </c>
      <c r="B34" s="45" t="s">
        <v>101</v>
      </c>
      <c r="C34" s="37"/>
      <c r="D34" s="19">
        <f>E34</f>
        <v>60</v>
      </c>
      <c r="E34" s="19">
        <v>60</v>
      </c>
      <c r="F34" s="33"/>
      <c r="R34" s="109"/>
      <c r="S34" s="36"/>
      <c r="T34" s="36"/>
      <c r="U34" s="36"/>
    </row>
    <row r="35" spans="1:21" ht="29.25" customHeight="1" x14ac:dyDescent="0.2">
      <c r="A35" s="34" t="s">
        <v>72</v>
      </c>
      <c r="B35" s="45" t="s">
        <v>102</v>
      </c>
      <c r="C35" s="37"/>
      <c r="D35" s="19">
        <f>SUM(E35:F35)</f>
        <v>3642</v>
      </c>
      <c r="E35" s="11">
        <v>3642</v>
      </c>
      <c r="F35" s="33" t="s">
        <v>60</v>
      </c>
      <c r="R35" s="109"/>
      <c r="S35" s="36"/>
      <c r="T35" s="36"/>
      <c r="U35" s="36"/>
    </row>
    <row r="36" spans="1:21" ht="41.25" customHeight="1" x14ac:dyDescent="0.2">
      <c r="A36" s="34" t="s">
        <v>180</v>
      </c>
      <c r="B36" s="45" t="s">
        <v>181</v>
      </c>
      <c r="C36" s="37"/>
      <c r="D36" s="19">
        <v>0</v>
      </c>
      <c r="E36" s="11">
        <v>0</v>
      </c>
      <c r="F36" s="33"/>
      <c r="R36" s="109"/>
      <c r="S36" s="36"/>
      <c r="T36" s="36"/>
      <c r="U36" s="36"/>
    </row>
    <row r="37" spans="1:21" ht="15" customHeight="1" x14ac:dyDescent="0.2">
      <c r="A37" s="34" t="s">
        <v>183</v>
      </c>
      <c r="B37" s="45" t="s">
        <v>182</v>
      </c>
      <c r="C37" s="37"/>
      <c r="D37" s="19">
        <f>E37</f>
        <v>500</v>
      </c>
      <c r="E37" s="11">
        <v>500</v>
      </c>
      <c r="F37" s="33"/>
      <c r="R37" s="109"/>
      <c r="S37" s="36"/>
      <c r="T37" s="36"/>
      <c r="U37" s="36"/>
    </row>
    <row r="38" spans="1:21" s="43" customFormat="1" ht="42.75" hidden="1" customHeight="1" x14ac:dyDescent="0.2">
      <c r="A38" s="41">
        <v>1150</v>
      </c>
      <c r="B38" s="30" t="s">
        <v>103</v>
      </c>
      <c r="C38" s="42">
        <v>7146</v>
      </c>
      <c r="D38" s="19">
        <f>SUM(E38:F38)</f>
        <v>0</v>
      </c>
      <c r="E38" s="11">
        <f>SUM(E39)</f>
        <v>0</v>
      </c>
      <c r="F38" s="33" t="s">
        <v>60</v>
      </c>
      <c r="R38" s="110"/>
      <c r="S38" s="47"/>
      <c r="T38" s="47"/>
      <c r="U38" s="47"/>
    </row>
    <row r="39" spans="1:21" ht="28.5" hidden="1" customHeight="1" x14ac:dyDescent="0.2">
      <c r="A39" s="44" t="s">
        <v>17</v>
      </c>
      <c r="B39" s="45" t="s">
        <v>104</v>
      </c>
      <c r="C39" s="37"/>
      <c r="D39" s="19">
        <f>SUM(E39:F39)</f>
        <v>0</v>
      </c>
      <c r="E39" s="19">
        <f>SUM(E40:E41)</f>
        <v>0</v>
      </c>
      <c r="F39" s="33" t="s">
        <v>60</v>
      </c>
    </row>
    <row r="40" spans="1:21" ht="81" hidden="1" customHeight="1" x14ac:dyDescent="0.2">
      <c r="A40" s="44" t="s">
        <v>18</v>
      </c>
      <c r="B40" s="45" t="s">
        <v>105</v>
      </c>
      <c r="C40" s="37"/>
      <c r="D40" s="19">
        <f>SUM(E40:F40)</f>
        <v>0</v>
      </c>
      <c r="E40" s="19">
        <v>0</v>
      </c>
      <c r="F40" s="33" t="s">
        <v>60</v>
      </c>
    </row>
    <row r="41" spans="1:21" ht="81.75" hidden="1" customHeight="1" x14ac:dyDescent="0.2">
      <c r="A41" s="34" t="s">
        <v>19</v>
      </c>
      <c r="B41" s="45" t="s">
        <v>106</v>
      </c>
      <c r="C41" s="37"/>
      <c r="D41" s="19">
        <f>SUM(E41:F41)</f>
        <v>0</v>
      </c>
      <c r="E41" s="19">
        <v>0</v>
      </c>
      <c r="F41" s="33" t="s">
        <v>60</v>
      </c>
    </row>
    <row r="42" spans="1:21" s="43" customFormat="1" ht="27.75" hidden="1" customHeight="1" x14ac:dyDescent="0.2">
      <c r="A42" s="41">
        <v>1160</v>
      </c>
      <c r="B42" s="30" t="s">
        <v>107</v>
      </c>
      <c r="C42" s="42">
        <v>7161</v>
      </c>
      <c r="D42" s="11">
        <f t="shared" ref="D42:D99" si="2">SUM(E42:F42)</f>
        <v>0</v>
      </c>
      <c r="E42" s="11">
        <f>SUM(E43+E47)</f>
        <v>0</v>
      </c>
      <c r="F42" s="33" t="s">
        <v>60</v>
      </c>
      <c r="R42" s="107"/>
    </row>
    <row r="43" spans="1:21" ht="41.25" hidden="1" customHeight="1" x14ac:dyDescent="0.2">
      <c r="A43" s="44" t="s">
        <v>20</v>
      </c>
      <c r="B43" s="45" t="s">
        <v>179</v>
      </c>
      <c r="C43" s="37"/>
      <c r="D43" s="11">
        <f t="shared" si="2"/>
        <v>0</v>
      </c>
      <c r="E43" s="19">
        <f>SUM(E44:E46)</f>
        <v>0</v>
      </c>
      <c r="F43" s="33" t="s">
        <v>60</v>
      </c>
    </row>
    <row r="44" spans="1:21" hidden="1" x14ac:dyDescent="0.2">
      <c r="A44" s="34" t="s">
        <v>21</v>
      </c>
      <c r="B44" s="45" t="s">
        <v>108</v>
      </c>
      <c r="C44" s="37"/>
      <c r="D44" s="11">
        <f t="shared" si="2"/>
        <v>0</v>
      </c>
      <c r="E44" s="19">
        <v>0</v>
      </c>
      <c r="F44" s="33" t="s">
        <v>60</v>
      </c>
    </row>
    <row r="45" spans="1:21" hidden="1" x14ac:dyDescent="0.2">
      <c r="A45" s="34" t="s">
        <v>22</v>
      </c>
      <c r="B45" s="45" t="s">
        <v>109</v>
      </c>
      <c r="C45" s="37"/>
      <c r="D45" s="11">
        <f t="shared" si="2"/>
        <v>0</v>
      </c>
      <c r="E45" s="19">
        <v>0</v>
      </c>
      <c r="F45" s="33" t="s">
        <v>60</v>
      </c>
    </row>
    <row r="46" spans="1:21" ht="27" hidden="1" x14ac:dyDescent="0.2">
      <c r="A46" s="34" t="s">
        <v>23</v>
      </c>
      <c r="B46" s="45" t="s">
        <v>110</v>
      </c>
      <c r="C46" s="37"/>
      <c r="D46" s="11">
        <f t="shared" si="2"/>
        <v>0</v>
      </c>
      <c r="E46" s="19">
        <v>0</v>
      </c>
      <c r="F46" s="33" t="s">
        <v>60</v>
      </c>
    </row>
    <row r="47" spans="1:21" ht="82.5" hidden="1" customHeight="1" x14ac:dyDescent="0.2">
      <c r="A47" s="34" t="s">
        <v>63</v>
      </c>
      <c r="B47" s="45" t="s">
        <v>111</v>
      </c>
      <c r="C47" s="37"/>
      <c r="D47" s="19">
        <f t="shared" si="2"/>
        <v>0</v>
      </c>
      <c r="E47" s="19">
        <v>0</v>
      </c>
      <c r="F47" s="33" t="s">
        <v>60</v>
      </c>
    </row>
    <row r="48" spans="1:21" s="43" customFormat="1" ht="42" customHeight="1" x14ac:dyDescent="0.2">
      <c r="A48" s="41">
        <v>1200</v>
      </c>
      <c r="B48" s="30" t="s">
        <v>112</v>
      </c>
      <c r="C48" s="42">
        <v>7300</v>
      </c>
      <c r="D48" s="19">
        <f t="shared" si="2"/>
        <v>275951.8</v>
      </c>
      <c r="E48" s="11">
        <f>SUM(E49+E53+E57)</f>
        <v>275951.8</v>
      </c>
      <c r="F48" s="11">
        <f>SUM(F51+F55+F64)</f>
        <v>0</v>
      </c>
      <c r="I48" s="43">
        <v>-6.7</v>
      </c>
      <c r="K48" s="43">
        <v>63655.9</v>
      </c>
      <c r="R48" s="109"/>
      <c r="S48" s="36"/>
      <c r="T48" s="36"/>
      <c r="U48" s="36"/>
    </row>
    <row r="49" spans="1:18" s="43" customFormat="1" ht="42" hidden="1" customHeight="1" x14ac:dyDescent="0.2">
      <c r="A49" s="41">
        <v>1210</v>
      </c>
      <c r="B49" s="30" t="s">
        <v>113</v>
      </c>
      <c r="C49" s="42">
        <v>7311</v>
      </c>
      <c r="D49" s="19">
        <f t="shared" si="2"/>
        <v>0</v>
      </c>
      <c r="E49" s="11">
        <f>SUM(E50)</f>
        <v>0</v>
      </c>
      <c r="F49" s="33" t="s">
        <v>60</v>
      </c>
      <c r="R49" s="107"/>
    </row>
    <row r="50" spans="1:18" ht="66.75" hidden="1" customHeight="1" x14ac:dyDescent="0.2">
      <c r="A50" s="44" t="s">
        <v>24</v>
      </c>
      <c r="B50" s="45" t="s">
        <v>114</v>
      </c>
      <c r="C50" s="50"/>
      <c r="D50" s="19">
        <f t="shared" si="2"/>
        <v>0</v>
      </c>
      <c r="E50" s="19">
        <v>0</v>
      </c>
      <c r="F50" s="33" t="s">
        <v>60</v>
      </c>
    </row>
    <row r="51" spans="1:18" s="43" customFormat="1" ht="43.5" hidden="1" customHeight="1" x14ac:dyDescent="0.2">
      <c r="A51" s="51" t="s">
        <v>51</v>
      </c>
      <c r="B51" s="30" t="s">
        <v>115</v>
      </c>
      <c r="C51" s="52">
        <v>7312</v>
      </c>
      <c r="D51" s="19">
        <f t="shared" si="2"/>
        <v>0</v>
      </c>
      <c r="E51" s="33" t="s">
        <v>60</v>
      </c>
      <c r="F51" s="19">
        <f>SUM(F52)</f>
        <v>0</v>
      </c>
      <c r="R51" s="107"/>
    </row>
    <row r="52" spans="1:18" ht="68.25" hidden="1" customHeight="1" x14ac:dyDescent="0.2">
      <c r="A52" s="34" t="s">
        <v>52</v>
      </c>
      <c r="B52" s="45" t="s">
        <v>116</v>
      </c>
      <c r="C52" s="50"/>
      <c r="D52" s="19">
        <f t="shared" si="2"/>
        <v>0</v>
      </c>
      <c r="E52" s="33" t="s">
        <v>60</v>
      </c>
      <c r="F52" s="19">
        <v>0</v>
      </c>
    </row>
    <row r="53" spans="1:18" s="43" customFormat="1" ht="42.75" x14ac:dyDescent="0.2">
      <c r="A53" s="51" t="s">
        <v>25</v>
      </c>
      <c r="B53" s="30" t="s">
        <v>117</v>
      </c>
      <c r="C53" s="52">
        <v>7321</v>
      </c>
      <c r="D53" s="19">
        <f t="shared" si="2"/>
        <v>0</v>
      </c>
      <c r="E53" s="19">
        <f>SUM(E54)</f>
        <v>0</v>
      </c>
      <c r="F53" s="33" t="s">
        <v>60</v>
      </c>
      <c r="R53" s="107"/>
    </row>
    <row r="54" spans="1:18" ht="54" x14ac:dyDescent="0.2">
      <c r="A54" s="44" t="s">
        <v>26</v>
      </c>
      <c r="B54" s="45" t="s">
        <v>118</v>
      </c>
      <c r="C54" s="50"/>
      <c r="D54" s="19">
        <f t="shared" si="2"/>
        <v>0</v>
      </c>
      <c r="E54" s="19">
        <v>0</v>
      </c>
      <c r="F54" s="33" t="s">
        <v>60</v>
      </c>
    </row>
    <row r="55" spans="1:18" s="43" customFormat="1" ht="42.75" x14ac:dyDescent="0.2">
      <c r="A55" s="51" t="s">
        <v>27</v>
      </c>
      <c r="B55" s="30" t="s">
        <v>119</v>
      </c>
      <c r="C55" s="52">
        <v>7322</v>
      </c>
      <c r="D55" s="19">
        <f t="shared" si="2"/>
        <v>0</v>
      </c>
      <c r="E55" s="33" t="s">
        <v>60</v>
      </c>
      <c r="F55" s="19">
        <f>SUM(F56)</f>
        <v>0</v>
      </c>
      <c r="R55" s="107"/>
    </row>
    <row r="56" spans="1:18" ht="54" x14ac:dyDescent="0.2">
      <c r="A56" s="44" t="s">
        <v>28</v>
      </c>
      <c r="B56" s="45" t="s">
        <v>120</v>
      </c>
      <c r="C56" s="50"/>
      <c r="D56" s="19">
        <f t="shared" si="2"/>
        <v>0</v>
      </c>
      <c r="E56" s="33" t="s">
        <v>60</v>
      </c>
      <c r="F56" s="19">
        <v>0</v>
      </c>
    </row>
    <row r="57" spans="1:18" s="43" customFormat="1" ht="58.5" customHeight="1" x14ac:dyDescent="0.2">
      <c r="A57" s="41">
        <v>1250</v>
      </c>
      <c r="B57" s="30" t="s">
        <v>168</v>
      </c>
      <c r="C57" s="42">
        <v>7331</v>
      </c>
      <c r="D57" s="19">
        <f t="shared" si="2"/>
        <v>275951.8</v>
      </c>
      <c r="E57" s="11">
        <f>SUM(E58+E59+E62+E63)</f>
        <v>275951.8</v>
      </c>
      <c r="F57" s="33" t="s">
        <v>60</v>
      </c>
      <c r="R57" s="107"/>
    </row>
    <row r="58" spans="1:18" ht="41.25" customHeight="1" x14ac:dyDescent="0.2">
      <c r="A58" s="44" t="s">
        <v>29</v>
      </c>
      <c r="B58" s="45" t="s">
        <v>121</v>
      </c>
      <c r="C58" s="37"/>
      <c r="D58" s="19">
        <f t="shared" si="2"/>
        <v>274535.09999999998</v>
      </c>
      <c r="E58" s="19">
        <v>274535.09999999998</v>
      </c>
      <c r="F58" s="33" t="s">
        <v>60</v>
      </c>
      <c r="R58" s="111"/>
    </row>
    <row r="59" spans="1:18" ht="27.75" customHeight="1" x14ac:dyDescent="0.2">
      <c r="A59" s="44" t="s">
        <v>30</v>
      </c>
      <c r="B59" s="45" t="s">
        <v>122</v>
      </c>
      <c r="C59" s="50"/>
      <c r="D59" s="19">
        <f t="shared" si="2"/>
        <v>0</v>
      </c>
      <c r="E59" s="19">
        <f>SUM(E60+E61)</f>
        <v>0</v>
      </c>
      <c r="F59" s="33" t="s">
        <v>60</v>
      </c>
    </row>
    <row r="60" spans="1:18" ht="54" x14ac:dyDescent="0.2">
      <c r="A60" s="44" t="s">
        <v>31</v>
      </c>
      <c r="B60" s="45" t="s">
        <v>123</v>
      </c>
      <c r="C60" s="37"/>
      <c r="D60" s="19">
        <f t="shared" si="2"/>
        <v>0</v>
      </c>
      <c r="E60" s="19">
        <v>0</v>
      </c>
      <c r="F60" s="33" t="s">
        <v>60</v>
      </c>
    </row>
    <row r="61" spans="1:18" x14ac:dyDescent="0.2">
      <c r="A61" s="44" t="s">
        <v>32</v>
      </c>
      <c r="B61" s="45" t="s">
        <v>124</v>
      </c>
      <c r="C61" s="37"/>
      <c r="D61" s="19">
        <f t="shared" si="2"/>
        <v>0</v>
      </c>
      <c r="E61" s="19"/>
      <c r="F61" s="33" t="s">
        <v>60</v>
      </c>
    </row>
    <row r="62" spans="1:18" ht="27" x14ac:dyDescent="0.2">
      <c r="A62" s="44" t="s">
        <v>33</v>
      </c>
      <c r="B62" s="45" t="s">
        <v>125</v>
      </c>
      <c r="C62" s="50"/>
      <c r="D62" s="19">
        <f t="shared" si="2"/>
        <v>1416.7</v>
      </c>
      <c r="E62" s="19">
        <v>1416.7</v>
      </c>
      <c r="F62" s="33" t="s">
        <v>60</v>
      </c>
      <c r="R62" s="111"/>
    </row>
    <row r="63" spans="1:18" ht="40.5" customHeight="1" x14ac:dyDescent="0.2">
      <c r="A63" s="44" t="s">
        <v>34</v>
      </c>
      <c r="B63" s="45" t="s">
        <v>126</v>
      </c>
      <c r="C63" s="50"/>
      <c r="D63" s="19">
        <f t="shared" si="2"/>
        <v>0</v>
      </c>
      <c r="E63" s="19"/>
      <c r="F63" s="33" t="s">
        <v>60</v>
      </c>
    </row>
    <row r="64" spans="1:18" s="43" customFormat="1" ht="56.25" customHeight="1" x14ac:dyDescent="0.2">
      <c r="A64" s="41">
        <v>1260</v>
      </c>
      <c r="B64" s="30" t="s">
        <v>127</v>
      </c>
      <c r="C64" s="42">
        <v>7332</v>
      </c>
      <c r="D64" s="19">
        <f t="shared" si="2"/>
        <v>0</v>
      </c>
      <c r="E64" s="33" t="s">
        <v>60</v>
      </c>
      <c r="F64" s="19">
        <f>SUM(F65:F66)</f>
        <v>0</v>
      </c>
      <c r="R64" s="107"/>
    </row>
    <row r="65" spans="1:21" ht="40.5" x14ac:dyDescent="0.2">
      <c r="A65" s="44" t="s">
        <v>35</v>
      </c>
      <c r="B65" s="45" t="s">
        <v>128</v>
      </c>
      <c r="C65" s="50"/>
      <c r="D65" s="19">
        <f t="shared" si="2"/>
        <v>0</v>
      </c>
      <c r="E65" s="33" t="s">
        <v>60</v>
      </c>
      <c r="F65" s="19"/>
    </row>
    <row r="66" spans="1:21" ht="40.5" x14ac:dyDescent="0.2">
      <c r="A66" s="44" t="s">
        <v>36</v>
      </c>
      <c r="B66" s="45" t="s">
        <v>129</v>
      </c>
      <c r="C66" s="50"/>
      <c r="D66" s="19">
        <f t="shared" si="2"/>
        <v>0</v>
      </c>
      <c r="E66" s="33" t="s">
        <v>60</v>
      </c>
      <c r="F66" s="19">
        <v>0</v>
      </c>
    </row>
    <row r="67" spans="1:21" s="43" customFormat="1" ht="57" customHeight="1" x14ac:dyDescent="0.2">
      <c r="A67" s="41">
        <v>1300</v>
      </c>
      <c r="B67" s="30" t="s">
        <v>130</v>
      </c>
      <c r="C67" s="42">
        <v>7400</v>
      </c>
      <c r="D67" s="11">
        <f>SUM(D70+D72+D77+D81+D92+D95+D104)</f>
        <v>171302</v>
      </c>
      <c r="E67" s="11">
        <f>SUM(E70+E72+E77+E81+E92+E95+E101)</f>
        <v>171302</v>
      </c>
      <c r="F67" s="11">
        <f>SUM(F68+F98,F101)</f>
        <v>0</v>
      </c>
      <c r="R67" s="107"/>
    </row>
    <row r="68" spans="1:21" s="43" customFormat="1" ht="14.25" customHeight="1" x14ac:dyDescent="0.2">
      <c r="A68" s="41">
        <v>1310</v>
      </c>
      <c r="B68" s="30" t="s">
        <v>131</v>
      </c>
      <c r="C68" s="42">
        <v>7411</v>
      </c>
      <c r="D68" s="19">
        <f t="shared" si="2"/>
        <v>0</v>
      </c>
      <c r="E68" s="33" t="s">
        <v>60</v>
      </c>
      <c r="F68" s="19">
        <f>SUM(F69)</f>
        <v>0</v>
      </c>
      <c r="R68" s="107"/>
    </row>
    <row r="69" spans="1:21" ht="53.25" customHeight="1" x14ac:dyDescent="0.2">
      <c r="A69" s="44" t="s">
        <v>37</v>
      </c>
      <c r="B69" s="45" t="s">
        <v>132</v>
      </c>
      <c r="C69" s="50"/>
      <c r="D69" s="19">
        <f t="shared" si="2"/>
        <v>0</v>
      </c>
      <c r="E69" s="33" t="s">
        <v>60</v>
      </c>
      <c r="F69" s="19">
        <v>0</v>
      </c>
    </row>
    <row r="70" spans="1:21" s="43" customFormat="1" ht="14.25" customHeight="1" x14ac:dyDescent="0.2">
      <c r="A70" s="41">
        <v>1320</v>
      </c>
      <c r="B70" s="30" t="s">
        <v>133</v>
      </c>
      <c r="C70" s="42">
        <v>7412</v>
      </c>
      <c r="D70" s="19">
        <f t="shared" si="2"/>
        <v>0</v>
      </c>
      <c r="E70" s="11">
        <f>SUM(E71)</f>
        <v>0</v>
      </c>
      <c r="F70" s="33" t="s">
        <v>60</v>
      </c>
      <c r="R70" s="107"/>
    </row>
    <row r="71" spans="1:21" ht="40.5" x14ac:dyDescent="0.2">
      <c r="A71" s="44" t="s">
        <v>38</v>
      </c>
      <c r="B71" s="45" t="s">
        <v>134</v>
      </c>
      <c r="C71" s="50"/>
      <c r="D71" s="19">
        <f t="shared" si="2"/>
        <v>0</v>
      </c>
      <c r="E71" s="19"/>
      <c r="F71" s="33" t="s">
        <v>60</v>
      </c>
    </row>
    <row r="72" spans="1:21" s="43" customFormat="1" ht="28.5" customHeight="1" x14ac:dyDescent="0.2">
      <c r="A72" s="41">
        <v>1330</v>
      </c>
      <c r="B72" s="30" t="s">
        <v>135</v>
      </c>
      <c r="C72" s="42">
        <v>7415</v>
      </c>
      <c r="D72" s="19">
        <f t="shared" si="2"/>
        <v>6076</v>
      </c>
      <c r="E72" s="11">
        <f>SUM(E73:E76)</f>
        <v>6076</v>
      </c>
      <c r="F72" s="33" t="s">
        <v>60</v>
      </c>
      <c r="R72" s="107"/>
    </row>
    <row r="73" spans="1:21" ht="27" customHeight="1" x14ac:dyDescent="0.2">
      <c r="A73" s="44" t="s">
        <v>39</v>
      </c>
      <c r="B73" s="45" t="s">
        <v>136</v>
      </c>
      <c r="C73" s="50"/>
      <c r="D73" s="19">
        <f t="shared" si="2"/>
        <v>4130</v>
      </c>
      <c r="E73" s="19">
        <v>4130</v>
      </c>
      <c r="F73" s="33" t="s">
        <v>60</v>
      </c>
      <c r="R73" s="109"/>
      <c r="S73" s="36"/>
      <c r="T73" s="36"/>
      <c r="U73" s="36"/>
    </row>
    <row r="74" spans="1:21" ht="40.5" x14ac:dyDescent="0.2">
      <c r="A74" s="44" t="s">
        <v>40</v>
      </c>
      <c r="B74" s="45" t="s">
        <v>137</v>
      </c>
      <c r="C74" s="50"/>
      <c r="D74" s="19">
        <f t="shared" si="2"/>
        <v>0</v>
      </c>
      <c r="E74" s="19">
        <v>0</v>
      </c>
      <c r="F74" s="33" t="s">
        <v>60</v>
      </c>
    </row>
    <row r="75" spans="1:21" ht="54" hidden="1" x14ac:dyDescent="0.2">
      <c r="A75" s="44" t="s">
        <v>41</v>
      </c>
      <c r="B75" s="45" t="s">
        <v>138</v>
      </c>
      <c r="C75" s="50"/>
      <c r="D75" s="19">
        <f t="shared" si="2"/>
        <v>0</v>
      </c>
      <c r="E75" s="19">
        <v>0</v>
      </c>
      <c r="F75" s="33" t="s">
        <v>60</v>
      </c>
    </row>
    <row r="76" spans="1:21" x14ac:dyDescent="0.2">
      <c r="A76" s="34" t="s">
        <v>64</v>
      </c>
      <c r="B76" s="45" t="s">
        <v>139</v>
      </c>
      <c r="C76" s="50"/>
      <c r="D76" s="19">
        <f>SUM(E76:F76)</f>
        <v>1946</v>
      </c>
      <c r="E76" s="19">
        <v>1946</v>
      </c>
      <c r="F76" s="33" t="s">
        <v>60</v>
      </c>
      <c r="R76" s="109"/>
      <c r="S76" s="36"/>
      <c r="T76" s="36"/>
      <c r="U76" s="36"/>
    </row>
    <row r="77" spans="1:21" s="43" customFormat="1" ht="57.75" hidden="1" customHeight="1" x14ac:dyDescent="0.2">
      <c r="A77" s="41">
        <v>1340</v>
      </c>
      <c r="B77" s="30" t="s">
        <v>140</v>
      </c>
      <c r="C77" s="42">
        <v>7421</v>
      </c>
      <c r="D77" s="19">
        <f t="shared" si="2"/>
        <v>0</v>
      </c>
      <c r="E77" s="11">
        <f>E78+E79+E80</f>
        <v>0</v>
      </c>
      <c r="F77" s="33" t="s">
        <v>60</v>
      </c>
      <c r="R77" s="107"/>
    </row>
    <row r="78" spans="1:21" ht="95.25" hidden="1" customHeight="1" x14ac:dyDescent="0.2">
      <c r="A78" s="44" t="s">
        <v>65</v>
      </c>
      <c r="B78" s="45" t="s">
        <v>141</v>
      </c>
      <c r="C78" s="50"/>
      <c r="D78" s="19">
        <f t="shared" si="2"/>
        <v>0</v>
      </c>
      <c r="E78" s="19">
        <v>0</v>
      </c>
      <c r="F78" s="33" t="s">
        <v>60</v>
      </c>
    </row>
    <row r="79" spans="1:21" s="43" customFormat="1" ht="54.75" hidden="1" customHeight="1" x14ac:dyDescent="0.2">
      <c r="A79" s="44" t="s">
        <v>53</v>
      </c>
      <c r="B79" s="45" t="s">
        <v>142</v>
      </c>
      <c r="C79" s="37"/>
      <c r="D79" s="19">
        <f t="shared" si="2"/>
        <v>0</v>
      </c>
      <c r="E79" s="19">
        <v>0</v>
      </c>
      <c r="F79" s="33" t="s">
        <v>60</v>
      </c>
      <c r="R79" s="107"/>
    </row>
    <row r="80" spans="1:21" s="43" customFormat="1" ht="67.5" hidden="1" customHeight="1" x14ac:dyDescent="0.2">
      <c r="A80" s="34" t="s">
        <v>62</v>
      </c>
      <c r="B80" s="45" t="s">
        <v>143</v>
      </c>
      <c r="C80" s="37"/>
      <c r="D80" s="19">
        <f t="shared" si="2"/>
        <v>0</v>
      </c>
      <c r="E80" s="19">
        <v>0</v>
      </c>
      <c r="F80" s="33" t="s">
        <v>60</v>
      </c>
      <c r="R80" s="107"/>
    </row>
    <row r="81" spans="1:25" s="43" customFormat="1" ht="29.25" customHeight="1" x14ac:dyDescent="0.2">
      <c r="A81" s="41">
        <v>1350</v>
      </c>
      <c r="B81" s="30" t="s">
        <v>144</v>
      </c>
      <c r="C81" s="42">
        <v>7422</v>
      </c>
      <c r="D81" s="19">
        <f t="shared" si="2"/>
        <v>158126</v>
      </c>
      <c r="E81" s="11">
        <f>SUM(E82,E91)</f>
        <v>158126</v>
      </c>
      <c r="F81" s="33" t="s">
        <v>60</v>
      </c>
      <c r="R81" s="107"/>
    </row>
    <row r="82" spans="1:25" s="43" customFormat="1" ht="14.25" x14ac:dyDescent="0.2">
      <c r="A82" s="44" t="s">
        <v>42</v>
      </c>
      <c r="B82" s="45" t="s">
        <v>184</v>
      </c>
      <c r="C82" s="53"/>
      <c r="D82" s="19">
        <f t="shared" si="2"/>
        <v>88126</v>
      </c>
      <c r="E82" s="19">
        <f>SUM(E83:E90)</f>
        <v>88126</v>
      </c>
      <c r="F82" s="33" t="s">
        <v>60</v>
      </c>
      <c r="H82" s="24" t="s">
        <v>70</v>
      </c>
      <c r="I82" s="24" t="s">
        <v>67</v>
      </c>
      <c r="J82" s="54">
        <v>58</v>
      </c>
      <c r="R82" s="109"/>
      <c r="S82" s="36"/>
      <c r="T82" s="36"/>
      <c r="U82" s="36"/>
    </row>
    <row r="83" spans="1:25" s="43" customFormat="1" ht="27" x14ac:dyDescent="0.2">
      <c r="A83" s="44"/>
      <c r="B83" s="45" t="s">
        <v>189</v>
      </c>
      <c r="C83" s="53"/>
      <c r="D83" s="19">
        <f t="shared" ref="D83:D90" si="3">E83</f>
        <v>5508</v>
      </c>
      <c r="E83" s="19">
        <v>5508</v>
      </c>
      <c r="F83" s="33">
        <v>0</v>
      </c>
      <c r="H83" s="24"/>
      <c r="I83" s="24"/>
      <c r="J83" s="54"/>
      <c r="R83" s="109"/>
      <c r="S83" s="36"/>
      <c r="T83" s="36"/>
      <c r="U83" s="36"/>
    </row>
    <row r="84" spans="1:25" s="43" customFormat="1" ht="21" customHeight="1" x14ac:dyDescent="0.2">
      <c r="A84" s="44"/>
      <c r="B84" s="58" t="s">
        <v>197</v>
      </c>
      <c r="C84" s="53"/>
      <c r="D84" s="19">
        <f t="shared" si="3"/>
        <v>13398</v>
      </c>
      <c r="E84" s="19">
        <v>13398</v>
      </c>
      <c r="F84" s="33">
        <v>0</v>
      </c>
      <c r="H84" s="24"/>
      <c r="I84" s="24"/>
      <c r="J84" s="54"/>
      <c r="R84" s="109"/>
      <c r="S84" s="36"/>
      <c r="T84" s="36"/>
      <c r="U84" s="36"/>
    </row>
    <row r="85" spans="1:25" s="43" customFormat="1" ht="29.25" customHeight="1" x14ac:dyDescent="0.2">
      <c r="A85" s="44"/>
      <c r="B85" s="45" t="s">
        <v>194</v>
      </c>
      <c r="C85" s="53"/>
      <c r="D85" s="19">
        <f>E85</f>
        <v>10</v>
      </c>
      <c r="E85" s="19">
        <v>10</v>
      </c>
      <c r="F85" s="33"/>
      <c r="H85" s="24"/>
      <c r="I85" s="24"/>
      <c r="J85" s="54"/>
      <c r="R85" s="109"/>
      <c r="S85" s="36"/>
      <c r="T85" s="36"/>
      <c r="U85" s="36"/>
    </row>
    <row r="86" spans="1:25" s="43" customFormat="1" ht="14.25" x14ac:dyDescent="0.2">
      <c r="A86" s="44"/>
      <c r="B86" s="45" t="s">
        <v>185</v>
      </c>
      <c r="C86" s="53"/>
      <c r="D86" s="19">
        <f t="shared" si="3"/>
        <v>45150</v>
      </c>
      <c r="E86" s="19">
        <v>45150</v>
      </c>
      <c r="F86" s="33">
        <v>0</v>
      </c>
      <c r="H86" s="24"/>
      <c r="I86" s="24"/>
      <c r="J86" s="54"/>
      <c r="R86" s="109"/>
      <c r="S86" s="36"/>
      <c r="T86" s="36"/>
      <c r="U86" s="36"/>
    </row>
    <row r="87" spans="1:25" s="43" customFormat="1" ht="14.25" x14ac:dyDescent="0.2">
      <c r="A87" s="44"/>
      <c r="B87" s="45" t="s">
        <v>188</v>
      </c>
      <c r="C87" s="53"/>
      <c r="D87" s="19">
        <f t="shared" si="3"/>
        <v>22245</v>
      </c>
      <c r="E87" s="19">
        <v>22245</v>
      </c>
      <c r="F87" s="33">
        <v>0</v>
      </c>
      <c r="H87" s="24"/>
      <c r="I87" s="24"/>
      <c r="J87" s="54"/>
      <c r="R87" s="109"/>
      <c r="S87" s="36"/>
      <c r="T87" s="36"/>
      <c r="U87" s="36"/>
    </row>
    <row r="88" spans="1:25" s="43" customFormat="1" ht="14.25" x14ac:dyDescent="0.2">
      <c r="A88" s="44"/>
      <c r="B88" s="45" t="s">
        <v>186</v>
      </c>
      <c r="C88" s="53"/>
      <c r="D88" s="19">
        <f t="shared" si="3"/>
        <v>1200</v>
      </c>
      <c r="E88" s="19">
        <v>1200</v>
      </c>
      <c r="F88" s="33">
        <v>0</v>
      </c>
      <c r="H88" s="24"/>
      <c r="I88" s="24"/>
      <c r="J88" s="54"/>
      <c r="R88" s="109"/>
      <c r="S88" s="36"/>
      <c r="T88" s="36"/>
      <c r="U88" s="36"/>
    </row>
    <row r="89" spans="1:25" s="43" customFormat="1" ht="14.25" x14ac:dyDescent="0.2">
      <c r="A89" s="44"/>
      <c r="B89" s="45" t="s">
        <v>187</v>
      </c>
      <c r="C89" s="53"/>
      <c r="D89" s="19">
        <f t="shared" si="3"/>
        <v>190</v>
      </c>
      <c r="E89" s="19">
        <v>190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R89" s="109"/>
      <c r="S89" s="36"/>
      <c r="T89" s="36"/>
      <c r="U89" s="36"/>
    </row>
    <row r="90" spans="1:25" s="43" customFormat="1" ht="69" customHeight="1" x14ac:dyDescent="0.2">
      <c r="A90" s="44"/>
      <c r="B90" s="45" t="s">
        <v>190</v>
      </c>
      <c r="C90" s="53"/>
      <c r="D90" s="19">
        <f t="shared" si="3"/>
        <v>425</v>
      </c>
      <c r="E90" s="19">
        <v>425</v>
      </c>
      <c r="F90" s="33">
        <v>0</v>
      </c>
      <c r="H90" s="24"/>
      <c r="I90" s="24"/>
      <c r="J90" s="54"/>
      <c r="R90" s="109"/>
      <c r="S90" s="36"/>
      <c r="T90" s="36"/>
      <c r="U90" s="36"/>
    </row>
    <row r="91" spans="1:25" ht="39" customHeight="1" x14ac:dyDescent="0.2">
      <c r="A91" s="44" t="s">
        <v>43</v>
      </c>
      <c r="B91" s="45" t="s">
        <v>145</v>
      </c>
      <c r="C91" s="37"/>
      <c r="D91" s="19">
        <f t="shared" si="2"/>
        <v>70000</v>
      </c>
      <c r="E91" s="19">
        <v>70000</v>
      </c>
      <c r="F91" s="33" t="s">
        <v>60</v>
      </c>
      <c r="H91" s="24">
        <v>9540</v>
      </c>
      <c r="I91" s="24">
        <v>3960</v>
      </c>
      <c r="J91" s="22">
        <v>30</v>
      </c>
      <c r="R91" s="109"/>
      <c r="S91" s="36"/>
      <c r="T91" s="36"/>
      <c r="U91" s="36"/>
      <c r="W91" s="43"/>
      <c r="Y91" s="43"/>
    </row>
    <row r="92" spans="1:25" s="43" customFormat="1" ht="28.5" customHeight="1" x14ac:dyDescent="0.2">
      <c r="A92" s="41">
        <v>1360</v>
      </c>
      <c r="B92" s="30" t="s">
        <v>146</v>
      </c>
      <c r="C92" s="42">
        <v>7431</v>
      </c>
      <c r="D92" s="19">
        <f t="shared" si="2"/>
        <v>4000</v>
      </c>
      <c r="E92" s="11">
        <f>SUM(E93:E94)</f>
        <v>4000</v>
      </c>
      <c r="F92" s="33" t="s">
        <v>60</v>
      </c>
      <c r="G92" s="22"/>
      <c r="H92" s="22"/>
      <c r="R92" s="107"/>
    </row>
    <row r="93" spans="1:25" ht="54" customHeight="1" x14ac:dyDescent="0.2">
      <c r="A93" s="44" t="s">
        <v>44</v>
      </c>
      <c r="B93" s="45" t="s">
        <v>147</v>
      </c>
      <c r="C93" s="50"/>
      <c r="D93" s="19">
        <f>SUM(E93:F93)</f>
        <v>4000</v>
      </c>
      <c r="E93" s="19">
        <v>4000</v>
      </c>
      <c r="F93" s="33" t="s">
        <v>60</v>
      </c>
      <c r="R93" s="109"/>
      <c r="S93" s="36"/>
      <c r="T93" s="36"/>
      <c r="U93" s="36"/>
    </row>
    <row r="94" spans="1:25" s="43" customFormat="1" ht="40.5" hidden="1" x14ac:dyDescent="0.2">
      <c r="A94" s="44" t="s">
        <v>45</v>
      </c>
      <c r="B94" s="45" t="s">
        <v>148</v>
      </c>
      <c r="C94" s="50"/>
      <c r="D94" s="19">
        <f t="shared" si="2"/>
        <v>0</v>
      </c>
      <c r="E94" s="19">
        <v>0</v>
      </c>
      <c r="F94" s="33" t="s">
        <v>60</v>
      </c>
      <c r="R94" s="109"/>
      <c r="S94" s="36"/>
      <c r="T94" s="36"/>
      <c r="U94" s="36"/>
    </row>
    <row r="95" spans="1:25" s="43" customFormat="1" ht="28.5" hidden="1" customHeight="1" x14ac:dyDescent="0.2">
      <c r="A95" s="41">
        <v>1370</v>
      </c>
      <c r="B95" s="30" t="s">
        <v>149</v>
      </c>
      <c r="C95" s="42">
        <v>7441</v>
      </c>
      <c r="D95" s="19">
        <f t="shared" si="2"/>
        <v>0</v>
      </c>
      <c r="E95" s="19">
        <f>SUM(E96:E97)</f>
        <v>0</v>
      </c>
      <c r="F95" s="33" t="s">
        <v>60</v>
      </c>
      <c r="R95" s="107"/>
    </row>
    <row r="96" spans="1:25" s="43" customFormat="1" ht="108.75" hidden="1" customHeight="1" x14ac:dyDescent="0.2">
      <c r="A96" s="34" t="s">
        <v>46</v>
      </c>
      <c r="B96" s="45" t="s">
        <v>150</v>
      </c>
      <c r="C96" s="50"/>
      <c r="D96" s="19">
        <f t="shared" si="2"/>
        <v>0</v>
      </c>
      <c r="E96" s="19">
        <v>0</v>
      </c>
      <c r="F96" s="33" t="s">
        <v>60</v>
      </c>
      <c r="R96" s="107"/>
    </row>
    <row r="97" spans="1:18" s="43" customFormat="1" ht="109.5" hidden="1" customHeight="1" x14ac:dyDescent="0.2">
      <c r="A97" s="34" t="s">
        <v>61</v>
      </c>
      <c r="B97" s="45" t="s">
        <v>151</v>
      </c>
      <c r="C97" s="50"/>
      <c r="D97" s="19">
        <f t="shared" si="2"/>
        <v>0</v>
      </c>
      <c r="E97" s="19">
        <v>0</v>
      </c>
      <c r="F97" s="33" t="s">
        <v>60</v>
      </c>
      <c r="R97" s="107"/>
    </row>
    <row r="98" spans="1:18" s="43" customFormat="1" ht="27.75" hidden="1" customHeight="1" x14ac:dyDescent="0.2">
      <c r="A98" s="41">
        <v>1380</v>
      </c>
      <c r="B98" s="30" t="s">
        <v>152</v>
      </c>
      <c r="C98" s="42">
        <v>7442</v>
      </c>
      <c r="D98" s="19">
        <f t="shared" si="2"/>
        <v>0</v>
      </c>
      <c r="E98" s="33" t="s">
        <v>60</v>
      </c>
      <c r="F98" s="19">
        <f>SUM(F99:F100)</f>
        <v>0</v>
      </c>
      <c r="R98" s="107"/>
    </row>
    <row r="99" spans="1:18" ht="111" hidden="1" customHeight="1" x14ac:dyDescent="0.2">
      <c r="A99" s="44" t="s">
        <v>47</v>
      </c>
      <c r="B99" s="45" t="s">
        <v>153</v>
      </c>
      <c r="C99" s="50"/>
      <c r="D99" s="19">
        <f t="shared" si="2"/>
        <v>0</v>
      </c>
      <c r="E99" s="33" t="s">
        <v>60</v>
      </c>
      <c r="F99" s="19">
        <v>0</v>
      </c>
    </row>
    <row r="100" spans="1:18" s="43" customFormat="1" ht="123" hidden="1" customHeight="1" x14ac:dyDescent="0.2">
      <c r="A100" s="44" t="s">
        <v>48</v>
      </c>
      <c r="B100" s="45" t="s">
        <v>154</v>
      </c>
      <c r="C100" s="50"/>
      <c r="D100" s="19">
        <f>SUM(E100:F100)</f>
        <v>0</v>
      </c>
      <c r="E100" s="33" t="s">
        <v>60</v>
      </c>
      <c r="F100" s="19">
        <v>0</v>
      </c>
      <c r="R100" s="107"/>
    </row>
    <row r="101" spans="1:18" s="43" customFormat="1" ht="28.5" customHeight="1" x14ac:dyDescent="0.2">
      <c r="A101" s="44" t="s">
        <v>54</v>
      </c>
      <c r="B101" s="30" t="s">
        <v>155</v>
      </c>
      <c r="C101" s="42">
        <v>7451</v>
      </c>
      <c r="D101" s="19">
        <f>SUM(D102:D104)</f>
        <v>3100</v>
      </c>
      <c r="E101" s="11">
        <f>SUM(E104)</f>
        <v>3100</v>
      </c>
      <c r="F101" s="19">
        <f>SUM(F102:F104)</f>
        <v>0</v>
      </c>
      <c r="R101" s="107"/>
    </row>
    <row r="102" spans="1:18" ht="27" x14ac:dyDescent="0.2">
      <c r="A102" s="44" t="s">
        <v>55</v>
      </c>
      <c r="B102" s="45" t="s">
        <v>156</v>
      </c>
      <c r="C102" s="50"/>
      <c r="D102" s="19">
        <f>SUM(E102:F102)</f>
        <v>0</v>
      </c>
      <c r="E102" s="33" t="s">
        <v>60</v>
      </c>
      <c r="F102" s="19"/>
    </row>
    <row r="103" spans="1:18" ht="27" x14ac:dyDescent="0.2">
      <c r="A103" s="44" t="s">
        <v>56</v>
      </c>
      <c r="B103" s="45" t="s">
        <v>157</v>
      </c>
      <c r="C103" s="50"/>
      <c r="D103" s="19">
        <f>F103</f>
        <v>0</v>
      </c>
      <c r="E103" s="33" t="s">
        <v>60</v>
      </c>
      <c r="F103" s="19">
        <v>0</v>
      </c>
    </row>
    <row r="104" spans="1:18" ht="39.75" customHeight="1" x14ac:dyDescent="0.2">
      <c r="A104" s="44" t="s">
        <v>57</v>
      </c>
      <c r="B104" s="45" t="s">
        <v>158</v>
      </c>
      <c r="C104" s="50"/>
      <c r="D104" s="19">
        <f>SUM(E104:F104)</f>
        <v>3100</v>
      </c>
      <c r="E104" s="19">
        <v>3100</v>
      </c>
      <c r="F104" s="19">
        <v>0</v>
      </c>
      <c r="H104" s="24"/>
      <c r="I104" s="49"/>
    </row>
    <row r="105" spans="1:18" x14ac:dyDescent="0.2">
      <c r="C105" s="22"/>
      <c r="E105" s="22"/>
      <c r="F105" s="22"/>
    </row>
    <row r="106" spans="1:18" ht="17.25" x14ac:dyDescent="0.3">
      <c r="A106" s="121" t="s">
        <v>159</v>
      </c>
      <c r="B106" s="121"/>
      <c r="C106" s="121"/>
      <c r="D106" s="121"/>
      <c r="E106" s="121"/>
      <c r="F106" s="22"/>
    </row>
    <row r="107" spans="1:18" ht="39" customHeight="1" x14ac:dyDescent="0.25">
      <c r="A107" s="35"/>
      <c r="B107" s="124" t="s">
        <v>160</v>
      </c>
      <c r="C107" s="124"/>
      <c r="D107" s="124"/>
      <c r="E107" s="124"/>
      <c r="F107" s="22"/>
    </row>
    <row r="108" spans="1:18" ht="17.25" x14ac:dyDescent="0.3">
      <c r="A108" s="35"/>
      <c r="B108" s="29"/>
      <c r="C108" s="21"/>
      <c r="D108" s="116" t="s">
        <v>74</v>
      </c>
      <c r="E108" s="116"/>
      <c r="F108" s="22"/>
    </row>
    <row r="109" spans="1:18" ht="57" customHeight="1" x14ac:dyDescent="0.2">
      <c r="A109" s="55" t="s">
        <v>161</v>
      </c>
      <c r="B109" s="55" t="s">
        <v>76</v>
      </c>
      <c r="C109" s="17" t="s">
        <v>162</v>
      </c>
      <c r="D109" s="17" t="s">
        <v>163</v>
      </c>
      <c r="E109" s="17" t="s">
        <v>164</v>
      </c>
      <c r="F109" s="22"/>
    </row>
    <row r="110" spans="1:18" ht="21" customHeight="1" x14ac:dyDescent="0.2">
      <c r="A110" s="56"/>
      <c r="B110" s="57"/>
      <c r="C110" s="37">
        <v>1</v>
      </c>
      <c r="D110" s="37">
        <v>2</v>
      </c>
      <c r="E110" s="37">
        <v>3</v>
      </c>
      <c r="F110" s="22"/>
    </row>
    <row r="111" spans="1:18" ht="36.75" customHeight="1" x14ac:dyDescent="0.2">
      <c r="A111" s="37">
        <v>1</v>
      </c>
      <c r="B111" s="58" t="s">
        <v>82</v>
      </c>
      <c r="C111" s="33" t="s">
        <v>273</v>
      </c>
      <c r="D111" s="33">
        <v>42451.199999999997</v>
      </c>
      <c r="E111" s="33">
        <v>0</v>
      </c>
      <c r="F111" s="22"/>
    </row>
    <row r="112" spans="1:18" ht="30" customHeight="1" x14ac:dyDescent="0.2">
      <c r="A112" s="37">
        <v>2</v>
      </c>
      <c r="B112" s="58" t="s">
        <v>165</v>
      </c>
      <c r="C112" s="33">
        <v>19849.400000000001</v>
      </c>
      <c r="D112" s="33">
        <v>14462.4</v>
      </c>
      <c r="E112" s="33">
        <v>0</v>
      </c>
      <c r="F112" s="22"/>
    </row>
    <row r="113" spans="1:6" ht="30" customHeight="1" x14ac:dyDescent="0.2">
      <c r="A113" s="37">
        <v>3</v>
      </c>
      <c r="B113" s="58" t="s">
        <v>193</v>
      </c>
      <c r="C113" s="33">
        <v>57136.7</v>
      </c>
      <c r="D113" s="33">
        <v>41760</v>
      </c>
      <c r="E113" s="33">
        <v>137966.1</v>
      </c>
      <c r="F113" s="22"/>
    </row>
    <row r="114" spans="1:6" ht="20.25" customHeight="1" x14ac:dyDescent="0.2">
      <c r="A114" s="37">
        <v>4</v>
      </c>
      <c r="B114" s="58" t="s">
        <v>85</v>
      </c>
      <c r="C114" s="33">
        <v>75805.899999999994</v>
      </c>
      <c r="D114" s="33">
        <v>65538.3</v>
      </c>
      <c r="E114" s="33">
        <v>91707.4</v>
      </c>
      <c r="F114" s="22"/>
    </row>
    <row r="115" spans="1:6" ht="16.5" customHeight="1" x14ac:dyDescent="0.2">
      <c r="A115" s="37">
        <v>5</v>
      </c>
      <c r="B115" s="58" t="s">
        <v>166</v>
      </c>
      <c r="C115" s="28">
        <v>2097</v>
      </c>
      <c r="D115" s="28">
        <v>1372</v>
      </c>
      <c r="E115" s="37" t="s">
        <v>60</v>
      </c>
      <c r="F115" s="22"/>
    </row>
    <row r="116" spans="1:6" ht="18.75" customHeight="1" x14ac:dyDescent="0.2">
      <c r="A116" s="37">
        <v>6</v>
      </c>
      <c r="B116" s="58" t="s">
        <v>167</v>
      </c>
      <c r="C116" s="28">
        <v>2019</v>
      </c>
      <c r="D116" s="28">
        <v>1260</v>
      </c>
      <c r="E116" s="37" t="s">
        <v>60</v>
      </c>
      <c r="F116" s="22" t="s">
        <v>196</v>
      </c>
    </row>
    <row r="117" spans="1:6" x14ac:dyDescent="0.2">
      <c r="C117" s="22"/>
      <c r="E117" s="22"/>
      <c r="F117" s="22"/>
    </row>
    <row r="118" spans="1:6" x14ac:dyDescent="0.2">
      <c r="C118" s="22"/>
      <c r="E118" s="22"/>
      <c r="F118" s="22"/>
    </row>
    <row r="119" spans="1:6" x14ac:dyDescent="0.2">
      <c r="C119" s="22"/>
      <c r="E119" s="22"/>
      <c r="F119" s="22"/>
    </row>
    <row r="120" spans="1:6" x14ac:dyDescent="0.2">
      <c r="C120" s="22"/>
      <c r="E120" s="22"/>
      <c r="F120" s="22"/>
    </row>
    <row r="121" spans="1:6" x14ac:dyDescent="0.2">
      <c r="C121" s="22"/>
      <c r="E121" s="22"/>
      <c r="F121" s="22"/>
    </row>
    <row r="122" spans="1:6" x14ac:dyDescent="0.2">
      <c r="C122" s="22"/>
      <c r="E122" s="22"/>
      <c r="F122" s="22"/>
    </row>
    <row r="123" spans="1:6" x14ac:dyDescent="0.2">
      <c r="C123" s="22"/>
      <c r="E123" s="22"/>
      <c r="F123" s="22"/>
    </row>
    <row r="124" spans="1:6" x14ac:dyDescent="0.2">
      <c r="C124" s="22"/>
      <c r="E124" s="22"/>
      <c r="F124" s="22"/>
    </row>
    <row r="125" spans="1:6" x14ac:dyDescent="0.2">
      <c r="C125" s="22"/>
      <c r="E125" s="22"/>
      <c r="F125" s="22"/>
    </row>
    <row r="126" spans="1:6" x14ac:dyDescent="0.2">
      <c r="C126" s="22"/>
      <c r="E126" s="22"/>
      <c r="F126" s="22"/>
    </row>
    <row r="127" spans="1:6" x14ac:dyDescent="0.2">
      <c r="C127" s="22"/>
      <c r="E127" s="22"/>
      <c r="F127" s="22"/>
    </row>
    <row r="128" spans="1:6" x14ac:dyDescent="0.2">
      <c r="C128" s="22"/>
      <c r="E128" s="22"/>
      <c r="F128" s="22"/>
    </row>
    <row r="129" spans="3:6" x14ac:dyDescent="0.2">
      <c r="C129" s="22"/>
      <c r="E129" s="22"/>
      <c r="F129" s="22"/>
    </row>
    <row r="130" spans="3:6" x14ac:dyDescent="0.2">
      <c r="C130" s="22"/>
      <c r="E130" s="22"/>
      <c r="F130" s="22"/>
    </row>
    <row r="131" spans="3:6" x14ac:dyDescent="0.2">
      <c r="C131" s="22"/>
      <c r="E131" s="22"/>
      <c r="F131" s="22"/>
    </row>
    <row r="132" spans="3:6" x14ac:dyDescent="0.2">
      <c r="C132" s="22"/>
      <c r="E132" s="22"/>
      <c r="F132" s="22"/>
    </row>
    <row r="133" spans="3:6" x14ac:dyDescent="0.2">
      <c r="C133" s="22"/>
      <c r="E133" s="22"/>
      <c r="F133" s="22"/>
    </row>
    <row r="134" spans="3:6" x14ac:dyDescent="0.2">
      <c r="C134" s="22"/>
      <c r="E134" s="22"/>
      <c r="F134" s="22"/>
    </row>
    <row r="135" spans="3:6" x14ac:dyDescent="0.2">
      <c r="C135" s="22"/>
      <c r="E135" s="22"/>
      <c r="F135" s="22"/>
    </row>
    <row r="136" spans="3:6" x14ac:dyDescent="0.2">
      <c r="C136" s="22"/>
      <c r="E136" s="22"/>
      <c r="F136" s="22"/>
    </row>
    <row r="137" spans="3:6" x14ac:dyDescent="0.2">
      <c r="C137" s="22"/>
      <c r="E137" s="22"/>
      <c r="F137" s="22"/>
    </row>
    <row r="138" spans="3:6" x14ac:dyDescent="0.2">
      <c r="C138" s="22"/>
      <c r="E138" s="22"/>
      <c r="F138" s="22"/>
    </row>
    <row r="139" spans="3:6" x14ac:dyDescent="0.2">
      <c r="C139" s="22"/>
      <c r="E139" s="22"/>
      <c r="F139" s="22"/>
    </row>
    <row r="140" spans="3:6" x14ac:dyDescent="0.2">
      <c r="C140" s="22"/>
      <c r="E140" s="22"/>
      <c r="F140" s="22"/>
    </row>
    <row r="141" spans="3:6" x14ac:dyDescent="0.2">
      <c r="C141" s="22"/>
      <c r="E141" s="22"/>
      <c r="F141" s="22"/>
    </row>
    <row r="142" spans="3:6" x14ac:dyDescent="0.2">
      <c r="C142" s="22"/>
      <c r="E142" s="22"/>
      <c r="F142" s="22"/>
    </row>
    <row r="143" spans="3:6" x14ac:dyDescent="0.2">
      <c r="C143" s="22"/>
      <c r="E143" s="22"/>
      <c r="F143" s="22"/>
    </row>
    <row r="144" spans="3:6" x14ac:dyDescent="0.2">
      <c r="C144" s="22"/>
      <c r="E144" s="22"/>
      <c r="F144" s="22"/>
    </row>
    <row r="145" spans="3:6" x14ac:dyDescent="0.2">
      <c r="C145" s="22"/>
      <c r="E145" s="22"/>
      <c r="F145" s="22"/>
    </row>
    <row r="146" spans="3:6" x14ac:dyDescent="0.2">
      <c r="C146" s="22"/>
      <c r="E146" s="22"/>
      <c r="F146" s="22"/>
    </row>
    <row r="147" spans="3:6" x14ac:dyDescent="0.2">
      <c r="C147" s="22"/>
      <c r="E147" s="22"/>
      <c r="F147" s="22"/>
    </row>
    <row r="148" spans="3:6" x14ac:dyDescent="0.2">
      <c r="C148" s="22"/>
      <c r="E148" s="22"/>
      <c r="F148" s="22"/>
    </row>
    <row r="149" spans="3:6" x14ac:dyDescent="0.2">
      <c r="C149" s="22"/>
      <c r="E149" s="22"/>
      <c r="F149" s="22"/>
    </row>
    <row r="150" spans="3:6" x14ac:dyDescent="0.2">
      <c r="C150" s="22"/>
      <c r="E150" s="22"/>
      <c r="F150" s="22"/>
    </row>
    <row r="151" spans="3:6" x14ac:dyDescent="0.2">
      <c r="C151" s="22"/>
      <c r="E151" s="22"/>
      <c r="F151" s="22"/>
    </row>
    <row r="152" spans="3:6" x14ac:dyDescent="0.2">
      <c r="C152" s="22"/>
      <c r="E152" s="22"/>
      <c r="F152" s="22"/>
    </row>
    <row r="153" spans="3:6" x14ac:dyDescent="0.2">
      <c r="C153" s="22"/>
      <c r="E153" s="22"/>
      <c r="F153" s="22"/>
    </row>
    <row r="154" spans="3:6" x14ac:dyDescent="0.2">
      <c r="C154" s="22"/>
      <c r="E154" s="22"/>
      <c r="F154" s="22"/>
    </row>
    <row r="155" spans="3:6" x14ac:dyDescent="0.2">
      <c r="C155" s="22"/>
      <c r="E155" s="22"/>
      <c r="F155" s="22"/>
    </row>
    <row r="156" spans="3:6" x14ac:dyDescent="0.2">
      <c r="C156" s="22"/>
      <c r="E156" s="22"/>
      <c r="F156" s="22"/>
    </row>
    <row r="157" spans="3:6" x14ac:dyDescent="0.2">
      <c r="C157" s="22"/>
      <c r="E157" s="22"/>
      <c r="F157" s="22"/>
    </row>
    <row r="158" spans="3:6" x14ac:dyDescent="0.2">
      <c r="C158" s="22"/>
      <c r="E158" s="22"/>
      <c r="F158" s="22"/>
    </row>
    <row r="159" spans="3:6" x14ac:dyDescent="0.2">
      <c r="C159" s="22"/>
      <c r="E159" s="22"/>
      <c r="F159" s="22"/>
    </row>
    <row r="160" spans="3:6" x14ac:dyDescent="0.2">
      <c r="C160" s="22"/>
      <c r="E160" s="22"/>
      <c r="F160" s="22"/>
    </row>
    <row r="161" spans="3:6" x14ac:dyDescent="0.2">
      <c r="C161" s="22"/>
      <c r="E161" s="22"/>
      <c r="F161" s="22"/>
    </row>
    <row r="162" spans="3:6" x14ac:dyDescent="0.2">
      <c r="C162" s="22"/>
      <c r="E162" s="22"/>
      <c r="F162" s="22"/>
    </row>
    <row r="163" spans="3:6" x14ac:dyDescent="0.2">
      <c r="C163" s="22"/>
      <c r="E163" s="22"/>
      <c r="F163" s="22"/>
    </row>
    <row r="164" spans="3:6" x14ac:dyDescent="0.2">
      <c r="C164" s="22"/>
      <c r="E164" s="22"/>
      <c r="F164" s="22"/>
    </row>
    <row r="165" spans="3:6" x14ac:dyDescent="0.2">
      <c r="C165" s="22"/>
      <c r="E165" s="22"/>
      <c r="F165" s="22"/>
    </row>
    <row r="166" spans="3:6" x14ac:dyDescent="0.2">
      <c r="C166" s="22"/>
      <c r="E166" s="22"/>
      <c r="F166" s="22"/>
    </row>
    <row r="167" spans="3:6" x14ac:dyDescent="0.2">
      <c r="C167" s="22"/>
      <c r="E167" s="22"/>
      <c r="F167" s="22"/>
    </row>
    <row r="168" spans="3:6" x14ac:dyDescent="0.2">
      <c r="C168" s="22"/>
      <c r="E168" s="22"/>
      <c r="F168" s="22"/>
    </row>
    <row r="169" spans="3:6" x14ac:dyDescent="0.2">
      <c r="C169" s="22"/>
      <c r="E169" s="22"/>
      <c r="F169" s="22"/>
    </row>
    <row r="170" spans="3:6" x14ac:dyDescent="0.2">
      <c r="C170" s="22"/>
      <c r="E170" s="22"/>
      <c r="F170" s="22"/>
    </row>
    <row r="171" spans="3:6" x14ac:dyDescent="0.2">
      <c r="C171" s="22"/>
      <c r="E171" s="22"/>
      <c r="F171" s="22"/>
    </row>
    <row r="172" spans="3:6" x14ac:dyDescent="0.2">
      <c r="C172" s="22"/>
      <c r="E172" s="22"/>
      <c r="F172" s="22"/>
    </row>
    <row r="173" spans="3:6" x14ac:dyDescent="0.2">
      <c r="C173" s="22"/>
      <c r="E173" s="22"/>
      <c r="F173" s="22"/>
    </row>
    <row r="174" spans="3:6" x14ac:dyDescent="0.2">
      <c r="C174" s="22"/>
      <c r="E174" s="22"/>
      <c r="F174" s="22"/>
    </row>
    <row r="175" spans="3:6" x14ac:dyDescent="0.2">
      <c r="C175" s="22"/>
      <c r="E175" s="22"/>
      <c r="F175" s="22"/>
    </row>
    <row r="176" spans="3:6" x14ac:dyDescent="0.2">
      <c r="C176" s="22"/>
      <c r="E176" s="22"/>
      <c r="F176" s="22"/>
    </row>
    <row r="177" spans="3:6" x14ac:dyDescent="0.2">
      <c r="C177" s="22"/>
      <c r="E177" s="22"/>
      <c r="F177" s="22"/>
    </row>
    <row r="178" spans="3:6" x14ac:dyDescent="0.2">
      <c r="C178" s="22"/>
      <c r="E178" s="22"/>
      <c r="F178" s="22"/>
    </row>
  </sheetData>
  <mergeCells count="13">
    <mergeCell ref="I1:K1"/>
    <mergeCell ref="C1:F1"/>
    <mergeCell ref="A106:E106"/>
    <mergeCell ref="C2:F2"/>
    <mergeCell ref="I2:K2"/>
    <mergeCell ref="D108:E108"/>
    <mergeCell ref="C6:C7"/>
    <mergeCell ref="A6:A7"/>
    <mergeCell ref="E6:F6"/>
    <mergeCell ref="A4:F4"/>
    <mergeCell ref="D6:D7"/>
    <mergeCell ref="B6:B7"/>
    <mergeCell ref="B107:E107"/>
  </mergeCells>
  <phoneticPr fontId="1" type="noConversion"/>
  <pageMargins left="0.66929133858267698" right="0" top="0.143700787" bottom="0.222440945" header="0" footer="0"/>
  <pageSetup paperSize="9" orientation="portrait" useFirstPageNumber="1" r:id="rId1"/>
  <headerFooter alignWithMargins="0">
    <oddFooter>&amp;C&amp;P&amp;R&amp;[Բյուջե 2024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G179"/>
  <sheetViews>
    <sheetView tabSelected="1" topLeftCell="A109" workbookViewId="0">
      <selection activeCell="F117" sqref="F117"/>
    </sheetView>
  </sheetViews>
  <sheetFormatPr defaultRowHeight="13.5" outlineLevelCol="1" x14ac:dyDescent="0.2"/>
  <cols>
    <col min="1" max="1" width="6.140625" style="27" customWidth="1"/>
    <col min="2" max="2" width="48.140625" style="25" customWidth="1"/>
    <col min="3" max="3" width="9.85546875" style="27" customWidth="1" outlineLevel="1"/>
    <col min="4" max="4" width="10.7109375" style="22" customWidth="1"/>
    <col min="5" max="5" width="10.85546875" style="27" customWidth="1"/>
    <col min="6" max="6" width="9.42578125" style="27" customWidth="1"/>
    <col min="7" max="7" width="0" style="22" hidden="1" customWidth="1"/>
    <col min="8" max="8" width="9.7109375" style="22" hidden="1" customWidth="1"/>
    <col min="9" max="16" width="0" style="22" hidden="1" customWidth="1"/>
    <col min="17" max="17" width="9.140625" style="22"/>
    <col min="18" max="18" width="9.5703125" style="104" bestFit="1" customWidth="1"/>
    <col min="19" max="19" width="9.140625" style="22"/>
    <col min="20" max="20" width="11.7109375" style="22" customWidth="1"/>
    <col min="21" max="22" width="9.140625" style="22"/>
    <col min="23" max="23" width="10.28515625" style="22" bestFit="1" customWidth="1"/>
    <col min="24" max="24" width="9.140625" style="22"/>
    <col min="25" max="25" width="15.85546875" style="22" customWidth="1"/>
    <col min="26" max="16384" width="9.140625" style="22"/>
  </cols>
  <sheetData>
    <row r="2" spans="1:33" s="21" customFormat="1" ht="74.25" customHeight="1" x14ac:dyDescent="0.35">
      <c r="B2" s="61"/>
      <c r="C2" s="122"/>
      <c r="D2" s="122"/>
      <c r="E2" s="122"/>
      <c r="F2" s="122"/>
      <c r="G2" s="61"/>
      <c r="H2" s="61"/>
      <c r="I2" s="122" t="s">
        <v>195</v>
      </c>
      <c r="J2" s="123"/>
      <c r="K2" s="123"/>
      <c r="L2" s="1"/>
      <c r="M2" s="1"/>
      <c r="N2" s="1"/>
      <c r="O2" s="1"/>
      <c r="P2" s="20"/>
      <c r="R2" s="114"/>
      <c r="AG2" s="18"/>
    </row>
    <row r="3" spans="1:33" s="21" customFormat="1" ht="66.75" customHeight="1" x14ac:dyDescent="0.35">
      <c r="B3" s="61"/>
      <c r="C3" s="122" t="s">
        <v>280</v>
      </c>
      <c r="D3" s="122"/>
      <c r="E3" s="122"/>
      <c r="F3" s="122"/>
      <c r="G3" s="61"/>
      <c r="H3" s="61"/>
      <c r="I3" s="122" t="s">
        <v>195</v>
      </c>
      <c r="J3" s="123"/>
      <c r="K3" s="123"/>
      <c r="L3" s="1"/>
      <c r="M3" s="1"/>
      <c r="N3" s="1"/>
      <c r="O3" s="1"/>
      <c r="P3" s="20"/>
      <c r="R3" s="114"/>
      <c r="AG3" s="18"/>
    </row>
    <row r="4" spans="1:33" s="21" customFormat="1" ht="17.25" customHeight="1" x14ac:dyDescent="0.35">
      <c r="B4" s="61"/>
      <c r="C4" s="61"/>
      <c r="D4" s="26"/>
      <c r="E4" s="103"/>
      <c r="F4" s="103"/>
      <c r="G4" s="61"/>
      <c r="H4" s="61"/>
      <c r="I4" s="26"/>
      <c r="J4" s="103"/>
      <c r="K4" s="103"/>
      <c r="L4" s="1"/>
      <c r="M4" s="1"/>
      <c r="N4" s="1"/>
      <c r="O4" s="1"/>
      <c r="P4" s="20"/>
      <c r="R4" s="114"/>
      <c r="AG4" s="18"/>
    </row>
    <row r="5" spans="1:33" s="21" customFormat="1" ht="17.25" x14ac:dyDescent="0.3">
      <c r="A5" s="121" t="s">
        <v>73</v>
      </c>
      <c r="B5" s="121"/>
      <c r="C5" s="121"/>
      <c r="D5" s="121"/>
      <c r="E5" s="121"/>
      <c r="F5" s="121"/>
      <c r="R5" s="105"/>
    </row>
    <row r="6" spans="1:33" ht="11.25" customHeight="1" x14ac:dyDescent="0.2">
      <c r="B6" s="27"/>
      <c r="E6" s="22"/>
      <c r="F6" s="23" t="s">
        <v>74</v>
      </c>
    </row>
    <row r="7" spans="1:33" ht="12.75" customHeight="1" x14ac:dyDescent="0.2">
      <c r="A7" s="117" t="s">
        <v>75</v>
      </c>
      <c r="B7" s="117" t="s">
        <v>76</v>
      </c>
      <c r="C7" s="117" t="s">
        <v>77</v>
      </c>
      <c r="D7" s="117" t="s">
        <v>78</v>
      </c>
      <c r="E7" s="119" t="s">
        <v>79</v>
      </c>
      <c r="F7" s="120"/>
    </row>
    <row r="8" spans="1:33" ht="31.5" customHeight="1" x14ac:dyDescent="0.2">
      <c r="A8" s="118"/>
      <c r="B8" s="118"/>
      <c r="C8" s="118"/>
      <c r="D8" s="118"/>
      <c r="E8" s="31" t="s">
        <v>80</v>
      </c>
      <c r="F8" s="38" t="s">
        <v>81</v>
      </c>
    </row>
    <row r="9" spans="1:33" s="27" customFormat="1" ht="12" customHeight="1" x14ac:dyDescent="0.2">
      <c r="A9" s="34">
        <v>1</v>
      </c>
      <c r="B9" s="9">
        <v>2</v>
      </c>
      <c r="C9" s="37">
        <v>3</v>
      </c>
      <c r="D9" s="37">
        <v>4</v>
      </c>
      <c r="E9" s="37">
        <v>5</v>
      </c>
      <c r="F9" s="9">
        <v>6</v>
      </c>
      <c r="R9" s="106"/>
    </row>
    <row r="10" spans="1:33" ht="35.25" customHeight="1" x14ac:dyDescent="0.2">
      <c r="A10" s="39" t="s">
        <v>58</v>
      </c>
      <c r="B10" s="40" t="s">
        <v>174</v>
      </c>
      <c r="C10" s="9"/>
      <c r="D10" s="11">
        <f>SUM(D11,D49,D68)</f>
        <v>746614.79999999993</v>
      </c>
      <c r="E10" s="11">
        <f>SUM(E11,E49,E68)</f>
        <v>746614.79999999993</v>
      </c>
      <c r="F10" s="13">
        <f>SUM(F11,F49,F68)</f>
        <v>0</v>
      </c>
      <c r="R10" s="111"/>
      <c r="T10" s="111"/>
    </row>
    <row r="11" spans="1:33" s="43" customFormat="1" ht="45" customHeight="1" x14ac:dyDescent="0.2">
      <c r="A11" s="41" t="s">
        <v>59</v>
      </c>
      <c r="B11" s="30" t="s">
        <v>175</v>
      </c>
      <c r="C11" s="42">
        <v>7100</v>
      </c>
      <c r="D11" s="11">
        <f t="shared" ref="D11:D18" si="0">SUM(E11:F11)</f>
        <v>306591</v>
      </c>
      <c r="E11" s="11">
        <f>SUM(E12,E16,E18,E39,E43)</f>
        <v>306591</v>
      </c>
      <c r="F11" s="33" t="s">
        <v>60</v>
      </c>
      <c r="R11" s="107"/>
    </row>
    <row r="12" spans="1:33" s="43" customFormat="1" ht="31.5" customHeight="1" x14ac:dyDescent="0.2">
      <c r="A12" s="41">
        <v>1110</v>
      </c>
      <c r="B12" s="30" t="s">
        <v>177</v>
      </c>
      <c r="C12" s="42">
        <v>7131</v>
      </c>
      <c r="D12" s="11">
        <f t="shared" si="0"/>
        <v>171229.8</v>
      </c>
      <c r="E12" s="11">
        <f>SUM(E13:E15)</f>
        <v>171229.8</v>
      </c>
      <c r="F12" s="33" t="s">
        <v>60</v>
      </c>
      <c r="R12" s="107"/>
      <c r="T12" s="112"/>
    </row>
    <row r="13" spans="1:33" ht="25.5" customHeight="1" x14ac:dyDescent="0.2">
      <c r="A13" s="44" t="s">
        <v>0</v>
      </c>
      <c r="B13" s="45" t="s">
        <v>82</v>
      </c>
      <c r="C13" s="37"/>
      <c r="D13" s="11">
        <f t="shared" si="0"/>
        <v>12500</v>
      </c>
      <c r="E13" s="19">
        <v>12500</v>
      </c>
      <c r="F13" s="33" t="s">
        <v>60</v>
      </c>
      <c r="R13" s="108"/>
      <c r="S13" s="36"/>
      <c r="T13" s="36"/>
      <c r="U13" s="36"/>
    </row>
    <row r="14" spans="1:33" ht="29.25" customHeight="1" x14ac:dyDescent="0.2">
      <c r="A14" s="44" t="s">
        <v>1</v>
      </c>
      <c r="B14" s="45" t="s">
        <v>83</v>
      </c>
      <c r="C14" s="37"/>
      <c r="D14" s="11">
        <f>SUM(E14:F14)</f>
        <v>5387</v>
      </c>
      <c r="E14" s="19">
        <v>5387</v>
      </c>
      <c r="F14" s="33" t="s">
        <v>60</v>
      </c>
      <c r="R14" s="109"/>
      <c r="S14" s="36"/>
      <c r="T14" s="36"/>
      <c r="U14" s="36"/>
    </row>
    <row r="15" spans="1:33" ht="21" customHeight="1" x14ac:dyDescent="0.2">
      <c r="A15" s="44" t="s">
        <v>191</v>
      </c>
      <c r="B15" s="58" t="s">
        <v>192</v>
      </c>
      <c r="C15" s="37"/>
      <c r="D15" s="11">
        <f>E15</f>
        <v>153342.79999999999</v>
      </c>
      <c r="E15" s="19">
        <v>153342.79999999999</v>
      </c>
      <c r="F15" s="33" t="s">
        <v>60</v>
      </c>
      <c r="R15" s="109"/>
      <c r="S15" s="36"/>
      <c r="T15" s="36"/>
      <c r="U15" s="36"/>
    </row>
    <row r="16" spans="1:33" s="43" customFormat="1" ht="14.25" x14ac:dyDescent="0.25">
      <c r="A16" s="41">
        <v>1120</v>
      </c>
      <c r="B16" s="46" t="s">
        <v>84</v>
      </c>
      <c r="C16" s="42">
        <v>7136</v>
      </c>
      <c r="D16" s="11">
        <f t="shared" si="0"/>
        <v>101975</v>
      </c>
      <c r="E16" s="11">
        <f>SUM(E17)</f>
        <v>101975</v>
      </c>
      <c r="F16" s="33" t="s">
        <v>60</v>
      </c>
      <c r="R16" s="110"/>
      <c r="S16" s="47"/>
      <c r="T16" s="47"/>
      <c r="U16" s="47"/>
    </row>
    <row r="17" spans="1:22" x14ac:dyDescent="0.2">
      <c r="A17" s="44" t="s">
        <v>2</v>
      </c>
      <c r="B17" s="45" t="s">
        <v>85</v>
      </c>
      <c r="C17" s="37"/>
      <c r="D17" s="11">
        <f t="shared" si="0"/>
        <v>101975</v>
      </c>
      <c r="E17" s="19">
        <v>101975</v>
      </c>
      <c r="F17" s="33" t="s">
        <v>60</v>
      </c>
      <c r="R17" s="109"/>
      <c r="S17" s="36"/>
      <c r="T17" s="36"/>
      <c r="U17" s="36"/>
    </row>
    <row r="18" spans="1:22" s="43" customFormat="1" ht="45.75" customHeight="1" x14ac:dyDescent="0.2">
      <c r="A18" s="41">
        <v>1130</v>
      </c>
      <c r="B18" s="30" t="s">
        <v>86</v>
      </c>
      <c r="C18" s="42">
        <v>7145</v>
      </c>
      <c r="D18" s="11">
        <f t="shared" si="0"/>
        <v>33386.199999999997</v>
      </c>
      <c r="E18" s="11">
        <f>SUM(E19)</f>
        <v>33386.199999999997</v>
      </c>
      <c r="F18" s="33" t="s">
        <v>60</v>
      </c>
      <c r="R18" s="110"/>
      <c r="S18" s="36"/>
      <c r="T18" s="36"/>
      <c r="U18" s="47"/>
    </row>
    <row r="19" spans="1:22" ht="72.75" customHeight="1" x14ac:dyDescent="0.2">
      <c r="A19" s="44" t="s">
        <v>3</v>
      </c>
      <c r="B19" s="45" t="s">
        <v>176</v>
      </c>
      <c r="C19" s="37">
        <v>71452</v>
      </c>
      <c r="D19" s="19">
        <f>SUM(E19:F19)</f>
        <v>33386.199999999997</v>
      </c>
      <c r="E19" s="19">
        <f>SUM(E20,E23,E24,E25,E26,E27,E28,E29,E30,E31,E32,E33+E34+E35+E36,E37,E38)</f>
        <v>33386.199999999997</v>
      </c>
      <c r="F19" s="33" t="s">
        <v>60</v>
      </c>
      <c r="R19" s="109"/>
      <c r="S19" s="36"/>
      <c r="T19" s="36"/>
      <c r="U19" s="36"/>
    </row>
    <row r="20" spans="1:22" ht="52.5" customHeight="1" x14ac:dyDescent="0.2">
      <c r="A20" s="44" t="s">
        <v>4</v>
      </c>
      <c r="B20" s="45" t="s">
        <v>178</v>
      </c>
      <c r="C20" s="37"/>
      <c r="D20" s="19">
        <f>SUM(E20:F20)</f>
        <v>20300</v>
      </c>
      <c r="E20" s="19">
        <f>E21</f>
        <v>20300</v>
      </c>
      <c r="F20" s="33" t="s">
        <v>60</v>
      </c>
      <c r="R20" s="109"/>
      <c r="S20" s="36"/>
      <c r="T20" s="36"/>
      <c r="U20" s="36"/>
    </row>
    <row r="21" spans="1:22" x14ac:dyDescent="0.2">
      <c r="A21" s="44" t="s">
        <v>5</v>
      </c>
      <c r="B21" s="45" t="s">
        <v>87</v>
      </c>
      <c r="C21" s="37"/>
      <c r="D21" s="19">
        <f t="shared" ref="D21:D33" si="1">SUM(E21:F21)</f>
        <v>20300</v>
      </c>
      <c r="E21" s="19">
        <v>20300</v>
      </c>
      <c r="F21" s="33" t="s">
        <v>60</v>
      </c>
      <c r="R21" s="109"/>
      <c r="S21" s="36"/>
      <c r="T21" s="36"/>
      <c r="U21" s="36"/>
    </row>
    <row r="22" spans="1:22" ht="15" customHeight="1" x14ac:dyDescent="0.2">
      <c r="A22" s="44" t="s">
        <v>6</v>
      </c>
      <c r="B22" s="45" t="s">
        <v>88</v>
      </c>
      <c r="C22" s="37"/>
      <c r="D22" s="19">
        <f t="shared" si="1"/>
        <v>0</v>
      </c>
      <c r="E22" s="19">
        <v>0</v>
      </c>
      <c r="F22" s="33" t="s">
        <v>60</v>
      </c>
      <c r="R22" s="109"/>
      <c r="S22" s="36"/>
      <c r="T22" s="36"/>
      <c r="U22" s="36"/>
    </row>
    <row r="23" spans="1:22" ht="98.25" customHeight="1" x14ac:dyDescent="0.2">
      <c r="A23" s="44" t="s">
        <v>7</v>
      </c>
      <c r="B23" s="45" t="s">
        <v>89</v>
      </c>
      <c r="C23" s="37"/>
      <c r="D23" s="19">
        <f t="shared" si="1"/>
        <v>120</v>
      </c>
      <c r="E23" s="19">
        <v>120</v>
      </c>
      <c r="F23" s="33" t="s">
        <v>60</v>
      </c>
      <c r="R23" s="109"/>
      <c r="S23" s="36"/>
      <c r="T23" s="36"/>
      <c r="U23" s="36"/>
    </row>
    <row r="24" spans="1:22" ht="42" customHeight="1" x14ac:dyDescent="0.2">
      <c r="A24" s="34" t="s">
        <v>8</v>
      </c>
      <c r="B24" s="45" t="s">
        <v>90</v>
      </c>
      <c r="C24" s="37"/>
      <c r="D24" s="19">
        <f t="shared" si="1"/>
        <v>110</v>
      </c>
      <c r="E24" s="19">
        <v>110</v>
      </c>
      <c r="F24" s="33" t="s">
        <v>60</v>
      </c>
      <c r="R24" s="109"/>
      <c r="S24" s="36"/>
      <c r="T24" s="36"/>
      <c r="U24" s="36"/>
      <c r="V24" s="36"/>
    </row>
    <row r="25" spans="1:22" ht="68.25" customHeight="1" x14ac:dyDescent="0.2">
      <c r="A25" s="44" t="s">
        <v>9</v>
      </c>
      <c r="B25" s="45" t="s">
        <v>91</v>
      </c>
      <c r="C25" s="37"/>
      <c r="D25" s="19">
        <f t="shared" si="1"/>
        <v>7635</v>
      </c>
      <c r="E25" s="19">
        <v>7635</v>
      </c>
      <c r="F25" s="33" t="s">
        <v>60</v>
      </c>
      <c r="H25" s="22" t="s">
        <v>71</v>
      </c>
      <c r="I25" s="48"/>
      <c r="R25" s="109"/>
      <c r="S25" s="36"/>
      <c r="T25" s="36"/>
      <c r="U25" s="36"/>
    </row>
    <row r="26" spans="1:22" ht="29.25" hidden="1" customHeight="1" x14ac:dyDescent="0.2">
      <c r="A26" s="44" t="s">
        <v>10</v>
      </c>
      <c r="B26" s="45" t="s">
        <v>92</v>
      </c>
      <c r="C26" s="37"/>
      <c r="D26" s="19">
        <f t="shared" si="1"/>
        <v>0</v>
      </c>
      <c r="E26" s="19">
        <v>0</v>
      </c>
      <c r="F26" s="33" t="s">
        <v>60</v>
      </c>
      <c r="R26" s="109"/>
      <c r="S26" s="36"/>
      <c r="T26" s="36"/>
      <c r="U26" s="36"/>
    </row>
    <row r="27" spans="1:22" ht="88.5" customHeight="1" x14ac:dyDescent="0.2">
      <c r="A27" s="44" t="s">
        <v>11</v>
      </c>
      <c r="B27" s="45" t="s">
        <v>93</v>
      </c>
      <c r="C27" s="37"/>
      <c r="D27" s="19">
        <f t="shared" si="1"/>
        <v>600</v>
      </c>
      <c r="E27" s="19">
        <v>600</v>
      </c>
      <c r="F27" s="33" t="s">
        <v>60</v>
      </c>
      <c r="I27" s="49"/>
      <c r="R27" s="109"/>
      <c r="S27" s="36"/>
      <c r="T27" s="36"/>
      <c r="U27" s="36"/>
    </row>
    <row r="28" spans="1:22" ht="67.5" x14ac:dyDescent="0.2">
      <c r="A28" s="44" t="s">
        <v>12</v>
      </c>
      <c r="B28" s="45" t="s">
        <v>94</v>
      </c>
      <c r="C28" s="37"/>
      <c r="D28" s="19">
        <f t="shared" si="1"/>
        <v>215</v>
      </c>
      <c r="E28" s="19">
        <v>215</v>
      </c>
      <c r="F28" s="33" t="s">
        <v>60</v>
      </c>
      <c r="H28" s="22">
        <v>4000</v>
      </c>
      <c r="I28" s="22" t="s">
        <v>66</v>
      </c>
      <c r="J28" s="22">
        <v>-500</v>
      </c>
      <c r="R28" s="109"/>
      <c r="S28" s="36"/>
      <c r="T28" s="36"/>
      <c r="U28" s="36"/>
    </row>
    <row r="29" spans="1:22" ht="42.75" hidden="1" customHeight="1" x14ac:dyDescent="0.2">
      <c r="A29" s="44" t="s">
        <v>13</v>
      </c>
      <c r="B29" s="45" t="s">
        <v>95</v>
      </c>
      <c r="C29" s="37"/>
      <c r="D29" s="19">
        <f t="shared" si="1"/>
        <v>0</v>
      </c>
      <c r="E29" s="19">
        <v>0</v>
      </c>
      <c r="F29" s="33" t="s">
        <v>60</v>
      </c>
      <c r="R29" s="109"/>
      <c r="S29" s="36"/>
      <c r="T29" s="36"/>
      <c r="U29" s="36"/>
    </row>
    <row r="30" spans="1:22" ht="27" x14ac:dyDescent="0.2">
      <c r="A30" s="44" t="s">
        <v>14</v>
      </c>
      <c r="B30" s="45" t="s">
        <v>96</v>
      </c>
      <c r="C30" s="37"/>
      <c r="D30" s="19">
        <f t="shared" si="1"/>
        <v>204.2</v>
      </c>
      <c r="E30" s="19">
        <v>204.2</v>
      </c>
      <c r="F30" s="33" t="s">
        <v>60</v>
      </c>
      <c r="R30" s="109"/>
      <c r="S30" s="36"/>
      <c r="T30" s="36"/>
      <c r="U30" s="36"/>
    </row>
    <row r="31" spans="1:22" ht="27" x14ac:dyDescent="0.2">
      <c r="A31" s="44" t="s">
        <v>15</v>
      </c>
      <c r="B31" s="45" t="s">
        <v>97</v>
      </c>
      <c r="C31" s="37"/>
      <c r="D31" s="19">
        <f t="shared" si="1"/>
        <v>0</v>
      </c>
      <c r="E31" s="19">
        <v>0</v>
      </c>
      <c r="F31" s="33" t="s">
        <v>60</v>
      </c>
      <c r="I31" s="49"/>
      <c r="R31" s="109"/>
      <c r="S31" s="36"/>
      <c r="T31" s="36"/>
      <c r="U31" s="36"/>
    </row>
    <row r="32" spans="1:22" ht="55.5" customHeight="1" x14ac:dyDescent="0.2">
      <c r="A32" s="44" t="s">
        <v>16</v>
      </c>
      <c r="B32" s="45" t="s">
        <v>98</v>
      </c>
      <c r="C32" s="37"/>
      <c r="D32" s="19">
        <f t="shared" si="1"/>
        <v>0</v>
      </c>
      <c r="E32" s="19">
        <v>0</v>
      </c>
      <c r="F32" s="33" t="s">
        <v>60</v>
      </c>
      <c r="R32" s="109"/>
      <c r="S32" s="36"/>
      <c r="T32" s="36"/>
      <c r="U32" s="36"/>
    </row>
    <row r="33" spans="1:21" ht="27.75" customHeight="1" x14ac:dyDescent="0.2">
      <c r="A33" s="44" t="s">
        <v>50</v>
      </c>
      <c r="B33" s="45" t="s">
        <v>99</v>
      </c>
      <c r="C33" s="37"/>
      <c r="D33" s="19">
        <f t="shared" si="1"/>
        <v>0</v>
      </c>
      <c r="E33" s="19">
        <v>0</v>
      </c>
      <c r="F33" s="33" t="s">
        <v>60</v>
      </c>
      <c r="R33" s="109"/>
      <c r="S33" s="36"/>
      <c r="T33" s="36"/>
      <c r="U33" s="36"/>
    </row>
    <row r="34" spans="1:21" ht="16.5" customHeight="1" x14ac:dyDescent="0.2">
      <c r="A34" s="34" t="s">
        <v>68</v>
      </c>
      <c r="B34" s="45" t="s">
        <v>100</v>
      </c>
      <c r="C34" s="37"/>
      <c r="D34" s="19">
        <v>0</v>
      </c>
      <c r="E34" s="19">
        <v>0</v>
      </c>
      <c r="F34" s="33"/>
      <c r="R34" s="109"/>
      <c r="S34" s="36"/>
      <c r="T34" s="36"/>
      <c r="U34" s="36"/>
    </row>
    <row r="35" spans="1:21" ht="40.5" customHeight="1" x14ac:dyDescent="0.2">
      <c r="A35" s="34" t="s">
        <v>69</v>
      </c>
      <c r="B35" s="45" t="s">
        <v>101</v>
      </c>
      <c r="C35" s="37"/>
      <c r="D35" s="19">
        <f>E35</f>
        <v>60</v>
      </c>
      <c r="E35" s="19">
        <v>60</v>
      </c>
      <c r="F35" s="33"/>
      <c r="R35" s="109"/>
      <c r="S35" s="36"/>
      <c r="T35" s="36"/>
      <c r="U35" s="36"/>
    </row>
    <row r="36" spans="1:21" ht="29.25" customHeight="1" x14ac:dyDescent="0.2">
      <c r="A36" s="34" t="s">
        <v>72</v>
      </c>
      <c r="B36" s="45" t="s">
        <v>102</v>
      </c>
      <c r="C36" s="37"/>
      <c r="D36" s="19">
        <f>SUM(E36:F36)</f>
        <v>3642</v>
      </c>
      <c r="E36" s="11">
        <v>3642</v>
      </c>
      <c r="F36" s="33" t="s">
        <v>60</v>
      </c>
      <c r="R36" s="109"/>
      <c r="S36" s="36"/>
      <c r="T36" s="36"/>
      <c r="U36" s="36"/>
    </row>
    <row r="37" spans="1:21" ht="41.25" customHeight="1" x14ac:dyDescent="0.2">
      <c r="A37" s="34" t="s">
        <v>180</v>
      </c>
      <c r="B37" s="45" t="s">
        <v>181</v>
      </c>
      <c r="C37" s="37"/>
      <c r="D37" s="19">
        <v>0</v>
      </c>
      <c r="E37" s="11">
        <v>0</v>
      </c>
      <c r="F37" s="33"/>
      <c r="R37" s="109"/>
      <c r="S37" s="36"/>
      <c r="T37" s="36"/>
      <c r="U37" s="36"/>
    </row>
    <row r="38" spans="1:21" ht="15" customHeight="1" x14ac:dyDescent="0.2">
      <c r="A38" s="34" t="s">
        <v>183</v>
      </c>
      <c r="B38" s="45" t="s">
        <v>182</v>
      </c>
      <c r="C38" s="37"/>
      <c r="D38" s="19">
        <f>E38</f>
        <v>500</v>
      </c>
      <c r="E38" s="11">
        <v>500</v>
      </c>
      <c r="F38" s="33"/>
      <c r="R38" s="109"/>
      <c r="S38" s="36"/>
      <c r="T38" s="36"/>
      <c r="U38" s="36"/>
    </row>
    <row r="39" spans="1:21" s="43" customFormat="1" ht="42.75" hidden="1" customHeight="1" x14ac:dyDescent="0.2">
      <c r="A39" s="41">
        <v>1150</v>
      </c>
      <c r="B39" s="30" t="s">
        <v>103</v>
      </c>
      <c r="C39" s="42">
        <v>7146</v>
      </c>
      <c r="D39" s="19">
        <f>SUM(E39:F39)</f>
        <v>0</v>
      </c>
      <c r="E39" s="11">
        <f>SUM(E40)</f>
        <v>0</v>
      </c>
      <c r="F39" s="33" t="s">
        <v>60</v>
      </c>
      <c r="R39" s="110"/>
      <c r="S39" s="47"/>
      <c r="T39" s="47"/>
      <c r="U39" s="47"/>
    </row>
    <row r="40" spans="1:21" ht="28.5" hidden="1" customHeight="1" x14ac:dyDescent="0.2">
      <c r="A40" s="44" t="s">
        <v>17</v>
      </c>
      <c r="B40" s="45" t="s">
        <v>104</v>
      </c>
      <c r="C40" s="37"/>
      <c r="D40" s="19">
        <f>SUM(E40:F40)</f>
        <v>0</v>
      </c>
      <c r="E40" s="19">
        <f>SUM(E41:E42)</f>
        <v>0</v>
      </c>
      <c r="F40" s="33" t="s">
        <v>60</v>
      </c>
    </row>
    <row r="41" spans="1:21" ht="81" hidden="1" customHeight="1" x14ac:dyDescent="0.2">
      <c r="A41" s="44" t="s">
        <v>18</v>
      </c>
      <c r="B41" s="45" t="s">
        <v>105</v>
      </c>
      <c r="C41" s="37"/>
      <c r="D41" s="19">
        <f>SUM(E41:F41)</f>
        <v>0</v>
      </c>
      <c r="E41" s="19">
        <v>0</v>
      </c>
      <c r="F41" s="33" t="s">
        <v>60</v>
      </c>
    </row>
    <row r="42" spans="1:21" ht="81.75" hidden="1" customHeight="1" x14ac:dyDescent="0.2">
      <c r="A42" s="34" t="s">
        <v>19</v>
      </c>
      <c r="B42" s="45" t="s">
        <v>106</v>
      </c>
      <c r="C42" s="37"/>
      <c r="D42" s="19">
        <f>SUM(E42:F42)</f>
        <v>0</v>
      </c>
      <c r="E42" s="19">
        <v>0</v>
      </c>
      <c r="F42" s="33" t="s">
        <v>60</v>
      </c>
    </row>
    <row r="43" spans="1:21" s="43" customFormat="1" ht="27.75" hidden="1" customHeight="1" x14ac:dyDescent="0.2">
      <c r="A43" s="41">
        <v>1160</v>
      </c>
      <c r="B43" s="30" t="s">
        <v>107</v>
      </c>
      <c r="C43" s="42">
        <v>7161</v>
      </c>
      <c r="D43" s="11">
        <f t="shared" ref="D43:D100" si="2">SUM(E43:F43)</f>
        <v>0</v>
      </c>
      <c r="E43" s="11">
        <f>SUM(E44+E48)</f>
        <v>0</v>
      </c>
      <c r="F43" s="33" t="s">
        <v>60</v>
      </c>
      <c r="R43" s="107"/>
    </row>
    <row r="44" spans="1:21" ht="41.25" hidden="1" customHeight="1" x14ac:dyDescent="0.2">
      <c r="A44" s="44" t="s">
        <v>20</v>
      </c>
      <c r="B44" s="45" t="s">
        <v>179</v>
      </c>
      <c r="C44" s="37"/>
      <c r="D44" s="11">
        <f t="shared" si="2"/>
        <v>0</v>
      </c>
      <c r="E44" s="19">
        <f>SUM(E45:E47)</f>
        <v>0</v>
      </c>
      <c r="F44" s="33" t="s">
        <v>60</v>
      </c>
    </row>
    <row r="45" spans="1:21" hidden="1" x14ac:dyDescent="0.2">
      <c r="A45" s="34" t="s">
        <v>21</v>
      </c>
      <c r="B45" s="45" t="s">
        <v>108</v>
      </c>
      <c r="C45" s="37"/>
      <c r="D45" s="11">
        <f t="shared" si="2"/>
        <v>0</v>
      </c>
      <c r="E45" s="19">
        <v>0</v>
      </c>
      <c r="F45" s="33" t="s">
        <v>60</v>
      </c>
    </row>
    <row r="46" spans="1:21" hidden="1" x14ac:dyDescent="0.2">
      <c r="A46" s="34" t="s">
        <v>22</v>
      </c>
      <c r="B46" s="45" t="s">
        <v>109</v>
      </c>
      <c r="C46" s="37"/>
      <c r="D46" s="11">
        <f t="shared" si="2"/>
        <v>0</v>
      </c>
      <c r="E46" s="19">
        <v>0</v>
      </c>
      <c r="F46" s="33" t="s">
        <v>60</v>
      </c>
    </row>
    <row r="47" spans="1:21" ht="27" hidden="1" x14ac:dyDescent="0.2">
      <c r="A47" s="34" t="s">
        <v>23</v>
      </c>
      <c r="B47" s="45" t="s">
        <v>110</v>
      </c>
      <c r="C47" s="37"/>
      <c r="D47" s="11">
        <f t="shared" si="2"/>
        <v>0</v>
      </c>
      <c r="E47" s="19">
        <v>0</v>
      </c>
      <c r="F47" s="33" t="s">
        <v>60</v>
      </c>
    </row>
    <row r="48" spans="1:21" ht="82.5" hidden="1" customHeight="1" x14ac:dyDescent="0.2">
      <c r="A48" s="34" t="s">
        <v>63</v>
      </c>
      <c r="B48" s="45" t="s">
        <v>111</v>
      </c>
      <c r="C48" s="37"/>
      <c r="D48" s="19">
        <f t="shared" si="2"/>
        <v>0</v>
      </c>
      <c r="E48" s="19">
        <v>0</v>
      </c>
      <c r="F48" s="33" t="s">
        <v>60</v>
      </c>
    </row>
    <row r="49" spans="1:21" s="43" customFormat="1" ht="42" customHeight="1" x14ac:dyDescent="0.2">
      <c r="A49" s="41">
        <v>1200</v>
      </c>
      <c r="B49" s="30" t="s">
        <v>112</v>
      </c>
      <c r="C49" s="42">
        <v>7300</v>
      </c>
      <c r="D49" s="19">
        <f t="shared" si="2"/>
        <v>281004.19999999995</v>
      </c>
      <c r="E49" s="11">
        <f>SUM(E50+E54+E58)</f>
        <v>281004.19999999995</v>
      </c>
      <c r="F49" s="11">
        <f>SUM(F52+F56+F65)</f>
        <v>0</v>
      </c>
      <c r="I49" s="43">
        <v>-6.7</v>
      </c>
      <c r="K49" s="43">
        <v>63655.9</v>
      </c>
      <c r="R49" s="109"/>
      <c r="S49" s="36"/>
      <c r="T49" s="36"/>
      <c r="U49" s="36"/>
    </row>
    <row r="50" spans="1:21" s="43" customFormat="1" ht="42" hidden="1" customHeight="1" x14ac:dyDescent="0.2">
      <c r="A50" s="41">
        <v>1210</v>
      </c>
      <c r="B50" s="30" t="s">
        <v>113</v>
      </c>
      <c r="C50" s="42">
        <v>7311</v>
      </c>
      <c r="D50" s="19">
        <f t="shared" si="2"/>
        <v>0</v>
      </c>
      <c r="E50" s="11">
        <f>SUM(E51)</f>
        <v>0</v>
      </c>
      <c r="F50" s="33" t="s">
        <v>60</v>
      </c>
      <c r="R50" s="107"/>
    </row>
    <row r="51" spans="1:21" ht="66.75" hidden="1" customHeight="1" x14ac:dyDescent="0.2">
      <c r="A51" s="44" t="s">
        <v>24</v>
      </c>
      <c r="B51" s="45" t="s">
        <v>114</v>
      </c>
      <c r="C51" s="50"/>
      <c r="D51" s="19">
        <f t="shared" si="2"/>
        <v>0</v>
      </c>
      <c r="E51" s="19">
        <v>0</v>
      </c>
      <c r="F51" s="33" t="s">
        <v>60</v>
      </c>
    </row>
    <row r="52" spans="1:21" s="43" customFormat="1" ht="43.5" hidden="1" customHeight="1" x14ac:dyDescent="0.2">
      <c r="A52" s="51" t="s">
        <v>51</v>
      </c>
      <c r="B52" s="30" t="s">
        <v>115</v>
      </c>
      <c r="C52" s="52">
        <v>7312</v>
      </c>
      <c r="D52" s="19">
        <f t="shared" si="2"/>
        <v>0</v>
      </c>
      <c r="E52" s="33" t="s">
        <v>60</v>
      </c>
      <c r="F52" s="19">
        <f>SUM(F53)</f>
        <v>0</v>
      </c>
      <c r="R52" s="107"/>
    </row>
    <row r="53" spans="1:21" ht="68.25" hidden="1" customHeight="1" x14ac:dyDescent="0.2">
      <c r="A53" s="34" t="s">
        <v>52</v>
      </c>
      <c r="B53" s="45" t="s">
        <v>116</v>
      </c>
      <c r="C53" s="50"/>
      <c r="D53" s="19">
        <f t="shared" si="2"/>
        <v>0</v>
      </c>
      <c r="E53" s="33" t="s">
        <v>60</v>
      </c>
      <c r="F53" s="19">
        <v>0</v>
      </c>
    </row>
    <row r="54" spans="1:21" s="43" customFormat="1" ht="42.75" x14ac:dyDescent="0.2">
      <c r="A54" s="51" t="s">
        <v>25</v>
      </c>
      <c r="B54" s="30" t="s">
        <v>117</v>
      </c>
      <c r="C54" s="52">
        <v>7321</v>
      </c>
      <c r="D54" s="19">
        <f t="shared" si="2"/>
        <v>0</v>
      </c>
      <c r="E54" s="19">
        <f>SUM(E55)</f>
        <v>0</v>
      </c>
      <c r="F54" s="33" t="s">
        <v>60</v>
      </c>
      <c r="R54" s="107"/>
    </row>
    <row r="55" spans="1:21" ht="54" x14ac:dyDescent="0.2">
      <c r="A55" s="44" t="s">
        <v>26</v>
      </c>
      <c r="B55" s="45" t="s">
        <v>118</v>
      </c>
      <c r="C55" s="50"/>
      <c r="D55" s="19">
        <f t="shared" si="2"/>
        <v>0</v>
      </c>
      <c r="E55" s="19">
        <v>0</v>
      </c>
      <c r="F55" s="33" t="s">
        <v>60</v>
      </c>
    </row>
    <row r="56" spans="1:21" s="43" customFormat="1" ht="42.75" x14ac:dyDescent="0.2">
      <c r="A56" s="51" t="s">
        <v>27</v>
      </c>
      <c r="B56" s="30" t="s">
        <v>119</v>
      </c>
      <c r="C56" s="52">
        <v>7322</v>
      </c>
      <c r="D56" s="19">
        <f t="shared" si="2"/>
        <v>0</v>
      </c>
      <c r="E56" s="33" t="s">
        <v>60</v>
      </c>
      <c r="F56" s="19">
        <f>SUM(F57)</f>
        <v>0</v>
      </c>
      <c r="R56" s="107"/>
    </row>
    <row r="57" spans="1:21" ht="54" x14ac:dyDescent="0.2">
      <c r="A57" s="44" t="s">
        <v>28</v>
      </c>
      <c r="B57" s="45" t="s">
        <v>120</v>
      </c>
      <c r="C57" s="50"/>
      <c r="D57" s="19">
        <f t="shared" si="2"/>
        <v>0</v>
      </c>
      <c r="E57" s="33" t="s">
        <v>60</v>
      </c>
      <c r="F57" s="19">
        <v>0</v>
      </c>
    </row>
    <row r="58" spans="1:21" s="43" customFormat="1" ht="58.5" customHeight="1" x14ac:dyDescent="0.2">
      <c r="A58" s="41">
        <v>1250</v>
      </c>
      <c r="B58" s="30" t="s">
        <v>168</v>
      </c>
      <c r="C58" s="42">
        <v>7331</v>
      </c>
      <c r="D58" s="19">
        <f t="shared" si="2"/>
        <v>281004.19999999995</v>
      </c>
      <c r="E58" s="11">
        <f>SUM(E59+E60+E63+E64)</f>
        <v>281004.19999999995</v>
      </c>
      <c r="F58" s="33" t="s">
        <v>60</v>
      </c>
      <c r="R58" s="107"/>
    </row>
    <row r="59" spans="1:21" ht="41.25" customHeight="1" x14ac:dyDescent="0.2">
      <c r="A59" s="44" t="s">
        <v>29</v>
      </c>
      <c r="B59" s="45" t="s">
        <v>121</v>
      </c>
      <c r="C59" s="37"/>
      <c r="D59" s="19">
        <f t="shared" si="2"/>
        <v>274535.09999999998</v>
      </c>
      <c r="E59" s="19">
        <v>274535.09999999998</v>
      </c>
      <c r="F59" s="33" t="s">
        <v>60</v>
      </c>
      <c r="R59" s="111"/>
    </row>
    <row r="60" spans="1:21" ht="27.75" customHeight="1" x14ac:dyDescent="0.2">
      <c r="A60" s="44" t="s">
        <v>30</v>
      </c>
      <c r="B60" s="45" t="s">
        <v>122</v>
      </c>
      <c r="C60" s="50"/>
      <c r="D60" s="19">
        <f t="shared" si="2"/>
        <v>0</v>
      </c>
      <c r="E60" s="19">
        <f>SUM(E61+E62)</f>
        <v>0</v>
      </c>
      <c r="F60" s="33" t="s">
        <v>60</v>
      </c>
    </row>
    <row r="61" spans="1:21" ht="54" x14ac:dyDescent="0.2">
      <c r="A61" s="44" t="s">
        <v>31</v>
      </c>
      <c r="B61" s="45" t="s">
        <v>123</v>
      </c>
      <c r="C61" s="37"/>
      <c r="D61" s="19">
        <f t="shared" si="2"/>
        <v>0</v>
      </c>
      <c r="E61" s="19">
        <v>0</v>
      </c>
      <c r="F61" s="33" t="s">
        <v>60</v>
      </c>
    </row>
    <row r="62" spans="1:21" x14ac:dyDescent="0.2">
      <c r="A62" s="44" t="s">
        <v>32</v>
      </c>
      <c r="B62" s="45" t="s">
        <v>124</v>
      </c>
      <c r="C62" s="37"/>
      <c r="D62" s="19">
        <f t="shared" si="2"/>
        <v>0</v>
      </c>
      <c r="E62" s="19"/>
      <c r="F62" s="33" t="s">
        <v>60</v>
      </c>
    </row>
    <row r="63" spans="1:21" ht="27" x14ac:dyDescent="0.2">
      <c r="A63" s="44" t="s">
        <v>33</v>
      </c>
      <c r="B63" s="45" t="s">
        <v>125</v>
      </c>
      <c r="C63" s="50"/>
      <c r="D63" s="19">
        <f t="shared" si="2"/>
        <v>6469.1</v>
      </c>
      <c r="E63" s="19">
        <v>6469.1</v>
      </c>
      <c r="F63" s="33" t="s">
        <v>60</v>
      </c>
      <c r="R63" s="111"/>
    </row>
    <row r="64" spans="1:21" ht="40.5" customHeight="1" x14ac:dyDescent="0.2">
      <c r="A64" s="44" t="s">
        <v>34</v>
      </c>
      <c r="B64" s="45" t="s">
        <v>126</v>
      </c>
      <c r="C64" s="50"/>
      <c r="D64" s="19">
        <f t="shared" si="2"/>
        <v>0</v>
      </c>
      <c r="E64" s="19"/>
      <c r="F64" s="33" t="s">
        <v>60</v>
      </c>
    </row>
    <row r="65" spans="1:21" s="43" customFormat="1" ht="56.25" customHeight="1" x14ac:dyDescent="0.2">
      <c r="A65" s="41">
        <v>1260</v>
      </c>
      <c r="B65" s="30" t="s">
        <v>127</v>
      </c>
      <c r="C65" s="42">
        <v>7332</v>
      </c>
      <c r="D65" s="19">
        <f t="shared" si="2"/>
        <v>0</v>
      </c>
      <c r="E65" s="33" t="s">
        <v>60</v>
      </c>
      <c r="F65" s="19">
        <f>SUM(F66:F67)</f>
        <v>0</v>
      </c>
      <c r="R65" s="107"/>
    </row>
    <row r="66" spans="1:21" ht="40.5" x14ac:dyDescent="0.2">
      <c r="A66" s="44" t="s">
        <v>35</v>
      </c>
      <c r="B66" s="45" t="s">
        <v>128</v>
      </c>
      <c r="C66" s="50"/>
      <c r="D66" s="19">
        <f t="shared" si="2"/>
        <v>0</v>
      </c>
      <c r="E66" s="33" t="s">
        <v>60</v>
      </c>
      <c r="F66" s="19"/>
    </row>
    <row r="67" spans="1:21" ht="40.5" x14ac:dyDescent="0.2">
      <c r="A67" s="44" t="s">
        <v>36</v>
      </c>
      <c r="B67" s="45" t="s">
        <v>129</v>
      </c>
      <c r="C67" s="50"/>
      <c r="D67" s="19">
        <f t="shared" si="2"/>
        <v>0</v>
      </c>
      <c r="E67" s="33" t="s">
        <v>60</v>
      </c>
      <c r="F67" s="19">
        <v>0</v>
      </c>
    </row>
    <row r="68" spans="1:21" s="43" customFormat="1" ht="57" customHeight="1" x14ac:dyDescent="0.2">
      <c r="A68" s="41">
        <v>1300</v>
      </c>
      <c r="B68" s="30" t="s">
        <v>130</v>
      </c>
      <c r="C68" s="42">
        <v>7400</v>
      </c>
      <c r="D68" s="11">
        <f>SUM(D71+D73+D78+D82+D93+D96+D105)</f>
        <v>159019.6</v>
      </c>
      <c r="E68" s="11">
        <f>SUM(E71+E73+E78+E82+E93+E96+E102)</f>
        <v>159019.6</v>
      </c>
      <c r="F68" s="11">
        <f>SUM(F69+F99,F102)</f>
        <v>0</v>
      </c>
      <c r="R68" s="107"/>
    </row>
    <row r="69" spans="1:21" s="43" customFormat="1" ht="14.25" customHeight="1" x14ac:dyDescent="0.2">
      <c r="A69" s="41">
        <v>1310</v>
      </c>
      <c r="B69" s="30" t="s">
        <v>131</v>
      </c>
      <c r="C69" s="42">
        <v>7411</v>
      </c>
      <c r="D69" s="19">
        <f t="shared" si="2"/>
        <v>0</v>
      </c>
      <c r="E69" s="33" t="s">
        <v>60</v>
      </c>
      <c r="F69" s="19">
        <f>SUM(F70)</f>
        <v>0</v>
      </c>
      <c r="R69" s="107"/>
    </row>
    <row r="70" spans="1:21" ht="53.25" customHeight="1" x14ac:dyDescent="0.2">
      <c r="A70" s="44" t="s">
        <v>37</v>
      </c>
      <c r="B70" s="45" t="s">
        <v>132</v>
      </c>
      <c r="C70" s="50"/>
      <c r="D70" s="19">
        <f t="shared" si="2"/>
        <v>0</v>
      </c>
      <c r="E70" s="33" t="s">
        <v>60</v>
      </c>
      <c r="F70" s="19">
        <v>0</v>
      </c>
    </row>
    <row r="71" spans="1:21" s="43" customFormat="1" ht="14.25" customHeight="1" x14ac:dyDescent="0.2">
      <c r="A71" s="41">
        <v>1320</v>
      </c>
      <c r="B71" s="30" t="s">
        <v>133</v>
      </c>
      <c r="C71" s="42">
        <v>7412</v>
      </c>
      <c r="D71" s="19">
        <f t="shared" si="2"/>
        <v>0</v>
      </c>
      <c r="E71" s="11">
        <f>SUM(E72)</f>
        <v>0</v>
      </c>
      <c r="F71" s="33" t="s">
        <v>60</v>
      </c>
      <c r="R71" s="107"/>
    </row>
    <row r="72" spans="1:21" ht="40.5" x14ac:dyDescent="0.2">
      <c r="A72" s="44" t="s">
        <v>38</v>
      </c>
      <c r="B72" s="45" t="s">
        <v>134</v>
      </c>
      <c r="C72" s="50"/>
      <c r="D72" s="19">
        <f t="shared" si="2"/>
        <v>0</v>
      </c>
      <c r="E72" s="19"/>
      <c r="F72" s="33" t="s">
        <v>60</v>
      </c>
    </row>
    <row r="73" spans="1:21" s="43" customFormat="1" ht="28.5" customHeight="1" x14ac:dyDescent="0.2">
      <c r="A73" s="41">
        <v>1330</v>
      </c>
      <c r="B73" s="30" t="s">
        <v>135</v>
      </c>
      <c r="C73" s="42">
        <v>7415</v>
      </c>
      <c r="D73" s="19">
        <f t="shared" si="2"/>
        <v>6076</v>
      </c>
      <c r="E73" s="11">
        <f>SUM(E74:E77)</f>
        <v>6076</v>
      </c>
      <c r="F73" s="33" t="s">
        <v>60</v>
      </c>
      <c r="R73" s="107"/>
    </row>
    <row r="74" spans="1:21" ht="27" customHeight="1" x14ac:dyDescent="0.2">
      <c r="A74" s="44" t="s">
        <v>39</v>
      </c>
      <c r="B74" s="45" t="s">
        <v>136</v>
      </c>
      <c r="C74" s="50"/>
      <c r="D74" s="19">
        <f t="shared" si="2"/>
        <v>4130</v>
      </c>
      <c r="E74" s="19">
        <v>4130</v>
      </c>
      <c r="F74" s="33" t="s">
        <v>60</v>
      </c>
      <c r="R74" s="109"/>
      <c r="S74" s="36"/>
      <c r="T74" s="36"/>
      <c r="U74" s="36"/>
    </row>
    <row r="75" spans="1:21" ht="40.5" x14ac:dyDescent="0.2">
      <c r="A75" s="44" t="s">
        <v>40</v>
      </c>
      <c r="B75" s="45" t="s">
        <v>137</v>
      </c>
      <c r="C75" s="50"/>
      <c r="D75" s="19">
        <f t="shared" si="2"/>
        <v>0</v>
      </c>
      <c r="E75" s="19">
        <v>0</v>
      </c>
      <c r="F75" s="33" t="s">
        <v>60</v>
      </c>
    </row>
    <row r="76" spans="1:21" ht="54" hidden="1" x14ac:dyDescent="0.2">
      <c r="A76" s="44" t="s">
        <v>41</v>
      </c>
      <c r="B76" s="45" t="s">
        <v>138</v>
      </c>
      <c r="C76" s="50"/>
      <c r="D76" s="19">
        <f t="shared" si="2"/>
        <v>0</v>
      </c>
      <c r="E76" s="19">
        <v>0</v>
      </c>
      <c r="F76" s="33" t="s">
        <v>60</v>
      </c>
    </row>
    <row r="77" spans="1:21" x14ac:dyDescent="0.2">
      <c r="A77" s="34" t="s">
        <v>64</v>
      </c>
      <c r="B77" s="45" t="s">
        <v>139</v>
      </c>
      <c r="C77" s="50"/>
      <c r="D77" s="19">
        <f>SUM(E77:F77)</f>
        <v>1946</v>
      </c>
      <c r="E77" s="19">
        <v>1946</v>
      </c>
      <c r="F77" s="33" t="s">
        <v>60</v>
      </c>
      <c r="R77" s="109"/>
      <c r="S77" s="36"/>
      <c r="T77" s="36"/>
      <c r="U77" s="36"/>
    </row>
    <row r="78" spans="1:21" s="43" customFormat="1" ht="57.75" hidden="1" customHeight="1" x14ac:dyDescent="0.2">
      <c r="A78" s="41">
        <v>1340</v>
      </c>
      <c r="B78" s="30" t="s">
        <v>140</v>
      </c>
      <c r="C78" s="42">
        <v>7421</v>
      </c>
      <c r="D78" s="19">
        <f t="shared" si="2"/>
        <v>0</v>
      </c>
      <c r="E78" s="11">
        <f>E79+E80+E81</f>
        <v>0</v>
      </c>
      <c r="F78" s="33" t="s">
        <v>60</v>
      </c>
      <c r="R78" s="107"/>
    </row>
    <row r="79" spans="1:21" ht="95.25" hidden="1" customHeight="1" x14ac:dyDescent="0.2">
      <c r="A79" s="44" t="s">
        <v>65</v>
      </c>
      <c r="B79" s="45" t="s">
        <v>141</v>
      </c>
      <c r="C79" s="50"/>
      <c r="D79" s="19">
        <f t="shared" si="2"/>
        <v>0</v>
      </c>
      <c r="E79" s="19">
        <v>0</v>
      </c>
      <c r="F79" s="33" t="s">
        <v>60</v>
      </c>
    </row>
    <row r="80" spans="1:21" s="43" customFormat="1" ht="54.75" hidden="1" customHeight="1" x14ac:dyDescent="0.2">
      <c r="A80" s="44" t="s">
        <v>53</v>
      </c>
      <c r="B80" s="45" t="s">
        <v>142</v>
      </c>
      <c r="C80" s="37"/>
      <c r="D80" s="19">
        <f t="shared" si="2"/>
        <v>0</v>
      </c>
      <c r="E80" s="19">
        <v>0</v>
      </c>
      <c r="F80" s="33" t="s">
        <v>60</v>
      </c>
      <c r="R80" s="107"/>
    </row>
    <row r="81" spans="1:25" s="43" customFormat="1" ht="67.5" hidden="1" customHeight="1" x14ac:dyDescent="0.2">
      <c r="A81" s="34" t="s">
        <v>62</v>
      </c>
      <c r="B81" s="45" t="s">
        <v>143</v>
      </c>
      <c r="C81" s="37"/>
      <c r="D81" s="19">
        <f t="shared" si="2"/>
        <v>0</v>
      </c>
      <c r="E81" s="19">
        <v>0</v>
      </c>
      <c r="F81" s="33" t="s">
        <v>60</v>
      </c>
      <c r="R81" s="107"/>
    </row>
    <row r="82" spans="1:25" s="43" customFormat="1" ht="29.25" customHeight="1" x14ac:dyDescent="0.2">
      <c r="A82" s="41">
        <v>1350</v>
      </c>
      <c r="B82" s="30" t="s">
        <v>144</v>
      </c>
      <c r="C82" s="42">
        <v>7422</v>
      </c>
      <c r="D82" s="19">
        <f t="shared" si="2"/>
        <v>145073.60000000001</v>
      </c>
      <c r="E82" s="11">
        <f>SUM(E83,E92)</f>
        <v>145073.60000000001</v>
      </c>
      <c r="F82" s="33" t="s">
        <v>60</v>
      </c>
      <c r="R82" s="107"/>
    </row>
    <row r="83" spans="1:25" s="43" customFormat="1" ht="14.25" x14ac:dyDescent="0.2">
      <c r="A83" s="44" t="s">
        <v>42</v>
      </c>
      <c r="B83" s="45" t="s">
        <v>184</v>
      </c>
      <c r="C83" s="53"/>
      <c r="D83" s="19">
        <f t="shared" si="2"/>
        <v>89126</v>
      </c>
      <c r="E83" s="19">
        <f>SUM(E84:E91)</f>
        <v>89126</v>
      </c>
      <c r="F83" s="33" t="s">
        <v>60</v>
      </c>
      <c r="H83" s="24" t="s">
        <v>70</v>
      </c>
      <c r="I83" s="24" t="s">
        <v>67</v>
      </c>
      <c r="J83" s="54">
        <v>58</v>
      </c>
      <c r="R83" s="109"/>
      <c r="S83" s="36"/>
      <c r="T83" s="36"/>
      <c r="U83" s="36"/>
    </row>
    <row r="84" spans="1:25" s="43" customFormat="1" ht="27" x14ac:dyDescent="0.2">
      <c r="A84" s="44"/>
      <c r="B84" s="45" t="s">
        <v>189</v>
      </c>
      <c r="C84" s="53"/>
      <c r="D84" s="19">
        <f t="shared" ref="D84:D91" si="3">E84</f>
        <v>5508</v>
      </c>
      <c r="E84" s="19">
        <v>5508</v>
      </c>
      <c r="F84" s="33">
        <v>0</v>
      </c>
      <c r="H84" s="24"/>
      <c r="I84" s="24"/>
      <c r="J84" s="54"/>
      <c r="R84" s="109"/>
      <c r="S84" s="36"/>
      <c r="T84" s="36"/>
      <c r="U84" s="36"/>
    </row>
    <row r="85" spans="1:25" s="43" customFormat="1" ht="21" customHeight="1" x14ac:dyDescent="0.2">
      <c r="A85" s="44"/>
      <c r="B85" s="58" t="s">
        <v>197</v>
      </c>
      <c r="C85" s="53"/>
      <c r="D85" s="19">
        <f t="shared" si="3"/>
        <v>14398</v>
      </c>
      <c r="E85" s="19">
        <v>14398</v>
      </c>
      <c r="F85" s="33">
        <v>0</v>
      </c>
      <c r="H85" s="24"/>
      <c r="I85" s="24"/>
      <c r="J85" s="54"/>
      <c r="R85" s="109"/>
      <c r="S85" s="36"/>
      <c r="T85" s="36"/>
      <c r="U85" s="36"/>
    </row>
    <row r="86" spans="1:25" s="43" customFormat="1" ht="29.25" customHeight="1" x14ac:dyDescent="0.2">
      <c r="A86" s="44"/>
      <c r="B86" s="45" t="s">
        <v>194</v>
      </c>
      <c r="C86" s="53"/>
      <c r="D86" s="19">
        <f>E86</f>
        <v>10</v>
      </c>
      <c r="E86" s="19">
        <v>10</v>
      </c>
      <c r="F86" s="33"/>
      <c r="H86" s="24"/>
      <c r="I86" s="24"/>
      <c r="J86" s="54"/>
      <c r="R86" s="109"/>
      <c r="S86" s="36"/>
      <c r="T86" s="36"/>
      <c r="U86" s="36"/>
    </row>
    <row r="87" spans="1:25" s="43" customFormat="1" ht="14.25" x14ac:dyDescent="0.2">
      <c r="A87" s="44"/>
      <c r="B87" s="45" t="s">
        <v>185</v>
      </c>
      <c r="C87" s="53"/>
      <c r="D87" s="19">
        <f t="shared" si="3"/>
        <v>45150</v>
      </c>
      <c r="E87" s="19">
        <v>45150</v>
      </c>
      <c r="F87" s="33">
        <v>0</v>
      </c>
      <c r="H87" s="24"/>
      <c r="I87" s="24"/>
      <c r="J87" s="54"/>
      <c r="R87" s="109"/>
      <c r="S87" s="36"/>
      <c r="T87" s="36"/>
      <c r="U87" s="36"/>
    </row>
    <row r="88" spans="1:25" s="43" customFormat="1" ht="14.25" x14ac:dyDescent="0.2">
      <c r="A88" s="44"/>
      <c r="B88" s="45" t="s">
        <v>188</v>
      </c>
      <c r="C88" s="53"/>
      <c r="D88" s="19">
        <f t="shared" si="3"/>
        <v>22245</v>
      </c>
      <c r="E88" s="19">
        <v>22245</v>
      </c>
      <c r="F88" s="33">
        <v>0</v>
      </c>
      <c r="H88" s="24"/>
      <c r="I88" s="24"/>
      <c r="J88" s="54"/>
      <c r="R88" s="109"/>
      <c r="S88" s="36"/>
      <c r="T88" s="36"/>
      <c r="U88" s="36"/>
    </row>
    <row r="89" spans="1:25" s="43" customFormat="1" ht="14.25" x14ac:dyDescent="0.2">
      <c r="A89" s="44"/>
      <c r="B89" s="45" t="s">
        <v>186</v>
      </c>
      <c r="C89" s="53"/>
      <c r="D89" s="19">
        <f t="shared" si="3"/>
        <v>1200</v>
      </c>
      <c r="E89" s="19">
        <v>1200</v>
      </c>
      <c r="F89" s="33">
        <v>0</v>
      </c>
      <c r="H89" s="24"/>
      <c r="I89" s="24"/>
      <c r="J89" s="54"/>
      <c r="R89" s="109"/>
      <c r="S89" s="36"/>
      <c r="T89" s="36"/>
      <c r="U89" s="36"/>
    </row>
    <row r="90" spans="1:25" s="43" customFormat="1" ht="14.25" x14ac:dyDescent="0.2">
      <c r="A90" s="44"/>
      <c r="B90" s="45" t="s">
        <v>187</v>
      </c>
      <c r="C90" s="53"/>
      <c r="D90" s="19">
        <f t="shared" si="3"/>
        <v>190</v>
      </c>
      <c r="E90" s="19">
        <v>190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  <c r="R90" s="109"/>
      <c r="S90" s="36"/>
      <c r="T90" s="36"/>
      <c r="U90" s="36"/>
    </row>
    <row r="91" spans="1:25" s="43" customFormat="1" ht="69" customHeight="1" x14ac:dyDescent="0.2">
      <c r="A91" s="44"/>
      <c r="B91" s="45" t="s">
        <v>190</v>
      </c>
      <c r="C91" s="53"/>
      <c r="D91" s="19">
        <f t="shared" si="3"/>
        <v>425</v>
      </c>
      <c r="E91" s="19">
        <v>425</v>
      </c>
      <c r="F91" s="33">
        <v>0</v>
      </c>
      <c r="H91" s="24"/>
      <c r="I91" s="24"/>
      <c r="J91" s="54"/>
      <c r="R91" s="109"/>
      <c r="S91" s="36"/>
      <c r="T91" s="36"/>
      <c r="U91" s="36"/>
    </row>
    <row r="92" spans="1:25" ht="39" customHeight="1" x14ac:dyDescent="0.2">
      <c r="A92" s="44" t="s">
        <v>43</v>
      </c>
      <c r="B92" s="45" t="s">
        <v>145</v>
      </c>
      <c r="C92" s="37"/>
      <c r="D92" s="19">
        <f t="shared" si="2"/>
        <v>55947.6</v>
      </c>
      <c r="E92" s="19">
        <v>55947.6</v>
      </c>
      <c r="F92" s="33" t="s">
        <v>60</v>
      </c>
      <c r="H92" s="24">
        <v>9540</v>
      </c>
      <c r="I92" s="24">
        <v>3960</v>
      </c>
      <c r="J92" s="22">
        <v>30</v>
      </c>
      <c r="R92" s="109"/>
      <c r="S92" s="36"/>
      <c r="T92" s="36"/>
      <c r="U92" s="36"/>
      <c r="W92" s="43"/>
      <c r="Y92" s="43"/>
    </row>
    <row r="93" spans="1:25" s="43" customFormat="1" ht="28.5" customHeight="1" x14ac:dyDescent="0.2">
      <c r="A93" s="41">
        <v>1360</v>
      </c>
      <c r="B93" s="30" t="s">
        <v>146</v>
      </c>
      <c r="C93" s="42">
        <v>7431</v>
      </c>
      <c r="D93" s="19">
        <f t="shared" si="2"/>
        <v>4000</v>
      </c>
      <c r="E93" s="11">
        <f>SUM(E94:E95)</f>
        <v>4000</v>
      </c>
      <c r="F93" s="33" t="s">
        <v>60</v>
      </c>
      <c r="G93" s="22"/>
      <c r="H93" s="22"/>
      <c r="R93" s="107"/>
    </row>
    <row r="94" spans="1:25" ht="54" customHeight="1" x14ac:dyDescent="0.2">
      <c r="A94" s="44" t="s">
        <v>44</v>
      </c>
      <c r="B94" s="45" t="s">
        <v>147</v>
      </c>
      <c r="C94" s="50"/>
      <c r="D94" s="19">
        <f>SUM(E94:F94)</f>
        <v>4000</v>
      </c>
      <c r="E94" s="19">
        <v>4000</v>
      </c>
      <c r="F94" s="33" t="s">
        <v>60</v>
      </c>
      <c r="R94" s="109"/>
      <c r="S94" s="36"/>
      <c r="T94" s="36"/>
      <c r="U94" s="36"/>
    </row>
    <row r="95" spans="1:25" s="43" customFormat="1" ht="40.5" hidden="1" x14ac:dyDescent="0.2">
      <c r="A95" s="44" t="s">
        <v>45</v>
      </c>
      <c r="B95" s="45" t="s">
        <v>148</v>
      </c>
      <c r="C95" s="50"/>
      <c r="D95" s="19">
        <f t="shared" si="2"/>
        <v>0</v>
      </c>
      <c r="E95" s="19">
        <v>0</v>
      </c>
      <c r="F95" s="33" t="s">
        <v>60</v>
      </c>
      <c r="R95" s="109"/>
      <c r="S95" s="36"/>
      <c r="T95" s="36"/>
      <c r="U95" s="36"/>
    </row>
    <row r="96" spans="1:25" s="43" customFormat="1" ht="28.5" hidden="1" customHeight="1" x14ac:dyDescent="0.2">
      <c r="A96" s="41">
        <v>1370</v>
      </c>
      <c r="B96" s="30" t="s">
        <v>149</v>
      </c>
      <c r="C96" s="42">
        <v>7441</v>
      </c>
      <c r="D96" s="19">
        <f t="shared" si="2"/>
        <v>0</v>
      </c>
      <c r="E96" s="19">
        <f>SUM(E97:E98)</f>
        <v>0</v>
      </c>
      <c r="F96" s="33" t="s">
        <v>60</v>
      </c>
      <c r="R96" s="107"/>
    </row>
    <row r="97" spans="1:18" s="43" customFormat="1" ht="108.75" hidden="1" customHeight="1" x14ac:dyDescent="0.2">
      <c r="A97" s="34" t="s">
        <v>46</v>
      </c>
      <c r="B97" s="45" t="s">
        <v>150</v>
      </c>
      <c r="C97" s="50"/>
      <c r="D97" s="19">
        <f t="shared" si="2"/>
        <v>0</v>
      </c>
      <c r="E97" s="19">
        <v>0</v>
      </c>
      <c r="F97" s="33" t="s">
        <v>60</v>
      </c>
      <c r="R97" s="107"/>
    </row>
    <row r="98" spans="1:18" s="43" customFormat="1" ht="109.5" hidden="1" customHeight="1" x14ac:dyDescent="0.2">
      <c r="A98" s="34" t="s">
        <v>61</v>
      </c>
      <c r="B98" s="45" t="s">
        <v>151</v>
      </c>
      <c r="C98" s="50"/>
      <c r="D98" s="19">
        <f t="shared" si="2"/>
        <v>0</v>
      </c>
      <c r="E98" s="19">
        <v>0</v>
      </c>
      <c r="F98" s="33" t="s">
        <v>60</v>
      </c>
      <c r="R98" s="107"/>
    </row>
    <row r="99" spans="1:18" s="43" customFormat="1" ht="27.75" hidden="1" customHeight="1" x14ac:dyDescent="0.2">
      <c r="A99" s="41">
        <v>1380</v>
      </c>
      <c r="B99" s="30" t="s">
        <v>152</v>
      </c>
      <c r="C99" s="42">
        <v>7442</v>
      </c>
      <c r="D99" s="19">
        <f t="shared" si="2"/>
        <v>0</v>
      </c>
      <c r="E99" s="33" t="s">
        <v>60</v>
      </c>
      <c r="F99" s="19">
        <f>SUM(F100:F101)</f>
        <v>0</v>
      </c>
      <c r="R99" s="107"/>
    </row>
    <row r="100" spans="1:18" ht="111" hidden="1" customHeight="1" x14ac:dyDescent="0.2">
      <c r="A100" s="44" t="s">
        <v>47</v>
      </c>
      <c r="B100" s="45" t="s">
        <v>153</v>
      </c>
      <c r="C100" s="50"/>
      <c r="D100" s="19">
        <f t="shared" si="2"/>
        <v>0</v>
      </c>
      <c r="E100" s="33" t="s">
        <v>60</v>
      </c>
      <c r="F100" s="19">
        <v>0</v>
      </c>
    </row>
    <row r="101" spans="1:18" s="43" customFormat="1" ht="123" hidden="1" customHeight="1" x14ac:dyDescent="0.2">
      <c r="A101" s="44" t="s">
        <v>48</v>
      </c>
      <c r="B101" s="45" t="s">
        <v>154</v>
      </c>
      <c r="C101" s="50"/>
      <c r="D101" s="19">
        <f>SUM(E101:F101)</f>
        <v>0</v>
      </c>
      <c r="E101" s="33" t="s">
        <v>60</v>
      </c>
      <c r="F101" s="19">
        <v>0</v>
      </c>
      <c r="R101" s="107"/>
    </row>
    <row r="102" spans="1:18" s="43" customFormat="1" ht="28.5" customHeight="1" x14ac:dyDescent="0.2">
      <c r="A102" s="44" t="s">
        <v>54</v>
      </c>
      <c r="B102" s="30" t="s">
        <v>155</v>
      </c>
      <c r="C102" s="42">
        <v>7451</v>
      </c>
      <c r="D102" s="19">
        <f>SUM(D103:D105)</f>
        <v>3870</v>
      </c>
      <c r="E102" s="11">
        <f>SUM(E105)</f>
        <v>3870</v>
      </c>
      <c r="F102" s="19">
        <f>SUM(F103:F105)</f>
        <v>0</v>
      </c>
      <c r="R102" s="107"/>
    </row>
    <row r="103" spans="1:18" ht="27" x14ac:dyDescent="0.2">
      <c r="A103" s="44" t="s">
        <v>55</v>
      </c>
      <c r="B103" s="45" t="s">
        <v>156</v>
      </c>
      <c r="C103" s="50"/>
      <c r="D103" s="19">
        <f>SUM(E103:F103)</f>
        <v>0</v>
      </c>
      <c r="E103" s="33" t="s">
        <v>60</v>
      </c>
      <c r="F103" s="19"/>
    </row>
    <row r="104" spans="1:18" ht="27" x14ac:dyDescent="0.2">
      <c r="A104" s="44" t="s">
        <v>56</v>
      </c>
      <c r="B104" s="45" t="s">
        <v>157</v>
      </c>
      <c r="C104" s="50"/>
      <c r="D104" s="19">
        <f>F104</f>
        <v>0</v>
      </c>
      <c r="E104" s="33" t="s">
        <v>60</v>
      </c>
      <c r="F104" s="19">
        <v>0</v>
      </c>
    </row>
    <row r="105" spans="1:18" ht="39.75" customHeight="1" x14ac:dyDescent="0.2">
      <c r="A105" s="44" t="s">
        <v>57</v>
      </c>
      <c r="B105" s="45" t="s">
        <v>158</v>
      </c>
      <c r="C105" s="50"/>
      <c r="D105" s="19">
        <f>SUM(E105:F105)</f>
        <v>3870</v>
      </c>
      <c r="E105" s="19">
        <v>3870</v>
      </c>
      <c r="F105" s="19">
        <v>0</v>
      </c>
      <c r="H105" s="24"/>
      <c r="I105" s="49"/>
    </row>
    <row r="106" spans="1:18" x14ac:dyDescent="0.2">
      <c r="C106" s="22"/>
      <c r="E106" s="22"/>
      <c r="F106" s="22"/>
    </row>
    <row r="107" spans="1:18" ht="17.25" x14ac:dyDescent="0.3">
      <c r="A107" s="121" t="s">
        <v>159</v>
      </c>
      <c r="B107" s="121"/>
      <c r="C107" s="121"/>
      <c r="D107" s="121"/>
      <c r="E107" s="121"/>
      <c r="F107" s="22"/>
    </row>
    <row r="108" spans="1:18" ht="45.75" customHeight="1" x14ac:dyDescent="0.25">
      <c r="A108" s="35"/>
      <c r="B108" s="124" t="s">
        <v>160</v>
      </c>
      <c r="C108" s="124"/>
      <c r="D108" s="124"/>
      <c r="E108" s="124"/>
      <c r="F108" s="22"/>
    </row>
    <row r="109" spans="1:18" ht="17.25" x14ac:dyDescent="0.3">
      <c r="A109" s="35"/>
      <c r="B109" s="29"/>
      <c r="C109" s="21"/>
      <c r="D109" s="116" t="s">
        <v>74</v>
      </c>
      <c r="E109" s="116"/>
      <c r="F109" s="22"/>
    </row>
    <row r="110" spans="1:18" ht="57" customHeight="1" x14ac:dyDescent="0.2">
      <c r="A110" s="55" t="s">
        <v>161</v>
      </c>
      <c r="B110" s="55" t="s">
        <v>76</v>
      </c>
      <c r="C110" s="17" t="s">
        <v>162</v>
      </c>
      <c r="D110" s="17" t="s">
        <v>163</v>
      </c>
      <c r="E110" s="17" t="s">
        <v>164</v>
      </c>
      <c r="F110" s="22"/>
    </row>
    <row r="111" spans="1:18" ht="21" customHeight="1" x14ac:dyDescent="0.2">
      <c r="A111" s="56"/>
      <c r="B111" s="57"/>
      <c r="C111" s="37">
        <v>1</v>
      </c>
      <c r="D111" s="37">
        <v>2</v>
      </c>
      <c r="E111" s="37">
        <v>3</v>
      </c>
      <c r="F111" s="22"/>
    </row>
    <row r="112" spans="1:18" ht="36.75" customHeight="1" x14ac:dyDescent="0.2">
      <c r="A112" s="37">
        <v>1</v>
      </c>
      <c r="B112" s="58" t="s">
        <v>82</v>
      </c>
      <c r="C112" s="33" t="s">
        <v>273</v>
      </c>
      <c r="D112" s="33">
        <v>42451.199999999997</v>
      </c>
      <c r="E112" s="33">
        <v>0</v>
      </c>
      <c r="F112" s="22"/>
    </row>
    <row r="113" spans="1:6" ht="30" customHeight="1" x14ac:dyDescent="0.2">
      <c r="A113" s="37">
        <v>2</v>
      </c>
      <c r="B113" s="58" t="s">
        <v>165</v>
      </c>
      <c r="C113" s="33">
        <v>19849.400000000001</v>
      </c>
      <c r="D113" s="33">
        <v>14462.4</v>
      </c>
      <c r="E113" s="33">
        <v>0</v>
      </c>
      <c r="F113" s="22"/>
    </row>
    <row r="114" spans="1:6" ht="30" customHeight="1" x14ac:dyDescent="0.2">
      <c r="A114" s="37">
        <v>3</v>
      </c>
      <c r="B114" s="58" t="s">
        <v>193</v>
      </c>
      <c r="C114" s="33">
        <v>57136.7</v>
      </c>
      <c r="D114" s="33">
        <v>41760</v>
      </c>
      <c r="E114" s="33">
        <v>137966.1</v>
      </c>
      <c r="F114" s="22"/>
    </row>
    <row r="115" spans="1:6" ht="20.25" customHeight="1" x14ac:dyDescent="0.2">
      <c r="A115" s="37">
        <v>4</v>
      </c>
      <c r="B115" s="58" t="s">
        <v>85</v>
      </c>
      <c r="C115" s="33">
        <v>75805.899999999994</v>
      </c>
      <c r="D115" s="33">
        <v>65538.3</v>
      </c>
      <c r="E115" s="33">
        <v>91707.4</v>
      </c>
      <c r="F115" s="22"/>
    </row>
    <row r="116" spans="1:6" ht="16.5" customHeight="1" x14ac:dyDescent="0.2">
      <c r="A116" s="37">
        <v>5</v>
      </c>
      <c r="B116" s="58" t="s">
        <v>166</v>
      </c>
      <c r="C116" s="28">
        <v>2097</v>
      </c>
      <c r="D116" s="28">
        <v>1372</v>
      </c>
      <c r="E116" s="37" t="s">
        <v>60</v>
      </c>
      <c r="F116" s="22"/>
    </row>
    <row r="117" spans="1:6" ht="18.75" customHeight="1" x14ac:dyDescent="0.2">
      <c r="A117" s="37">
        <v>6</v>
      </c>
      <c r="B117" s="58" t="s">
        <v>167</v>
      </c>
      <c r="C117" s="28">
        <v>2019</v>
      </c>
      <c r="D117" s="28">
        <v>1260</v>
      </c>
      <c r="E117" s="37" t="s">
        <v>60</v>
      </c>
      <c r="F117" s="22"/>
    </row>
    <row r="118" spans="1:6" x14ac:dyDescent="0.2">
      <c r="C118" s="22"/>
      <c r="E118" s="22"/>
      <c r="F118" s="22"/>
    </row>
    <row r="119" spans="1:6" x14ac:dyDescent="0.2">
      <c r="C119" s="22"/>
      <c r="E119" s="22"/>
      <c r="F119" s="22"/>
    </row>
    <row r="120" spans="1:6" x14ac:dyDescent="0.2">
      <c r="C120" s="22"/>
      <c r="E120" s="22"/>
      <c r="F120" s="22"/>
    </row>
    <row r="121" spans="1:6" x14ac:dyDescent="0.2">
      <c r="C121" s="22"/>
      <c r="E121" s="22"/>
      <c r="F121" s="22"/>
    </row>
    <row r="122" spans="1:6" x14ac:dyDescent="0.2">
      <c r="C122" s="22"/>
      <c r="E122" s="22"/>
      <c r="F122" s="22"/>
    </row>
    <row r="123" spans="1:6" x14ac:dyDescent="0.2">
      <c r="C123" s="22"/>
      <c r="E123" s="22"/>
      <c r="F123" s="22"/>
    </row>
    <row r="124" spans="1:6" x14ac:dyDescent="0.2">
      <c r="C124" s="22"/>
      <c r="E124" s="22"/>
      <c r="F124" s="22"/>
    </row>
    <row r="125" spans="1:6" x14ac:dyDescent="0.2">
      <c r="C125" s="22"/>
      <c r="E125" s="22"/>
      <c r="F125" s="22"/>
    </row>
    <row r="126" spans="1:6" x14ac:dyDescent="0.2">
      <c r="C126" s="22"/>
      <c r="E126" s="22"/>
      <c r="F126" s="22"/>
    </row>
    <row r="127" spans="1:6" x14ac:dyDescent="0.2">
      <c r="C127" s="22"/>
      <c r="E127" s="22"/>
      <c r="F127" s="22"/>
    </row>
    <row r="128" spans="1:6" x14ac:dyDescent="0.2">
      <c r="C128" s="22"/>
      <c r="E128" s="22"/>
      <c r="F128" s="22"/>
    </row>
    <row r="129" spans="3:6" x14ac:dyDescent="0.2">
      <c r="C129" s="22"/>
      <c r="E129" s="22"/>
      <c r="F129" s="22"/>
    </row>
    <row r="130" spans="3:6" x14ac:dyDescent="0.2">
      <c r="C130" s="22"/>
      <c r="E130" s="22"/>
      <c r="F130" s="22"/>
    </row>
    <row r="131" spans="3:6" x14ac:dyDescent="0.2">
      <c r="C131" s="22"/>
      <c r="E131" s="22"/>
      <c r="F131" s="22"/>
    </row>
    <row r="132" spans="3:6" x14ac:dyDescent="0.2">
      <c r="C132" s="22"/>
      <c r="E132" s="22"/>
      <c r="F132" s="22"/>
    </row>
    <row r="133" spans="3:6" x14ac:dyDescent="0.2">
      <c r="C133" s="22"/>
      <c r="E133" s="22"/>
      <c r="F133" s="22"/>
    </row>
    <row r="134" spans="3:6" x14ac:dyDescent="0.2">
      <c r="C134" s="22"/>
      <c r="E134" s="22"/>
      <c r="F134" s="22"/>
    </row>
    <row r="135" spans="3:6" x14ac:dyDescent="0.2">
      <c r="C135" s="22"/>
      <c r="E135" s="22"/>
      <c r="F135" s="22"/>
    </row>
    <row r="136" spans="3:6" x14ac:dyDescent="0.2">
      <c r="C136" s="22"/>
      <c r="E136" s="22"/>
      <c r="F136" s="22"/>
    </row>
    <row r="137" spans="3:6" x14ac:dyDescent="0.2">
      <c r="C137" s="22"/>
      <c r="E137" s="22"/>
      <c r="F137" s="22"/>
    </row>
    <row r="138" spans="3:6" x14ac:dyDescent="0.2">
      <c r="C138" s="22"/>
      <c r="E138" s="22"/>
      <c r="F138" s="22"/>
    </row>
    <row r="139" spans="3:6" x14ac:dyDescent="0.2">
      <c r="C139" s="22"/>
      <c r="E139" s="22"/>
      <c r="F139" s="22"/>
    </row>
    <row r="140" spans="3:6" x14ac:dyDescent="0.2">
      <c r="C140" s="22"/>
      <c r="E140" s="22"/>
      <c r="F140" s="22"/>
    </row>
    <row r="141" spans="3:6" x14ac:dyDescent="0.2">
      <c r="C141" s="22"/>
      <c r="E141" s="22"/>
      <c r="F141" s="22"/>
    </row>
    <row r="142" spans="3:6" x14ac:dyDescent="0.2">
      <c r="C142" s="22"/>
      <c r="E142" s="22"/>
      <c r="F142" s="22"/>
    </row>
    <row r="143" spans="3:6" x14ac:dyDescent="0.2">
      <c r="C143" s="22"/>
      <c r="E143" s="22"/>
      <c r="F143" s="22"/>
    </row>
    <row r="144" spans="3:6" x14ac:dyDescent="0.2">
      <c r="C144" s="22"/>
      <c r="E144" s="22"/>
      <c r="F144" s="22"/>
    </row>
    <row r="145" spans="3:6" x14ac:dyDescent="0.2">
      <c r="C145" s="22"/>
      <c r="E145" s="22"/>
      <c r="F145" s="22"/>
    </row>
    <row r="146" spans="3:6" x14ac:dyDescent="0.2">
      <c r="C146" s="22"/>
      <c r="E146" s="22"/>
      <c r="F146" s="22"/>
    </row>
    <row r="147" spans="3:6" x14ac:dyDescent="0.2">
      <c r="C147" s="22"/>
      <c r="E147" s="22"/>
      <c r="F147" s="22"/>
    </row>
    <row r="148" spans="3:6" x14ac:dyDescent="0.2">
      <c r="C148" s="22"/>
      <c r="E148" s="22"/>
      <c r="F148" s="22"/>
    </row>
    <row r="149" spans="3:6" x14ac:dyDescent="0.2">
      <c r="C149" s="22"/>
      <c r="E149" s="22"/>
      <c r="F149" s="22"/>
    </row>
    <row r="150" spans="3:6" x14ac:dyDescent="0.2">
      <c r="C150" s="22"/>
      <c r="E150" s="22"/>
      <c r="F150" s="22"/>
    </row>
    <row r="151" spans="3:6" x14ac:dyDescent="0.2">
      <c r="C151" s="22"/>
      <c r="E151" s="22"/>
      <c r="F151" s="22"/>
    </row>
    <row r="152" spans="3:6" x14ac:dyDescent="0.2">
      <c r="C152" s="22"/>
      <c r="E152" s="22"/>
      <c r="F152" s="22"/>
    </row>
    <row r="153" spans="3:6" x14ac:dyDescent="0.2">
      <c r="C153" s="22"/>
      <c r="E153" s="22"/>
      <c r="F153" s="22"/>
    </row>
    <row r="154" spans="3:6" x14ac:dyDescent="0.2">
      <c r="C154" s="22"/>
      <c r="E154" s="22"/>
      <c r="F154" s="22"/>
    </row>
    <row r="155" spans="3:6" x14ac:dyDescent="0.2">
      <c r="C155" s="22"/>
      <c r="E155" s="22"/>
      <c r="F155" s="22"/>
    </row>
    <row r="156" spans="3:6" x14ac:dyDescent="0.2">
      <c r="C156" s="22"/>
      <c r="E156" s="22"/>
      <c r="F156" s="22"/>
    </row>
    <row r="157" spans="3:6" x14ac:dyDescent="0.2">
      <c r="C157" s="22"/>
      <c r="E157" s="22"/>
      <c r="F157" s="22"/>
    </row>
    <row r="158" spans="3:6" x14ac:dyDescent="0.2">
      <c r="C158" s="22"/>
      <c r="E158" s="22"/>
      <c r="F158" s="22"/>
    </row>
    <row r="159" spans="3:6" x14ac:dyDescent="0.2">
      <c r="C159" s="22"/>
      <c r="E159" s="22"/>
      <c r="F159" s="22"/>
    </row>
    <row r="160" spans="3:6" x14ac:dyDescent="0.2">
      <c r="C160" s="22"/>
      <c r="E160" s="22"/>
      <c r="F160" s="22"/>
    </row>
    <row r="161" spans="3:6" x14ac:dyDescent="0.2">
      <c r="C161" s="22"/>
      <c r="E161" s="22"/>
      <c r="F161" s="22"/>
    </row>
    <row r="162" spans="3:6" x14ac:dyDescent="0.2">
      <c r="C162" s="22"/>
      <c r="E162" s="22"/>
      <c r="F162" s="22"/>
    </row>
    <row r="163" spans="3:6" x14ac:dyDescent="0.2">
      <c r="C163" s="22"/>
      <c r="E163" s="22"/>
      <c r="F163" s="22"/>
    </row>
    <row r="164" spans="3:6" x14ac:dyDescent="0.2">
      <c r="C164" s="22"/>
      <c r="E164" s="22"/>
      <c r="F164" s="22"/>
    </row>
    <row r="165" spans="3:6" x14ac:dyDescent="0.2">
      <c r="C165" s="22"/>
      <c r="E165" s="22"/>
      <c r="F165" s="22"/>
    </row>
    <row r="166" spans="3:6" x14ac:dyDescent="0.2">
      <c r="C166" s="22"/>
      <c r="E166" s="22"/>
      <c r="F166" s="22"/>
    </row>
    <row r="167" spans="3:6" x14ac:dyDescent="0.2">
      <c r="C167" s="22"/>
      <c r="E167" s="22"/>
      <c r="F167" s="22"/>
    </row>
    <row r="168" spans="3:6" x14ac:dyDescent="0.2">
      <c r="C168" s="22"/>
      <c r="E168" s="22"/>
      <c r="F168" s="22"/>
    </row>
    <row r="169" spans="3:6" x14ac:dyDescent="0.2">
      <c r="C169" s="22"/>
      <c r="E169" s="22"/>
      <c r="F169" s="22"/>
    </row>
    <row r="170" spans="3:6" x14ac:dyDescent="0.2">
      <c r="C170" s="22"/>
      <c r="E170" s="22"/>
      <c r="F170" s="22"/>
    </row>
    <row r="171" spans="3:6" x14ac:dyDescent="0.2">
      <c r="C171" s="22"/>
      <c r="E171" s="22"/>
      <c r="F171" s="22"/>
    </row>
    <row r="172" spans="3:6" x14ac:dyDescent="0.2">
      <c r="C172" s="22"/>
      <c r="E172" s="22"/>
      <c r="F172" s="22"/>
    </row>
    <row r="173" spans="3:6" x14ac:dyDescent="0.2">
      <c r="C173" s="22"/>
      <c r="E173" s="22"/>
      <c r="F173" s="22"/>
    </row>
    <row r="174" spans="3:6" x14ac:dyDescent="0.2">
      <c r="C174" s="22"/>
      <c r="E174" s="22"/>
      <c r="F174" s="22"/>
    </row>
    <row r="175" spans="3:6" x14ac:dyDescent="0.2">
      <c r="C175" s="22"/>
      <c r="E175" s="22"/>
      <c r="F175" s="22"/>
    </row>
    <row r="176" spans="3:6" x14ac:dyDescent="0.2">
      <c r="C176" s="22"/>
      <c r="E176" s="22"/>
      <c r="F176" s="22"/>
    </row>
    <row r="177" spans="3:6" x14ac:dyDescent="0.2">
      <c r="C177" s="22"/>
      <c r="E177" s="22"/>
      <c r="F177" s="22"/>
    </row>
    <row r="178" spans="3:6" x14ac:dyDescent="0.2">
      <c r="C178" s="22"/>
      <c r="E178" s="22"/>
      <c r="F178" s="22"/>
    </row>
    <row r="179" spans="3:6" x14ac:dyDescent="0.2">
      <c r="C179" s="22"/>
      <c r="E179" s="22"/>
      <c r="F179" s="22"/>
    </row>
  </sheetData>
  <mergeCells count="13">
    <mergeCell ref="C2:F2"/>
    <mergeCell ref="I2:K2"/>
    <mergeCell ref="C3:F3"/>
    <mergeCell ref="I3:K3"/>
    <mergeCell ref="A5:F5"/>
    <mergeCell ref="D109:E109"/>
    <mergeCell ref="A7:A8"/>
    <mergeCell ref="B7:B8"/>
    <mergeCell ref="C7:C8"/>
    <mergeCell ref="D7:D8"/>
    <mergeCell ref="E7:F7"/>
    <mergeCell ref="A107:E107"/>
    <mergeCell ref="B108:E108"/>
  </mergeCells>
  <pageMargins left="0.45" right="0.2" top="0.5" bottom="0.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8"/>
  <sheetViews>
    <sheetView topLeftCell="A13" zoomScaleNormal="100" workbookViewId="0">
      <selection activeCell="J85" sqref="J85"/>
    </sheetView>
  </sheetViews>
  <sheetFormatPr defaultRowHeight="13.5" x14ac:dyDescent="0.25"/>
  <cols>
    <col min="1" max="1" width="6.28515625" style="1" customWidth="1"/>
    <col min="2" max="2" width="36.140625" style="1" customWidth="1"/>
    <col min="3" max="3" width="13.5703125" style="1" customWidth="1"/>
    <col min="4" max="4" width="13.7109375" style="1" customWidth="1"/>
    <col min="5" max="5" width="13.42578125" style="1" customWidth="1"/>
    <col min="6" max="6" width="13.5703125" style="1" customWidth="1"/>
    <col min="7" max="7" width="15.28515625" style="1" hidden="1" customWidth="1"/>
    <col min="8" max="8" width="9.28515625" style="1" bestFit="1" customWidth="1"/>
    <col min="9" max="9" width="20.28515625" style="1" customWidth="1"/>
    <col min="10" max="16384" width="9.140625" style="1"/>
  </cols>
  <sheetData>
    <row r="1" spans="1:11" ht="63" customHeight="1" x14ac:dyDescent="0.35">
      <c r="A1" s="63"/>
      <c r="B1" s="63"/>
      <c r="C1" s="63"/>
      <c r="D1" s="122" t="s">
        <v>276</v>
      </c>
      <c r="E1" s="122"/>
      <c r="F1" s="122"/>
    </row>
    <row r="2" spans="1:11" ht="63" customHeight="1" x14ac:dyDescent="0.35">
      <c r="A2" s="63"/>
      <c r="B2" s="63"/>
      <c r="C2" s="63"/>
      <c r="D2" s="122" t="s">
        <v>277</v>
      </c>
      <c r="E2" s="122"/>
      <c r="F2" s="122"/>
    </row>
    <row r="3" spans="1:11" ht="25.5" customHeight="1" x14ac:dyDescent="0.35">
      <c r="B3" s="128" t="s">
        <v>198</v>
      </c>
      <c r="C3" s="128"/>
      <c r="D3" s="128"/>
      <c r="E3" s="128"/>
    </row>
    <row r="4" spans="1:11" ht="24" customHeight="1" x14ac:dyDescent="0.25"/>
    <row r="5" spans="1:11" ht="33.75" customHeight="1" x14ac:dyDescent="0.3">
      <c r="A5" s="126" t="s">
        <v>199</v>
      </c>
      <c r="B5" s="126"/>
      <c r="C5" s="126"/>
      <c r="D5" s="126"/>
      <c r="E5" s="126"/>
    </row>
    <row r="6" spans="1:11" ht="8.25" customHeight="1" x14ac:dyDescent="0.25">
      <c r="A6" s="64" t="s">
        <v>200</v>
      </c>
      <c r="B6" s="64"/>
      <c r="C6" s="64"/>
      <c r="D6" s="64"/>
    </row>
    <row r="7" spans="1:11" x14ac:dyDescent="0.25">
      <c r="E7" s="2" t="s">
        <v>74</v>
      </c>
    </row>
    <row r="8" spans="1:11" ht="30" customHeight="1" x14ac:dyDescent="0.25">
      <c r="A8" s="129" t="s">
        <v>201</v>
      </c>
      <c r="B8" s="129"/>
      <c r="C8" s="129" t="s">
        <v>202</v>
      </c>
      <c r="D8" s="131" t="s">
        <v>79</v>
      </c>
      <c r="E8" s="132"/>
    </row>
    <row r="9" spans="1:11" ht="28.5" x14ac:dyDescent="0.25">
      <c r="A9" s="130"/>
      <c r="B9" s="130"/>
      <c r="C9" s="130"/>
      <c r="D9" s="62" t="s">
        <v>170</v>
      </c>
      <c r="E9" s="62" t="s">
        <v>171</v>
      </c>
    </row>
    <row r="10" spans="1:1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</row>
    <row r="11" spans="1:11" ht="30" customHeight="1" x14ac:dyDescent="0.25">
      <c r="A11" s="60">
        <v>8000</v>
      </c>
      <c r="B11" s="65" t="s">
        <v>203</v>
      </c>
      <c r="C11" s="4" t="e">
        <f>'Հատված 1'!D9-#REF!</f>
        <v>#REF!</v>
      </c>
      <c r="D11" s="4" t="e">
        <f>'Հատված 1'!E9-#REF!</f>
        <v>#REF!</v>
      </c>
      <c r="E11" s="4" t="e">
        <f>'Հատված 1'!F9-#REF!</f>
        <v>#REF!</v>
      </c>
      <c r="I11" s="66"/>
      <c r="K11" s="66"/>
    </row>
    <row r="13" spans="1:11" ht="8.25" customHeight="1" x14ac:dyDescent="0.25"/>
    <row r="14" spans="1:11" ht="24.75" customHeight="1" x14ac:dyDescent="0.25">
      <c r="E14" s="127"/>
      <c r="F14" s="127"/>
    </row>
    <row r="15" spans="1:11" ht="62.1" customHeight="1" x14ac:dyDescent="0.25">
      <c r="D15" s="122" t="s">
        <v>278</v>
      </c>
      <c r="E15" s="125"/>
      <c r="F15" s="125"/>
    </row>
    <row r="16" spans="1:11" ht="68.25" customHeight="1" x14ac:dyDescent="0.25">
      <c r="D16" s="122" t="s">
        <v>279</v>
      </c>
      <c r="E16" s="125"/>
      <c r="F16" s="125"/>
    </row>
    <row r="17" spans="1:12" ht="20.25" x14ac:dyDescent="0.35">
      <c r="A17" s="133" t="s">
        <v>204</v>
      </c>
      <c r="B17" s="133"/>
      <c r="C17" s="133"/>
      <c r="D17" s="133"/>
      <c r="E17" s="133"/>
      <c r="F17" s="133"/>
    </row>
    <row r="18" spans="1:12" ht="17.25" x14ac:dyDescent="0.3">
      <c r="B18" s="67"/>
    </row>
    <row r="19" spans="1:12" ht="32.25" customHeight="1" x14ac:dyDescent="0.3">
      <c r="A19" s="126" t="s">
        <v>205</v>
      </c>
      <c r="B19" s="126"/>
      <c r="C19" s="126"/>
      <c r="D19" s="126"/>
      <c r="E19" s="126"/>
      <c r="F19" s="126"/>
    </row>
    <row r="20" spans="1:12" ht="14.25" customHeight="1" x14ac:dyDescent="0.25">
      <c r="A20" s="64" t="s">
        <v>206</v>
      </c>
    </row>
    <row r="21" spans="1:12" ht="14.25" customHeight="1" x14ac:dyDescent="0.25">
      <c r="E21" s="2" t="s">
        <v>169</v>
      </c>
    </row>
    <row r="22" spans="1:12" ht="38.25" customHeight="1" x14ac:dyDescent="0.25">
      <c r="A22" s="129">
        <f ca="1">A22:F67</f>
        <v>0</v>
      </c>
      <c r="B22" s="134" t="s">
        <v>172</v>
      </c>
      <c r="C22" s="135"/>
      <c r="D22" s="129" t="s">
        <v>78</v>
      </c>
      <c r="E22" s="131" t="s">
        <v>79</v>
      </c>
      <c r="F22" s="132"/>
      <c r="G22" s="68" t="s">
        <v>207</v>
      </c>
    </row>
    <row r="23" spans="1:12" ht="26.25" customHeight="1" x14ac:dyDescent="0.25">
      <c r="A23" s="130"/>
      <c r="B23" s="62" t="s">
        <v>173</v>
      </c>
      <c r="C23" s="69" t="s">
        <v>208</v>
      </c>
      <c r="D23" s="130"/>
      <c r="E23" s="62" t="s">
        <v>170</v>
      </c>
      <c r="F23" s="62" t="s">
        <v>171</v>
      </c>
      <c r="G23" s="70"/>
      <c r="I23" s="5"/>
    </row>
    <row r="24" spans="1:12" x14ac:dyDescent="0.25">
      <c r="A24" s="3">
        <v>1</v>
      </c>
      <c r="B24" s="3">
        <v>2</v>
      </c>
      <c r="C24" s="3" t="s">
        <v>49</v>
      </c>
      <c r="D24" s="3">
        <v>4</v>
      </c>
      <c r="E24" s="3">
        <v>5</v>
      </c>
      <c r="F24" s="3">
        <v>6</v>
      </c>
      <c r="G24" s="70"/>
    </row>
    <row r="25" spans="1:12" s="64" customFormat="1" ht="40.5" customHeight="1" x14ac:dyDescent="0.25">
      <c r="A25" s="60">
        <v>8010</v>
      </c>
      <c r="B25" s="6" t="s">
        <v>209</v>
      </c>
      <c r="C25" s="68"/>
      <c r="D25" s="4" t="e">
        <f>SUM(E25:F25)</f>
        <v>#REF!</v>
      </c>
      <c r="E25" s="14" t="e">
        <f>-D11</f>
        <v>#REF!</v>
      </c>
      <c r="F25" s="4" t="e">
        <f>-E11</f>
        <v>#REF!</v>
      </c>
      <c r="G25" s="71"/>
      <c r="H25" s="72"/>
      <c r="I25" s="5"/>
      <c r="J25" s="73"/>
      <c r="L25" s="73"/>
    </row>
    <row r="26" spans="1:12" ht="40.5" customHeight="1" x14ac:dyDescent="0.25">
      <c r="A26" s="60">
        <v>8100</v>
      </c>
      <c r="B26" s="6" t="s">
        <v>210</v>
      </c>
      <c r="C26" s="70"/>
      <c r="D26" s="4">
        <f>SUM(E26:F26)</f>
        <v>1458937.219</v>
      </c>
      <c r="E26" s="102">
        <f>E27+E51</f>
        <v>4030.1869999999981</v>
      </c>
      <c r="F26" s="4">
        <f>SUM(F27+F51)</f>
        <v>1454907.0320000001</v>
      </c>
      <c r="G26" s="71"/>
      <c r="H26" s="74"/>
      <c r="J26" s="66"/>
      <c r="L26" s="66"/>
    </row>
    <row r="27" spans="1:12" ht="27" customHeight="1" x14ac:dyDescent="0.25">
      <c r="A27" s="7">
        <v>8110</v>
      </c>
      <c r="B27" s="75" t="s">
        <v>211</v>
      </c>
      <c r="C27" s="70"/>
      <c r="D27" s="76">
        <f t="shared" ref="D27:D43" si="0">SUM(E27:F27)</f>
        <v>0</v>
      </c>
      <c r="E27" s="77">
        <v>0</v>
      </c>
      <c r="F27" s="78">
        <f>SUM(F28+F32)</f>
        <v>0</v>
      </c>
      <c r="G27" s="71"/>
      <c r="H27" s="74"/>
    </row>
    <row r="28" spans="1:12" ht="42" customHeight="1" x14ac:dyDescent="0.25">
      <c r="A28" s="7">
        <v>8111</v>
      </c>
      <c r="B28" s="8" t="s">
        <v>212</v>
      </c>
      <c r="C28" s="70"/>
      <c r="D28" s="76">
        <f t="shared" si="0"/>
        <v>0</v>
      </c>
      <c r="E28" s="9" t="s">
        <v>213</v>
      </c>
      <c r="F28" s="76">
        <f>SUM(F30:F31)</f>
        <v>0</v>
      </c>
      <c r="G28" s="71"/>
    </row>
    <row r="29" spans="1:12" x14ac:dyDescent="0.25">
      <c r="A29" s="7"/>
      <c r="B29" s="10" t="s">
        <v>214</v>
      </c>
      <c r="C29" s="70"/>
      <c r="D29" s="76">
        <f t="shared" si="0"/>
        <v>0</v>
      </c>
      <c r="E29" s="9"/>
      <c r="F29" s="76"/>
      <c r="G29" s="71"/>
    </row>
    <row r="30" spans="1:12" x14ac:dyDescent="0.25">
      <c r="A30" s="7">
        <v>8112</v>
      </c>
      <c r="B30" s="79" t="s">
        <v>215</v>
      </c>
      <c r="C30" s="80" t="s">
        <v>216</v>
      </c>
      <c r="D30" s="76">
        <f t="shared" si="0"/>
        <v>0</v>
      </c>
      <c r="E30" s="9" t="s">
        <v>213</v>
      </c>
      <c r="F30" s="76">
        <v>0</v>
      </c>
      <c r="G30" s="71"/>
      <c r="H30" s="5"/>
    </row>
    <row r="31" spans="1:12" x14ac:dyDescent="0.25">
      <c r="A31" s="7">
        <v>8113</v>
      </c>
      <c r="B31" s="79" t="s">
        <v>217</v>
      </c>
      <c r="C31" s="80" t="s">
        <v>218</v>
      </c>
      <c r="D31" s="76">
        <f t="shared" si="0"/>
        <v>0</v>
      </c>
      <c r="E31" s="9" t="s">
        <v>213</v>
      </c>
      <c r="F31" s="76">
        <v>0</v>
      </c>
      <c r="G31" s="71"/>
    </row>
    <row r="32" spans="1:12" s="84" customFormat="1" ht="29.25" customHeight="1" x14ac:dyDescent="0.25">
      <c r="A32" s="7">
        <v>8120</v>
      </c>
      <c r="B32" s="8" t="s">
        <v>219</v>
      </c>
      <c r="C32" s="80"/>
      <c r="D32" s="76">
        <f t="shared" si="0"/>
        <v>0</v>
      </c>
      <c r="E32" s="81"/>
      <c r="F32" s="76">
        <f>SUM(F34)</f>
        <v>0</v>
      </c>
      <c r="G32" s="82"/>
      <c r="H32" s="83"/>
    </row>
    <row r="33" spans="1:8" s="84" customFormat="1" x14ac:dyDescent="0.25">
      <c r="A33" s="7"/>
      <c r="B33" s="10" t="s">
        <v>79</v>
      </c>
      <c r="C33" s="80"/>
      <c r="D33" s="76">
        <f t="shared" si="0"/>
        <v>0</v>
      </c>
      <c r="E33" s="85"/>
      <c r="F33" s="86"/>
      <c r="G33" s="82"/>
    </row>
    <row r="34" spans="1:8" s="84" customFormat="1" ht="15.75" customHeight="1" x14ac:dyDescent="0.25">
      <c r="A34" s="7">
        <v>8121</v>
      </c>
      <c r="B34" s="8" t="s">
        <v>220</v>
      </c>
      <c r="C34" s="80"/>
      <c r="D34" s="76">
        <f t="shared" si="0"/>
        <v>0</v>
      </c>
      <c r="E34" s="9" t="s">
        <v>213</v>
      </c>
      <c r="F34" s="76">
        <v>0</v>
      </c>
      <c r="G34" s="82"/>
    </row>
    <row r="35" spans="1:8" s="84" customFormat="1" x14ac:dyDescent="0.25">
      <c r="A35" s="7"/>
      <c r="B35" s="10" t="s">
        <v>214</v>
      </c>
      <c r="C35" s="80"/>
      <c r="D35" s="76">
        <f t="shared" si="0"/>
        <v>0</v>
      </c>
      <c r="E35" s="85"/>
      <c r="F35" s="76">
        <v>0</v>
      </c>
      <c r="G35" s="82"/>
    </row>
    <row r="36" spans="1:8" s="84" customFormat="1" ht="27.75" customHeight="1" x14ac:dyDescent="0.25">
      <c r="A36" s="60">
        <v>8122</v>
      </c>
      <c r="B36" s="75" t="s">
        <v>221</v>
      </c>
      <c r="C36" s="80" t="s">
        <v>222</v>
      </c>
      <c r="D36" s="76">
        <f t="shared" si="0"/>
        <v>0</v>
      </c>
      <c r="E36" s="9" t="s">
        <v>213</v>
      </c>
      <c r="F36" s="76">
        <v>0</v>
      </c>
      <c r="G36" s="82"/>
      <c r="H36" s="83"/>
    </row>
    <row r="37" spans="1:8" s="84" customFormat="1" x14ac:dyDescent="0.25">
      <c r="A37" s="60"/>
      <c r="B37" s="87" t="s">
        <v>214</v>
      </c>
      <c r="C37" s="80"/>
      <c r="D37" s="76">
        <f t="shared" si="0"/>
        <v>0</v>
      </c>
      <c r="E37" s="85"/>
      <c r="F37" s="86"/>
      <c r="G37" s="82"/>
    </row>
    <row r="38" spans="1:8" s="84" customFormat="1" x14ac:dyDescent="0.25">
      <c r="A38" s="60">
        <v>8123</v>
      </c>
      <c r="B38" s="87" t="s">
        <v>223</v>
      </c>
      <c r="C38" s="80"/>
      <c r="D38" s="76">
        <f t="shared" si="0"/>
        <v>0</v>
      </c>
      <c r="E38" s="9" t="s">
        <v>213</v>
      </c>
      <c r="F38" s="76">
        <v>0</v>
      </c>
      <c r="G38" s="82"/>
    </row>
    <row r="39" spans="1:8" s="84" customFormat="1" x14ac:dyDescent="0.25">
      <c r="A39" s="60">
        <v>8124</v>
      </c>
      <c r="B39" s="87" t="s">
        <v>224</v>
      </c>
      <c r="C39" s="80"/>
      <c r="D39" s="76">
        <f t="shared" si="0"/>
        <v>0</v>
      </c>
      <c r="E39" s="9" t="s">
        <v>213</v>
      </c>
      <c r="F39" s="76">
        <v>0</v>
      </c>
      <c r="G39" s="82"/>
    </row>
    <row r="40" spans="1:8" s="84" customFormat="1" ht="27.75" customHeight="1" x14ac:dyDescent="0.25">
      <c r="A40" s="60">
        <v>8130</v>
      </c>
      <c r="B40" s="75" t="s">
        <v>225</v>
      </c>
      <c r="C40" s="80" t="s">
        <v>226</v>
      </c>
      <c r="D40" s="76">
        <f t="shared" si="0"/>
        <v>0</v>
      </c>
      <c r="E40" s="9" t="s">
        <v>213</v>
      </c>
      <c r="F40" s="76">
        <v>0</v>
      </c>
      <c r="G40" s="82"/>
      <c r="H40" s="83"/>
    </row>
    <row r="41" spans="1:8" s="84" customFormat="1" x14ac:dyDescent="0.25">
      <c r="A41" s="60"/>
      <c r="B41" s="87" t="s">
        <v>214</v>
      </c>
      <c r="C41" s="80"/>
      <c r="D41" s="76">
        <f t="shared" si="0"/>
        <v>0</v>
      </c>
      <c r="E41" s="81"/>
      <c r="F41" s="76"/>
      <c r="G41" s="82"/>
    </row>
    <row r="42" spans="1:8" s="84" customFormat="1" x14ac:dyDescent="0.25">
      <c r="A42" s="60">
        <v>8131</v>
      </c>
      <c r="B42" s="87" t="s">
        <v>227</v>
      </c>
      <c r="C42" s="80"/>
      <c r="D42" s="76">
        <f t="shared" si="0"/>
        <v>0</v>
      </c>
      <c r="E42" s="9" t="s">
        <v>213</v>
      </c>
      <c r="F42" s="76">
        <v>0</v>
      </c>
      <c r="G42" s="82"/>
    </row>
    <row r="43" spans="1:8" s="84" customFormat="1" x14ac:dyDescent="0.25">
      <c r="A43" s="60">
        <v>8132</v>
      </c>
      <c r="B43" s="87" t="s">
        <v>228</v>
      </c>
      <c r="C43" s="80"/>
      <c r="D43" s="76">
        <f t="shared" si="0"/>
        <v>0</v>
      </c>
      <c r="E43" s="9" t="s">
        <v>213</v>
      </c>
      <c r="F43" s="76">
        <v>0</v>
      </c>
      <c r="G43" s="82"/>
    </row>
    <row r="44" spans="1:8" ht="27" customHeight="1" x14ac:dyDescent="0.25">
      <c r="A44" s="60">
        <v>8140</v>
      </c>
      <c r="B44" s="75" t="s">
        <v>229</v>
      </c>
      <c r="C44" s="80"/>
      <c r="D44" s="4">
        <f>SUM(E44:F44)</f>
        <v>0</v>
      </c>
      <c r="E44" s="13">
        <f>SUM(E45)</f>
        <v>0</v>
      </c>
      <c r="F44" s="11">
        <f>SUM(F45)</f>
        <v>0</v>
      </c>
      <c r="G44" s="71"/>
      <c r="H44" s="88"/>
    </row>
    <row r="45" spans="1:8" ht="40.5" customHeight="1" x14ac:dyDescent="0.25">
      <c r="A45" s="60">
        <v>8141</v>
      </c>
      <c r="B45" s="75" t="s">
        <v>230</v>
      </c>
      <c r="C45" s="80" t="s">
        <v>222</v>
      </c>
      <c r="D45" s="4">
        <f t="shared" ref="D45:D81" si="1">SUM(E45:F45)</f>
        <v>0</v>
      </c>
      <c r="E45" s="13">
        <f>SUM(E46:E47)</f>
        <v>0</v>
      </c>
      <c r="F45" s="11">
        <f>SUM(F46:F47)</f>
        <v>0</v>
      </c>
      <c r="G45" s="71"/>
      <c r="H45" s="88"/>
    </row>
    <row r="46" spans="1:8" x14ac:dyDescent="0.25">
      <c r="A46" s="60">
        <v>8142</v>
      </c>
      <c r="B46" s="87" t="s">
        <v>231</v>
      </c>
      <c r="C46" s="12"/>
      <c r="D46" s="4">
        <f t="shared" si="1"/>
        <v>0</v>
      </c>
      <c r="E46" s="89"/>
      <c r="F46" s="13" t="s">
        <v>213</v>
      </c>
      <c r="G46" s="71"/>
    </row>
    <row r="47" spans="1:8" x14ac:dyDescent="0.25">
      <c r="A47" s="60">
        <v>8143</v>
      </c>
      <c r="B47" s="87" t="s">
        <v>232</v>
      </c>
      <c r="C47" s="12"/>
      <c r="D47" s="4">
        <f t="shared" si="1"/>
        <v>0</v>
      </c>
      <c r="E47" s="89"/>
      <c r="F47" s="4">
        <v>0</v>
      </c>
      <c r="G47" s="71"/>
    </row>
    <row r="48" spans="1:8" ht="39.75" customHeight="1" x14ac:dyDescent="0.25">
      <c r="A48" s="60">
        <v>8150</v>
      </c>
      <c r="B48" s="75" t="s">
        <v>233</v>
      </c>
      <c r="C48" s="90" t="s">
        <v>226</v>
      </c>
      <c r="D48" s="4">
        <f t="shared" si="1"/>
        <v>0</v>
      </c>
      <c r="E48" s="13">
        <f>SUM(E49:E50)</f>
        <v>0</v>
      </c>
      <c r="F48" s="4">
        <v>0</v>
      </c>
      <c r="G48" s="71"/>
      <c r="H48" s="88"/>
    </row>
    <row r="49" spans="1:12" x14ac:dyDescent="0.25">
      <c r="A49" s="60">
        <v>8151</v>
      </c>
      <c r="B49" s="87" t="s">
        <v>227</v>
      </c>
      <c r="C49" s="90"/>
      <c r="D49" s="4">
        <f t="shared" si="1"/>
        <v>0</v>
      </c>
      <c r="E49" s="89"/>
      <c r="F49" s="14" t="s">
        <v>60</v>
      </c>
      <c r="G49" s="71"/>
    </row>
    <row r="50" spans="1:12" x14ac:dyDescent="0.25">
      <c r="A50" s="60">
        <v>8152</v>
      </c>
      <c r="B50" s="87" t="s">
        <v>234</v>
      </c>
      <c r="C50" s="90"/>
      <c r="D50" s="4">
        <f t="shared" si="1"/>
        <v>0</v>
      </c>
      <c r="E50" s="13">
        <v>0</v>
      </c>
      <c r="F50" s="4">
        <v>0</v>
      </c>
      <c r="G50" s="71"/>
    </row>
    <row r="51" spans="1:12" ht="40.5" customHeight="1" x14ac:dyDescent="0.25">
      <c r="A51" s="60">
        <v>8160</v>
      </c>
      <c r="B51" s="75" t="s">
        <v>235</v>
      </c>
      <c r="C51" s="90"/>
      <c r="D51" s="4">
        <f t="shared" si="1"/>
        <v>1458937.219</v>
      </c>
      <c r="E51" s="14">
        <f>SUM(E56+E59+E67+E68)</f>
        <v>4030.1869999999981</v>
      </c>
      <c r="F51" s="4">
        <f>SUM(F52+F56+F59+F67+F68)</f>
        <v>1454907.0320000001</v>
      </c>
      <c r="G51" s="71"/>
      <c r="H51" s="88"/>
      <c r="J51" s="66"/>
      <c r="L51" s="66"/>
    </row>
    <row r="52" spans="1:12" ht="40.5" customHeight="1" x14ac:dyDescent="0.25">
      <c r="A52" s="60">
        <v>8161</v>
      </c>
      <c r="B52" s="8" t="s">
        <v>236</v>
      </c>
      <c r="C52" s="90"/>
      <c r="D52" s="4">
        <f t="shared" si="1"/>
        <v>0</v>
      </c>
      <c r="E52" s="91" t="s">
        <v>213</v>
      </c>
      <c r="F52" s="4">
        <f>SUM(F53:F55)</f>
        <v>0</v>
      </c>
      <c r="G52" s="71"/>
    </row>
    <row r="53" spans="1:12" ht="41.25" customHeight="1" x14ac:dyDescent="0.25">
      <c r="A53" s="60">
        <v>8162</v>
      </c>
      <c r="B53" s="87" t="s">
        <v>237</v>
      </c>
      <c r="C53" s="90" t="s">
        <v>238</v>
      </c>
      <c r="D53" s="4">
        <f t="shared" si="1"/>
        <v>0</v>
      </c>
      <c r="E53" s="13" t="s">
        <v>213</v>
      </c>
      <c r="F53" s="4">
        <v>0</v>
      </c>
      <c r="G53" s="71"/>
    </row>
    <row r="54" spans="1:12" ht="123" customHeight="1" x14ac:dyDescent="0.25">
      <c r="A54" s="15">
        <v>8163</v>
      </c>
      <c r="B54" s="87" t="s">
        <v>239</v>
      </c>
      <c r="C54" s="90" t="s">
        <v>238</v>
      </c>
      <c r="D54" s="4">
        <f t="shared" si="1"/>
        <v>0</v>
      </c>
      <c r="E54" s="92" t="s">
        <v>213</v>
      </c>
      <c r="F54" s="4">
        <v>0</v>
      </c>
      <c r="G54" s="71"/>
    </row>
    <row r="55" spans="1:12" ht="27" x14ac:dyDescent="0.25">
      <c r="A55" s="60">
        <v>8164</v>
      </c>
      <c r="B55" s="87" t="s">
        <v>240</v>
      </c>
      <c r="C55" s="90" t="s">
        <v>241</v>
      </c>
      <c r="D55" s="4">
        <f t="shared" si="1"/>
        <v>0</v>
      </c>
      <c r="E55" s="13" t="s">
        <v>213</v>
      </c>
      <c r="F55" s="4"/>
      <c r="G55" s="71"/>
    </row>
    <row r="56" spans="1:12" ht="32.25" customHeight="1" x14ac:dyDescent="0.25">
      <c r="A56" s="60">
        <v>8170</v>
      </c>
      <c r="B56" s="8" t="s">
        <v>242</v>
      </c>
      <c r="C56" s="90"/>
      <c r="D56" s="4">
        <f t="shared" si="1"/>
        <v>0</v>
      </c>
      <c r="E56" s="91">
        <f>SUM(E57:E58)</f>
        <v>0</v>
      </c>
      <c r="F56" s="93">
        <f>SUM(F57:F58)</f>
        <v>0</v>
      </c>
      <c r="G56" s="71"/>
      <c r="H56" s="88"/>
    </row>
    <row r="57" spans="1:12" ht="40.5" x14ac:dyDescent="0.25">
      <c r="A57" s="60">
        <v>8171</v>
      </c>
      <c r="B57" s="87" t="s">
        <v>243</v>
      </c>
      <c r="C57" s="90" t="s">
        <v>244</v>
      </c>
      <c r="D57" s="4">
        <f t="shared" si="1"/>
        <v>0</v>
      </c>
      <c r="E57" s="13"/>
      <c r="F57" s="4">
        <v>0</v>
      </c>
      <c r="G57" s="71"/>
    </row>
    <row r="58" spans="1:12" x14ac:dyDescent="0.25">
      <c r="A58" s="60">
        <v>8172</v>
      </c>
      <c r="B58" s="79" t="s">
        <v>245</v>
      </c>
      <c r="C58" s="90" t="s">
        <v>246</v>
      </c>
      <c r="D58" s="4">
        <f t="shared" si="1"/>
        <v>0</v>
      </c>
      <c r="E58" s="13"/>
      <c r="F58" s="4">
        <v>0</v>
      </c>
      <c r="G58" s="71"/>
    </row>
    <row r="59" spans="1:12" ht="43.5" customHeight="1" x14ac:dyDescent="0.25">
      <c r="A59" s="3">
        <v>8190</v>
      </c>
      <c r="B59" s="8" t="s">
        <v>247</v>
      </c>
      <c r="C59" s="60"/>
      <c r="D59" s="4">
        <f t="shared" si="1"/>
        <v>1458937.219</v>
      </c>
      <c r="E59" s="113">
        <f>SUM(E60,-E62)</f>
        <v>4030.1869999999981</v>
      </c>
      <c r="F59" s="4">
        <f>SUM(F60:F63)</f>
        <v>1454907.0320000001</v>
      </c>
      <c r="G59" s="71"/>
      <c r="H59" s="88"/>
      <c r="J59" s="66"/>
      <c r="L59" s="66"/>
    </row>
    <row r="60" spans="1:12" ht="40.5" x14ac:dyDescent="0.25">
      <c r="A60" s="15">
        <v>8191</v>
      </c>
      <c r="B60" s="10" t="s">
        <v>248</v>
      </c>
      <c r="C60" s="16">
        <v>9320</v>
      </c>
      <c r="D60" s="4">
        <f>SUM(E60:F60)</f>
        <v>32227.947</v>
      </c>
      <c r="E60" s="14">
        <v>32227.947</v>
      </c>
      <c r="F60" s="100" t="s">
        <v>60</v>
      </c>
      <c r="G60" s="71"/>
      <c r="I60" s="32"/>
      <c r="J60" s="66"/>
    </row>
    <row r="61" spans="1:12" ht="67.5" x14ac:dyDescent="0.25">
      <c r="A61" s="15">
        <v>8192</v>
      </c>
      <c r="B61" s="87" t="s">
        <v>249</v>
      </c>
      <c r="C61" s="60"/>
      <c r="D61" s="99">
        <f t="shared" si="1"/>
        <v>4030.1869999999999</v>
      </c>
      <c r="E61" s="14">
        <v>4030.1869999999999</v>
      </c>
      <c r="F61" s="101" t="s">
        <v>213</v>
      </c>
      <c r="G61" s="71"/>
    </row>
    <row r="62" spans="1:12" ht="27" x14ac:dyDescent="0.25">
      <c r="A62" s="15">
        <v>8193</v>
      </c>
      <c r="B62" s="87" t="s">
        <v>250</v>
      </c>
      <c r="C62" s="60"/>
      <c r="D62" s="4">
        <f>D60-D61</f>
        <v>28197.760000000002</v>
      </c>
      <c r="E62" s="98">
        <f>E60-E61</f>
        <v>28197.760000000002</v>
      </c>
      <c r="F62" s="101" t="s">
        <v>60</v>
      </c>
      <c r="G62" s="71"/>
      <c r="I62" s="59"/>
      <c r="J62" s="66"/>
    </row>
    <row r="63" spans="1:12" ht="54" x14ac:dyDescent="0.25">
      <c r="A63" s="15">
        <v>8194</v>
      </c>
      <c r="B63" s="87" t="s">
        <v>251</v>
      </c>
      <c r="C63" s="17">
        <v>9330</v>
      </c>
      <c r="D63" s="99">
        <f t="shared" si="1"/>
        <v>1454907.0320000001</v>
      </c>
      <c r="E63" s="13" t="s">
        <v>213</v>
      </c>
      <c r="F63" s="19">
        <f>SUM(F64:F65)</f>
        <v>1454907.0320000001</v>
      </c>
      <c r="G63" s="71"/>
      <c r="H63" s="88"/>
      <c r="J63" s="66"/>
      <c r="L63" s="66"/>
    </row>
    <row r="64" spans="1:12" ht="42.75" customHeight="1" x14ac:dyDescent="0.25">
      <c r="A64" s="15">
        <v>8195</v>
      </c>
      <c r="B64" s="87" t="s">
        <v>252</v>
      </c>
      <c r="C64" s="17"/>
      <c r="D64" s="4">
        <f t="shared" si="1"/>
        <v>1426709.2720000001</v>
      </c>
      <c r="E64" s="13" t="s">
        <v>213</v>
      </c>
      <c r="F64" s="4">
        <v>1426709.2720000001</v>
      </c>
      <c r="G64" s="71">
        <v>1155613170.0999999</v>
      </c>
      <c r="H64" s="94"/>
      <c r="I64" s="115"/>
      <c r="J64" s="66"/>
      <c r="L64" s="66"/>
    </row>
    <row r="65" spans="1:12" ht="55.5" customHeight="1" x14ac:dyDescent="0.25">
      <c r="A65" s="15">
        <v>8196</v>
      </c>
      <c r="B65" s="87" t="s">
        <v>253</v>
      </c>
      <c r="C65" s="17"/>
      <c r="D65" s="4">
        <f>SUM(E65:F65)</f>
        <v>28197.759999999998</v>
      </c>
      <c r="E65" s="13" t="s">
        <v>213</v>
      </c>
      <c r="F65" s="4">
        <v>28197.759999999998</v>
      </c>
      <c r="G65" s="71"/>
      <c r="H65" s="88"/>
      <c r="I65" s="59"/>
      <c r="J65" s="66"/>
      <c r="L65" s="66"/>
    </row>
    <row r="66" spans="1:12" ht="40.5" x14ac:dyDescent="0.25">
      <c r="A66" s="15">
        <v>8197</v>
      </c>
      <c r="B66" s="8" t="s">
        <v>254</v>
      </c>
      <c r="C66" s="95"/>
      <c r="D66" s="13" t="s">
        <v>213</v>
      </c>
      <c r="E66" s="13" t="s">
        <v>213</v>
      </c>
      <c r="F66" s="13" t="s">
        <v>213</v>
      </c>
      <c r="G66" s="71"/>
    </row>
    <row r="67" spans="1:12" ht="54" x14ac:dyDescent="0.25">
      <c r="A67" s="15">
        <v>8198</v>
      </c>
      <c r="B67" s="8" t="s">
        <v>255</v>
      </c>
      <c r="C67" s="95"/>
      <c r="D67" s="13" t="s">
        <v>213</v>
      </c>
      <c r="E67" s="11">
        <v>0</v>
      </c>
      <c r="F67" s="11">
        <v>0</v>
      </c>
      <c r="G67" s="71"/>
    </row>
    <row r="68" spans="1:12" ht="81" customHeight="1" x14ac:dyDescent="0.25">
      <c r="A68" s="15">
        <v>8199</v>
      </c>
      <c r="B68" s="8" t="s">
        <v>256</v>
      </c>
      <c r="C68" s="95"/>
      <c r="D68" s="4">
        <f t="shared" si="1"/>
        <v>0</v>
      </c>
      <c r="E68" s="96">
        <v>0</v>
      </c>
      <c r="F68" s="96">
        <v>0</v>
      </c>
      <c r="G68" s="71"/>
      <c r="H68" s="88"/>
    </row>
    <row r="69" spans="1:12" ht="40.5" x14ac:dyDescent="0.25">
      <c r="A69" s="15" t="s">
        <v>257</v>
      </c>
      <c r="B69" s="87" t="s">
        <v>258</v>
      </c>
      <c r="C69" s="95"/>
      <c r="D69" s="4">
        <f t="shared" si="1"/>
        <v>0</v>
      </c>
      <c r="E69" s="96" t="s">
        <v>213</v>
      </c>
      <c r="F69" s="4">
        <v>0</v>
      </c>
      <c r="G69" s="71"/>
    </row>
    <row r="70" spans="1:12" ht="27" x14ac:dyDescent="0.25">
      <c r="A70" s="7">
        <v>8200</v>
      </c>
      <c r="B70" s="6" t="s">
        <v>259</v>
      </c>
      <c r="C70" s="60"/>
      <c r="D70" s="4">
        <f t="shared" si="1"/>
        <v>0</v>
      </c>
      <c r="E70" s="14">
        <f>SUM(E71)</f>
        <v>0</v>
      </c>
      <c r="F70" s="4">
        <f>SUM(F71)</f>
        <v>0</v>
      </c>
      <c r="G70" s="71"/>
      <c r="H70" s="88"/>
    </row>
    <row r="71" spans="1:12" ht="27" x14ac:dyDescent="0.25">
      <c r="A71" s="7">
        <v>8210</v>
      </c>
      <c r="B71" s="97" t="s">
        <v>260</v>
      </c>
      <c r="C71" s="60"/>
      <c r="D71" s="4">
        <f t="shared" si="1"/>
        <v>0</v>
      </c>
      <c r="E71" s="11"/>
      <c r="F71" s="4">
        <f>SUM(F72+F75)</f>
        <v>0</v>
      </c>
      <c r="G71" s="71"/>
      <c r="H71" s="88"/>
    </row>
    <row r="72" spans="1:12" ht="54.75" customHeight="1" x14ac:dyDescent="0.25">
      <c r="A72" s="7">
        <v>8211</v>
      </c>
      <c r="B72" s="8" t="s">
        <v>261</v>
      </c>
      <c r="C72" s="60"/>
      <c r="D72" s="4">
        <f t="shared" si="1"/>
        <v>0</v>
      </c>
      <c r="E72" s="13" t="s">
        <v>213</v>
      </c>
      <c r="F72" s="4">
        <f>SUM(F73:F74)</f>
        <v>0</v>
      </c>
      <c r="G72" s="71"/>
    </row>
    <row r="73" spans="1:12" x14ac:dyDescent="0.25">
      <c r="A73" s="7">
        <v>8212</v>
      </c>
      <c r="B73" s="79" t="s">
        <v>215</v>
      </c>
      <c r="C73" s="90" t="s">
        <v>262</v>
      </c>
      <c r="D73" s="4">
        <f t="shared" si="1"/>
        <v>0</v>
      </c>
      <c r="E73" s="13" t="s">
        <v>213</v>
      </c>
      <c r="F73" s="4">
        <v>0</v>
      </c>
      <c r="G73" s="71"/>
    </row>
    <row r="74" spans="1:12" x14ac:dyDescent="0.25">
      <c r="A74" s="7">
        <v>8213</v>
      </c>
      <c r="B74" s="79" t="s">
        <v>217</v>
      </c>
      <c r="C74" s="90" t="s">
        <v>263</v>
      </c>
      <c r="D74" s="4">
        <f t="shared" si="1"/>
        <v>0</v>
      </c>
      <c r="E74" s="13" t="s">
        <v>213</v>
      </c>
      <c r="F74" s="4">
        <v>0</v>
      </c>
      <c r="G74" s="71"/>
    </row>
    <row r="75" spans="1:12" ht="40.5" x14ac:dyDescent="0.25">
      <c r="A75" s="7">
        <v>8220</v>
      </c>
      <c r="B75" s="8" t="s">
        <v>264</v>
      </c>
      <c r="C75" s="60"/>
      <c r="D75" s="4">
        <f t="shared" si="1"/>
        <v>0</v>
      </c>
      <c r="E75" s="14">
        <v>0</v>
      </c>
      <c r="F75" s="4">
        <f>SUM(F76+F79)</f>
        <v>0</v>
      </c>
      <c r="G75" s="71"/>
      <c r="H75" s="88"/>
    </row>
    <row r="76" spans="1:12" ht="26.25" customHeight="1" x14ac:dyDescent="0.25">
      <c r="A76" s="7">
        <v>8221</v>
      </c>
      <c r="B76" s="8" t="s">
        <v>265</v>
      </c>
      <c r="C76" s="60"/>
      <c r="D76" s="4">
        <f t="shared" si="1"/>
        <v>0</v>
      </c>
      <c r="E76" s="13" t="s">
        <v>213</v>
      </c>
      <c r="F76" s="4"/>
      <c r="G76" s="71"/>
    </row>
    <row r="77" spans="1:12" x14ac:dyDescent="0.25">
      <c r="A77" s="60">
        <v>8222</v>
      </c>
      <c r="B77" s="87" t="s">
        <v>266</v>
      </c>
      <c r="C77" s="90" t="s">
        <v>267</v>
      </c>
      <c r="D77" s="4">
        <f t="shared" si="1"/>
        <v>0</v>
      </c>
      <c r="E77" s="13" t="s">
        <v>213</v>
      </c>
      <c r="F77" s="4">
        <v>0</v>
      </c>
      <c r="G77" s="71"/>
    </row>
    <row r="78" spans="1:12" ht="27" x14ac:dyDescent="0.25">
      <c r="A78" s="60">
        <v>8230</v>
      </c>
      <c r="B78" s="87" t="s">
        <v>268</v>
      </c>
      <c r="C78" s="90" t="s">
        <v>269</v>
      </c>
      <c r="D78" s="4">
        <f t="shared" si="1"/>
        <v>0</v>
      </c>
      <c r="E78" s="13" t="s">
        <v>213</v>
      </c>
      <c r="F78" s="4">
        <v>0</v>
      </c>
      <c r="G78" s="71"/>
    </row>
    <row r="79" spans="1:12" ht="26.25" customHeight="1" x14ac:dyDescent="0.25">
      <c r="A79" s="60">
        <v>8240</v>
      </c>
      <c r="B79" s="8" t="s">
        <v>270</v>
      </c>
      <c r="C79" s="60"/>
      <c r="D79" s="4">
        <f t="shared" si="1"/>
        <v>0</v>
      </c>
      <c r="E79" s="4">
        <v>0</v>
      </c>
      <c r="F79" s="4">
        <v>0</v>
      </c>
      <c r="G79" s="71"/>
    </row>
    <row r="80" spans="1:12" x14ac:dyDescent="0.25">
      <c r="A80" s="60">
        <v>8241</v>
      </c>
      <c r="B80" s="87" t="s">
        <v>271</v>
      </c>
      <c r="C80" s="90" t="s">
        <v>267</v>
      </c>
      <c r="D80" s="4">
        <f t="shared" si="1"/>
        <v>0</v>
      </c>
      <c r="E80" s="4">
        <v>0</v>
      </c>
      <c r="F80" s="4">
        <v>0</v>
      </c>
      <c r="G80" s="71"/>
    </row>
    <row r="81" spans="1:7" ht="27" x14ac:dyDescent="0.25">
      <c r="A81" s="60">
        <v>8250</v>
      </c>
      <c r="B81" s="87" t="s">
        <v>272</v>
      </c>
      <c r="C81" s="90" t="s">
        <v>269</v>
      </c>
      <c r="D81" s="4">
        <f t="shared" si="1"/>
        <v>0</v>
      </c>
      <c r="E81" s="96">
        <v>0</v>
      </c>
      <c r="F81" s="4">
        <v>0</v>
      </c>
      <c r="G81" s="71"/>
    </row>
    <row r="82" spans="1:7" x14ac:dyDescent="0.25">
      <c r="B82" s="18"/>
    </row>
    <row r="83" spans="1:7" x14ac:dyDescent="0.25">
      <c r="B83" s="18"/>
    </row>
    <row r="84" spans="1:7" x14ac:dyDescent="0.25">
      <c r="B84" s="18"/>
    </row>
    <row r="85" spans="1:7" x14ac:dyDescent="0.25">
      <c r="B85" s="18"/>
    </row>
    <row r="86" spans="1:7" x14ac:dyDescent="0.25">
      <c r="B86" s="18"/>
    </row>
    <row r="87" spans="1:7" x14ac:dyDescent="0.25">
      <c r="B87" s="18"/>
    </row>
    <row r="88" spans="1:7" x14ac:dyDescent="0.25">
      <c r="B88" s="18"/>
    </row>
    <row r="89" spans="1:7" x14ac:dyDescent="0.25">
      <c r="B89" s="18"/>
    </row>
    <row r="90" spans="1:7" x14ac:dyDescent="0.25">
      <c r="B90" s="18"/>
    </row>
    <row r="91" spans="1:7" x14ac:dyDescent="0.25">
      <c r="B91" s="18"/>
    </row>
    <row r="92" spans="1:7" x14ac:dyDescent="0.25">
      <c r="B92" s="18"/>
    </row>
    <row r="93" spans="1:7" x14ac:dyDescent="0.25">
      <c r="B93" s="18"/>
    </row>
    <row r="94" spans="1:7" x14ac:dyDescent="0.25">
      <c r="B94" s="18"/>
    </row>
    <row r="95" spans="1:7" x14ac:dyDescent="0.25">
      <c r="B95" s="18"/>
    </row>
    <row r="96" spans="1:7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  <row r="202" spans="2:2" x14ac:dyDescent="0.25">
      <c r="B202" s="18"/>
    </row>
    <row r="203" spans="2:2" x14ac:dyDescent="0.25">
      <c r="B203" s="18"/>
    </row>
    <row r="204" spans="2:2" x14ac:dyDescent="0.25">
      <c r="B204" s="18"/>
    </row>
    <row r="205" spans="2:2" x14ac:dyDescent="0.25">
      <c r="B205" s="18"/>
    </row>
    <row r="206" spans="2:2" x14ac:dyDescent="0.25">
      <c r="B206" s="18"/>
    </row>
    <row r="207" spans="2:2" x14ac:dyDescent="0.25">
      <c r="B207" s="18"/>
    </row>
    <row r="208" spans="2:2" x14ac:dyDescent="0.25">
      <c r="B208" s="18"/>
    </row>
    <row r="209" spans="2:2" x14ac:dyDescent="0.25">
      <c r="B209" s="18"/>
    </row>
    <row r="210" spans="2:2" x14ac:dyDescent="0.25">
      <c r="B210" s="18"/>
    </row>
    <row r="211" spans="2:2" x14ac:dyDescent="0.25">
      <c r="B211" s="18"/>
    </row>
    <row r="212" spans="2:2" x14ac:dyDescent="0.25">
      <c r="B212" s="18"/>
    </row>
    <row r="213" spans="2:2" x14ac:dyDescent="0.25">
      <c r="B213" s="18"/>
    </row>
    <row r="214" spans="2:2" x14ac:dyDescent="0.25">
      <c r="B214" s="18"/>
    </row>
    <row r="215" spans="2:2" x14ac:dyDescent="0.25">
      <c r="B215" s="18"/>
    </row>
    <row r="216" spans="2:2" x14ac:dyDescent="0.25">
      <c r="B216" s="18"/>
    </row>
    <row r="217" spans="2:2" x14ac:dyDescent="0.25">
      <c r="B217" s="18"/>
    </row>
    <row r="218" spans="2:2" x14ac:dyDescent="0.25">
      <c r="B218" s="18"/>
    </row>
    <row r="219" spans="2:2" x14ac:dyDescent="0.25">
      <c r="B219" s="18"/>
    </row>
    <row r="220" spans="2:2" x14ac:dyDescent="0.25">
      <c r="B220" s="18"/>
    </row>
    <row r="221" spans="2:2" x14ac:dyDescent="0.25">
      <c r="B221" s="18"/>
    </row>
    <row r="222" spans="2:2" x14ac:dyDescent="0.25">
      <c r="B222" s="18"/>
    </row>
    <row r="223" spans="2:2" x14ac:dyDescent="0.25">
      <c r="B223" s="18"/>
    </row>
    <row r="224" spans="2:2" x14ac:dyDescent="0.25">
      <c r="B224" s="18"/>
    </row>
    <row r="225" spans="2:2" x14ac:dyDescent="0.25">
      <c r="B225" s="18"/>
    </row>
    <row r="226" spans="2:2" x14ac:dyDescent="0.25">
      <c r="B226" s="18"/>
    </row>
    <row r="227" spans="2:2" x14ac:dyDescent="0.25">
      <c r="B227" s="18"/>
    </row>
    <row r="228" spans="2:2" x14ac:dyDescent="0.25">
      <c r="B228" s="18"/>
    </row>
    <row r="229" spans="2:2" x14ac:dyDescent="0.25">
      <c r="B229" s="18"/>
    </row>
    <row r="230" spans="2:2" x14ac:dyDescent="0.25">
      <c r="B230" s="18"/>
    </row>
    <row r="231" spans="2:2" x14ac:dyDescent="0.25">
      <c r="B231" s="18"/>
    </row>
    <row r="232" spans="2:2" x14ac:dyDescent="0.25">
      <c r="B232" s="18"/>
    </row>
    <row r="233" spans="2:2" x14ac:dyDescent="0.25">
      <c r="B233" s="18"/>
    </row>
    <row r="234" spans="2:2" x14ac:dyDescent="0.25">
      <c r="B234" s="18"/>
    </row>
    <row r="235" spans="2:2" x14ac:dyDescent="0.25">
      <c r="B235" s="18"/>
    </row>
    <row r="236" spans="2:2" x14ac:dyDescent="0.25">
      <c r="B236" s="18"/>
    </row>
    <row r="237" spans="2:2" x14ac:dyDescent="0.25">
      <c r="B237" s="18"/>
    </row>
    <row r="238" spans="2:2" x14ac:dyDescent="0.25">
      <c r="B238" s="18"/>
    </row>
    <row r="239" spans="2:2" x14ac:dyDescent="0.25">
      <c r="B239" s="18"/>
    </row>
    <row r="240" spans="2:2" x14ac:dyDescent="0.25">
      <c r="B240" s="18"/>
    </row>
    <row r="241" spans="2:2" x14ac:dyDescent="0.25">
      <c r="B241" s="18"/>
    </row>
    <row r="242" spans="2:2" x14ac:dyDescent="0.25">
      <c r="B242" s="18"/>
    </row>
    <row r="243" spans="2:2" x14ac:dyDescent="0.25">
      <c r="B243" s="18"/>
    </row>
    <row r="244" spans="2:2" x14ac:dyDescent="0.25">
      <c r="B244" s="18"/>
    </row>
    <row r="245" spans="2:2" x14ac:dyDescent="0.25">
      <c r="B245" s="18"/>
    </row>
    <row r="246" spans="2:2" x14ac:dyDescent="0.25">
      <c r="B246" s="18"/>
    </row>
    <row r="247" spans="2:2" x14ac:dyDescent="0.25">
      <c r="B247" s="18"/>
    </row>
    <row r="248" spans="2:2" x14ac:dyDescent="0.25">
      <c r="B248" s="18"/>
    </row>
  </sheetData>
  <mergeCells count="17">
    <mergeCell ref="D15:F15"/>
    <mergeCell ref="D16:F16"/>
    <mergeCell ref="A17:F17"/>
    <mergeCell ref="A19:F19"/>
    <mergeCell ref="A22:A23"/>
    <mergeCell ref="B22:C22"/>
    <mergeCell ref="D22:D23"/>
    <mergeCell ref="E22:F22"/>
    <mergeCell ref="D1:F1"/>
    <mergeCell ref="E14:F14"/>
    <mergeCell ref="D2:F2"/>
    <mergeCell ref="B3:E3"/>
    <mergeCell ref="A5:E5"/>
    <mergeCell ref="A8:A9"/>
    <mergeCell ref="B8:B9"/>
    <mergeCell ref="C8:C9"/>
    <mergeCell ref="D8:E8"/>
  </mergeCells>
  <pageMargins left="0.7" right="0.7" top="0.5" bottom="0.5" header="0.3" footer="0.3"/>
  <pageSetup paperSize="9" scale="92" orientation="portrait" r:id="rId1"/>
  <headerFooter>
    <oddFooter>&amp;C&amp;P&amp;R&amp;[Բյուջե 2024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Հատված 1</vt:lpstr>
      <vt:lpstr>Лист1</vt:lpstr>
      <vt:lpstr>Հատված 4-5</vt:lpstr>
      <vt:lpstr>'Հատված 1'!Print_Area</vt:lpstr>
      <vt:lpstr>'Հատված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Tatevik</cp:lastModifiedBy>
  <cp:lastPrinted>2024-07-06T19:14:15Z</cp:lastPrinted>
  <dcterms:created xsi:type="dcterms:W3CDTF">1996-10-14T23:33:28Z</dcterms:created>
  <dcterms:modified xsi:type="dcterms:W3CDTF">2024-07-16T04:40:23Z</dcterms:modified>
</cp:coreProperties>
</file>